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20" activeTab="20"/>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<sst xmlns="http://schemas.openxmlformats.org/spreadsheetml/2006/main" count="25899" uniqueCount="602">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</sst>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b/>
      <sz val="12"/>
      <color theme="1"/>
      <name val="Arial"/>
      <charset val="134"/>
    </font>
    <font>
      <sz val="12"/>
      <color theme="1"/>
      <name val="Arial"/>
      <charset val="134"/>
    </font>
    <font>
      <sz val="10"/>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b/>
      <sz val="9"/>
      <name val="Times New Roman"/>
      <charset val="134"/>
    </font>
    <font>
      <sz val="9"/>
      <name val="Times New Roman"/>
      <charset val="134"/>
    </font>
    <font>
      <b/>
      <sz val="9"/>
      <name val="Times New Roman"/>
      <charset val="0"/>
    </font>
    <font>
      <b/>
      <sz val="9"/>
      <name val="Tahoma"/>
      <charset val="1"/>
    </font>
    <font>
      <sz val="9"/>
      <name val="Tahoma"/>
      <charset val="1"/>
    </font>
    <font>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4" fillId="0" borderId="0" xfId="0" applyFont="1"/>
    <xf numFmtId="0" fontId="35" fillId="0" borderId="0" xfId="0" applyFont="1"/>
    <xf numFmtId="0" fontId="9" fillId="0" borderId="0" xfId="2907" applyFont="1"/>
    <xf numFmtId="2" fontId="19" fillId="0" borderId="0" xfId="0" applyNumberFormat="1" applyFont="1" applyFill="1" applyProtection="1">
      <protection locked="0"/>
    </xf>
    <xf numFmtId="0" fontId="36" fillId="0" borderId="0" xfId="0" applyFont="1"/>
    <xf numFmtId="0" fontId="36"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6"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6" fillId="0" borderId="1" xfId="0" applyFont="1" applyBorder="1"/>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6"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6"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6"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6" fillId="12" borderId="0" xfId="0" applyFont="1" applyFill="1"/>
    <xf numFmtId="9" fontId="19" fillId="0" borderId="0" xfId="0" applyNumberFormat="1" applyFont="1"/>
    <xf numFmtId="9" fontId="36"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7" t="s">
        <v>4</v>
      </c>
      <c r="B3" s="394"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5"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64" t="s">
        <v>22</v>
      </c>
      <c r="D8" s="266">
        <f>AF8*0.6205/1000</f>
        <v>1.296845</v>
      </c>
      <c r="E8" s="266">
        <f t="shared" ref="E8:J8" si="0">AG8*0.6205/1000</f>
        <v>52.9503675</v>
      </c>
      <c r="F8" s="266">
        <f t="shared" si="0"/>
        <v>25.310195</v>
      </c>
      <c r="G8" s="266">
        <f t="shared" si="0"/>
        <v>0.6546275</v>
      </c>
      <c r="H8" s="266">
        <f t="shared" si="0"/>
        <v>1.296845</v>
      </c>
      <c r="I8" s="266">
        <f t="shared" si="0"/>
        <v>1.296845</v>
      </c>
      <c r="J8" s="266">
        <f t="shared" si="0"/>
        <v>37.4999175</v>
      </c>
      <c r="K8" s="414"/>
      <c r="L8" s="133" t="s">
        <v>23</v>
      </c>
      <c r="M8" s="133">
        <v>6</v>
      </c>
      <c r="N8" s="133">
        <v>3347</v>
      </c>
      <c r="O8" s="133">
        <v>3563</v>
      </c>
      <c r="P8" s="133">
        <v>21</v>
      </c>
      <c r="Q8" s="197">
        <f>216/2</f>
        <v>108</v>
      </c>
      <c r="R8" s="197">
        <f>216/2</f>
        <v>108</v>
      </c>
      <c r="S8" s="133">
        <v>1913</v>
      </c>
      <c r="T8" s="133"/>
      <c r="U8" s="133" t="s">
        <v>23</v>
      </c>
      <c r="V8" s="197">
        <f>1254/3</f>
        <v>418</v>
      </c>
      <c r="W8" s="133">
        <v>17067</v>
      </c>
      <c r="X8" s="133">
        <v>8158</v>
      </c>
      <c r="Y8" s="133">
        <v>211</v>
      </c>
      <c r="Z8" s="197">
        <f>1254/3</f>
        <v>418</v>
      </c>
      <c r="AA8" s="197">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64" t="s">
        <v>24</v>
      </c>
      <c r="D9" s="266">
        <f>AF9*0.6205/1000</f>
        <v>0.0651525</v>
      </c>
      <c r="E9" s="266">
        <f t="shared" ref="E9" si="2">AG9*0.6205/1000</f>
        <v>28.0310875</v>
      </c>
      <c r="F9" s="266">
        <f t="shared" ref="F9" si="3">AH9*0.6205/1000</f>
        <v>7.3125925</v>
      </c>
      <c r="G9" s="266">
        <f t="shared" ref="G9" si="4">AI9*0.6205/1000</f>
        <v>0.31025</v>
      </c>
      <c r="H9" s="266">
        <f t="shared" ref="H9" si="5">AJ9*0.6205/1000</f>
        <v>0.83147</v>
      </c>
      <c r="I9" s="266">
        <f t="shared" ref="I9" si="6">AK9*0.6205/1000</f>
        <v>0.83147</v>
      </c>
      <c r="J9" s="266">
        <f t="shared" ref="J9" si="7">AL9*0.6205/1000</f>
        <v>9.69221</v>
      </c>
      <c r="L9" s="195" t="s">
        <v>25</v>
      </c>
      <c r="M9" s="133">
        <v>20</v>
      </c>
      <c r="N9" s="133">
        <v>4448</v>
      </c>
      <c r="O9" s="133">
        <v>4617</v>
      </c>
      <c r="P9" s="197">
        <f>249/3</f>
        <v>83</v>
      </c>
      <c r="Q9" s="197">
        <f t="shared" ref="Q9:R9" si="8">249/3</f>
        <v>83</v>
      </c>
      <c r="R9" s="197">
        <f t="shared" si="8"/>
        <v>83</v>
      </c>
      <c r="S9" s="133">
        <v>1229</v>
      </c>
      <c r="T9" s="133"/>
      <c r="U9" s="195" t="s">
        <v>25</v>
      </c>
      <c r="V9" s="133">
        <v>21</v>
      </c>
      <c r="W9" s="133">
        <v>9035</v>
      </c>
      <c r="X9" s="133">
        <v>2357</v>
      </c>
      <c r="Y9" s="422">
        <v>100</v>
      </c>
      <c r="Z9" s="197">
        <f>536/2</f>
        <v>268</v>
      </c>
      <c r="AA9" s="197">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1" t="s">
        <v>26</v>
      </c>
      <c r="D10" s="266"/>
      <c r="E10" s="266"/>
      <c r="F10" s="266"/>
      <c r="G10" s="266"/>
      <c r="H10" s="266"/>
      <c r="I10" s="266"/>
      <c r="J10" s="266"/>
      <c r="L10" s="133"/>
      <c r="M10" s="133"/>
      <c r="N10" s="133"/>
      <c r="O10" s="133"/>
      <c r="P10" s="133"/>
      <c r="Q10" s="133"/>
      <c r="R10" s="133"/>
      <c r="S10" s="133"/>
      <c r="T10" s="133"/>
      <c r="U10" s="195" t="s">
        <v>27</v>
      </c>
      <c r="V10" s="133">
        <f>94+679</f>
        <v>773</v>
      </c>
      <c r="W10" s="133">
        <v>8526</v>
      </c>
      <c r="X10" s="133">
        <v>16807</v>
      </c>
      <c r="Y10" s="133">
        <v>883</v>
      </c>
      <c r="Z10" s="133">
        <v>603</v>
      </c>
      <c r="AA10" s="197">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64" t="s">
        <v>28</v>
      </c>
      <c r="D11" s="266">
        <f t="shared" ref="D11:J11" si="11">AF10*0.6205/1000</f>
        <v>2.3982325</v>
      </c>
      <c r="E11" s="266">
        <f t="shared" si="11"/>
        <v>26.451915</v>
      </c>
      <c r="F11" s="266">
        <f t="shared" si="11"/>
        <v>52.1437175</v>
      </c>
      <c r="G11" s="266">
        <f t="shared" si="11"/>
        <v>2.7395075</v>
      </c>
      <c r="H11" s="266">
        <f t="shared" si="11"/>
        <v>1.8708075</v>
      </c>
      <c r="I11" s="266">
        <f t="shared" si="11"/>
        <v>15.965465</v>
      </c>
      <c r="J11" s="266">
        <f t="shared" si="11"/>
        <v>27.0382875</v>
      </c>
    </row>
    <row r="12" ht="14.5" spans="3:10">
      <c r="C12" s="251" t="s">
        <v>26</v>
      </c>
      <c r="D12" s="266"/>
      <c r="E12" s="266"/>
      <c r="F12" s="266"/>
      <c r="G12" s="266"/>
      <c r="H12" s="266"/>
      <c r="I12" s="266"/>
      <c r="J12" s="266"/>
    </row>
    <row r="13" ht="14.5" spans="3:10">
      <c r="C13" s="264" t="s">
        <v>29</v>
      </c>
      <c r="D13" s="266">
        <f>D8*0.3795/0.6205</f>
        <v>0.793155</v>
      </c>
      <c r="E13" s="266">
        <f t="shared" ref="E13:J13" si="12">E8*0.3795/0.6205</f>
        <v>32.3846325</v>
      </c>
      <c r="F13" s="266">
        <f t="shared" si="12"/>
        <v>15.479805</v>
      </c>
      <c r="G13" s="266">
        <f t="shared" si="12"/>
        <v>0.4003725</v>
      </c>
      <c r="H13" s="266">
        <f t="shared" si="12"/>
        <v>0.793155</v>
      </c>
      <c r="I13" s="266">
        <f t="shared" si="12"/>
        <v>0.793155</v>
      </c>
      <c r="J13" s="266">
        <f t="shared" si="12"/>
        <v>22.9350825</v>
      </c>
    </row>
    <row r="14" ht="14.5" spans="3:12">
      <c r="C14" s="264" t="s">
        <v>30</v>
      </c>
      <c r="D14" s="266">
        <f t="shared" ref="D14:J14" si="13">D9*0.3795/0.6205</f>
        <v>0.0398475</v>
      </c>
      <c r="E14" s="266">
        <f t="shared" si="13"/>
        <v>17.1439125</v>
      </c>
      <c r="F14" s="266">
        <f t="shared" si="13"/>
        <v>4.4724075</v>
      </c>
      <c r="G14" s="266">
        <f t="shared" si="13"/>
        <v>0.18975</v>
      </c>
      <c r="H14" s="266">
        <f t="shared" si="13"/>
        <v>0.50853</v>
      </c>
      <c r="I14" s="266">
        <f t="shared" si="13"/>
        <v>0.50853</v>
      </c>
      <c r="J14" s="266">
        <f t="shared" si="13"/>
        <v>5.92779</v>
      </c>
      <c r="L14" s="415" t="s">
        <v>31</v>
      </c>
    </row>
    <row r="15" ht="14.5" spans="3:10">
      <c r="C15" s="251" t="s">
        <v>26</v>
      </c>
      <c r="D15" s="266"/>
      <c r="E15" s="266"/>
      <c r="F15" s="266"/>
      <c r="G15" s="266"/>
      <c r="H15" s="266"/>
      <c r="I15" s="266"/>
      <c r="J15" s="266"/>
    </row>
    <row r="16" ht="14.5" spans="3:10">
      <c r="C16" s="264" t="s">
        <v>32</v>
      </c>
      <c r="D16" s="266">
        <f t="shared" ref="D16:J16" si="14">D11*0.3795/0.6205</f>
        <v>1.4667675</v>
      </c>
      <c r="E16" s="266">
        <f t="shared" si="14"/>
        <v>16.178085</v>
      </c>
      <c r="F16" s="266">
        <f t="shared" si="14"/>
        <v>31.8912825</v>
      </c>
      <c r="G16" s="266">
        <f t="shared" si="14"/>
        <v>1.6754925</v>
      </c>
      <c r="H16" s="266">
        <f t="shared" si="14"/>
        <v>1.1441925</v>
      </c>
      <c r="I16" s="266">
        <f t="shared" si="14"/>
        <v>9.764535</v>
      </c>
      <c r="J16" s="266">
        <f t="shared" si="14"/>
        <v>16.5367125</v>
      </c>
    </row>
    <row r="21" ht="14.5" spans="3:21">
      <c r="C21" s="45" t="s">
        <v>33</v>
      </c>
      <c r="D21" s="66"/>
      <c r="E21" s="350"/>
      <c r="F21" s="350"/>
      <c r="G21" s="350"/>
      <c r="H21" s="350"/>
      <c r="I21" s="350"/>
      <c r="L21" s="123"/>
      <c r="M21" s="123"/>
      <c r="N21" s="184" t="s">
        <v>34</v>
      </c>
      <c r="O21" s="123"/>
      <c r="P21" s="123"/>
      <c r="Q21" s="123"/>
      <c r="R21" s="123"/>
      <c r="S21" s="123"/>
      <c r="T21" s="123"/>
      <c r="U21" s="123"/>
    </row>
    <row r="22" ht="15.25" spans="3:21">
      <c r="C22" s="333" t="s">
        <v>35</v>
      </c>
      <c r="D22" s="333" t="s">
        <v>14</v>
      </c>
      <c r="E22" s="333" t="s">
        <v>36</v>
      </c>
      <c r="F22" s="333" t="s">
        <v>37</v>
      </c>
      <c r="G22" s="333" t="s">
        <v>38</v>
      </c>
      <c r="H22" s="333" t="s">
        <v>39</v>
      </c>
      <c r="I22" s="333" t="s">
        <v>40</v>
      </c>
      <c r="L22" s="167"/>
      <c r="M22" s="167"/>
      <c r="N22" s="416" t="s">
        <v>41</v>
      </c>
      <c r="O22" s="413" t="s">
        <v>15</v>
      </c>
      <c r="P22" s="413" t="s">
        <v>16</v>
      </c>
      <c r="Q22" s="413" t="s">
        <v>17</v>
      </c>
      <c r="R22" s="413" t="s">
        <v>18</v>
      </c>
      <c r="S22" s="413" t="s">
        <v>19</v>
      </c>
      <c r="T22" s="413" t="s">
        <v>20</v>
      </c>
      <c r="U22" s="413" t="s">
        <v>21</v>
      </c>
    </row>
    <row r="23" ht="14.5" spans="3:21">
      <c r="C23" s="350" t="s">
        <v>42</v>
      </c>
      <c r="D23" s="264" t="s">
        <v>22</v>
      </c>
      <c r="E23" s="350"/>
      <c r="F23" s="352" t="s">
        <v>43</v>
      </c>
      <c r="G23" s="350" t="s">
        <v>44</v>
      </c>
      <c r="H23" s="350"/>
      <c r="I23" s="353"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0"/>
      <c r="D24" s="264" t="s">
        <v>24</v>
      </c>
      <c r="E24" s="350"/>
      <c r="F24" s="350" t="s">
        <v>43</v>
      </c>
      <c r="G24" s="350" t="s">
        <v>44</v>
      </c>
      <c r="H24" s="350"/>
      <c r="I24" s="353"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0"/>
      <c r="D25" s="15" t="s">
        <v>26</v>
      </c>
      <c r="E25" s="350"/>
      <c r="F25" s="350"/>
      <c r="G25" s="350"/>
      <c r="H25" s="350"/>
      <c r="I25" s="353" t="s">
        <v>45</v>
      </c>
      <c r="L25" s="133"/>
      <c r="M25" s="133"/>
      <c r="N25" s="195" t="s">
        <v>26</v>
      </c>
      <c r="O25" s="133"/>
      <c r="P25" s="133"/>
      <c r="Q25" s="133"/>
      <c r="R25" s="133"/>
      <c r="S25" s="133"/>
      <c r="T25" s="133"/>
      <c r="U25" s="133"/>
    </row>
    <row r="26" ht="14.5" spans="3:21">
      <c r="C26" s="350"/>
      <c r="D26" s="264" t="s">
        <v>28</v>
      </c>
      <c r="E26" s="350"/>
      <c r="F26" s="350" t="s">
        <v>43</v>
      </c>
      <c r="G26" s="350" t="s">
        <v>44</v>
      </c>
      <c r="H26" s="350"/>
      <c r="I26" s="353"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0"/>
      <c r="D27" s="251" t="s">
        <v>26</v>
      </c>
      <c r="E27" s="350"/>
      <c r="F27" s="350"/>
      <c r="G27" s="350"/>
      <c r="H27" s="350"/>
      <c r="I27" s="353" t="s">
        <v>45</v>
      </c>
      <c r="L27" s="133"/>
      <c r="M27" s="133"/>
      <c r="N27" s="195" t="s">
        <v>26</v>
      </c>
      <c r="O27" s="133"/>
      <c r="P27" s="133"/>
      <c r="Q27" s="133"/>
      <c r="R27" s="133"/>
      <c r="S27" s="133"/>
      <c r="T27" s="133"/>
      <c r="U27" s="133"/>
    </row>
    <row r="28" ht="14.5" spans="3:21">
      <c r="C28" s="350"/>
      <c r="D28" s="264" t="s">
        <v>29</v>
      </c>
      <c r="E28" s="350"/>
      <c r="F28" s="350" t="s">
        <v>43</v>
      </c>
      <c r="G28" s="350" t="s">
        <v>44</v>
      </c>
      <c r="H28" s="350"/>
      <c r="I28" s="353"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0"/>
      <c r="D29" s="264" t="s">
        <v>30</v>
      </c>
      <c r="E29" s="350"/>
      <c r="F29" s="350" t="s">
        <v>43</v>
      </c>
      <c r="G29" s="350" t="s">
        <v>44</v>
      </c>
      <c r="H29" s="350"/>
      <c r="I29" s="353"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0"/>
    </row>
    <row r="30" ht="14.5" spans="3:54">
      <c r="C30" s="350"/>
      <c r="D30" s="251" t="s">
        <v>26</v>
      </c>
      <c r="E30" s="350"/>
      <c r="F30" s="350"/>
      <c r="G30" s="350"/>
      <c r="H30" s="350"/>
      <c r="I30" s="353" t="s">
        <v>45</v>
      </c>
      <c r="L30" s="133"/>
      <c r="M30" s="133"/>
      <c r="N30" s="195" t="s">
        <v>26</v>
      </c>
      <c r="O30" s="133"/>
      <c r="P30" s="133"/>
      <c r="Q30" s="133"/>
      <c r="R30" s="133"/>
      <c r="S30" s="133"/>
      <c r="T30" s="133"/>
      <c r="U30" s="133"/>
      <c r="AZ30" s="350"/>
      <c r="BA30" s="350"/>
      <c r="BB30" s="220"/>
    </row>
    <row r="31" ht="14.5" spans="3:54">
      <c r="C31" s="350"/>
      <c r="D31" s="264" t="s">
        <v>32</v>
      </c>
      <c r="E31" s="350"/>
      <c r="F31" s="350" t="s">
        <v>43</v>
      </c>
      <c r="G31" s="350" t="s">
        <v>44</v>
      </c>
      <c r="H31" s="350"/>
      <c r="I31" s="353"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0"/>
      <c r="AV31" s="350"/>
      <c r="AW31" s="350"/>
      <c r="AX31" s="350"/>
      <c r="AY31" s="350"/>
      <c r="AZ31" s="350"/>
      <c r="BA31" s="350"/>
      <c r="BB31" s="220"/>
    </row>
    <row r="32" ht="14.5" spans="5:54">
      <c r="E32" s="350"/>
      <c r="F32" s="350"/>
      <c r="G32" s="350"/>
      <c r="H32" s="350"/>
      <c r="I32" s="350"/>
      <c r="AU32" s="350"/>
      <c r="AV32" s="350"/>
      <c r="AW32" s="350"/>
      <c r="AX32" s="350"/>
      <c r="AY32" s="350"/>
      <c r="AZ32" s="350"/>
      <c r="BA32" s="350"/>
      <c r="BB32" s="220"/>
    </row>
    <row r="33" ht="14.5" spans="47:54">
      <c r="AU33" s="350"/>
      <c r="AV33" s="350"/>
      <c r="AW33" s="350"/>
      <c r="AX33" s="350"/>
      <c r="AY33" s="350"/>
      <c r="AZ33" s="350"/>
      <c r="BA33" s="350"/>
      <c r="BB33" s="220"/>
    </row>
    <row r="34" ht="14.5" spans="47:54">
      <c r="AU34" s="350"/>
      <c r="AV34" s="350"/>
      <c r="AW34" s="350"/>
      <c r="AX34" s="350"/>
      <c r="AY34" s="350"/>
      <c r="AZ34" s="350"/>
      <c r="BA34" s="350"/>
      <c r="BB34" s="220"/>
    </row>
    <row r="35" ht="14.5" spans="47:54">
      <c r="AU35" s="350"/>
      <c r="AV35" s="350"/>
      <c r="AW35" s="350"/>
      <c r="AX35" s="350"/>
      <c r="AY35" s="350"/>
      <c r="AZ35" s="350"/>
      <c r="BA35" s="350"/>
      <c r="BB35" s="220"/>
    </row>
    <row r="36" ht="14.5" spans="3:54">
      <c r="C36" s="66" t="s">
        <v>52</v>
      </c>
      <c r="D36" s="66"/>
      <c r="E36" s="350"/>
      <c r="F36" s="350"/>
      <c r="G36" s="350"/>
      <c r="H36" s="350"/>
      <c r="I36" s="350"/>
      <c r="J36" s="350"/>
      <c r="AU36" s="350"/>
      <c r="AV36" s="350"/>
      <c r="AW36" s="350"/>
      <c r="AX36" s="350"/>
      <c r="AY36" s="350"/>
      <c r="AZ36" s="350"/>
      <c r="BA36" s="350"/>
      <c r="BB36" s="220"/>
    </row>
    <row r="37" ht="15.25" spans="3:54">
      <c r="C37" s="333" t="s">
        <v>53</v>
      </c>
      <c r="D37" s="333" t="s">
        <v>41</v>
      </c>
      <c r="E37" s="333" t="s">
        <v>54</v>
      </c>
      <c r="F37" s="333" t="s">
        <v>55</v>
      </c>
      <c r="G37" s="333" t="s">
        <v>56</v>
      </c>
      <c r="H37" s="333" t="s">
        <v>57</v>
      </c>
      <c r="I37" s="333" t="s">
        <v>58</v>
      </c>
      <c r="J37" s="333" t="s">
        <v>59</v>
      </c>
      <c r="L37" s="418"/>
      <c r="M37">
        <v>2017</v>
      </c>
      <c r="N37">
        <v>2018</v>
      </c>
      <c r="O37">
        <v>2019</v>
      </c>
      <c r="P37">
        <v>2020</v>
      </c>
      <c r="Q37">
        <v>2021</v>
      </c>
      <c r="S37" s="418" t="s">
        <v>60</v>
      </c>
      <c r="AU37" s="350"/>
      <c r="AV37" s="350"/>
      <c r="AW37" s="350"/>
      <c r="AX37" s="350"/>
      <c r="AY37" s="350"/>
      <c r="AZ37" s="350"/>
      <c r="BA37" s="350"/>
      <c r="BB37" s="220"/>
    </row>
    <row r="38" ht="14.5" spans="3:54">
      <c r="C38" s="15" t="s">
        <v>61</v>
      </c>
      <c r="D38" t="s">
        <v>62</v>
      </c>
      <c r="L38" s="418" t="s">
        <v>63</v>
      </c>
      <c r="M38">
        <v>15382</v>
      </c>
      <c r="N38">
        <v>33713</v>
      </c>
      <c r="O38">
        <v>41522</v>
      </c>
      <c r="P38">
        <v>34045</v>
      </c>
      <c r="Q38">
        <v>36241</v>
      </c>
      <c r="S38" s="418">
        <f>SUM(M38:Q38)/SUM(M38:Q39)</f>
        <v>0.620466131433023</v>
      </c>
      <c r="AU38" s="350"/>
      <c r="AV38" s="350"/>
      <c r="AW38" s="350"/>
      <c r="AX38" s="350"/>
      <c r="AY38" s="350"/>
      <c r="AZ38" s="350"/>
      <c r="BA38" s="350"/>
      <c r="BB38" s="220"/>
    </row>
    <row r="39" ht="14.5" spans="12:54">
      <c r="L39" s="418" t="s">
        <v>64</v>
      </c>
      <c r="M39">
        <v>4314</v>
      </c>
      <c r="N39">
        <v>9367</v>
      </c>
      <c r="O39">
        <v>14643</v>
      </c>
      <c r="P39">
        <v>20308</v>
      </c>
      <c r="Q39">
        <v>49791</v>
      </c>
      <c r="S39" s="418">
        <f>1-S38</f>
        <v>0.379533868566977</v>
      </c>
      <c r="AU39" s="220"/>
      <c r="AV39" s="220"/>
      <c r="AW39" s="220"/>
      <c r="AX39" s="220"/>
      <c r="AY39" s="220"/>
      <c r="AZ39" s="220"/>
      <c r="BA39" s="220"/>
      <c r="BB39" s="220"/>
    </row>
    <row r="45" spans="3:3">
      <c r="C45" s="15"/>
    </row>
    <row r="47" ht="14.5" spans="3:10">
      <c r="C47" s="45" t="s">
        <v>65</v>
      </c>
      <c r="D47" s="220"/>
      <c r="E47" s="220"/>
      <c r="F47" s="220"/>
      <c r="G47" s="220"/>
      <c r="H47" s="220"/>
      <c r="I47" s="220"/>
      <c r="J47" s="220"/>
    </row>
    <row r="48" ht="15.25" spans="3:10">
      <c r="C48" s="333" t="s">
        <v>14</v>
      </c>
      <c r="D48" s="371" t="s">
        <v>15</v>
      </c>
      <c r="E48" s="371" t="s">
        <v>16</v>
      </c>
      <c r="F48" s="371" t="s">
        <v>17</v>
      </c>
      <c r="G48" s="371" t="s">
        <v>18</v>
      </c>
      <c r="H48" s="371" t="s">
        <v>19</v>
      </c>
      <c r="I48" s="371" t="s">
        <v>20</v>
      </c>
      <c r="J48" s="371" t="s">
        <v>21</v>
      </c>
    </row>
    <row r="49" ht="14.5" spans="3:10">
      <c r="C49" s="264"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4"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4"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1" t="s">
        <v>26</v>
      </c>
      <c r="D53" s="411"/>
      <c r="E53" s="411"/>
      <c r="F53" s="411"/>
      <c r="G53" s="411"/>
      <c r="H53" s="411"/>
      <c r="I53" s="411"/>
      <c r="J53" s="411"/>
    </row>
    <row r="54" ht="14.5" spans="3:10">
      <c r="C54" s="264"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4"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1" t="s">
        <v>26</v>
      </c>
      <c r="D56" s="411"/>
      <c r="E56" s="411"/>
      <c r="F56" s="411"/>
      <c r="G56" s="411"/>
      <c r="H56" s="411"/>
      <c r="I56" s="411"/>
      <c r="J56" s="411"/>
    </row>
    <row r="57" ht="14.5" spans="3:10">
      <c r="C57" s="264"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0"/>
      <c r="D59" s="70"/>
      <c r="E59" s="70"/>
      <c r="F59" s="70"/>
      <c r="G59" s="70"/>
      <c r="H59" s="70"/>
      <c r="I59" s="70"/>
      <c r="J59" s="70"/>
    </row>
    <row r="60" ht="14.5" spans="3:10">
      <c r="C60" s="264"/>
      <c r="D60" s="70"/>
      <c r="E60" s="70"/>
      <c r="F60" s="70"/>
      <c r="G60" s="70"/>
      <c r="H60" s="70"/>
      <c r="I60" s="70"/>
      <c r="J60" s="70"/>
    </row>
    <row r="61" ht="14.5" spans="3:10">
      <c r="C61" s="264"/>
      <c r="D61" s="70"/>
      <c r="E61" s="70"/>
      <c r="F61" s="70"/>
      <c r="G61" s="70"/>
      <c r="H61" s="70"/>
      <c r="I61" s="70"/>
      <c r="J61" s="70"/>
    </row>
    <row r="62" ht="14.5" spans="3:10">
      <c r="C62" s="220"/>
      <c r="D62" s="70"/>
      <c r="E62" s="70"/>
      <c r="F62" s="70"/>
      <c r="G62" s="70"/>
      <c r="H62" s="70"/>
      <c r="I62" s="70"/>
      <c r="J62" s="70"/>
    </row>
    <row r="67" spans="6:6">
      <c r="F67" s="15"/>
    </row>
    <row r="70" ht="14.5" spans="3:10">
      <c r="C70" s="45" t="s">
        <v>66</v>
      </c>
      <c r="D70" s="46"/>
      <c r="E70" s="46"/>
      <c r="F70" s="46"/>
      <c r="G70" s="46"/>
      <c r="H70" s="46"/>
      <c r="I70" s="46"/>
      <c r="J70" s="46"/>
    </row>
    <row r="71" ht="15.25" spans="3:27">
      <c r="C71" s="333" t="s">
        <v>14</v>
      </c>
      <c r="D71" s="137" t="s">
        <v>15</v>
      </c>
      <c r="E71" s="137" t="s">
        <v>16</v>
      </c>
      <c r="F71" s="137" t="s">
        <v>17</v>
      </c>
      <c r="G71" s="137" t="s">
        <v>18</v>
      </c>
      <c r="H71" s="137" t="s">
        <v>19</v>
      </c>
      <c r="I71" s="137" t="s">
        <v>20</v>
      </c>
      <c r="J71" s="137" t="s">
        <v>21</v>
      </c>
      <c r="L71" s="197"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64"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4"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5" t="s">
        <v>26</v>
      </c>
    </row>
    <row r="75" ht="14.5" spans="3:33">
      <c r="C75" s="264"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1" t="s">
        <v>26</v>
      </c>
      <c r="D76" s="54"/>
      <c r="E76" s="54"/>
      <c r="F76" s="54"/>
      <c r="G76" s="54"/>
      <c r="H76" s="54"/>
      <c r="I76" s="54"/>
      <c r="J76" s="54"/>
      <c r="L76" s="133"/>
      <c r="M76" s="133"/>
      <c r="N76" s="133"/>
      <c r="O76" s="133"/>
      <c r="P76" s="133"/>
      <c r="Q76" s="417" t="s">
        <v>26</v>
      </c>
    </row>
    <row r="77" ht="14.5" spans="3:33">
      <c r="C77" s="264"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4"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1" t="s">
        <v>26</v>
      </c>
      <c r="D79" s="54"/>
      <c r="E79" s="54"/>
      <c r="F79" s="54"/>
      <c r="G79" s="54"/>
      <c r="H79" s="54"/>
      <c r="I79" s="54"/>
      <c r="J79" s="54"/>
      <c r="L79" s="133"/>
      <c r="M79" s="133"/>
      <c r="N79" s="133"/>
      <c r="O79" s="133"/>
      <c r="P79" s="133"/>
      <c r="Q79" s="417" t="s">
        <v>26</v>
      </c>
    </row>
    <row r="80" ht="14.5" spans="3:33">
      <c r="C80" s="264"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72"/>
    </row>
    <row r="93" ht="14.5" spans="1:3">
      <c r="A93" s="264" t="s">
        <v>22</v>
      </c>
      <c r="B93" t="s">
        <v>62</v>
      </c>
      <c r="C93" t="s">
        <v>75</v>
      </c>
    </row>
    <row r="94" ht="14.5" spans="1:10">
      <c r="A94" s="264"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4"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6"/>
      <c r="E97" s="266"/>
      <c r="F97" s="266"/>
      <c r="G97" s="266"/>
      <c r="H97" s="266"/>
      <c r="I97" s="266"/>
      <c r="J97" s="266"/>
    </row>
    <row r="98" ht="14.5" spans="1:10">
      <c r="A98" s="264" t="s">
        <v>29</v>
      </c>
      <c r="B98" t="s">
        <v>62</v>
      </c>
      <c r="C98" t="s">
        <v>77</v>
      </c>
      <c r="D98" s="266"/>
      <c r="E98" s="266"/>
      <c r="F98" s="266"/>
      <c r="G98" s="266"/>
      <c r="H98" s="266"/>
      <c r="I98" s="266"/>
      <c r="J98" s="266"/>
    </row>
    <row r="99" ht="14.5" spans="1:10">
      <c r="A99" s="264"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6"/>
      <c r="E100" s="266"/>
      <c r="F100" s="266"/>
      <c r="G100" s="266"/>
      <c r="H100" s="266"/>
      <c r="I100" s="266"/>
      <c r="J100" s="266"/>
    </row>
    <row r="101" ht="14.5" spans="1:10">
      <c r="A101" s="264"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3" t="s">
        <v>78</v>
      </c>
    </row>
    <row r="2" spans="1:2">
      <c r="A2" s="267" t="s">
        <v>79</v>
      </c>
      <c r="B2" s="394"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0" t="s">
        <v>14</v>
      </c>
      <c r="T4" s="400" t="s">
        <v>73</v>
      </c>
      <c r="U4" s="400" t="s">
        <v>74</v>
      </c>
      <c r="V4" s="401" t="s">
        <v>15</v>
      </c>
      <c r="W4" s="401" t="s">
        <v>16</v>
      </c>
      <c r="X4" s="401" t="s">
        <v>17</v>
      </c>
      <c r="Y4" s="401" t="s">
        <v>18</v>
      </c>
      <c r="Z4" s="401" t="s">
        <v>19</v>
      </c>
      <c r="AA4" s="401" t="s">
        <v>20</v>
      </c>
      <c r="AB4" s="401" t="s">
        <v>21</v>
      </c>
      <c r="AE4" s="409" t="s">
        <v>83</v>
      </c>
      <c r="AJ4" s="400" t="s">
        <v>14</v>
      </c>
      <c r="AK4" s="400" t="s">
        <v>73</v>
      </c>
      <c r="AL4" s="400" t="s">
        <v>74</v>
      </c>
      <c r="AM4" s="401" t="s">
        <v>15</v>
      </c>
      <c r="AN4" s="401" t="s">
        <v>16</v>
      </c>
      <c r="AO4" s="401" t="s">
        <v>17</v>
      </c>
      <c r="AP4" s="401" t="s">
        <v>18</v>
      </c>
      <c r="AQ4" s="401" t="s">
        <v>19</v>
      </c>
      <c r="AR4" s="137" t="s">
        <v>20</v>
      </c>
      <c r="AS4" s="137" t="s">
        <v>21</v>
      </c>
    </row>
    <row r="5" ht="14.5" spans="2:45">
      <c r="B5" s="220" t="s">
        <v>84</v>
      </c>
      <c r="C5" s="48" t="s">
        <v>76</v>
      </c>
      <c r="D5" s="52" t="s">
        <v>77</v>
      </c>
      <c r="E5" s="395">
        <v>15</v>
      </c>
      <c r="F5" s="395">
        <v>15</v>
      </c>
      <c r="G5" s="395">
        <v>15</v>
      </c>
      <c r="H5" s="395">
        <v>15</v>
      </c>
      <c r="I5" s="395">
        <v>15</v>
      </c>
      <c r="J5" s="395">
        <v>15</v>
      </c>
      <c r="K5" s="395">
        <v>15</v>
      </c>
      <c r="S5" s="402" t="s">
        <v>84</v>
      </c>
      <c r="T5" s="156" t="s">
        <v>76</v>
      </c>
      <c r="U5" s="403" t="s">
        <v>77</v>
      </c>
      <c r="V5" s="404">
        <v>2.33955</v>
      </c>
      <c r="W5" s="405">
        <f t="shared" ref="W5:AB5" si="0">V5</f>
        <v>2.33955</v>
      </c>
      <c r="X5" s="405">
        <f t="shared" si="0"/>
        <v>2.33955</v>
      </c>
      <c r="Y5" s="405">
        <f t="shared" si="0"/>
        <v>2.33955</v>
      </c>
      <c r="Z5" s="405">
        <f t="shared" si="0"/>
        <v>2.33955</v>
      </c>
      <c r="AA5" s="405">
        <f t="shared" si="0"/>
        <v>2.33955</v>
      </c>
      <c r="AB5" s="405">
        <f t="shared" si="0"/>
        <v>2.33955</v>
      </c>
      <c r="AJ5" s="402" t="s">
        <v>84</v>
      </c>
      <c r="AK5" s="156" t="s">
        <v>76</v>
      </c>
      <c r="AL5" s="403" t="s">
        <v>77</v>
      </c>
      <c r="AM5" s="405">
        <v>98.4712867718637</v>
      </c>
      <c r="AN5" s="405">
        <f t="shared" ref="AN5:AS5" si="1">AM5</f>
        <v>98.4712867718637</v>
      </c>
      <c r="AO5" s="405">
        <f t="shared" si="1"/>
        <v>98.4712867718637</v>
      </c>
      <c r="AP5" s="405">
        <f t="shared" si="1"/>
        <v>98.4712867718637</v>
      </c>
      <c r="AQ5" s="405">
        <f t="shared" si="1"/>
        <v>98.4712867718637</v>
      </c>
      <c r="AR5" s="405">
        <f t="shared" si="1"/>
        <v>98.4712867718637</v>
      </c>
      <c r="AS5" s="405">
        <f t="shared" si="1"/>
        <v>98.4712867718637</v>
      </c>
    </row>
    <row r="6" ht="14.5" spans="2:45">
      <c r="B6" s="220" t="s">
        <v>85</v>
      </c>
      <c r="C6" s="48" t="s">
        <v>86</v>
      </c>
      <c r="D6" s="52" t="s">
        <v>77</v>
      </c>
      <c r="E6" s="395">
        <v>15</v>
      </c>
      <c r="F6" s="395">
        <v>15</v>
      </c>
      <c r="G6" s="395">
        <v>15</v>
      </c>
      <c r="H6" s="395">
        <v>15</v>
      </c>
      <c r="I6" s="395">
        <v>15</v>
      </c>
      <c r="J6" s="395">
        <v>15</v>
      </c>
      <c r="K6" s="395">
        <v>15</v>
      </c>
      <c r="S6" s="402" t="s">
        <v>85</v>
      </c>
      <c r="T6" s="156" t="s">
        <v>86</v>
      </c>
      <c r="U6" s="403" t="s">
        <v>77</v>
      </c>
      <c r="V6" s="404">
        <v>2.33955</v>
      </c>
      <c r="W6" s="405">
        <f t="shared" ref="W6:W19" si="2">V6</f>
        <v>2.33955</v>
      </c>
      <c r="X6" s="405">
        <f t="shared" ref="X6:X20" si="3">W6</f>
        <v>2.33955</v>
      </c>
      <c r="Y6" s="405">
        <f t="shared" ref="Y6:Y20" si="4">X6</f>
        <v>2.33955</v>
      </c>
      <c r="Z6" s="405">
        <f t="shared" ref="Z6:Z20" si="5">Y6</f>
        <v>2.33955</v>
      </c>
      <c r="AA6" s="405">
        <f t="shared" ref="AA6:AA20" si="6">Z6</f>
        <v>2.33955</v>
      </c>
      <c r="AB6" s="405">
        <f t="shared" ref="AB6:AB20" si="7">AA6</f>
        <v>2.33955</v>
      </c>
      <c r="AJ6" s="402" t="s">
        <v>85</v>
      </c>
      <c r="AK6" s="156" t="s">
        <v>86</v>
      </c>
      <c r="AL6" s="403" t="s">
        <v>77</v>
      </c>
      <c r="AM6" s="405">
        <v>98.4712867718637</v>
      </c>
      <c r="AN6" s="405">
        <f t="shared" ref="AN6:AS6" si="8">AM6</f>
        <v>98.4712867718637</v>
      </c>
      <c r="AO6" s="405">
        <f t="shared" si="8"/>
        <v>98.4712867718637</v>
      </c>
      <c r="AP6" s="405">
        <f t="shared" si="8"/>
        <v>98.4712867718637</v>
      </c>
      <c r="AQ6" s="405">
        <f t="shared" si="8"/>
        <v>98.4712867718637</v>
      </c>
      <c r="AR6" s="405">
        <f t="shared" si="8"/>
        <v>98.4712867718637</v>
      </c>
      <c r="AS6" s="405">
        <f t="shared" si="8"/>
        <v>98.4712867718637</v>
      </c>
    </row>
    <row r="7" ht="14.5" spans="2:45">
      <c r="B7" s="220" t="s">
        <v>87</v>
      </c>
      <c r="C7" s="48" t="s">
        <v>76</v>
      </c>
      <c r="D7" s="52" t="s">
        <v>77</v>
      </c>
      <c r="E7" s="395">
        <v>15</v>
      </c>
      <c r="F7" s="395">
        <v>15</v>
      </c>
      <c r="G7" s="395">
        <v>15</v>
      </c>
      <c r="H7" s="395">
        <v>15</v>
      </c>
      <c r="I7" s="395">
        <v>15</v>
      </c>
      <c r="J7" s="395">
        <v>15</v>
      </c>
      <c r="K7" s="395">
        <v>15</v>
      </c>
      <c r="S7" s="402" t="s">
        <v>87</v>
      </c>
      <c r="T7" s="156" t="s">
        <v>76</v>
      </c>
      <c r="U7" s="403" t="s">
        <v>77</v>
      </c>
      <c r="V7" s="404">
        <v>2.33955</v>
      </c>
      <c r="W7" s="405">
        <f t="shared" si="2"/>
        <v>2.33955</v>
      </c>
      <c r="X7" s="405">
        <f t="shared" si="3"/>
        <v>2.33955</v>
      </c>
      <c r="Y7" s="405">
        <f t="shared" si="4"/>
        <v>2.33955</v>
      </c>
      <c r="Z7" s="405">
        <f t="shared" si="5"/>
        <v>2.33955</v>
      </c>
      <c r="AA7" s="405">
        <f t="shared" si="6"/>
        <v>2.33955</v>
      </c>
      <c r="AB7" s="405">
        <f t="shared" si="7"/>
        <v>2.33955</v>
      </c>
      <c r="AJ7" s="402" t="s">
        <v>87</v>
      </c>
      <c r="AK7" s="156" t="s">
        <v>76</v>
      </c>
      <c r="AL7" s="403" t="s">
        <v>77</v>
      </c>
      <c r="AM7" s="405">
        <v>301.413748558808</v>
      </c>
      <c r="AN7" s="405">
        <f t="shared" ref="AN7:AS7" si="9">AM7</f>
        <v>301.413748558808</v>
      </c>
      <c r="AO7" s="405">
        <f t="shared" si="9"/>
        <v>301.413748558808</v>
      </c>
      <c r="AP7" s="405">
        <f t="shared" si="9"/>
        <v>301.413748558808</v>
      </c>
      <c r="AQ7" s="405">
        <f t="shared" si="9"/>
        <v>301.413748558808</v>
      </c>
      <c r="AR7" s="405">
        <f t="shared" si="9"/>
        <v>301.413748558808</v>
      </c>
      <c r="AS7" s="405">
        <f t="shared" si="9"/>
        <v>301.413748558808</v>
      </c>
    </row>
    <row r="8" ht="14.5" spans="2:45">
      <c r="B8" s="220" t="s">
        <v>88</v>
      </c>
      <c r="C8" s="48" t="s">
        <v>76</v>
      </c>
      <c r="D8" s="52" t="s">
        <v>77</v>
      </c>
      <c r="E8" s="395">
        <v>15</v>
      </c>
      <c r="F8" s="395">
        <v>15</v>
      </c>
      <c r="G8" s="395">
        <v>15</v>
      </c>
      <c r="H8" s="395">
        <v>15</v>
      </c>
      <c r="I8" s="395">
        <v>15</v>
      </c>
      <c r="J8" s="395">
        <v>15</v>
      </c>
      <c r="K8" s="395">
        <v>15</v>
      </c>
      <c r="S8" s="402" t="s">
        <v>88</v>
      </c>
      <c r="T8" s="156" t="s">
        <v>76</v>
      </c>
      <c r="U8" s="403" t="s">
        <v>77</v>
      </c>
      <c r="V8" s="404">
        <v>2.33955</v>
      </c>
      <c r="W8" s="405">
        <f t="shared" si="2"/>
        <v>2.33955</v>
      </c>
      <c r="X8" s="405">
        <f t="shared" si="3"/>
        <v>2.33955</v>
      </c>
      <c r="Y8" s="405">
        <f t="shared" si="4"/>
        <v>2.33955</v>
      </c>
      <c r="Z8" s="405">
        <f t="shared" si="5"/>
        <v>2.33955</v>
      </c>
      <c r="AA8" s="405">
        <f t="shared" si="6"/>
        <v>2.33955</v>
      </c>
      <c r="AB8" s="405">
        <f t="shared" si="7"/>
        <v>2.33955</v>
      </c>
      <c r="AJ8" s="402" t="s">
        <v>88</v>
      </c>
      <c r="AK8" s="156" t="s">
        <v>76</v>
      </c>
      <c r="AL8" s="403" t="s">
        <v>77</v>
      </c>
      <c r="AM8" s="405">
        <v>166.781974786157</v>
      </c>
      <c r="AN8" s="405">
        <f t="shared" ref="AN8:AS8" si="10">AM8</f>
        <v>166.781974786157</v>
      </c>
      <c r="AO8" s="405">
        <f t="shared" si="10"/>
        <v>166.781974786157</v>
      </c>
      <c r="AP8" s="405">
        <f t="shared" si="10"/>
        <v>166.781974786157</v>
      </c>
      <c r="AQ8" s="405">
        <f t="shared" si="10"/>
        <v>166.781974786157</v>
      </c>
      <c r="AR8" s="405">
        <f t="shared" si="10"/>
        <v>166.781974786157</v>
      </c>
      <c r="AS8" s="405">
        <f t="shared" si="10"/>
        <v>166.781974786157</v>
      </c>
    </row>
    <row r="9" ht="14.5" spans="2:45">
      <c r="B9" s="220" t="s">
        <v>89</v>
      </c>
      <c r="C9" s="48" t="s">
        <v>86</v>
      </c>
      <c r="D9" s="52" t="s">
        <v>77</v>
      </c>
      <c r="E9" s="395">
        <v>15</v>
      </c>
      <c r="F9" s="395">
        <v>15</v>
      </c>
      <c r="G9" s="395">
        <v>15</v>
      </c>
      <c r="H9" s="395">
        <v>15</v>
      </c>
      <c r="I9" s="395">
        <v>15</v>
      </c>
      <c r="J9" s="395">
        <v>15</v>
      </c>
      <c r="K9" s="395">
        <v>15</v>
      </c>
      <c r="S9" s="402" t="s">
        <v>89</v>
      </c>
      <c r="T9" s="156" t="s">
        <v>86</v>
      </c>
      <c r="U9" s="403" t="s">
        <v>77</v>
      </c>
      <c r="V9" s="404">
        <v>2.33955</v>
      </c>
      <c r="W9" s="405">
        <f t="shared" si="2"/>
        <v>2.33955</v>
      </c>
      <c r="X9" s="405">
        <f t="shared" si="3"/>
        <v>2.33955</v>
      </c>
      <c r="Y9" s="405">
        <f t="shared" si="4"/>
        <v>2.33955</v>
      </c>
      <c r="Z9" s="405">
        <f t="shared" si="5"/>
        <v>2.33955</v>
      </c>
      <c r="AA9" s="405">
        <f t="shared" si="6"/>
        <v>2.33955</v>
      </c>
      <c r="AB9" s="405">
        <f t="shared" si="7"/>
        <v>2.33955</v>
      </c>
      <c r="AJ9" s="402" t="s">
        <v>89</v>
      </c>
      <c r="AK9" s="156" t="s">
        <v>86</v>
      </c>
      <c r="AL9" s="403" t="s">
        <v>77</v>
      </c>
      <c r="AM9" s="405">
        <v>529.046133468223</v>
      </c>
      <c r="AN9" s="405">
        <f t="shared" ref="AN9:AS9" si="11">AM9</f>
        <v>529.046133468223</v>
      </c>
      <c r="AO9" s="405">
        <f t="shared" si="11"/>
        <v>529.046133468223</v>
      </c>
      <c r="AP9" s="405">
        <f t="shared" si="11"/>
        <v>529.046133468223</v>
      </c>
      <c r="AQ9" s="405">
        <f t="shared" si="11"/>
        <v>529.046133468223</v>
      </c>
      <c r="AR9" s="405">
        <f t="shared" si="11"/>
        <v>529.046133468223</v>
      </c>
      <c r="AS9" s="405">
        <f t="shared" si="11"/>
        <v>529.046133468223</v>
      </c>
    </row>
    <row r="10" ht="14.5" spans="2:45">
      <c r="B10" s="220" t="s">
        <v>90</v>
      </c>
      <c r="C10" s="48" t="s">
        <v>76</v>
      </c>
      <c r="D10" s="15" t="s">
        <v>91</v>
      </c>
      <c r="E10" s="395">
        <v>15</v>
      </c>
      <c r="F10" s="395">
        <v>15</v>
      </c>
      <c r="G10" s="395">
        <v>15</v>
      </c>
      <c r="H10" s="395">
        <v>15</v>
      </c>
      <c r="I10" s="395">
        <v>15</v>
      </c>
      <c r="J10" s="395">
        <v>15</v>
      </c>
      <c r="K10" s="395">
        <v>15</v>
      </c>
      <c r="S10" s="402"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2"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0" t="s">
        <v>92</v>
      </c>
      <c r="C11" s="48" t="s">
        <v>86</v>
      </c>
      <c r="D11" t="s">
        <v>93</v>
      </c>
      <c r="E11" s="395">
        <v>15</v>
      </c>
      <c r="F11" s="395">
        <v>15</v>
      </c>
      <c r="G11" s="395">
        <v>15</v>
      </c>
      <c r="H11" s="395">
        <v>15</v>
      </c>
      <c r="I11" s="395">
        <v>15</v>
      </c>
      <c r="J11" s="395">
        <v>15</v>
      </c>
      <c r="K11" s="395">
        <v>15</v>
      </c>
      <c r="S11" s="402" t="s">
        <v>92</v>
      </c>
      <c r="T11" s="156" t="s">
        <v>86</v>
      </c>
      <c r="U11" s="74" t="s">
        <v>93</v>
      </c>
      <c r="V11" s="404">
        <v>2.97</v>
      </c>
      <c r="W11" s="405">
        <f t="shared" si="2"/>
        <v>2.97</v>
      </c>
      <c r="X11" s="405">
        <f t="shared" si="3"/>
        <v>2.97</v>
      </c>
      <c r="Y11" s="405">
        <f t="shared" si="4"/>
        <v>2.97</v>
      </c>
      <c r="Z11" s="405">
        <f t="shared" si="5"/>
        <v>2.97</v>
      </c>
      <c r="AA11" s="405">
        <f t="shared" si="6"/>
        <v>2.97</v>
      </c>
      <c r="AB11" s="405">
        <f t="shared" si="7"/>
        <v>2.97</v>
      </c>
      <c r="AJ11" s="402" t="s">
        <v>92</v>
      </c>
      <c r="AK11" s="156" t="s">
        <v>86</v>
      </c>
      <c r="AL11" s="74" t="s">
        <v>93</v>
      </c>
      <c r="AM11" s="405">
        <v>7.67961382930749</v>
      </c>
      <c r="AN11" s="405">
        <f t="shared" ref="AN11:AS11" si="12">AM11</f>
        <v>7.67961382930749</v>
      </c>
      <c r="AO11" s="405">
        <f t="shared" si="12"/>
        <v>7.67961382930749</v>
      </c>
      <c r="AP11" s="405">
        <f t="shared" si="12"/>
        <v>7.67961382930749</v>
      </c>
      <c r="AQ11" s="405">
        <f t="shared" si="12"/>
        <v>7.67961382930749</v>
      </c>
      <c r="AR11" s="405">
        <f t="shared" si="12"/>
        <v>7.67961382930749</v>
      </c>
      <c r="AS11" s="405">
        <f t="shared" si="12"/>
        <v>7.67961382930749</v>
      </c>
    </row>
    <row r="12" ht="14.5" spans="2:45">
      <c r="B12" s="220" t="s">
        <v>94</v>
      </c>
      <c r="C12" s="48" t="s">
        <v>76</v>
      </c>
      <c r="D12" t="s">
        <v>93</v>
      </c>
      <c r="E12" s="395">
        <v>15</v>
      </c>
      <c r="F12" s="395">
        <v>15</v>
      </c>
      <c r="G12" s="395">
        <v>15</v>
      </c>
      <c r="H12" s="395">
        <v>15</v>
      </c>
      <c r="I12" s="395">
        <v>15</v>
      </c>
      <c r="J12" s="395">
        <v>15</v>
      </c>
      <c r="K12" s="395">
        <v>15</v>
      </c>
      <c r="S12" s="402" t="s">
        <v>94</v>
      </c>
      <c r="T12" s="156" t="s">
        <v>76</v>
      </c>
      <c r="U12" s="74" t="s">
        <v>93</v>
      </c>
      <c r="V12" s="404">
        <v>2.97</v>
      </c>
      <c r="W12" s="405">
        <f t="shared" si="2"/>
        <v>2.97</v>
      </c>
      <c r="X12" s="405">
        <f t="shared" si="3"/>
        <v>2.97</v>
      </c>
      <c r="Y12" s="405">
        <f t="shared" si="4"/>
        <v>2.97</v>
      </c>
      <c r="Z12" s="405">
        <f t="shared" si="5"/>
        <v>2.97</v>
      </c>
      <c r="AA12" s="405">
        <f t="shared" si="6"/>
        <v>2.97</v>
      </c>
      <c r="AB12" s="405">
        <f t="shared" si="7"/>
        <v>2.97</v>
      </c>
      <c r="AJ12" s="402" t="s">
        <v>94</v>
      </c>
      <c r="AK12" s="156" t="s">
        <v>76</v>
      </c>
      <c r="AL12" s="74" t="s">
        <v>93</v>
      </c>
      <c r="AM12" s="405">
        <v>7.67961382930749</v>
      </c>
      <c r="AN12" s="405">
        <f t="shared" ref="AN12:AS12" si="13">AM12</f>
        <v>7.67961382930749</v>
      </c>
      <c r="AO12" s="405">
        <f t="shared" si="13"/>
        <v>7.67961382930749</v>
      </c>
      <c r="AP12" s="405">
        <f t="shared" si="13"/>
        <v>7.67961382930749</v>
      </c>
      <c r="AQ12" s="405">
        <f t="shared" si="13"/>
        <v>7.67961382930749</v>
      </c>
      <c r="AR12" s="405">
        <f t="shared" si="13"/>
        <v>7.67961382930749</v>
      </c>
      <c r="AS12" s="405">
        <f t="shared" si="13"/>
        <v>7.67961382930749</v>
      </c>
    </row>
    <row r="13" ht="14.5" spans="2:45">
      <c r="B13" s="220" t="s">
        <v>95</v>
      </c>
      <c r="C13" s="48" t="s">
        <v>86</v>
      </c>
      <c r="D13" t="s">
        <v>93</v>
      </c>
      <c r="E13" s="395">
        <v>15</v>
      </c>
      <c r="F13" s="395">
        <v>15</v>
      </c>
      <c r="G13" s="395">
        <v>15</v>
      </c>
      <c r="H13" s="395">
        <v>15</v>
      </c>
      <c r="I13" s="395">
        <v>15</v>
      </c>
      <c r="J13" s="395">
        <v>15</v>
      </c>
      <c r="K13" s="395">
        <v>15</v>
      </c>
      <c r="S13" s="402" t="s">
        <v>95</v>
      </c>
      <c r="T13" s="156" t="s">
        <v>86</v>
      </c>
      <c r="U13" s="74" t="s">
        <v>93</v>
      </c>
      <c r="V13" s="404">
        <v>2.97</v>
      </c>
      <c r="W13" s="405">
        <f t="shared" si="2"/>
        <v>2.97</v>
      </c>
      <c r="X13" s="405">
        <f t="shared" si="3"/>
        <v>2.97</v>
      </c>
      <c r="Y13" s="405">
        <f t="shared" si="4"/>
        <v>2.97</v>
      </c>
      <c r="Z13" s="405">
        <f t="shared" si="5"/>
        <v>2.97</v>
      </c>
      <c r="AA13" s="405">
        <f t="shared" si="6"/>
        <v>2.97</v>
      </c>
      <c r="AB13" s="405">
        <f t="shared" si="7"/>
        <v>2.97</v>
      </c>
      <c r="AJ13" s="402" t="s">
        <v>95</v>
      </c>
      <c r="AK13" s="156" t="s">
        <v>86</v>
      </c>
      <c r="AL13" s="74" t="s">
        <v>93</v>
      </c>
      <c r="AM13" s="405">
        <v>14.1350187035493</v>
      </c>
      <c r="AN13" s="405">
        <f t="shared" ref="AN13:AS13" si="14">AM13</f>
        <v>14.1350187035493</v>
      </c>
      <c r="AO13" s="405">
        <f t="shared" si="14"/>
        <v>14.1350187035493</v>
      </c>
      <c r="AP13" s="405">
        <f t="shared" si="14"/>
        <v>14.1350187035493</v>
      </c>
      <c r="AQ13" s="405">
        <f t="shared" si="14"/>
        <v>14.1350187035493</v>
      </c>
      <c r="AR13" s="405">
        <f t="shared" si="14"/>
        <v>14.1350187035493</v>
      </c>
      <c r="AS13" s="405">
        <f t="shared" si="14"/>
        <v>14.1350187035493</v>
      </c>
    </row>
    <row r="14" ht="14.5" spans="2:45">
      <c r="B14" s="220" t="s">
        <v>96</v>
      </c>
      <c r="C14" s="48" t="s">
        <v>76</v>
      </c>
      <c r="D14" t="s">
        <v>93</v>
      </c>
      <c r="E14" s="395">
        <v>15</v>
      </c>
      <c r="F14" s="395">
        <v>15</v>
      </c>
      <c r="G14" s="395">
        <v>15</v>
      </c>
      <c r="H14" s="395">
        <v>15</v>
      </c>
      <c r="I14" s="395">
        <v>15</v>
      </c>
      <c r="J14" s="395">
        <v>15</v>
      </c>
      <c r="K14" s="395">
        <v>15</v>
      </c>
      <c r="S14" s="402" t="s">
        <v>96</v>
      </c>
      <c r="T14" s="156" t="s">
        <v>76</v>
      </c>
      <c r="U14" s="74" t="s">
        <v>93</v>
      </c>
      <c r="V14" s="404">
        <v>2.97</v>
      </c>
      <c r="W14" s="405">
        <f t="shared" si="2"/>
        <v>2.97</v>
      </c>
      <c r="X14" s="405">
        <f t="shared" si="3"/>
        <v>2.97</v>
      </c>
      <c r="Y14" s="405">
        <f t="shared" si="4"/>
        <v>2.97</v>
      </c>
      <c r="Z14" s="405">
        <f t="shared" si="5"/>
        <v>2.97</v>
      </c>
      <c r="AA14" s="405">
        <f t="shared" si="6"/>
        <v>2.97</v>
      </c>
      <c r="AB14" s="405">
        <f t="shared" si="7"/>
        <v>2.97</v>
      </c>
      <c r="AJ14" s="402" t="s">
        <v>96</v>
      </c>
      <c r="AK14" s="156" t="s">
        <v>76</v>
      </c>
      <c r="AL14" s="74" t="s">
        <v>93</v>
      </c>
      <c r="AM14" s="405">
        <v>14.1350187035493</v>
      </c>
      <c r="AN14" s="405">
        <f t="shared" ref="AN14:AS14" si="15">AM14</f>
        <v>14.1350187035493</v>
      </c>
      <c r="AO14" s="405">
        <f t="shared" si="15"/>
        <v>14.1350187035493</v>
      </c>
      <c r="AP14" s="405">
        <f t="shared" si="15"/>
        <v>14.1350187035493</v>
      </c>
      <c r="AQ14" s="405">
        <f t="shared" si="15"/>
        <v>14.1350187035493</v>
      </c>
      <c r="AR14" s="405">
        <f t="shared" si="15"/>
        <v>14.1350187035493</v>
      </c>
      <c r="AS14" s="405">
        <f t="shared" si="15"/>
        <v>14.1350187035493</v>
      </c>
    </row>
    <row r="15" ht="14.5" spans="2:45">
      <c r="B15" s="220" t="s">
        <v>97</v>
      </c>
      <c r="C15" s="48" t="s">
        <v>86</v>
      </c>
      <c r="D15" t="s">
        <v>93</v>
      </c>
      <c r="E15" s="395">
        <v>15</v>
      </c>
      <c r="F15" s="395">
        <v>15</v>
      </c>
      <c r="G15" s="395">
        <v>15</v>
      </c>
      <c r="H15" s="395">
        <v>15</v>
      </c>
      <c r="I15" s="395">
        <v>15</v>
      </c>
      <c r="J15" s="395">
        <v>15</v>
      </c>
      <c r="K15" s="395">
        <v>15</v>
      </c>
      <c r="S15" s="402" t="s">
        <v>97</v>
      </c>
      <c r="T15" s="156" t="s">
        <v>86</v>
      </c>
      <c r="U15" s="74" t="s">
        <v>93</v>
      </c>
      <c r="V15" s="404">
        <v>1.89</v>
      </c>
      <c r="W15" s="405">
        <f t="shared" si="2"/>
        <v>1.89</v>
      </c>
      <c r="X15" s="405">
        <f t="shared" si="3"/>
        <v>1.89</v>
      </c>
      <c r="Y15" s="405">
        <f t="shared" si="4"/>
        <v>1.89</v>
      </c>
      <c r="Z15" s="405">
        <f t="shared" si="5"/>
        <v>1.89</v>
      </c>
      <c r="AA15" s="405">
        <f t="shared" si="6"/>
        <v>1.89</v>
      </c>
      <c r="AB15" s="405">
        <f t="shared" si="7"/>
        <v>1.89</v>
      </c>
      <c r="AJ15" s="402" t="s">
        <v>97</v>
      </c>
      <c r="AK15" s="156" t="s">
        <v>86</v>
      </c>
      <c r="AL15" s="74" t="s">
        <v>93</v>
      </c>
      <c r="AM15" s="405">
        <v>10.301696949385</v>
      </c>
      <c r="AN15" s="405">
        <f t="shared" ref="AN15:AS15" si="16">AM15</f>
        <v>10.301696949385</v>
      </c>
      <c r="AO15" s="405">
        <f t="shared" si="16"/>
        <v>10.301696949385</v>
      </c>
      <c r="AP15" s="405">
        <f t="shared" si="16"/>
        <v>10.301696949385</v>
      </c>
      <c r="AQ15" s="405">
        <f t="shared" si="16"/>
        <v>10.301696949385</v>
      </c>
      <c r="AR15" s="405">
        <f t="shared" si="16"/>
        <v>10.301696949385</v>
      </c>
      <c r="AS15" s="405">
        <f t="shared" si="16"/>
        <v>10.301696949385</v>
      </c>
    </row>
    <row r="16" ht="14.5" spans="2:45">
      <c r="B16" s="220" t="s">
        <v>98</v>
      </c>
      <c r="C16" s="48" t="s">
        <v>76</v>
      </c>
      <c r="D16" t="s">
        <v>93</v>
      </c>
      <c r="E16" s="395">
        <v>15</v>
      </c>
      <c r="F16" s="395">
        <v>15</v>
      </c>
      <c r="G16" s="395">
        <v>15</v>
      </c>
      <c r="H16" s="395">
        <v>15</v>
      </c>
      <c r="I16" s="395">
        <v>15</v>
      </c>
      <c r="J16" s="395">
        <v>15</v>
      </c>
      <c r="K16" s="395">
        <v>15</v>
      </c>
      <c r="S16" s="402" t="s">
        <v>98</v>
      </c>
      <c r="T16" s="156" t="s">
        <v>76</v>
      </c>
      <c r="U16" s="74" t="s">
        <v>93</v>
      </c>
      <c r="V16" s="404">
        <v>1.89</v>
      </c>
      <c r="W16" s="405">
        <f t="shared" si="2"/>
        <v>1.89</v>
      </c>
      <c r="X16" s="405">
        <f t="shared" si="3"/>
        <v>1.89</v>
      </c>
      <c r="Y16" s="405">
        <f t="shared" si="4"/>
        <v>1.89</v>
      </c>
      <c r="Z16" s="405">
        <f t="shared" si="5"/>
        <v>1.89</v>
      </c>
      <c r="AA16" s="405">
        <f t="shared" si="6"/>
        <v>1.89</v>
      </c>
      <c r="AB16" s="405">
        <f t="shared" si="7"/>
        <v>1.89</v>
      </c>
      <c r="AJ16" s="402" t="s">
        <v>98</v>
      </c>
      <c r="AK16" s="156" t="s">
        <v>76</v>
      </c>
      <c r="AL16" s="74" t="s">
        <v>93</v>
      </c>
      <c r="AM16" s="405">
        <v>10.301696949385</v>
      </c>
      <c r="AN16" s="405">
        <f t="shared" ref="AN16:AS16" si="17">AM16</f>
        <v>10.301696949385</v>
      </c>
      <c r="AO16" s="405">
        <f t="shared" si="17"/>
        <v>10.301696949385</v>
      </c>
      <c r="AP16" s="405">
        <f t="shared" si="17"/>
        <v>10.301696949385</v>
      </c>
      <c r="AQ16" s="405">
        <f t="shared" si="17"/>
        <v>10.301696949385</v>
      </c>
      <c r="AR16" s="405">
        <f t="shared" si="17"/>
        <v>10.301696949385</v>
      </c>
      <c r="AS16" s="405">
        <f t="shared" si="17"/>
        <v>10.301696949385</v>
      </c>
    </row>
    <row r="17" ht="14.5" spans="2:45">
      <c r="B17" s="220" t="s">
        <v>99</v>
      </c>
      <c r="C17" s="48" t="s">
        <v>76</v>
      </c>
      <c r="D17" s="46" t="s">
        <v>75</v>
      </c>
      <c r="E17" s="395">
        <v>15</v>
      </c>
      <c r="F17" s="395">
        <v>15</v>
      </c>
      <c r="G17" s="395">
        <v>15</v>
      </c>
      <c r="H17" s="395">
        <v>15</v>
      </c>
      <c r="I17" s="395">
        <v>15</v>
      </c>
      <c r="J17" s="395">
        <v>15</v>
      </c>
      <c r="K17" s="395">
        <v>15</v>
      </c>
      <c r="S17" s="402" t="s">
        <v>99</v>
      </c>
      <c r="T17" s="156" t="s">
        <v>76</v>
      </c>
      <c r="U17" s="149" t="s">
        <v>75</v>
      </c>
      <c r="V17" s="404">
        <v>2.06955</v>
      </c>
      <c r="W17" s="405">
        <f t="shared" si="2"/>
        <v>2.06955</v>
      </c>
      <c r="X17" s="405">
        <f t="shared" si="3"/>
        <v>2.06955</v>
      </c>
      <c r="Y17" s="405">
        <f t="shared" si="4"/>
        <v>2.06955</v>
      </c>
      <c r="Z17" s="405">
        <f t="shared" si="5"/>
        <v>2.06955</v>
      </c>
      <c r="AA17" s="405">
        <f t="shared" si="6"/>
        <v>2.06955</v>
      </c>
      <c r="AB17" s="405">
        <f t="shared" si="7"/>
        <v>2.06955</v>
      </c>
      <c r="AJ17" s="402" t="s">
        <v>99</v>
      </c>
      <c r="AK17" s="156" t="s">
        <v>76</v>
      </c>
      <c r="AL17" s="149" t="s">
        <v>75</v>
      </c>
      <c r="AM17" s="405">
        <v>106.406698519772</v>
      </c>
      <c r="AN17" s="405">
        <f t="shared" ref="AN17:AS17" si="18">AM17</f>
        <v>106.406698519772</v>
      </c>
      <c r="AO17" s="405">
        <f t="shared" si="18"/>
        <v>106.406698519772</v>
      </c>
      <c r="AP17" s="405">
        <f t="shared" si="18"/>
        <v>106.406698519772</v>
      </c>
      <c r="AQ17" s="405">
        <f t="shared" si="18"/>
        <v>106.406698519772</v>
      </c>
      <c r="AR17" s="405">
        <f t="shared" si="18"/>
        <v>106.406698519772</v>
      </c>
      <c r="AS17" s="405">
        <f t="shared" si="18"/>
        <v>106.406698519772</v>
      </c>
    </row>
    <row r="18" ht="14.5" spans="2:45">
      <c r="B18" s="282" t="s">
        <v>100</v>
      </c>
      <c r="C18" s="396" t="s">
        <v>86</v>
      </c>
      <c r="D18" s="297" t="s">
        <v>75</v>
      </c>
      <c r="E18" s="395">
        <v>15</v>
      </c>
      <c r="F18" s="395">
        <v>15</v>
      </c>
      <c r="G18" s="395">
        <v>15</v>
      </c>
      <c r="H18" s="395">
        <v>15</v>
      </c>
      <c r="I18" s="395">
        <v>15</v>
      </c>
      <c r="J18" s="395">
        <v>15</v>
      </c>
      <c r="K18" s="395">
        <v>15</v>
      </c>
      <c r="S18" s="402" t="s">
        <v>100</v>
      </c>
      <c r="T18" s="156" t="s">
        <v>86</v>
      </c>
      <c r="U18" s="149" t="s">
        <v>75</v>
      </c>
      <c r="V18" s="404">
        <v>2.06955</v>
      </c>
      <c r="W18" s="405">
        <f t="shared" si="2"/>
        <v>2.06955</v>
      </c>
      <c r="X18" s="405">
        <f t="shared" si="3"/>
        <v>2.06955</v>
      </c>
      <c r="Y18" s="405">
        <f t="shared" si="4"/>
        <v>2.06955</v>
      </c>
      <c r="Z18" s="405">
        <f t="shared" si="5"/>
        <v>2.06955</v>
      </c>
      <c r="AA18" s="405">
        <f t="shared" si="6"/>
        <v>2.06955</v>
      </c>
      <c r="AB18" s="405">
        <f t="shared" si="7"/>
        <v>2.06955</v>
      </c>
      <c r="AJ18" s="402" t="s">
        <v>100</v>
      </c>
      <c r="AK18" s="156" t="s">
        <v>86</v>
      </c>
      <c r="AL18" s="149" t="s">
        <v>75</v>
      </c>
      <c r="AM18" s="405">
        <v>106.406698519772</v>
      </c>
      <c r="AN18" s="405">
        <f t="shared" ref="AN18:AS18" si="19">AM18</f>
        <v>106.406698519772</v>
      </c>
      <c r="AO18" s="405">
        <f t="shared" si="19"/>
        <v>106.406698519772</v>
      </c>
      <c r="AP18" s="405">
        <f t="shared" si="19"/>
        <v>106.406698519772</v>
      </c>
      <c r="AQ18" s="405">
        <f t="shared" si="19"/>
        <v>106.406698519772</v>
      </c>
      <c r="AR18" s="405">
        <f t="shared" si="19"/>
        <v>106.406698519772</v>
      </c>
      <c r="AS18" s="405">
        <f t="shared" si="19"/>
        <v>106.406698519772</v>
      </c>
    </row>
    <row r="19" ht="14.5" spans="2:45">
      <c r="B19" s="280" t="s">
        <v>22</v>
      </c>
      <c r="C19" s="282" t="s">
        <v>62</v>
      </c>
      <c r="D19" s="282" t="s">
        <v>75</v>
      </c>
      <c r="E19" s="8">
        <v>15</v>
      </c>
      <c r="F19" s="8">
        <v>15</v>
      </c>
      <c r="G19" s="8">
        <v>15</v>
      </c>
      <c r="H19" s="8">
        <v>15</v>
      </c>
      <c r="I19" s="8">
        <v>15</v>
      </c>
      <c r="J19" s="8">
        <v>15</v>
      </c>
      <c r="K19" s="8">
        <v>15</v>
      </c>
      <c r="S19" s="280" t="s">
        <v>22</v>
      </c>
      <c r="T19" s="282" t="s">
        <v>62</v>
      </c>
      <c r="U19" s="282" t="s">
        <v>75</v>
      </c>
      <c r="V19">
        <v>2.06955</v>
      </c>
      <c r="W19">
        <f t="shared" si="2"/>
        <v>2.06955</v>
      </c>
      <c r="X19">
        <f t="shared" si="3"/>
        <v>2.06955</v>
      </c>
      <c r="Y19">
        <f t="shared" si="4"/>
        <v>2.06955</v>
      </c>
      <c r="Z19">
        <f t="shared" si="5"/>
        <v>2.06955</v>
      </c>
      <c r="AA19">
        <f t="shared" si="6"/>
        <v>2.06955</v>
      </c>
      <c r="AB19">
        <f t="shared" si="7"/>
        <v>2.06955</v>
      </c>
      <c r="AJ19" s="280" t="s">
        <v>22</v>
      </c>
      <c r="AK19" s="282" t="s">
        <v>62</v>
      </c>
      <c r="AL19" s="282"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0" t="s">
        <v>24</v>
      </c>
      <c r="C20" s="282" t="s">
        <v>62</v>
      </c>
      <c r="D20" s="282" t="s">
        <v>75</v>
      </c>
      <c r="E20" s="8">
        <f>E19</f>
        <v>15</v>
      </c>
      <c r="F20" s="8">
        <f t="shared" ref="F20:K20" si="21">F19</f>
        <v>15</v>
      </c>
      <c r="G20" s="8">
        <f t="shared" si="21"/>
        <v>15</v>
      </c>
      <c r="H20" s="8">
        <f t="shared" si="21"/>
        <v>15</v>
      </c>
      <c r="I20" s="8">
        <f t="shared" si="21"/>
        <v>15</v>
      </c>
      <c r="J20" s="8">
        <f t="shared" si="21"/>
        <v>15</v>
      </c>
      <c r="K20" s="8">
        <f t="shared" si="21"/>
        <v>15</v>
      </c>
      <c r="S20" s="280" t="s">
        <v>24</v>
      </c>
      <c r="T20" s="282" t="s">
        <v>62</v>
      </c>
      <c r="U20" s="282" t="s">
        <v>75</v>
      </c>
      <c r="V20">
        <v>2.06955</v>
      </c>
      <c r="W20">
        <f t="shared" ref="W20:W27" si="22">V20</f>
        <v>2.06955</v>
      </c>
      <c r="X20">
        <f t="shared" si="3"/>
        <v>2.06955</v>
      </c>
      <c r="Y20">
        <f t="shared" si="4"/>
        <v>2.06955</v>
      </c>
      <c r="Z20">
        <f t="shared" si="5"/>
        <v>2.06955</v>
      </c>
      <c r="AA20">
        <f t="shared" si="6"/>
        <v>2.06955</v>
      </c>
      <c r="AB20">
        <f t="shared" si="7"/>
        <v>2.06955</v>
      </c>
      <c r="AJ20" s="280" t="s">
        <v>24</v>
      </c>
      <c r="AK20" s="282" t="s">
        <v>62</v>
      </c>
      <c r="AL20" s="282"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0"/>
      <c r="C21" s="282" t="s">
        <v>76</v>
      </c>
      <c r="D21" s="282"/>
      <c r="E21" s="8"/>
      <c r="F21" s="8"/>
      <c r="G21" s="8"/>
      <c r="H21" s="8"/>
      <c r="I21" s="8"/>
      <c r="J21" s="8"/>
      <c r="K21" s="8"/>
      <c r="S21" s="280"/>
      <c r="T21" s="282" t="s">
        <v>76</v>
      </c>
      <c r="U21" s="282"/>
      <c r="AJ21" s="280"/>
      <c r="AK21" s="282" t="s">
        <v>76</v>
      </c>
      <c r="AL21" s="282"/>
    </row>
    <row r="22" ht="14.5" spans="2:45">
      <c r="B22" s="280" t="s">
        <v>28</v>
      </c>
      <c r="C22" s="282" t="s">
        <v>62</v>
      </c>
      <c r="D22" s="282" t="s">
        <v>75</v>
      </c>
      <c r="E22" s="8">
        <f t="shared" ref="E22:E27" si="24">E20</f>
        <v>15</v>
      </c>
      <c r="F22" s="8">
        <f t="shared" ref="F22:K22" si="25">F20</f>
        <v>15</v>
      </c>
      <c r="G22" s="8">
        <f t="shared" si="25"/>
        <v>15</v>
      </c>
      <c r="H22" s="8">
        <f t="shared" si="25"/>
        <v>15</v>
      </c>
      <c r="I22" s="8">
        <f t="shared" si="25"/>
        <v>15</v>
      </c>
      <c r="J22" s="8">
        <f t="shared" si="25"/>
        <v>15</v>
      </c>
      <c r="K22" s="8">
        <f t="shared" si="25"/>
        <v>15</v>
      </c>
      <c r="S22" s="280" t="s">
        <v>28</v>
      </c>
      <c r="T22" s="282" t="s">
        <v>62</v>
      </c>
      <c r="U22" s="282" t="s">
        <v>75</v>
      </c>
      <c r="V22">
        <v>2.06955</v>
      </c>
      <c r="W22">
        <f t="shared" si="22"/>
        <v>2.06955</v>
      </c>
      <c r="X22">
        <f>W22</f>
        <v>2.06955</v>
      </c>
      <c r="Y22">
        <f>X22</f>
        <v>2.06955</v>
      </c>
      <c r="Z22">
        <f>Y22</f>
        <v>2.06955</v>
      </c>
      <c r="AA22">
        <f>Z22</f>
        <v>2.06955</v>
      </c>
      <c r="AB22">
        <f>AA22</f>
        <v>2.06955</v>
      </c>
      <c r="AJ22" s="280" t="s">
        <v>28</v>
      </c>
      <c r="AK22" s="282" t="s">
        <v>62</v>
      </c>
      <c r="AL22" s="282"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0"/>
      <c r="C23" s="282" t="s">
        <v>76</v>
      </c>
      <c r="D23" s="282"/>
      <c r="E23" s="8"/>
      <c r="F23" s="8"/>
      <c r="G23" s="8"/>
      <c r="H23" s="8"/>
      <c r="I23" s="8"/>
      <c r="J23" s="8"/>
      <c r="K23" s="8"/>
      <c r="S23" s="280"/>
      <c r="T23" s="282" t="s">
        <v>76</v>
      </c>
      <c r="U23" s="282"/>
      <c r="AJ23" s="280"/>
      <c r="AK23" s="282" t="s">
        <v>76</v>
      </c>
      <c r="AL23" s="282"/>
    </row>
    <row r="24" ht="14.5" spans="2:45">
      <c r="B24" s="280" t="s">
        <v>29</v>
      </c>
      <c r="C24" s="282" t="s">
        <v>62</v>
      </c>
      <c r="D24" s="282" t="s">
        <v>77</v>
      </c>
      <c r="E24" s="8">
        <f t="shared" si="24"/>
        <v>15</v>
      </c>
      <c r="F24" s="8">
        <f t="shared" ref="F24:K24" si="27">F22</f>
        <v>15</v>
      </c>
      <c r="G24" s="8">
        <f t="shared" si="27"/>
        <v>15</v>
      </c>
      <c r="H24" s="8">
        <f t="shared" si="27"/>
        <v>15</v>
      </c>
      <c r="I24" s="8">
        <f t="shared" si="27"/>
        <v>15</v>
      </c>
      <c r="J24" s="8">
        <f t="shared" si="27"/>
        <v>15</v>
      </c>
      <c r="K24" s="8">
        <f t="shared" si="27"/>
        <v>15</v>
      </c>
      <c r="S24" s="280" t="s">
        <v>29</v>
      </c>
      <c r="T24" s="282" t="s">
        <v>62</v>
      </c>
      <c r="U24" s="282" t="s">
        <v>77</v>
      </c>
      <c r="V24">
        <v>2.33955</v>
      </c>
      <c r="W24">
        <f t="shared" si="22"/>
        <v>2.33955</v>
      </c>
      <c r="X24">
        <f t="shared" ref="X24:AB25" si="28">W24</f>
        <v>2.33955</v>
      </c>
      <c r="Y24">
        <f t="shared" si="28"/>
        <v>2.33955</v>
      </c>
      <c r="Z24">
        <f t="shared" si="28"/>
        <v>2.33955</v>
      </c>
      <c r="AA24">
        <f t="shared" si="28"/>
        <v>2.33955</v>
      </c>
      <c r="AB24">
        <f t="shared" si="28"/>
        <v>2.33955</v>
      </c>
      <c r="AJ24" s="280" t="s">
        <v>29</v>
      </c>
      <c r="AK24" s="282" t="s">
        <v>62</v>
      </c>
      <c r="AL24" s="282"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0" t="s">
        <v>30</v>
      </c>
      <c r="C25" s="282" t="s">
        <v>62</v>
      </c>
      <c r="D25" s="282" t="s">
        <v>77</v>
      </c>
      <c r="E25" s="8">
        <f>E24</f>
        <v>15</v>
      </c>
      <c r="F25" s="8">
        <f t="shared" ref="F25:K25" si="30">F24</f>
        <v>15</v>
      </c>
      <c r="G25" s="8">
        <f t="shared" si="30"/>
        <v>15</v>
      </c>
      <c r="H25" s="8">
        <f t="shared" si="30"/>
        <v>15</v>
      </c>
      <c r="I25" s="8">
        <f t="shared" si="30"/>
        <v>15</v>
      </c>
      <c r="J25" s="8">
        <f t="shared" si="30"/>
        <v>15</v>
      </c>
      <c r="K25" s="8">
        <f t="shared" si="30"/>
        <v>15</v>
      </c>
      <c r="S25" s="280" t="s">
        <v>30</v>
      </c>
      <c r="T25" s="282" t="s">
        <v>62</v>
      </c>
      <c r="U25" s="282" t="s">
        <v>77</v>
      </c>
      <c r="V25">
        <v>2.33955</v>
      </c>
      <c r="W25">
        <f t="shared" si="22"/>
        <v>2.33955</v>
      </c>
      <c r="X25">
        <f t="shared" si="28"/>
        <v>2.33955</v>
      </c>
      <c r="Y25">
        <f t="shared" si="28"/>
        <v>2.33955</v>
      </c>
      <c r="Z25">
        <f t="shared" si="28"/>
        <v>2.33955</v>
      </c>
      <c r="AA25">
        <f t="shared" si="28"/>
        <v>2.33955</v>
      </c>
      <c r="AB25">
        <f t="shared" si="28"/>
        <v>2.33955</v>
      </c>
      <c r="AJ25" s="280" t="s">
        <v>30</v>
      </c>
      <c r="AK25" s="282" t="s">
        <v>62</v>
      </c>
      <c r="AL25" s="282"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0"/>
      <c r="C26" s="282" t="s">
        <v>76</v>
      </c>
      <c r="D26" s="282"/>
      <c r="E26" s="8"/>
      <c r="F26" s="8"/>
      <c r="G26" s="8"/>
      <c r="H26" s="8"/>
      <c r="I26" s="8"/>
      <c r="J26" s="8"/>
      <c r="K26" s="8"/>
      <c r="S26" s="280"/>
      <c r="T26" s="282" t="s">
        <v>76</v>
      </c>
      <c r="U26" s="282"/>
      <c r="AJ26" s="280"/>
      <c r="AK26" s="282" t="s">
        <v>76</v>
      </c>
      <c r="AL26" s="282"/>
    </row>
    <row r="27" ht="14.5" spans="2:45">
      <c r="B27" s="280" t="s">
        <v>32</v>
      </c>
      <c r="C27" s="282" t="s">
        <v>62</v>
      </c>
      <c r="D27" s="282" t="s">
        <v>77</v>
      </c>
      <c r="E27" s="8">
        <f t="shared" si="24"/>
        <v>15</v>
      </c>
      <c r="F27" s="8">
        <f t="shared" ref="F27:K27" si="32">F25</f>
        <v>15</v>
      </c>
      <c r="G27" s="8">
        <f t="shared" si="32"/>
        <v>15</v>
      </c>
      <c r="H27" s="8">
        <f t="shared" si="32"/>
        <v>15</v>
      </c>
      <c r="I27" s="8">
        <f t="shared" si="32"/>
        <v>15</v>
      </c>
      <c r="J27" s="8">
        <f t="shared" si="32"/>
        <v>15</v>
      </c>
      <c r="K27" s="8">
        <f t="shared" si="32"/>
        <v>15</v>
      </c>
      <c r="S27" s="280" t="s">
        <v>32</v>
      </c>
      <c r="T27" s="282" t="s">
        <v>62</v>
      </c>
      <c r="U27" s="282" t="s">
        <v>77</v>
      </c>
      <c r="V27">
        <v>2.33955</v>
      </c>
      <c r="W27">
        <f t="shared" si="22"/>
        <v>2.33955</v>
      </c>
      <c r="X27">
        <f>W27</f>
        <v>2.33955</v>
      </c>
      <c r="Y27">
        <f>X27</f>
        <v>2.33955</v>
      </c>
      <c r="Z27">
        <f>Y27</f>
        <v>2.33955</v>
      </c>
      <c r="AA27">
        <f>Z27</f>
        <v>2.33955</v>
      </c>
      <c r="AB27">
        <f>AA27</f>
        <v>2.33955</v>
      </c>
      <c r="AJ27" s="280" t="s">
        <v>32</v>
      </c>
      <c r="AK27" s="282" t="s">
        <v>62</v>
      </c>
      <c r="AL27" s="282"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7"/>
      <c r="C28" s="282" t="s">
        <v>76</v>
      </c>
      <c r="D28" s="397"/>
      <c r="S28" s="397"/>
      <c r="T28" s="282" t="s">
        <v>76</v>
      </c>
      <c r="U28" s="397"/>
      <c r="AJ28" s="397"/>
      <c r="AK28" s="282" t="s">
        <v>76</v>
      </c>
      <c r="AL28" s="397"/>
    </row>
    <row r="29" ht="14.5" spans="2:4">
      <c r="B29" s="282"/>
      <c r="C29" s="397"/>
      <c r="D29" s="397"/>
    </row>
    <row r="30" ht="14.5" spans="2:4">
      <c r="B30" s="220"/>
      <c r="C30" s="398"/>
      <c r="D30" s="398"/>
    </row>
    <row r="31" ht="14.5" spans="2:4">
      <c r="B31" s="220"/>
      <c r="C31" s="398"/>
      <c r="D31" s="398"/>
    </row>
    <row r="32" ht="14.5" spans="2:4">
      <c r="B32" s="220"/>
      <c r="C32" s="398"/>
      <c r="D32" s="39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316" t="s">
        <v>103</v>
      </c>
      <c r="N2" s="377"/>
      <c r="O2" s="378"/>
      <c r="R2" s="195" t="s">
        <v>104</v>
      </c>
      <c r="S2" s="133"/>
      <c r="T2" s="133"/>
      <c r="U2" s="133"/>
    </row>
    <row r="3" s="54" customFormat="1" ht="14.5" spans="1:42">
      <c r="A3" s="43"/>
      <c r="B3" s="43"/>
      <c r="C3" s="43"/>
      <c r="D3" s="359"/>
      <c r="E3" s="360"/>
      <c r="F3" s="359" t="s">
        <v>105</v>
      </c>
      <c r="G3" s="361" t="s">
        <v>15</v>
      </c>
      <c r="H3" s="361" t="s">
        <v>16</v>
      </c>
      <c r="I3" s="361" t="s">
        <v>17</v>
      </c>
      <c r="J3" s="361" t="s">
        <v>18</v>
      </c>
      <c r="K3" s="361" t="s">
        <v>19</v>
      </c>
      <c r="L3" s="361" t="s">
        <v>20</v>
      </c>
      <c r="M3" s="379" t="s">
        <v>21</v>
      </c>
      <c r="N3" s="369"/>
      <c r="O3" s="369"/>
      <c r="P3" s="369"/>
      <c r="Q3" s="369"/>
      <c r="R3" s="390" t="s">
        <v>106</v>
      </c>
      <c r="S3" s="390" t="s">
        <v>107</v>
      </c>
      <c r="T3" s="390" t="s">
        <v>108</v>
      </c>
      <c r="U3" s="390" t="s">
        <v>109</v>
      </c>
      <c r="V3" s="369"/>
      <c r="W3" s="369"/>
      <c r="X3" s="369"/>
      <c r="Y3" s="369"/>
      <c r="Z3" s="369"/>
      <c r="AA3" s="369"/>
      <c r="AB3" s="369"/>
      <c r="AC3" s="369"/>
      <c r="AD3" s="369"/>
      <c r="AE3" s="369"/>
      <c r="AF3" s="369"/>
      <c r="AG3" s="369"/>
      <c r="AH3" s="369"/>
      <c r="AI3" s="369"/>
      <c r="AJ3" s="369"/>
      <c r="AK3" s="369"/>
      <c r="AL3" s="369"/>
      <c r="AM3" s="369"/>
      <c r="AN3" s="369"/>
      <c r="AO3" s="53"/>
      <c r="AP3" s="53"/>
    </row>
    <row r="4" s="54" customFormat="1" ht="14.5" spans="1:42">
      <c r="A4" s="43"/>
      <c r="B4" s="43"/>
      <c r="C4" s="43"/>
      <c r="D4" s="362" t="s">
        <v>110</v>
      </c>
      <c r="E4" s="362" t="s">
        <v>111</v>
      </c>
      <c r="F4" s="359"/>
      <c r="G4" s="361"/>
      <c r="H4" s="361"/>
      <c r="I4" s="361"/>
      <c r="J4" s="361"/>
      <c r="K4" s="361"/>
      <c r="L4" s="361"/>
      <c r="M4" s="379"/>
      <c r="N4" s="369"/>
      <c r="O4" s="369"/>
      <c r="P4" s="369"/>
      <c r="Q4" s="369"/>
      <c r="R4" s="390"/>
      <c r="S4" s="390"/>
      <c r="T4" s="390"/>
      <c r="U4" s="390"/>
      <c r="V4" s="369"/>
      <c r="W4" s="369"/>
      <c r="X4" s="369"/>
      <c r="Y4" s="369"/>
      <c r="Z4" s="369"/>
      <c r="AA4" s="369"/>
      <c r="AB4" s="369"/>
      <c r="AC4" s="369"/>
      <c r="AD4" s="369"/>
      <c r="AE4" s="369"/>
      <c r="AF4" s="369"/>
      <c r="AG4" s="369"/>
      <c r="AH4" s="369"/>
      <c r="AI4" s="369"/>
      <c r="AJ4" s="369"/>
      <c r="AK4" s="369"/>
      <c r="AL4" s="369"/>
      <c r="AM4" s="369"/>
      <c r="AN4" s="369"/>
      <c r="AO4" s="53"/>
      <c r="AP4" s="53"/>
    </row>
    <row r="5" s="54" customFormat="1" ht="14.5" customHeight="1" spans="1:42">
      <c r="A5" s="43" t="s">
        <v>112</v>
      </c>
      <c r="B5" s="43" t="s">
        <v>113</v>
      </c>
      <c r="C5" s="43"/>
      <c r="D5" s="363" t="s">
        <v>112</v>
      </c>
      <c r="E5" s="43" t="s">
        <v>113</v>
      </c>
      <c r="F5" s="43" t="s">
        <v>114</v>
      </c>
      <c r="G5" s="364">
        <f>AVERAGE(R5:U5)/Occupancy_ACTFLO_CAP2ACT!D5</f>
        <v>0.137867647058824</v>
      </c>
      <c r="H5" s="365">
        <f>1/Occupancy_ACTFLO_CAP2ACT!E5/attached_School_bus!CQ33</f>
        <v>0.134657691676244</v>
      </c>
      <c r="I5" s="365">
        <f>1/Occupancy_ACTFLO_CAP2ACT!F5/attached_School_bus!DO33</f>
        <v>0.134542936813552</v>
      </c>
      <c r="J5" s="365">
        <f>1/Occupancy_ACTFLO_CAP2ACT!G5/attached_School_bus!EM33</f>
        <v>0.142818332152138</v>
      </c>
      <c r="K5" s="365">
        <f>1/Occupancy_ACTFLO_CAP2ACT!H5/attached_School_bus!FK33</f>
        <v>0.116573220564478</v>
      </c>
      <c r="L5" s="365">
        <f>1/Occupancy_ACTFLO_CAP2ACT!I5/attached_School_bus!GI33</f>
        <v>0.133471046817026</v>
      </c>
      <c r="M5" s="380">
        <f>1/Occupancy_ACTFLO_CAP2ACT!I5/attached_School_bus!HG33</f>
        <v>0.133471046817026</v>
      </c>
      <c r="N5" s="370"/>
      <c r="O5" s="381"/>
      <c r="P5" s="370"/>
      <c r="Q5" s="370"/>
      <c r="R5" s="308">
        <f>1/0.34</f>
        <v>2.94117647058823</v>
      </c>
      <c r="S5" s="308">
        <f>1/attached_School_bus!W33</f>
        <v>2.94117647058823</v>
      </c>
      <c r="T5" s="308">
        <f>1/attached_School_bus!AU33</f>
        <v>2.94117647058823</v>
      </c>
      <c r="U5" s="308">
        <f>1/attached_School_bus!BS33</f>
        <v>2.94117647058823</v>
      </c>
      <c r="V5" s="370"/>
      <c r="W5" s="370"/>
      <c r="X5" s="370"/>
      <c r="Y5" s="370"/>
      <c r="Z5" s="370"/>
      <c r="AA5" s="370"/>
      <c r="AB5" s="370"/>
      <c r="AC5" s="370"/>
      <c r="AD5" s="370"/>
      <c r="AE5" s="370"/>
      <c r="AF5" s="370"/>
      <c r="AG5" s="370"/>
      <c r="AH5" s="370"/>
      <c r="AI5" s="370"/>
      <c r="AJ5" s="391"/>
      <c r="AK5" s="391"/>
      <c r="AL5" s="391"/>
      <c r="AM5" s="391"/>
      <c r="AN5" s="391"/>
      <c r="AO5" s="53"/>
      <c r="AP5" s="53"/>
    </row>
    <row r="6" s="54" customFormat="1" ht="14.5" customHeight="1" spans="1:42">
      <c r="A6" s="43"/>
      <c r="B6" s="43"/>
      <c r="C6" s="43"/>
      <c r="D6" s="366"/>
      <c r="E6" s="43"/>
      <c r="F6" s="43" t="s">
        <v>115</v>
      </c>
      <c r="G6" s="364">
        <f>G5</f>
        <v>0.137867647058824</v>
      </c>
      <c r="H6" s="364">
        <f t="shared" ref="H6:M6" si="0">H5</f>
        <v>0.134657691676244</v>
      </c>
      <c r="I6" s="364">
        <f t="shared" si="0"/>
        <v>0.134542936813552</v>
      </c>
      <c r="J6" s="364">
        <f t="shared" si="0"/>
        <v>0.142818332152138</v>
      </c>
      <c r="K6" s="364">
        <f t="shared" si="0"/>
        <v>0.116573220564478</v>
      </c>
      <c r="L6" s="364">
        <f t="shared" si="0"/>
        <v>0.133471046817026</v>
      </c>
      <c r="M6" s="382">
        <f t="shared" si="0"/>
        <v>0.133471046817026</v>
      </c>
      <c r="N6" s="370"/>
      <c r="O6" s="381"/>
      <c r="P6" s="370"/>
      <c r="Q6" s="370"/>
      <c r="R6" s="308">
        <f>R5</f>
        <v>2.94117647058823</v>
      </c>
      <c r="S6" s="308">
        <f>S5</f>
        <v>2.94117647058823</v>
      </c>
      <c r="T6" s="308">
        <f>T5</f>
        <v>2.94117647058823</v>
      </c>
      <c r="U6" s="308">
        <f>U5</f>
        <v>2.94117647058823</v>
      </c>
      <c r="V6" s="370"/>
      <c r="W6" s="370"/>
      <c r="X6" s="370"/>
      <c r="Y6" s="370"/>
      <c r="Z6" s="370"/>
      <c r="AA6" s="370"/>
      <c r="AB6" s="370"/>
      <c r="AC6" s="370"/>
      <c r="AD6" s="370"/>
      <c r="AE6" s="370"/>
      <c r="AF6" s="370"/>
      <c r="AG6" s="370"/>
      <c r="AH6" s="370"/>
      <c r="AI6" s="370"/>
      <c r="AJ6" s="391"/>
      <c r="AK6" s="391"/>
      <c r="AL6" s="391"/>
      <c r="AM6" s="391"/>
      <c r="AN6" s="391"/>
      <c r="AO6" s="53"/>
      <c r="AP6" s="53"/>
    </row>
    <row r="7" s="54" customFormat="1" ht="14.5" spans="1:42">
      <c r="A7" s="43" t="s">
        <v>112</v>
      </c>
      <c r="B7" s="43" t="s">
        <v>116</v>
      </c>
      <c r="C7" s="43"/>
      <c r="D7" s="366"/>
      <c r="E7" s="43" t="s">
        <v>116</v>
      </c>
      <c r="F7" s="43" t="s">
        <v>114</v>
      </c>
      <c r="G7" s="364">
        <f>AVERAGE(R7:U7)/Occupancy_ACTFLO_CAP2ACT!D7</f>
        <v>0.0725653500453534</v>
      </c>
      <c r="H7" s="365">
        <f>1/Occupancy_ACTFLO_CAP2ACT!E7/attached_Urban_bus!CQ35</f>
        <v>0.0633015331333136</v>
      </c>
      <c r="I7" s="365">
        <f>1/Occupancy_ACTFLO_CAP2ACT!F7/attached_Urban_bus!DO35</f>
        <v>0.0627800603722959</v>
      </c>
      <c r="J7" s="365">
        <f>1/Occupancy_ACTFLO_CAP2ACT!G7/attached_Urban_bus!EM35</f>
        <v>0.0768023237848027</v>
      </c>
      <c r="K7" s="365">
        <f>1/Occupancy_ACTFLO_CAP2ACT!H7/attached_Urban_bus!FK35</f>
        <v>0.0469979647218453</v>
      </c>
      <c r="L7" s="365">
        <f>1/Occupancy_ACTFLO_CAP2ACT!I7/attached_Urban_bus!GI35</f>
        <v>0.0597620360504019</v>
      </c>
      <c r="M7" s="380">
        <f>1/Occupancy_ACTFLO_CAP2ACT!J7/attached_Urban_bus!HG35</f>
        <v>0.0647466287174123</v>
      </c>
      <c r="N7" s="370"/>
      <c r="O7" s="381"/>
      <c r="P7" s="370"/>
      <c r="Q7" s="370"/>
      <c r="R7" s="308">
        <f>1/1.34</f>
        <v>0.746268656716418</v>
      </c>
      <c r="S7" s="308">
        <f>1/attached_Urban_bus!W35</f>
        <v>0.746268656716418</v>
      </c>
      <c r="T7" s="308">
        <f>1/attached_Urban_bus!AU35</f>
        <v>0.746268656716418</v>
      </c>
      <c r="U7" s="308">
        <f>1/attached_Urban_bus!BS35</f>
        <v>0.746268656716418</v>
      </c>
      <c r="V7" s="370"/>
      <c r="W7" s="370"/>
      <c r="X7" s="370"/>
      <c r="Y7" s="370"/>
      <c r="Z7" s="370"/>
      <c r="AA7" s="370"/>
      <c r="AB7" s="370"/>
      <c r="AC7" s="370"/>
      <c r="AD7" s="370"/>
      <c r="AE7" s="370"/>
      <c r="AF7" s="370"/>
      <c r="AG7" s="370"/>
      <c r="AH7" s="370"/>
      <c r="AI7" s="370"/>
      <c r="AJ7" s="391"/>
      <c r="AK7" s="391"/>
      <c r="AL7" s="391"/>
      <c r="AM7" s="391"/>
      <c r="AN7" s="391"/>
      <c r="AO7" s="53"/>
      <c r="AP7" s="53"/>
    </row>
    <row r="8" s="54" customFormat="1" ht="14.5" spans="1:42">
      <c r="A8" s="43"/>
      <c r="B8" s="43"/>
      <c r="C8" s="43"/>
      <c r="D8" s="366"/>
      <c r="E8" s="43"/>
      <c r="F8" s="43" t="s">
        <v>115</v>
      </c>
      <c r="G8" s="364">
        <f>G7</f>
        <v>0.0725653500453534</v>
      </c>
      <c r="H8" s="364">
        <f t="shared" ref="H8:M8" si="1">H7</f>
        <v>0.0633015331333136</v>
      </c>
      <c r="I8" s="364">
        <f t="shared" si="1"/>
        <v>0.0627800603722959</v>
      </c>
      <c r="J8" s="364">
        <f t="shared" si="1"/>
        <v>0.0768023237848027</v>
      </c>
      <c r="K8" s="364">
        <f t="shared" si="1"/>
        <v>0.0469979647218453</v>
      </c>
      <c r="L8" s="364">
        <f t="shared" si="1"/>
        <v>0.0597620360504019</v>
      </c>
      <c r="M8" s="364">
        <f t="shared" si="1"/>
        <v>0.0647466287174123</v>
      </c>
      <c r="N8" s="370"/>
      <c r="O8" s="381"/>
      <c r="P8" s="370"/>
      <c r="Q8" s="370"/>
      <c r="R8" s="308">
        <f>1/1.34</f>
        <v>0.746268656716418</v>
      </c>
      <c r="S8" s="308">
        <f>S7</f>
        <v>0.746268656716418</v>
      </c>
      <c r="T8" s="308">
        <f>T7</f>
        <v>0.746268656716418</v>
      </c>
      <c r="U8" s="308">
        <f>U7</f>
        <v>0.746268656716418</v>
      </c>
      <c r="V8" s="370"/>
      <c r="W8" s="370"/>
      <c r="X8" s="370"/>
      <c r="Y8" s="370"/>
      <c r="Z8" s="370"/>
      <c r="AA8" s="370"/>
      <c r="AB8" s="370"/>
      <c r="AC8" s="370"/>
      <c r="AD8" s="370"/>
      <c r="AE8" s="370"/>
      <c r="AF8" s="370"/>
      <c r="AG8" s="370"/>
      <c r="AH8" s="370"/>
      <c r="AI8" s="370"/>
      <c r="AJ8" s="391"/>
      <c r="AK8" s="391"/>
      <c r="AL8" s="391"/>
      <c r="AM8" s="391"/>
      <c r="AN8" s="391"/>
      <c r="AO8" s="53"/>
      <c r="AP8" s="53"/>
    </row>
    <row r="9" s="54" customFormat="1" ht="14.5" spans="1:42">
      <c r="A9" s="43" t="s">
        <v>112</v>
      </c>
      <c r="B9" s="43" t="s">
        <v>117</v>
      </c>
      <c r="C9" s="43"/>
      <c r="D9" s="366"/>
      <c r="E9" s="43" t="s">
        <v>117</v>
      </c>
      <c r="F9" s="43" t="s">
        <v>114</v>
      </c>
      <c r="G9" s="364">
        <f>AVERAGE(R9:U9)/Occupancy_ACTFLO_CAP2ACT!D9</f>
        <v>0.112682893003259</v>
      </c>
      <c r="H9" s="365">
        <f>1/Occupancy_ACTFLO_CAP2ACT!E9/'attached_Inter-city_bus'!CQ29</f>
        <v>0.117443692379508</v>
      </c>
      <c r="I9" s="365">
        <f>1/Occupancy_ACTFLO_CAP2ACT!F9/'attached_Inter-city_bus'!DO29</f>
        <v>0.148296587133796</v>
      </c>
      <c r="J9" s="365">
        <f>1/Occupancy_ACTFLO_CAP2ACT!G9/'attached_Inter-city_bus'!EM29</f>
        <v>0.156532517834534</v>
      </c>
      <c r="K9" s="365">
        <f>1/Occupancy_ACTFLO_CAP2ACT!H9/'attached_Inter-city_bus'!FK29</f>
        <v>0.114443017201491</v>
      </c>
      <c r="L9" s="365">
        <f>1/Occupancy_ACTFLO_CAP2ACT!I9/'attached_Inter-city_bus'!GI29</f>
        <v>0.155277161862528</v>
      </c>
      <c r="M9" s="380">
        <f>1/Occupancy_ACTFLO_CAP2ACT!J9/'attached_Inter-city_bus'!HG29</f>
        <v>0.210353162347255</v>
      </c>
      <c r="N9" s="53"/>
      <c r="O9" s="381"/>
      <c r="P9" s="370"/>
      <c r="Q9" s="370"/>
      <c r="R9" s="308">
        <f>1/0.44</f>
        <v>2.27272727272727</v>
      </c>
      <c r="S9" s="308">
        <f>1/'attached_Inter-city_bus'!W29</f>
        <v>2.27272727272727</v>
      </c>
      <c r="T9" s="308">
        <f>1/'attached_Inter-city_bus'!AU29</f>
        <v>2.27272727272727</v>
      </c>
      <c r="U9" s="308">
        <f>1/'attached_Inter-city_bus'!BS29</f>
        <v>2.27272727272727</v>
      </c>
      <c r="V9" s="370"/>
      <c r="W9" s="370"/>
      <c r="X9" s="370"/>
      <c r="Y9" s="370"/>
      <c r="Z9" s="370"/>
      <c r="AA9" s="370"/>
      <c r="AB9" s="370"/>
      <c r="AC9" s="370"/>
      <c r="AD9" s="370"/>
      <c r="AE9" s="370"/>
      <c r="AF9" s="370"/>
      <c r="AG9" s="370"/>
      <c r="AH9" s="370"/>
      <c r="AI9" s="370"/>
      <c r="AJ9" s="391"/>
      <c r="AK9" s="391"/>
      <c r="AL9" s="391"/>
      <c r="AM9" s="391"/>
      <c r="AN9" s="391"/>
      <c r="AO9" s="53"/>
      <c r="AP9" s="53"/>
    </row>
    <row r="10" s="54" customFormat="1" ht="14.5" spans="1:42">
      <c r="A10" s="43"/>
      <c r="B10" s="43"/>
      <c r="C10" s="43"/>
      <c r="D10" s="366"/>
      <c r="E10" s="43"/>
      <c r="F10" s="43" t="s">
        <v>115</v>
      </c>
      <c r="G10" s="364">
        <f>G9</f>
        <v>0.112682893003259</v>
      </c>
      <c r="H10" s="364">
        <f t="shared" ref="H10:M10" si="2">H9</f>
        <v>0.117443692379508</v>
      </c>
      <c r="I10" s="364">
        <f t="shared" si="2"/>
        <v>0.148296587133796</v>
      </c>
      <c r="J10" s="364">
        <f t="shared" si="2"/>
        <v>0.156532517834534</v>
      </c>
      <c r="K10" s="364">
        <f t="shared" si="2"/>
        <v>0.114443017201491</v>
      </c>
      <c r="L10" s="364">
        <f t="shared" si="2"/>
        <v>0.155277161862528</v>
      </c>
      <c r="M10" s="364">
        <f t="shared" si="2"/>
        <v>0.210353162347255</v>
      </c>
      <c r="N10" s="53"/>
      <c r="O10" s="381"/>
      <c r="P10" s="370"/>
      <c r="Q10" s="370"/>
      <c r="R10" s="308">
        <f>1/0.44</f>
        <v>2.27272727272727</v>
      </c>
      <c r="S10" s="308">
        <f>S9</f>
        <v>2.27272727272727</v>
      </c>
      <c r="T10" s="308">
        <f>T9</f>
        <v>2.27272727272727</v>
      </c>
      <c r="U10" s="308">
        <f>U9</f>
        <v>2.27272727272727</v>
      </c>
      <c r="V10" s="370"/>
      <c r="W10" s="370"/>
      <c r="X10" s="370"/>
      <c r="Y10" s="370"/>
      <c r="Z10" s="370"/>
      <c r="AA10" s="370"/>
      <c r="AB10" s="370"/>
      <c r="AC10" s="370"/>
      <c r="AD10" s="370"/>
      <c r="AE10" s="370"/>
      <c r="AF10" s="370"/>
      <c r="AG10" s="370"/>
      <c r="AH10" s="370"/>
      <c r="AI10" s="370"/>
      <c r="AJ10" s="391"/>
      <c r="AK10" s="391"/>
      <c r="AL10" s="391"/>
      <c r="AM10" s="391"/>
      <c r="AN10" s="391"/>
      <c r="AO10" s="53"/>
      <c r="AP10" s="53"/>
    </row>
    <row r="11" s="54" customFormat="1" ht="14.5" spans="1:42">
      <c r="A11" s="43" t="s">
        <v>118</v>
      </c>
      <c r="B11" s="43" t="s">
        <v>119</v>
      </c>
      <c r="C11" s="43" t="s">
        <v>114</v>
      </c>
      <c r="D11" s="363" t="s">
        <v>120</v>
      </c>
      <c r="E11" s="43" t="s">
        <v>119</v>
      </c>
      <c r="F11" s="43" t="s">
        <v>114</v>
      </c>
      <c r="G11" s="364">
        <f>AVERAGE(R11:U11)/Occupancy_ACTFLO_CAP2ACT!D11</f>
        <v>0.275397254694252</v>
      </c>
      <c r="H11" s="365">
        <f>1/Occupancy_ACTFLO_CAP2ACT!E11/attached_Pas_light_truck!DO33</f>
        <v>0.28117720301754</v>
      </c>
      <c r="I11" s="365">
        <f>1/Occupancy_ACTFLO_CAP2ACT!F11/attached_Pas_light_truck!EM33</f>
        <v>0.282621770342933</v>
      </c>
      <c r="J11" s="365">
        <f>1/Occupancy_ACTFLO_CAP2ACT!G11/attached_Pas_light_truck!FK33</f>
        <v>0.235496949442295</v>
      </c>
      <c r="K11" s="365">
        <f>1/Occupancy_ACTFLO_CAP2ACT!H11/attached_Pas_light_truck!GI33</f>
        <v>0.252448609067331</v>
      </c>
      <c r="L11" s="365">
        <f>1/Occupancy_ACTFLO_CAP2ACT!I11/attached_Pas_light_truck!HG33</f>
        <v>0.240547681102503</v>
      </c>
      <c r="M11" s="380">
        <f>1/Occupancy_ACTFLO_CAP2ACT!J11/attached_Pas_light_truck!IE33</f>
        <v>0.262754309430459</v>
      </c>
      <c r="N11" s="370"/>
      <c r="O11" s="381"/>
      <c r="P11" s="370"/>
      <c r="Q11" s="370"/>
      <c r="R11" s="308">
        <f>1/2.27</f>
        <v>0.440528634361233</v>
      </c>
      <c r="S11" s="308">
        <f>1/attached_Pas_light_truck!AU33</f>
        <v>0.432900432900433</v>
      </c>
      <c r="T11" s="308">
        <f>1/attached_Pas_light_truck!BS33</f>
        <v>0.485436893203884</v>
      </c>
      <c r="U11" s="308">
        <f>1/attached_Pas_light_truck!CQ33</f>
        <v>0.471698113207547</v>
      </c>
      <c r="V11" s="370"/>
      <c r="W11" s="370"/>
      <c r="X11" s="370"/>
      <c r="Y11" s="370"/>
      <c r="Z11" s="370"/>
      <c r="AA11" s="370"/>
      <c r="AB11" s="370"/>
      <c r="AC11" s="370"/>
      <c r="AD11" s="370"/>
      <c r="AE11" s="370"/>
      <c r="AF11" s="370"/>
      <c r="AG11" s="370"/>
      <c r="AH11" s="370"/>
      <c r="AI11" s="370"/>
      <c r="AJ11" s="391"/>
      <c r="AK11" s="391"/>
      <c r="AL11" s="391"/>
      <c r="AM11" s="391"/>
      <c r="AN11" s="391"/>
      <c r="AO11" s="53"/>
      <c r="AP11" s="53"/>
    </row>
    <row r="12" s="54" customFormat="1" ht="14.5" spans="1:42">
      <c r="A12" s="43"/>
      <c r="B12" s="43"/>
      <c r="C12" s="43"/>
      <c r="D12" s="366"/>
      <c r="E12" s="43"/>
      <c r="F12" s="43" t="s">
        <v>115</v>
      </c>
      <c r="G12" s="364">
        <f>G11</f>
        <v>0.275397254694252</v>
      </c>
      <c r="H12" s="364">
        <f t="shared" ref="H12:M12" si="3">H11</f>
        <v>0.28117720301754</v>
      </c>
      <c r="I12" s="364">
        <f t="shared" si="3"/>
        <v>0.282621770342933</v>
      </c>
      <c r="J12" s="364">
        <f t="shared" si="3"/>
        <v>0.235496949442295</v>
      </c>
      <c r="K12" s="364">
        <f t="shared" si="3"/>
        <v>0.252448609067331</v>
      </c>
      <c r="L12" s="364">
        <f t="shared" si="3"/>
        <v>0.240547681102503</v>
      </c>
      <c r="M12" s="364">
        <f t="shared" si="3"/>
        <v>0.262754309430459</v>
      </c>
      <c r="N12" s="370"/>
      <c r="O12" s="381"/>
      <c r="P12" s="370"/>
      <c r="Q12" s="370"/>
      <c r="R12" s="308">
        <f>R11</f>
        <v>0.440528634361233</v>
      </c>
      <c r="S12" s="308">
        <f>S11</f>
        <v>0.432900432900433</v>
      </c>
      <c r="T12" s="308">
        <f>T11</f>
        <v>0.485436893203884</v>
      </c>
      <c r="U12" s="308">
        <f>U11</f>
        <v>0.471698113207547</v>
      </c>
      <c r="V12" s="370"/>
      <c r="W12" s="370"/>
      <c r="X12" s="370"/>
      <c r="Y12" s="370"/>
      <c r="Z12" s="370"/>
      <c r="AA12" s="370"/>
      <c r="AB12" s="370"/>
      <c r="AC12" s="370"/>
      <c r="AD12" s="370"/>
      <c r="AE12" s="370"/>
      <c r="AF12" s="370"/>
      <c r="AG12" s="370"/>
      <c r="AH12" s="370"/>
      <c r="AI12" s="370"/>
      <c r="AJ12" s="391"/>
      <c r="AK12" s="391"/>
      <c r="AL12" s="391"/>
      <c r="AM12" s="391"/>
      <c r="AN12" s="391"/>
      <c r="AO12" s="53"/>
      <c r="AP12" s="53"/>
    </row>
    <row r="13" s="54" customFormat="1" ht="14.5" spans="1:42">
      <c r="A13" s="43" t="s">
        <v>118</v>
      </c>
      <c r="B13" s="43" t="s">
        <v>121</v>
      </c>
      <c r="C13" s="43"/>
      <c r="D13" s="366"/>
      <c r="E13" s="43" t="s">
        <v>121</v>
      </c>
      <c r="F13" s="43" t="s">
        <v>114</v>
      </c>
      <c r="G13" s="364">
        <f>AVERAGE(R13:U13)/Occupancy_ACTFLO_CAP2ACT!D13</f>
        <v>0.285141305574871</v>
      </c>
      <c r="H13" s="365">
        <f>1/Occupancy_ACTFLO_CAP2ACT!E13/attached_Fre_light_truck!DO33</f>
        <v>0.274685534341256</v>
      </c>
      <c r="I13" s="365">
        <f>1/Occupancy_ACTFLO_CAP2ACT!F13/attached_Fre_light_truck!EM33</f>
        <v>0.282686751635955</v>
      </c>
      <c r="J13" s="365">
        <f>1/Occupancy_ACTFLO_CAP2ACT!G13/attached_Fre_light_truck!FK33</f>
        <v>0.237702563924041</v>
      </c>
      <c r="K13" s="365">
        <f>1/Occupancy_ACTFLO_CAP2ACT!H13/attached_Fre_light_truck!GI33</f>
        <v>0.243317263801913</v>
      </c>
      <c r="L13" s="365">
        <f>1/Occupancy_ACTFLO_CAP2ACT!I13/attached_Fre_light_truck!HG33</f>
        <v>0.222707026633943</v>
      </c>
      <c r="M13" s="380">
        <f>1/Occupancy_ACTFLO_CAP2ACT!J13/attached_Fre_light_truck!IE33</f>
        <v>0.254986756849776</v>
      </c>
      <c r="N13" s="370"/>
      <c r="O13" s="370"/>
      <c r="P13" s="370"/>
      <c r="Q13" s="370"/>
      <c r="R13" s="308">
        <f>1/7.04</f>
        <v>0.142045454545455</v>
      </c>
      <c r="S13" s="308">
        <f>1/attached_Fre_light_truck!AU33</f>
        <v>0.139275766016713</v>
      </c>
      <c r="T13" s="308">
        <f>1/attached_Fre_light_truck!BS33</f>
        <v>0.15600624024961</v>
      </c>
      <c r="U13" s="308">
        <f>1/attached_Fre_light_truck!CQ33</f>
        <v>0.151515151515152</v>
      </c>
      <c r="V13" s="370"/>
      <c r="W13" s="370"/>
      <c r="X13" s="370"/>
      <c r="Y13" s="370"/>
      <c r="Z13" s="370"/>
      <c r="AA13" s="370"/>
      <c r="AB13" s="370"/>
      <c r="AC13" s="370"/>
      <c r="AD13" s="370"/>
      <c r="AE13" s="370"/>
      <c r="AF13" s="370"/>
      <c r="AG13" s="370"/>
      <c r="AH13" s="370"/>
      <c r="AI13" s="370"/>
      <c r="AJ13" s="391"/>
      <c r="AK13" s="391"/>
      <c r="AL13" s="391"/>
      <c r="AM13" s="391"/>
      <c r="AN13" s="391"/>
      <c r="AO13" s="53"/>
      <c r="AP13" s="53"/>
    </row>
    <row r="14" s="54" customFormat="1" ht="14.5" spans="1:42">
      <c r="A14" s="43" t="s">
        <v>118</v>
      </c>
      <c r="B14" s="43" t="s">
        <v>122</v>
      </c>
      <c r="C14" s="43"/>
      <c r="D14" s="366"/>
      <c r="E14" s="43" t="s">
        <v>122</v>
      </c>
      <c r="F14" s="43" t="s">
        <v>114</v>
      </c>
      <c r="G14" s="364">
        <f>AVERAGE(R14:U14)/Occupancy_ACTFLO_CAP2ACT!D14</f>
        <v>0.188281939675769</v>
      </c>
      <c r="H14" s="365">
        <f>1/Occupancy_ACTFLO_CAP2ACT!E14/attached_Med_Hev_truck!DO29</f>
        <v>0.193791273221008</v>
      </c>
      <c r="I14" s="365">
        <f>1/Occupancy_ACTFLO_CAP2ACT!F14/attached_Med_Hev_truck!EM29</f>
        <v>0.185636731689363</v>
      </c>
      <c r="J14" s="365">
        <f>1/Occupancy_ACTFLO_CAP2ACT!G14/attached_Med_Hev_truck!FK29</f>
        <v>0.211831478848512</v>
      </c>
      <c r="K14" s="365">
        <f>1/Occupancy_ACTFLO_CAP2ACT!H14/attached_Med_Hev_truck!GI29</f>
        <v>0.176488672828239</v>
      </c>
      <c r="L14" s="365">
        <f>1/Occupancy_ACTFLO_CAP2ACT!I14/attached_Med_Hev_truck!HG29</f>
        <v>0.141291448516579</v>
      </c>
      <c r="M14" s="380">
        <f>1/Occupancy_ACTFLO_CAP2ACT!J14/attached_Med_Hev_truck!IE29</f>
        <v>0.140439406828841</v>
      </c>
      <c r="N14" s="383"/>
      <c r="O14" s="381"/>
      <c r="P14" s="370"/>
      <c r="Q14" s="370"/>
      <c r="R14" s="308">
        <f>1/5.75</f>
        <v>0.173913043478261</v>
      </c>
      <c r="S14" s="308">
        <f>1/attached_Med_Hev_truck!AU29</f>
        <v>0.174216027874564</v>
      </c>
      <c r="T14" s="308">
        <f>1/attached_Med_Hev_truck!BS29</f>
        <v>0.174520069808028</v>
      </c>
      <c r="U14" s="308">
        <f>1/attached_Med_Hev_truck!CQ29</f>
        <v>0.174825174825175</v>
      </c>
      <c r="V14" s="370"/>
      <c r="W14" s="370"/>
      <c r="X14" s="370"/>
      <c r="Y14" s="370"/>
      <c r="Z14" s="370"/>
      <c r="AA14" s="370"/>
      <c r="AB14" s="370"/>
      <c r="AC14" s="370"/>
      <c r="AD14" s="370"/>
      <c r="AE14" s="370"/>
      <c r="AF14" s="370"/>
      <c r="AG14" s="370"/>
      <c r="AH14" s="370"/>
      <c r="AI14" s="370"/>
      <c r="AJ14" s="391"/>
      <c r="AK14" s="391"/>
      <c r="AL14" s="391"/>
      <c r="AM14" s="391"/>
      <c r="AN14" s="391"/>
      <c r="AO14" s="53"/>
      <c r="AP14" s="53"/>
    </row>
    <row r="15" s="54" customFormat="1" ht="14.5" spans="1:42">
      <c r="A15" s="43"/>
      <c r="B15" s="43"/>
      <c r="C15" s="43"/>
      <c r="D15" s="366"/>
      <c r="E15" s="43"/>
      <c r="F15" s="43" t="s">
        <v>115</v>
      </c>
      <c r="G15" s="364">
        <f>G14</f>
        <v>0.188281939675769</v>
      </c>
      <c r="H15" s="364">
        <f t="shared" ref="H15:M15" si="4">H14</f>
        <v>0.193791273221008</v>
      </c>
      <c r="I15" s="364">
        <f t="shared" si="4"/>
        <v>0.185636731689363</v>
      </c>
      <c r="J15" s="364">
        <f t="shared" si="4"/>
        <v>0.211831478848512</v>
      </c>
      <c r="K15" s="364">
        <f t="shared" si="4"/>
        <v>0.176488672828239</v>
      </c>
      <c r="L15" s="364">
        <f t="shared" si="4"/>
        <v>0.141291448516579</v>
      </c>
      <c r="M15" s="364">
        <f t="shared" si="4"/>
        <v>0.140439406828841</v>
      </c>
      <c r="N15" s="383"/>
      <c r="O15" s="381"/>
      <c r="P15" s="370"/>
      <c r="Q15" s="370"/>
      <c r="R15" s="308">
        <f>1/5.75</f>
        <v>0.173913043478261</v>
      </c>
      <c r="S15" s="308">
        <f>S14</f>
        <v>0.174216027874564</v>
      </c>
      <c r="T15" s="308">
        <f>T14</f>
        <v>0.174520069808028</v>
      </c>
      <c r="U15" s="308">
        <f>U14</f>
        <v>0.174825174825175</v>
      </c>
      <c r="V15" s="370"/>
      <c r="W15" s="370"/>
      <c r="X15" s="370"/>
      <c r="Y15" s="370"/>
      <c r="Z15" s="370"/>
      <c r="AA15" s="370"/>
      <c r="AB15" s="370"/>
      <c r="AC15" s="370"/>
      <c r="AD15" s="370"/>
      <c r="AE15" s="370"/>
      <c r="AF15" s="370"/>
      <c r="AG15" s="370"/>
      <c r="AH15" s="370"/>
      <c r="AI15" s="370"/>
      <c r="AJ15" s="391"/>
      <c r="AK15" s="391"/>
      <c r="AL15" s="391"/>
      <c r="AM15" s="391"/>
      <c r="AN15" s="391"/>
      <c r="AO15" s="53"/>
      <c r="AP15" s="53"/>
    </row>
    <row r="16" s="54" customFormat="1" ht="14.5" spans="1:42">
      <c r="A16" s="43" t="s">
        <v>118</v>
      </c>
      <c r="B16" s="43" t="s">
        <v>123</v>
      </c>
      <c r="C16" s="43"/>
      <c r="D16" s="367"/>
      <c r="E16" s="43" t="s">
        <v>123</v>
      </c>
      <c r="F16" s="43" t="s">
        <v>115</v>
      </c>
      <c r="G16" s="364">
        <f>AVERAGE(R16:U16)/Occupancy_ACTFLO_CAP2ACT!D15</f>
        <v>1.86763279979639</v>
      </c>
      <c r="H16" s="365">
        <f>1/Occupancy_ACTFLO_CAP2ACT!E15/attached_Med_Hev_truck!DO54</f>
        <v>3.03170396756792</v>
      </c>
      <c r="I16" s="365">
        <f>1/Occupancy_ACTFLO_CAP2ACT!F15/attached_Med_Hev_truck!EM54</f>
        <v>3.00760286225402</v>
      </c>
      <c r="J16" s="365">
        <f>1/Occupancy_ACTFLO_CAP2ACT!G15/attached_Med_Hev_truck!FK54</f>
        <v>3.43308216720489</v>
      </c>
      <c r="K16" s="365">
        <f>1/Occupancy_ACTFLO_CAP2ACT!H15/attached_Med_Hev_truck!GI54</f>
        <v>1.47644561646864</v>
      </c>
      <c r="L16" s="365">
        <f>1/Occupancy_ACTFLO_CAP2ACT!I15/attached_Med_Hev_truck!HG54</f>
        <v>1.43609756097561</v>
      </c>
      <c r="M16" s="380">
        <f>1/Occupancy_ACTFLO_CAP2ACT!J15/attached_Med_Hev_truck!IE54</f>
        <v>0.80947324638083</v>
      </c>
      <c r="N16" s="383"/>
      <c r="O16" s="370"/>
      <c r="P16" s="370"/>
      <c r="Q16" s="370"/>
      <c r="R16" s="308">
        <f>1/1.64</f>
        <v>0.609756097560976</v>
      </c>
      <c r="S16" s="308">
        <f>1/attached_Med_Hev_truck!AU54</f>
        <v>0.476190476190476</v>
      </c>
      <c r="T16" s="308">
        <f>1/attached_Med_Hev_truck!BS54</f>
        <v>0.492610837438424</v>
      </c>
      <c r="U16" s="308">
        <f>1/attached_Med_Hev_truck!CQ54</f>
        <v>0.462962962962963</v>
      </c>
      <c r="V16" s="370"/>
      <c r="W16" s="370"/>
      <c r="X16" s="370"/>
      <c r="Y16" s="370"/>
      <c r="Z16" s="370"/>
      <c r="AA16" s="370"/>
      <c r="AB16" s="370"/>
      <c r="AC16" s="370"/>
      <c r="AD16" s="370"/>
      <c r="AE16" s="370"/>
      <c r="AF16" s="370"/>
      <c r="AG16" s="370"/>
      <c r="AH16" s="370"/>
      <c r="AI16" s="370"/>
      <c r="AJ16" s="391"/>
      <c r="AK16" s="391"/>
      <c r="AL16" s="391"/>
      <c r="AM16" s="391"/>
      <c r="AN16" s="391"/>
      <c r="AO16" s="53"/>
      <c r="AP16" s="53"/>
    </row>
    <row r="17" s="54" customFormat="1" ht="29" spans="1:42">
      <c r="A17" s="43" t="s">
        <v>124</v>
      </c>
      <c r="B17" s="43" t="s">
        <v>114</v>
      </c>
      <c r="C17" s="43"/>
      <c r="D17" s="363" t="s">
        <v>124</v>
      </c>
      <c r="E17" s="43"/>
      <c r="F17" s="43" t="s">
        <v>114</v>
      </c>
      <c r="G17" s="364">
        <f>AVERAGE(R17:U17)/Occupancy_ACTFLO_CAP2ACT!D16</f>
        <v>0.560572107358384</v>
      </c>
      <c r="H17" s="365">
        <f>1/Occupancy_ACTFLO_CAP2ACT!E16/attached_motorcycle!CQ18</f>
        <v>0.540530905619993</v>
      </c>
      <c r="I17" s="365">
        <f>1/Occupancy_ACTFLO_CAP2ACT!F16/attached_motorcycle!DO18</f>
        <v>0.538961038961041</v>
      </c>
      <c r="J17" s="365">
        <f>1/Occupancy_ACTFLO_CAP2ACT!G16/attached_motorcycle!EM18</f>
        <v>0.535769944341371</v>
      </c>
      <c r="K17" s="365">
        <f>1/Occupancy_ACTFLO_CAP2ACT!H16/attached_motorcycle!FK18</f>
        <v>0.558008658008659</v>
      </c>
      <c r="L17" s="365">
        <f>1/Occupancy_ACTFLO_CAP2ACT!I16/attached_motorcycle!GI18</f>
        <v>0.540091196529828</v>
      </c>
      <c r="M17" s="380">
        <f>1/Occupancy_ACTFLO_CAP2ACT!J16/attached_motorcycle!HG18</f>
        <v>0.542565597667641</v>
      </c>
      <c r="N17" s="370"/>
      <c r="O17" s="370"/>
      <c r="P17" s="370"/>
      <c r="Q17" s="370"/>
      <c r="R17" s="308">
        <f>1/1.54</f>
        <v>0.649350649350649</v>
      </c>
      <c r="S17" s="308">
        <f>1/attached_motorcycle!W18</f>
        <v>0.649350649350649</v>
      </c>
      <c r="T17" s="308">
        <f>1/attached_motorcycle!AU18</f>
        <v>0.649350649350649</v>
      </c>
      <c r="U17" s="308">
        <f>1/attached_motorcycle!BS18</f>
        <v>0.649350649350649</v>
      </c>
      <c r="V17" s="370"/>
      <c r="W17" s="370"/>
      <c r="X17" s="370"/>
      <c r="Y17" s="370"/>
      <c r="Z17" s="370"/>
      <c r="AA17" s="370"/>
      <c r="AB17" s="370"/>
      <c r="AC17" s="370"/>
      <c r="AD17" s="370"/>
      <c r="AE17" s="370"/>
      <c r="AF17" s="370"/>
      <c r="AG17" s="370"/>
      <c r="AH17" s="370"/>
      <c r="AI17" s="370"/>
      <c r="AJ17" s="391"/>
      <c r="AK17" s="391"/>
      <c r="AL17" s="391"/>
      <c r="AM17" s="391"/>
      <c r="AN17" s="391"/>
      <c r="AO17" s="53"/>
      <c r="AP17" s="53"/>
    </row>
    <row r="18" s="54" customFormat="1" ht="29.15" customHeight="1" spans="1:42">
      <c r="A18" s="43" t="s">
        <v>125</v>
      </c>
      <c r="B18" s="43" t="s">
        <v>126</v>
      </c>
      <c r="C18" s="43"/>
      <c r="D18" s="368" t="s">
        <v>125</v>
      </c>
      <c r="F18" s="43" t="s">
        <v>114</v>
      </c>
      <c r="G18" s="364">
        <f>AVERAGE(R18:U18)/Occupancy_ACTFLO_CAP2ACT!D17</f>
        <v>0.404432070191505</v>
      </c>
      <c r="H18" s="365">
        <f>1/Occupancy_ACTFLO_CAP2ACT!E17/attached_Car!CQ33</f>
        <v>0.348353357426483</v>
      </c>
      <c r="I18" s="365">
        <f>1/Occupancy_ACTFLO_CAP2ACT!F17/attached_Car!DO33</f>
        <v>0.375280823883803</v>
      </c>
      <c r="J18" s="365">
        <f>1/Occupancy_ACTFLO_CAP2ACT!G17/attached_Car!EM33</f>
        <v>0.349990539480363</v>
      </c>
      <c r="K18" s="365">
        <f>1/Occupancy_ACTFLO_CAP2ACT!H17/attached_Car!FK33</f>
        <v>0.335665591464548</v>
      </c>
      <c r="L18" s="365">
        <f>1/Occupancy_ACTFLO_CAP2ACT!I17/attached_Car!GI33</f>
        <v>0.356259443546535</v>
      </c>
      <c r="M18" s="380">
        <f>1/Occupancy_ACTFLO_CAP2ACT!J17/attached_Car!HG33</f>
        <v>0.358201712081022</v>
      </c>
      <c r="N18" s="370"/>
      <c r="O18" s="381"/>
      <c r="P18" s="370"/>
      <c r="Q18" s="370"/>
      <c r="R18" s="308">
        <f>1/1.64</f>
        <v>0.609756097560976</v>
      </c>
      <c r="S18" s="308">
        <f>1/attached_Car!W33</f>
        <v>0.591715976331361</v>
      </c>
      <c r="T18" s="308">
        <f>1/attached_Car!AU33</f>
        <v>0.709219858156028</v>
      </c>
      <c r="U18" s="308">
        <f>1/attached_Car!BS33</f>
        <v>0.65359477124183</v>
      </c>
      <c r="V18" s="370"/>
      <c r="W18" s="370"/>
      <c r="X18" s="370"/>
      <c r="Y18" s="370"/>
      <c r="Z18" s="370"/>
      <c r="AA18" s="370"/>
      <c r="AB18" s="370"/>
      <c r="AC18" s="370"/>
      <c r="AD18" s="370"/>
      <c r="AE18" s="370"/>
      <c r="AF18" s="370"/>
      <c r="AG18" s="370"/>
      <c r="AH18" s="370"/>
      <c r="AI18" s="370"/>
      <c r="AJ18" s="391"/>
      <c r="AK18" s="391"/>
      <c r="AL18" s="391"/>
      <c r="AM18" s="391"/>
      <c r="AN18" s="391"/>
      <c r="AO18" s="56"/>
      <c r="AP18" s="53"/>
    </row>
    <row r="19" s="54" customFormat="1" ht="14.5" spans="1:42">
      <c r="A19" s="43"/>
      <c r="B19" s="43"/>
      <c r="C19" s="43"/>
      <c r="D19" s="368"/>
      <c r="E19" s="43"/>
      <c r="F19" s="43" t="s">
        <v>115</v>
      </c>
      <c r="G19" s="364">
        <f>AVERAGE(R19:U19)/1.58</f>
        <v>0.405741566976297</v>
      </c>
      <c r="H19" s="365">
        <f t="shared" ref="H19:M19" si="5">H18</f>
        <v>0.348353357426483</v>
      </c>
      <c r="I19" s="365">
        <f t="shared" si="5"/>
        <v>0.375280823883803</v>
      </c>
      <c r="J19" s="365">
        <f t="shared" si="5"/>
        <v>0.349990539480363</v>
      </c>
      <c r="K19" s="365">
        <f t="shared" si="5"/>
        <v>0.335665591464548</v>
      </c>
      <c r="L19" s="365">
        <f t="shared" si="5"/>
        <v>0.356259443546535</v>
      </c>
      <c r="M19" s="380">
        <f t="shared" si="5"/>
        <v>0.358201712081022</v>
      </c>
      <c r="N19" s="370"/>
      <c r="O19" s="381"/>
      <c r="P19" s="370"/>
      <c r="Q19" s="370"/>
      <c r="R19" s="308">
        <f>1/1.64</f>
        <v>0.609756097560976</v>
      </c>
      <c r="S19" s="308">
        <f>S18</f>
        <v>0.591715976331361</v>
      </c>
      <c r="T19" s="308">
        <f>T18</f>
        <v>0.709219858156028</v>
      </c>
      <c r="U19" s="308">
        <f>U18</f>
        <v>0.65359477124183</v>
      </c>
      <c r="V19" s="370"/>
      <c r="W19" s="370"/>
      <c r="X19" s="370"/>
      <c r="Y19" s="370"/>
      <c r="Z19" s="370"/>
      <c r="AA19" s="370"/>
      <c r="AB19" s="370"/>
      <c r="AC19" s="370"/>
      <c r="AD19" s="370"/>
      <c r="AE19" s="370"/>
      <c r="AF19" s="370"/>
      <c r="AG19" s="370"/>
      <c r="AH19" s="370"/>
      <c r="AI19" s="370"/>
      <c r="AJ19" s="391"/>
      <c r="AK19" s="391"/>
      <c r="AL19" s="391"/>
      <c r="AM19" s="391"/>
      <c r="AN19" s="391"/>
      <c r="AO19" s="56"/>
      <c r="AP19" s="53"/>
    </row>
    <row r="20" s="54" customFormat="1" ht="14.5" spans="1:45">
      <c r="A20" s="43"/>
      <c r="B20" s="43"/>
      <c r="C20" s="43"/>
      <c r="D20" s="369"/>
      <c r="E20" s="43"/>
      <c r="F20" s="43"/>
      <c r="G20" s="370"/>
      <c r="H20" s="370"/>
      <c r="I20" s="370"/>
      <c r="J20" s="370"/>
      <c r="K20" s="370"/>
      <c r="L20" s="370"/>
      <c r="M20" s="370"/>
      <c r="N20" s="370"/>
      <c r="O20" s="370"/>
      <c r="P20" s="370"/>
      <c r="Q20" s="370"/>
      <c r="R20" s="381"/>
      <c r="S20" s="370"/>
      <c r="T20" s="370"/>
      <c r="U20" s="370"/>
      <c r="V20" s="370"/>
      <c r="W20" s="370"/>
      <c r="X20" s="370"/>
      <c r="Y20" s="370"/>
      <c r="Z20" s="370"/>
      <c r="AA20" s="370"/>
      <c r="AB20" s="370"/>
      <c r="AC20" s="370"/>
      <c r="AD20" s="370"/>
      <c r="AE20" s="370"/>
      <c r="AF20" s="370"/>
      <c r="AG20" s="370"/>
      <c r="AH20" s="370"/>
      <c r="AI20" s="370"/>
      <c r="AJ20" s="370"/>
      <c r="AK20" s="370"/>
      <c r="AL20" s="370"/>
      <c r="AM20" s="391"/>
      <c r="AN20" s="391"/>
      <c r="AO20" s="391"/>
      <c r="AP20" s="391"/>
      <c r="AQ20" s="391"/>
      <c r="AR20" s="56"/>
      <c r="AS20" s="53"/>
    </row>
    <row r="21" s="54" customFormat="1" ht="14.5" spans="1:45">
      <c r="A21" s="43"/>
      <c r="B21" s="43"/>
      <c r="C21" s="43"/>
      <c r="D21" s="369"/>
      <c r="E21" s="43"/>
      <c r="F21" s="43"/>
      <c r="G21" s="370"/>
      <c r="H21" s="370"/>
      <c r="I21" s="370"/>
      <c r="J21" s="370"/>
      <c r="K21" s="370"/>
      <c r="L21" s="370"/>
      <c r="M21" s="370"/>
      <c r="N21" s="370"/>
      <c r="O21" s="370"/>
      <c r="P21" s="370"/>
      <c r="Q21" s="370"/>
      <c r="R21" s="370"/>
      <c r="S21" s="370"/>
      <c r="T21" s="370"/>
      <c r="U21" s="370"/>
      <c r="V21" s="370"/>
      <c r="W21" s="370"/>
      <c r="X21" s="370"/>
      <c r="Y21" s="370"/>
      <c r="Z21" s="370"/>
      <c r="AA21" s="370"/>
      <c r="AB21" s="370"/>
      <c r="AC21" s="370"/>
      <c r="AD21" s="370"/>
      <c r="AE21" s="370"/>
      <c r="AF21" s="370"/>
      <c r="AG21" s="370"/>
      <c r="AH21" s="370"/>
      <c r="AI21" s="370"/>
      <c r="AJ21" s="370"/>
      <c r="AK21" s="370"/>
      <c r="AL21" s="370"/>
      <c r="AM21" s="391"/>
      <c r="AN21" s="391"/>
      <c r="AO21" s="391"/>
      <c r="AP21" s="391"/>
      <c r="AQ21" s="391"/>
      <c r="AR21" s="56"/>
      <c r="AS21" s="53"/>
    </row>
    <row r="22" s="54" customFormat="1" ht="14.5" spans="1:45">
      <c r="A22" s="43"/>
      <c r="B22" s="43"/>
      <c r="C22" s="43"/>
      <c r="D22" s="369"/>
      <c r="E22" s="43"/>
      <c r="F22" s="52"/>
      <c r="H22" s="370"/>
      <c r="I22" s="370"/>
      <c r="J22" s="370"/>
      <c r="K22" s="370"/>
      <c r="L22" s="370"/>
      <c r="M22" s="370"/>
      <c r="N22" s="370"/>
      <c r="O22" s="370"/>
      <c r="P22" s="370"/>
      <c r="Q22" s="370"/>
      <c r="R22" s="370"/>
      <c r="S22" s="370"/>
      <c r="T22" s="370"/>
      <c r="U22" s="370"/>
      <c r="V22" s="370"/>
      <c r="W22" s="370"/>
      <c r="X22" s="370"/>
      <c r="Y22" s="370"/>
      <c r="Z22" s="370"/>
      <c r="AA22" s="370"/>
      <c r="AB22" s="370"/>
      <c r="AC22" s="370"/>
      <c r="AD22" s="370"/>
      <c r="AE22" s="370"/>
      <c r="AF22" s="370"/>
      <c r="AG22" s="370"/>
      <c r="AH22" s="370"/>
      <c r="AI22" s="370"/>
      <c r="AJ22" s="370"/>
      <c r="AK22" s="370"/>
      <c r="AL22" s="370"/>
      <c r="AM22" s="391"/>
      <c r="AN22" s="391"/>
      <c r="AO22" s="391"/>
      <c r="AP22" s="391"/>
      <c r="AQ22" s="391"/>
      <c r="AR22" s="56"/>
      <c r="AS22" s="53"/>
    </row>
    <row r="23" s="53" customFormat="1" ht="14.5" spans="1:40">
      <c r="A23" s="56"/>
      <c r="B23" s="45" t="s">
        <v>66</v>
      </c>
      <c r="C23" s="220"/>
      <c r="D23" s="293"/>
      <c r="E23" s="293"/>
      <c r="F23" s="293"/>
      <c r="G23" s="293"/>
      <c r="H23" s="293"/>
      <c r="I23" s="293"/>
      <c r="J23" s="293"/>
      <c r="K23" s="86"/>
      <c r="L23" s="86"/>
      <c r="M23" s="86"/>
      <c r="N23" s="384"/>
      <c r="O23" s="384"/>
      <c r="P23" s="384"/>
      <c r="Q23" s="384"/>
      <c r="R23" s="86"/>
      <c r="S23" s="86"/>
      <c r="T23" s="86"/>
      <c r="U23" s="86"/>
      <c r="V23" s="384"/>
      <c r="W23" s="384"/>
      <c r="X23" s="384"/>
      <c r="Y23" s="384"/>
      <c r="Z23" s="384"/>
      <c r="AA23" s="384"/>
      <c r="AB23" s="384"/>
      <c r="AC23" s="384"/>
      <c r="AD23" s="384"/>
      <c r="AE23" s="384"/>
      <c r="AF23" s="384"/>
      <c r="AG23" s="384"/>
      <c r="AH23" s="384"/>
      <c r="AI23" s="384"/>
      <c r="AJ23" s="384"/>
      <c r="AK23" s="384"/>
      <c r="AL23" s="384"/>
      <c r="AM23" s="384"/>
      <c r="AN23" s="384"/>
    </row>
    <row r="24" s="53" customFormat="1" ht="15.25" spans="1:40">
      <c r="A24" s="56"/>
      <c r="B24" s="333" t="s">
        <v>14</v>
      </c>
      <c r="C24" s="371">
        <v>2020</v>
      </c>
      <c r="D24" s="371" t="s">
        <v>15</v>
      </c>
      <c r="E24" s="371" t="s">
        <v>16</v>
      </c>
      <c r="F24" s="371" t="s">
        <v>17</v>
      </c>
      <c r="G24" s="371" t="s">
        <v>18</v>
      </c>
      <c r="H24" s="371" t="s">
        <v>19</v>
      </c>
      <c r="I24" s="371" t="s">
        <v>20</v>
      </c>
      <c r="J24" s="371" t="s">
        <v>21</v>
      </c>
      <c r="K24" s="86"/>
      <c r="L24" s="86"/>
      <c r="M24" s="385" t="s">
        <v>127</v>
      </c>
      <c r="N24" s="384"/>
      <c r="O24" s="384"/>
      <c r="P24" s="384"/>
      <c r="Q24" s="384"/>
      <c r="R24" s="86"/>
      <c r="S24" s="86"/>
      <c r="T24" s="86"/>
      <c r="U24" s="86"/>
      <c r="V24" s="384"/>
      <c r="W24" s="384"/>
      <c r="X24" s="384"/>
      <c r="Y24" s="384"/>
      <c r="Z24" s="384"/>
      <c r="AA24" s="384"/>
      <c r="AB24" s="384"/>
      <c r="AC24" s="384"/>
      <c r="AD24" s="384"/>
      <c r="AE24" s="384"/>
      <c r="AF24" s="384"/>
      <c r="AG24" s="384"/>
      <c r="AH24" s="384"/>
      <c r="AI24" s="384"/>
      <c r="AJ24" s="384"/>
      <c r="AK24" s="384"/>
      <c r="AL24" s="384"/>
      <c r="AM24" s="384"/>
      <c r="AN24" s="384"/>
    </row>
    <row r="25" s="134" customFormat="1" ht="14.5" customHeight="1" spans="1:40">
      <c r="A25" s="297"/>
      <c r="B25" s="253" t="s">
        <v>94</v>
      </c>
      <c r="C25" s="372">
        <f>AVERAGE(D25:J25)</f>
        <v>0.133343131699898</v>
      </c>
      <c r="D25" s="372">
        <f>G5</f>
        <v>0.137867647058824</v>
      </c>
      <c r="E25" s="372">
        <f t="shared" ref="E25:J25" si="6">H5</f>
        <v>0.134657691676244</v>
      </c>
      <c r="F25" s="372">
        <f t="shared" si="6"/>
        <v>0.134542936813552</v>
      </c>
      <c r="G25" s="372">
        <f t="shared" si="6"/>
        <v>0.142818332152138</v>
      </c>
      <c r="H25" s="372">
        <f t="shared" si="6"/>
        <v>0.116573220564478</v>
      </c>
      <c r="I25" s="372">
        <f t="shared" si="6"/>
        <v>0.133471046817026</v>
      </c>
      <c r="J25" s="372">
        <f t="shared" si="6"/>
        <v>0.133471046817026</v>
      </c>
      <c r="K25" s="299"/>
      <c r="L25" s="299"/>
      <c r="N25" s="370"/>
      <c r="O25" s="370"/>
      <c r="P25" s="299"/>
      <c r="Q25" s="299"/>
      <c r="R25" s="299"/>
      <c r="S25" s="299"/>
      <c r="T25" s="299"/>
      <c r="U25" s="299"/>
      <c r="V25" s="299"/>
      <c r="W25" s="299"/>
      <c r="X25" s="299"/>
      <c r="Y25" s="299"/>
      <c r="Z25" s="299"/>
      <c r="AA25" s="299"/>
      <c r="AB25" s="299"/>
      <c r="AC25" s="299"/>
      <c r="AD25" s="299"/>
      <c r="AE25" s="299"/>
      <c r="AF25" s="299"/>
      <c r="AG25" s="299"/>
      <c r="AH25" s="299"/>
      <c r="AI25" s="299"/>
      <c r="AJ25" s="392"/>
      <c r="AK25" s="392"/>
      <c r="AL25" s="392"/>
      <c r="AM25" s="392"/>
      <c r="AN25" s="392"/>
    </row>
    <row r="26" s="134" customFormat="1" ht="14.5" customHeight="1" spans="1:40">
      <c r="A26" s="297"/>
      <c r="B26" s="253" t="s">
        <v>92</v>
      </c>
      <c r="C26" s="372">
        <f t="shared" ref="C26:C38" si="7">AVERAGE(D26:J26)</f>
        <v>0.133343131699898</v>
      </c>
      <c r="D26" s="372">
        <f t="shared" ref="D26:D34" si="8">G6</f>
        <v>0.137867647058824</v>
      </c>
      <c r="E26" s="372">
        <f t="shared" ref="E26:E32" si="9">H6</f>
        <v>0.134657691676244</v>
      </c>
      <c r="F26" s="372">
        <f t="shared" ref="F26:F32" si="10">I6</f>
        <v>0.134542936813552</v>
      </c>
      <c r="G26" s="372">
        <f t="shared" ref="G26:G32" si="11">J6</f>
        <v>0.142818332152138</v>
      </c>
      <c r="H26" s="372">
        <f t="shared" ref="H26:H32" si="12">K6</f>
        <v>0.116573220564478</v>
      </c>
      <c r="I26" s="372">
        <f t="shared" ref="I26:I32" si="13">L6</f>
        <v>0.133471046817026</v>
      </c>
      <c r="J26" s="372">
        <f t="shared" ref="J26:J32" si="14">M6</f>
        <v>0.133471046817026</v>
      </c>
      <c r="K26" s="299"/>
      <c r="L26" s="299"/>
      <c r="M26" s="299"/>
      <c r="N26" s="370"/>
      <c r="O26" s="370"/>
      <c r="P26" s="299"/>
      <c r="Q26" s="299"/>
      <c r="R26" s="299"/>
      <c r="S26" s="299"/>
      <c r="T26" s="299"/>
      <c r="U26" s="299"/>
      <c r="V26" s="299"/>
      <c r="W26" s="299"/>
      <c r="X26" s="299"/>
      <c r="Y26" s="299"/>
      <c r="Z26" s="299"/>
      <c r="AA26" s="299"/>
      <c r="AB26" s="299"/>
      <c r="AC26" s="299"/>
      <c r="AD26" s="299"/>
      <c r="AE26" s="299"/>
      <c r="AF26" s="299"/>
      <c r="AG26" s="299"/>
      <c r="AH26" s="299"/>
      <c r="AI26" s="299"/>
      <c r="AJ26" s="392"/>
      <c r="AK26" s="392"/>
      <c r="AL26" s="392"/>
      <c r="AM26" s="392"/>
      <c r="AN26" s="392"/>
    </row>
    <row r="27" s="134" customFormat="1" ht="14.5" spans="1:40">
      <c r="A27" s="297"/>
      <c r="B27" s="253" t="s">
        <v>96</v>
      </c>
      <c r="C27" s="372">
        <f t="shared" si="7"/>
        <v>0.0638508424036321</v>
      </c>
      <c r="D27" s="372">
        <f t="shared" si="8"/>
        <v>0.0725653500453534</v>
      </c>
      <c r="E27" s="372">
        <f t="shared" si="9"/>
        <v>0.0633015331333136</v>
      </c>
      <c r="F27" s="372">
        <f t="shared" si="10"/>
        <v>0.0627800603722959</v>
      </c>
      <c r="G27" s="372">
        <f t="shared" si="11"/>
        <v>0.0768023237848027</v>
      </c>
      <c r="H27" s="372">
        <f t="shared" si="12"/>
        <v>0.0469979647218453</v>
      </c>
      <c r="I27" s="372">
        <f t="shared" si="13"/>
        <v>0.0597620360504019</v>
      </c>
      <c r="J27" s="372">
        <f t="shared" si="14"/>
        <v>0.0647466287174123</v>
      </c>
      <c r="K27" s="299"/>
      <c r="L27" s="299"/>
      <c r="M27" s="299"/>
      <c r="N27" s="370"/>
      <c r="O27" s="370"/>
      <c r="P27" s="299"/>
      <c r="Q27" s="299"/>
      <c r="R27" s="299"/>
      <c r="S27" s="299"/>
      <c r="T27" s="299"/>
      <c r="U27" s="299"/>
      <c r="V27" s="299"/>
      <c r="W27" s="299"/>
      <c r="X27" s="299"/>
      <c r="Y27" s="299"/>
      <c r="Z27" s="299"/>
      <c r="AA27" s="299"/>
      <c r="AB27" s="299"/>
      <c r="AC27" s="299"/>
      <c r="AD27" s="299"/>
      <c r="AE27" s="299"/>
      <c r="AF27" s="299"/>
      <c r="AG27" s="299"/>
      <c r="AH27" s="299"/>
      <c r="AI27" s="299"/>
      <c r="AJ27" s="392"/>
      <c r="AK27" s="392"/>
      <c r="AL27" s="392"/>
      <c r="AM27" s="392"/>
      <c r="AN27" s="392"/>
    </row>
    <row r="28" s="134" customFormat="1" ht="14.5" spans="1:40">
      <c r="A28" s="297"/>
      <c r="B28" s="253" t="s">
        <v>95</v>
      </c>
      <c r="C28" s="372">
        <f t="shared" si="7"/>
        <v>0.0638508424036321</v>
      </c>
      <c r="D28" s="372">
        <f t="shared" si="8"/>
        <v>0.0725653500453534</v>
      </c>
      <c r="E28" s="372">
        <f t="shared" si="9"/>
        <v>0.0633015331333136</v>
      </c>
      <c r="F28" s="372">
        <f t="shared" si="10"/>
        <v>0.0627800603722959</v>
      </c>
      <c r="G28" s="372">
        <f t="shared" si="11"/>
        <v>0.0768023237848027</v>
      </c>
      <c r="H28" s="372">
        <f t="shared" si="12"/>
        <v>0.0469979647218453</v>
      </c>
      <c r="I28" s="372">
        <f t="shared" si="13"/>
        <v>0.0597620360504019</v>
      </c>
      <c r="J28" s="372">
        <f t="shared" si="14"/>
        <v>0.0647466287174123</v>
      </c>
      <c r="K28" s="299"/>
      <c r="L28" s="299"/>
      <c r="M28" s="299"/>
      <c r="N28" s="370"/>
      <c r="O28" s="370"/>
      <c r="P28" s="299"/>
      <c r="Q28" s="299"/>
      <c r="R28" s="299"/>
      <c r="S28" s="299"/>
      <c r="T28" s="299"/>
      <c r="U28" s="299"/>
      <c r="V28" s="299"/>
      <c r="W28" s="299"/>
      <c r="X28" s="299"/>
      <c r="Y28" s="299"/>
      <c r="Z28" s="299"/>
      <c r="AA28" s="299"/>
      <c r="AB28" s="299"/>
      <c r="AC28" s="299"/>
      <c r="AD28" s="299"/>
      <c r="AE28" s="299"/>
      <c r="AF28" s="299"/>
      <c r="AG28" s="299"/>
      <c r="AH28" s="299"/>
      <c r="AI28" s="299"/>
      <c r="AJ28" s="392"/>
      <c r="AK28" s="392"/>
      <c r="AL28" s="392"/>
      <c r="AM28" s="392"/>
      <c r="AN28" s="392"/>
    </row>
    <row r="29" s="134" customFormat="1" ht="14.5" spans="1:40">
      <c r="A29" s="297"/>
      <c r="B29" s="253" t="s">
        <v>98</v>
      </c>
      <c r="C29" s="372">
        <f t="shared" si="7"/>
        <v>0.145004147394624</v>
      </c>
      <c r="D29" s="372">
        <f t="shared" si="8"/>
        <v>0.112682893003259</v>
      </c>
      <c r="E29" s="372">
        <f t="shared" si="9"/>
        <v>0.117443692379508</v>
      </c>
      <c r="F29" s="372">
        <f t="shared" si="10"/>
        <v>0.148296587133796</v>
      </c>
      <c r="G29" s="372">
        <f t="shared" si="11"/>
        <v>0.156532517834534</v>
      </c>
      <c r="H29" s="372">
        <f t="shared" si="12"/>
        <v>0.114443017201491</v>
      </c>
      <c r="I29" s="372">
        <f t="shared" si="13"/>
        <v>0.155277161862528</v>
      </c>
      <c r="J29" s="372">
        <f t="shared" si="14"/>
        <v>0.210353162347255</v>
      </c>
      <c r="K29" s="299"/>
      <c r="L29" s="299"/>
      <c r="M29" s="299"/>
      <c r="N29" s="53"/>
      <c r="O29" s="370"/>
      <c r="P29" s="299"/>
      <c r="Q29" s="299"/>
      <c r="R29" s="299"/>
      <c r="S29" s="299"/>
      <c r="T29" s="299"/>
      <c r="U29" s="299"/>
      <c r="V29" s="299"/>
      <c r="W29" s="299"/>
      <c r="X29" s="299"/>
      <c r="Y29" s="299"/>
      <c r="Z29" s="299"/>
      <c r="AA29" s="299"/>
      <c r="AB29" s="299"/>
      <c r="AC29" s="299"/>
      <c r="AD29" s="299"/>
      <c r="AE29" s="299"/>
      <c r="AF29" s="299"/>
      <c r="AG29" s="299"/>
      <c r="AH29" s="299"/>
      <c r="AI29" s="299"/>
      <c r="AJ29" s="392"/>
      <c r="AK29" s="392"/>
      <c r="AL29" s="392"/>
      <c r="AM29" s="392"/>
      <c r="AN29" s="392"/>
    </row>
    <row r="30" s="134" customFormat="1" ht="14.5" spans="1:40">
      <c r="A30" s="297"/>
      <c r="B30" s="253" t="s">
        <v>97</v>
      </c>
      <c r="C30" s="372">
        <f t="shared" si="7"/>
        <v>0.145004147394624</v>
      </c>
      <c r="D30" s="372">
        <f t="shared" si="8"/>
        <v>0.112682893003259</v>
      </c>
      <c r="E30" s="372">
        <f t="shared" si="9"/>
        <v>0.117443692379508</v>
      </c>
      <c r="F30" s="372">
        <f t="shared" si="10"/>
        <v>0.148296587133796</v>
      </c>
      <c r="G30" s="372">
        <f t="shared" si="11"/>
        <v>0.156532517834534</v>
      </c>
      <c r="H30" s="372">
        <f t="shared" si="12"/>
        <v>0.114443017201491</v>
      </c>
      <c r="I30" s="372">
        <f t="shared" si="13"/>
        <v>0.155277161862528</v>
      </c>
      <c r="J30" s="372">
        <f t="shared" si="14"/>
        <v>0.210353162347255</v>
      </c>
      <c r="K30" s="299"/>
      <c r="L30" s="299"/>
      <c r="M30" s="87"/>
      <c r="N30" s="53"/>
      <c r="O30" s="370"/>
      <c r="P30" s="299"/>
      <c r="Q30" s="299"/>
      <c r="R30" s="299"/>
      <c r="S30" s="299"/>
      <c r="T30" s="299"/>
      <c r="U30" s="299"/>
      <c r="V30" s="299"/>
      <c r="W30" s="299"/>
      <c r="X30" s="299"/>
      <c r="Y30" s="299"/>
      <c r="Z30" s="299"/>
      <c r="AA30" s="299"/>
      <c r="AB30" s="299"/>
      <c r="AC30" s="299"/>
      <c r="AD30" s="299"/>
      <c r="AE30" s="299"/>
      <c r="AF30" s="299"/>
      <c r="AG30" s="299"/>
      <c r="AH30" s="299"/>
      <c r="AI30" s="299"/>
      <c r="AJ30" s="392"/>
      <c r="AK30" s="392"/>
      <c r="AL30" s="392"/>
      <c r="AM30" s="392"/>
      <c r="AN30" s="392"/>
    </row>
    <row r="31" s="134" customFormat="1" ht="14.5" spans="1:40">
      <c r="A31" s="297"/>
      <c r="B31" s="253" t="s">
        <v>84</v>
      </c>
      <c r="C31" s="372">
        <f t="shared" si="7"/>
        <v>0.261491968156759</v>
      </c>
      <c r="D31" s="372">
        <f t="shared" si="8"/>
        <v>0.275397254694252</v>
      </c>
      <c r="E31" s="372">
        <f t="shared" si="9"/>
        <v>0.28117720301754</v>
      </c>
      <c r="F31" s="372">
        <f t="shared" si="10"/>
        <v>0.282621770342933</v>
      </c>
      <c r="G31" s="372">
        <f t="shared" si="11"/>
        <v>0.235496949442295</v>
      </c>
      <c r="H31" s="372">
        <f t="shared" si="12"/>
        <v>0.252448609067331</v>
      </c>
      <c r="I31" s="372">
        <f t="shared" si="13"/>
        <v>0.240547681102503</v>
      </c>
      <c r="J31" s="372">
        <f t="shared" si="14"/>
        <v>0.262754309430459</v>
      </c>
      <c r="K31" s="299"/>
      <c r="L31" s="386"/>
      <c r="M31" s="376"/>
      <c r="N31" s="370"/>
      <c r="O31" s="370"/>
      <c r="P31" s="299"/>
      <c r="Q31" s="299"/>
      <c r="R31" s="299"/>
      <c r="S31" s="299"/>
      <c r="T31" s="299"/>
      <c r="U31" s="299"/>
      <c r="V31" s="299"/>
      <c r="W31" s="299"/>
      <c r="X31" s="299"/>
      <c r="Y31" s="299"/>
      <c r="Z31" s="299"/>
      <c r="AA31" s="299"/>
      <c r="AB31" s="299"/>
      <c r="AC31" s="299"/>
      <c r="AD31" s="299"/>
      <c r="AE31" s="299"/>
      <c r="AF31" s="299"/>
      <c r="AG31" s="299"/>
      <c r="AH31" s="299"/>
      <c r="AI31" s="299"/>
      <c r="AJ31" s="392"/>
      <c r="AK31" s="392"/>
      <c r="AL31" s="392"/>
      <c r="AM31" s="392"/>
      <c r="AN31" s="392"/>
    </row>
    <row r="32" s="134" customFormat="1" ht="14.5" spans="1:40">
      <c r="A32" s="297"/>
      <c r="B32" s="253" t="s">
        <v>85</v>
      </c>
      <c r="C32" s="372">
        <f t="shared" si="7"/>
        <v>0.261491968156759</v>
      </c>
      <c r="D32" s="372">
        <f t="shared" si="8"/>
        <v>0.275397254694252</v>
      </c>
      <c r="E32" s="372">
        <f t="shared" si="9"/>
        <v>0.28117720301754</v>
      </c>
      <c r="F32" s="372">
        <f t="shared" si="10"/>
        <v>0.282621770342933</v>
      </c>
      <c r="G32" s="372">
        <f t="shared" si="11"/>
        <v>0.235496949442295</v>
      </c>
      <c r="H32" s="372">
        <f t="shared" si="12"/>
        <v>0.252448609067331</v>
      </c>
      <c r="I32" s="372">
        <f t="shared" si="13"/>
        <v>0.240547681102503</v>
      </c>
      <c r="J32" s="372">
        <f t="shared" si="14"/>
        <v>0.262754309430459</v>
      </c>
      <c r="K32" s="299"/>
      <c r="L32" s="381"/>
      <c r="M32" s="376"/>
      <c r="N32" s="370"/>
      <c r="O32" s="370"/>
      <c r="P32" s="299"/>
      <c r="Q32" s="299"/>
      <c r="R32" s="299"/>
      <c r="S32" s="299"/>
      <c r="T32" s="299"/>
      <c r="U32" s="299"/>
      <c r="V32" s="299"/>
      <c r="W32" s="299"/>
      <c r="X32" s="299"/>
      <c r="Y32" s="299"/>
      <c r="Z32" s="299"/>
      <c r="AA32" s="299"/>
      <c r="AB32" s="299"/>
      <c r="AC32" s="299"/>
      <c r="AD32" s="299"/>
      <c r="AE32" s="299"/>
      <c r="AF32" s="299"/>
      <c r="AG32" s="299"/>
      <c r="AH32" s="299"/>
      <c r="AI32" s="299"/>
      <c r="AJ32" s="392"/>
      <c r="AK32" s="392"/>
      <c r="AL32" s="392"/>
      <c r="AM32" s="392"/>
      <c r="AN32" s="392"/>
    </row>
    <row r="33" s="134" customFormat="1" ht="14.5" spans="1:40">
      <c r="A33" s="297"/>
      <c r="B33" s="253" t="s">
        <v>87</v>
      </c>
      <c r="C33" s="372">
        <f t="shared" si="7"/>
        <v>0.257318171823108</v>
      </c>
      <c r="D33" s="373">
        <f t="shared" si="8"/>
        <v>0.285141305574871</v>
      </c>
      <c r="E33" s="373">
        <f t="shared" ref="E33:J33" si="15">H13</f>
        <v>0.274685534341256</v>
      </c>
      <c r="F33" s="373">
        <f t="shared" si="15"/>
        <v>0.282686751635955</v>
      </c>
      <c r="G33" s="373">
        <f t="shared" si="15"/>
        <v>0.237702563924041</v>
      </c>
      <c r="H33" s="373">
        <f t="shared" si="15"/>
        <v>0.243317263801913</v>
      </c>
      <c r="I33" s="373">
        <f t="shared" si="15"/>
        <v>0.222707026633943</v>
      </c>
      <c r="J33" s="373">
        <f t="shared" si="15"/>
        <v>0.254986756849776</v>
      </c>
      <c r="K33" s="299"/>
      <c r="L33" s="387"/>
      <c r="M33" s="53"/>
      <c r="N33" s="370"/>
      <c r="O33" s="370"/>
      <c r="P33" s="299"/>
      <c r="Q33" s="299"/>
      <c r="R33" s="299"/>
      <c r="S33" s="299"/>
      <c r="T33" s="299"/>
      <c r="U33" s="299"/>
      <c r="V33" s="299"/>
      <c r="W33" s="299"/>
      <c r="X33" s="299"/>
      <c r="Y33" s="299"/>
      <c r="Z33" s="299"/>
      <c r="AA33" s="299"/>
      <c r="AB33" s="299"/>
      <c r="AC33" s="299"/>
      <c r="AD33" s="299"/>
      <c r="AE33" s="299"/>
      <c r="AF33" s="299"/>
      <c r="AG33" s="299"/>
      <c r="AH33" s="299"/>
      <c r="AI33" s="299"/>
      <c r="AJ33" s="392"/>
      <c r="AK33" s="392"/>
      <c r="AL33" s="392"/>
      <c r="AM33" s="392"/>
      <c r="AN33" s="392"/>
    </row>
    <row r="34" s="134" customFormat="1" ht="14.5" spans="1:40">
      <c r="A34" s="297"/>
      <c r="B34" s="253" t="s">
        <v>88</v>
      </c>
      <c r="C34" s="372">
        <f t="shared" si="7"/>
        <v>0.140897419953681</v>
      </c>
      <c r="D34" s="373">
        <f t="shared" si="8"/>
        <v>0.188281939675769</v>
      </c>
      <c r="E34" s="373">
        <v>0.133</v>
      </c>
      <c r="F34" s="373">
        <v>0.133</v>
      </c>
      <c r="G34" s="373">
        <v>0.133</v>
      </c>
      <c r="H34" s="373">
        <v>0.133</v>
      </c>
      <c r="I34" s="373">
        <v>0.133</v>
      </c>
      <c r="J34" s="373">
        <v>0.133</v>
      </c>
      <c r="K34" s="299"/>
      <c r="L34" s="387"/>
      <c r="M34" s="52"/>
      <c r="N34" s="383"/>
      <c r="O34" s="370"/>
      <c r="P34" s="299"/>
      <c r="Q34" s="299"/>
      <c r="R34" s="299"/>
      <c r="S34" s="299"/>
      <c r="T34" s="299"/>
      <c r="U34" s="299"/>
      <c r="V34" s="299"/>
      <c r="W34" s="299"/>
      <c r="X34" s="299"/>
      <c r="Y34" s="299"/>
      <c r="Z34" s="299"/>
      <c r="AA34" s="299"/>
      <c r="AB34" s="299"/>
      <c r="AC34" s="299"/>
      <c r="AD34" s="299"/>
      <c r="AE34" s="299"/>
      <c r="AF34" s="299"/>
      <c r="AG34" s="299"/>
      <c r="AH34" s="299"/>
      <c r="AI34" s="299"/>
      <c r="AJ34" s="392"/>
      <c r="AK34" s="392"/>
      <c r="AL34" s="392"/>
      <c r="AM34" s="392"/>
      <c r="AN34" s="392"/>
    </row>
    <row r="35" s="134" customFormat="1" ht="14.5" spans="1:40">
      <c r="A35" s="297"/>
      <c r="B35" s="253" t="s">
        <v>89</v>
      </c>
      <c r="C35" s="372">
        <f t="shared" si="7"/>
        <v>2.1517197458069</v>
      </c>
      <c r="D35" s="373">
        <f>G16</f>
        <v>1.86763279979639</v>
      </c>
      <c r="E35" s="373">
        <f t="shared" ref="E35:J35" si="16">H16</f>
        <v>3.03170396756792</v>
      </c>
      <c r="F35" s="373">
        <f t="shared" si="16"/>
        <v>3.00760286225402</v>
      </c>
      <c r="G35" s="373">
        <f t="shared" si="16"/>
        <v>3.43308216720489</v>
      </c>
      <c r="H35" s="373">
        <f t="shared" si="16"/>
        <v>1.47644561646864</v>
      </c>
      <c r="I35" s="373">
        <f t="shared" si="16"/>
        <v>1.43609756097561</v>
      </c>
      <c r="J35" s="373">
        <f t="shared" si="16"/>
        <v>0.80947324638083</v>
      </c>
      <c r="K35" s="299"/>
      <c r="L35" s="387"/>
      <c r="M35" s="43"/>
      <c r="N35" s="383"/>
      <c r="O35" s="370"/>
      <c r="P35" s="299"/>
      <c r="Q35" s="299"/>
      <c r="R35" s="299"/>
      <c r="S35" s="299"/>
      <c r="T35" s="299"/>
      <c r="U35" s="299"/>
      <c r="V35" s="299"/>
      <c r="W35" s="299"/>
      <c r="X35" s="299"/>
      <c r="Y35" s="299"/>
      <c r="Z35" s="299"/>
      <c r="AA35" s="299"/>
      <c r="AB35" s="299"/>
      <c r="AC35" s="299"/>
      <c r="AD35" s="299"/>
      <c r="AE35" s="299"/>
      <c r="AF35" s="299"/>
      <c r="AG35" s="299"/>
      <c r="AH35" s="299"/>
      <c r="AI35" s="299"/>
      <c r="AJ35" s="392"/>
      <c r="AK35" s="392"/>
      <c r="AL35" s="392"/>
      <c r="AM35" s="392"/>
      <c r="AN35" s="392"/>
    </row>
    <row r="36" s="134" customFormat="1" ht="14.5" spans="1:40">
      <c r="A36" s="297"/>
      <c r="B36" s="253" t="s">
        <v>90</v>
      </c>
      <c r="C36" s="372">
        <f t="shared" si="7"/>
        <v>0.545214206926702</v>
      </c>
      <c r="D36" s="372">
        <f>G17</f>
        <v>0.560572107358384</v>
      </c>
      <c r="E36" s="372">
        <f t="shared" ref="E36:J36" si="17">H17</f>
        <v>0.540530905619993</v>
      </c>
      <c r="F36" s="372">
        <f t="shared" si="17"/>
        <v>0.538961038961041</v>
      </c>
      <c r="G36" s="372">
        <f t="shared" si="17"/>
        <v>0.535769944341371</v>
      </c>
      <c r="H36" s="372">
        <f t="shared" si="17"/>
        <v>0.558008658008659</v>
      </c>
      <c r="I36" s="372">
        <f t="shared" si="17"/>
        <v>0.540091196529828</v>
      </c>
      <c r="J36" s="372">
        <f t="shared" si="17"/>
        <v>0.542565597667641</v>
      </c>
      <c r="K36" s="299"/>
      <c r="L36" s="370"/>
      <c r="M36" s="43"/>
      <c r="N36" s="383"/>
      <c r="O36" s="370"/>
      <c r="P36" s="299"/>
      <c r="Q36" s="299"/>
      <c r="R36" s="299"/>
      <c r="S36" s="299"/>
      <c r="T36" s="299"/>
      <c r="U36" s="299"/>
      <c r="V36" s="299"/>
      <c r="W36" s="299"/>
      <c r="X36" s="299"/>
      <c r="Y36" s="299"/>
      <c r="Z36" s="299"/>
      <c r="AA36" s="299"/>
      <c r="AB36" s="299"/>
      <c r="AC36" s="299"/>
      <c r="AD36" s="299"/>
      <c r="AE36" s="299"/>
      <c r="AF36" s="299"/>
      <c r="AG36" s="299"/>
      <c r="AH36" s="299"/>
      <c r="AI36" s="299"/>
      <c r="AJ36" s="392"/>
      <c r="AK36" s="392"/>
      <c r="AL36" s="392"/>
      <c r="AM36" s="392"/>
      <c r="AN36" s="392"/>
    </row>
    <row r="37" s="134" customFormat="1" ht="14.5" spans="1:40">
      <c r="A37" s="297"/>
      <c r="B37" s="253" t="s">
        <v>99</v>
      </c>
      <c r="C37" s="372">
        <f t="shared" si="7"/>
        <v>0.361169076867751</v>
      </c>
      <c r="D37" s="372">
        <f>G18</f>
        <v>0.404432070191505</v>
      </c>
      <c r="E37" s="372">
        <f t="shared" ref="E37:J37" si="18">H18</f>
        <v>0.348353357426483</v>
      </c>
      <c r="F37" s="372">
        <f t="shared" si="18"/>
        <v>0.375280823883803</v>
      </c>
      <c r="G37" s="372">
        <f t="shared" si="18"/>
        <v>0.349990539480363</v>
      </c>
      <c r="H37" s="372">
        <f t="shared" si="18"/>
        <v>0.335665591464548</v>
      </c>
      <c r="I37" s="372">
        <f t="shared" si="18"/>
        <v>0.356259443546535</v>
      </c>
      <c r="J37" s="372">
        <f t="shared" si="18"/>
        <v>0.358201712081022</v>
      </c>
      <c r="K37" s="299"/>
      <c r="L37" s="370"/>
      <c r="M37" s="43"/>
      <c r="N37" s="370"/>
      <c r="O37" s="370"/>
      <c r="P37" s="299"/>
      <c r="Q37" s="299"/>
      <c r="R37" s="299"/>
      <c r="S37" s="299"/>
      <c r="T37" s="299"/>
      <c r="U37" s="299"/>
      <c r="V37" s="299"/>
      <c r="W37" s="299"/>
      <c r="X37" s="299"/>
      <c r="Y37" s="299"/>
      <c r="Z37" s="299"/>
      <c r="AA37" s="299"/>
      <c r="AB37" s="299"/>
      <c r="AC37" s="299"/>
      <c r="AD37" s="299"/>
      <c r="AE37" s="299"/>
      <c r="AF37" s="299"/>
      <c r="AG37" s="299"/>
      <c r="AH37" s="299"/>
      <c r="AI37" s="299"/>
      <c r="AJ37" s="392"/>
      <c r="AK37" s="392"/>
      <c r="AL37" s="392"/>
      <c r="AM37" s="392"/>
      <c r="AN37" s="392"/>
    </row>
    <row r="38" s="134" customFormat="1" ht="29.15" customHeight="1" spans="1:41">
      <c r="A38" s="297"/>
      <c r="B38" s="253" t="s">
        <v>100</v>
      </c>
      <c r="C38" s="372">
        <f t="shared" si="7"/>
        <v>0.361356147837007</v>
      </c>
      <c r="D38" s="372">
        <f>G19</f>
        <v>0.405741566976297</v>
      </c>
      <c r="E38" s="372">
        <f t="shared" ref="E38:J38" si="19">H19</f>
        <v>0.348353357426483</v>
      </c>
      <c r="F38" s="372">
        <f t="shared" si="19"/>
        <v>0.375280823883803</v>
      </c>
      <c r="G38" s="372">
        <f t="shared" si="19"/>
        <v>0.349990539480363</v>
      </c>
      <c r="H38" s="372">
        <f t="shared" si="19"/>
        <v>0.335665591464548</v>
      </c>
      <c r="I38" s="372">
        <f t="shared" si="19"/>
        <v>0.356259443546535</v>
      </c>
      <c r="J38" s="372">
        <f t="shared" si="19"/>
        <v>0.358201712081022</v>
      </c>
      <c r="K38" s="299"/>
      <c r="L38" s="299"/>
      <c r="M38" s="43"/>
      <c r="N38" s="370"/>
      <c r="O38" s="370"/>
      <c r="P38" s="299"/>
      <c r="Q38" s="299"/>
      <c r="R38" s="299"/>
      <c r="S38" s="299"/>
      <c r="T38" s="299"/>
      <c r="U38" s="299"/>
      <c r="V38" s="299"/>
      <c r="W38" s="299"/>
      <c r="X38" s="299"/>
      <c r="Y38" s="299"/>
      <c r="Z38" s="299"/>
      <c r="AA38" s="299"/>
      <c r="AB38" s="299"/>
      <c r="AC38" s="299"/>
      <c r="AD38" s="299"/>
      <c r="AE38" s="299"/>
      <c r="AF38" s="299"/>
      <c r="AG38" s="299"/>
      <c r="AH38" s="299"/>
      <c r="AI38" s="299"/>
      <c r="AJ38" s="392"/>
      <c r="AK38" s="392"/>
      <c r="AL38" s="392"/>
      <c r="AM38" s="392"/>
      <c r="AN38" s="392"/>
      <c r="AO38" s="297"/>
    </row>
    <row r="39" s="134" customFormat="1" ht="14.5" spans="1:41">
      <c r="A39" s="297"/>
      <c r="B39" s="43"/>
      <c r="C39" s="297"/>
      <c r="D39" s="374"/>
      <c r="E39" s="297"/>
      <c r="F39" s="297"/>
      <c r="G39" s="375"/>
      <c r="H39" s="299"/>
      <c r="I39" s="299"/>
      <c r="J39" s="299"/>
      <c r="K39" s="299"/>
      <c r="L39" s="299"/>
      <c r="M39" s="52"/>
      <c r="N39" s="370"/>
      <c r="O39" s="370"/>
      <c r="P39" s="299"/>
      <c r="Q39" s="299"/>
      <c r="R39" s="299"/>
      <c r="S39" s="299"/>
      <c r="T39" s="299"/>
      <c r="U39" s="299"/>
      <c r="V39" s="299"/>
      <c r="W39" s="299"/>
      <c r="X39" s="299"/>
      <c r="Y39" s="299"/>
      <c r="Z39" s="299"/>
      <c r="AA39" s="299"/>
      <c r="AB39" s="299"/>
      <c r="AC39" s="299"/>
      <c r="AD39" s="299"/>
      <c r="AE39" s="299"/>
      <c r="AF39" s="299"/>
      <c r="AG39" s="299"/>
      <c r="AH39" s="299"/>
      <c r="AI39" s="299"/>
      <c r="AJ39" s="392"/>
      <c r="AK39" s="392"/>
      <c r="AL39" s="392"/>
      <c r="AM39" s="392"/>
      <c r="AN39" s="392"/>
      <c r="AO39" s="297"/>
    </row>
    <row r="40" ht="14.5" spans="1:44">
      <c r="A40" s="46"/>
      <c r="B40" s="43"/>
      <c r="C40" s="46"/>
      <c r="D40" s="46"/>
      <c r="E40" s="46"/>
      <c r="F40" s="46"/>
      <c r="G40" s="376"/>
      <c r="H40" s="87"/>
      <c r="I40" s="87"/>
      <c r="J40" s="87"/>
      <c r="K40" s="87"/>
      <c r="L40" s="87"/>
      <c r="M40" s="376"/>
      <c r="N40" s="388"/>
      <c r="O40" s="388"/>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6"/>
      <c r="H41" s="87"/>
      <c r="I41" s="87"/>
      <c r="J41" s="87"/>
      <c r="K41" s="87"/>
      <c r="L41" s="87"/>
      <c r="M41" s="87"/>
      <c r="N41" s="388"/>
      <c r="O41" s="388"/>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6"/>
      <c r="H42" s="87"/>
      <c r="I42" s="87"/>
      <c r="J42" s="87"/>
      <c r="K42" s="87"/>
      <c r="L42" s="87"/>
      <c r="N42" s="388"/>
      <c r="O42" s="388"/>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6"/>
      <c r="H43" s="87"/>
      <c r="I43" s="87"/>
      <c r="J43" s="87"/>
      <c r="K43" s="87"/>
      <c r="L43" s="87"/>
      <c r="N43" s="388"/>
      <c r="O43" s="388"/>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6"/>
      <c r="H44" s="87"/>
      <c r="I44" s="87"/>
      <c r="J44" s="87"/>
      <c r="K44" s="87"/>
      <c r="L44" s="87"/>
      <c r="N44" s="388"/>
      <c r="O44" s="388"/>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6"/>
      <c r="H45" s="87"/>
      <c r="I45" s="87"/>
      <c r="J45" s="87"/>
      <c r="K45" s="87"/>
      <c r="L45" s="87"/>
      <c r="N45" s="388"/>
      <c r="O45" s="388"/>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6"/>
      <c r="H46" s="87"/>
      <c r="I46" s="87"/>
      <c r="J46" s="87"/>
      <c r="K46" s="87"/>
      <c r="L46" s="87"/>
      <c r="N46" s="388"/>
      <c r="O46" s="388"/>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6"/>
      <c r="H47" s="87"/>
      <c r="I47" s="87"/>
      <c r="J47" s="87"/>
      <c r="K47" s="87"/>
      <c r="L47" s="87"/>
      <c r="N47" s="388"/>
      <c r="O47" s="388"/>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6"/>
      <c r="H48" s="87"/>
      <c r="I48" s="87"/>
      <c r="J48" s="87"/>
      <c r="K48" s="87"/>
      <c r="L48" s="87"/>
      <c r="N48" s="388"/>
      <c r="O48" s="388"/>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6"/>
      <c r="H49" s="87"/>
      <c r="I49" s="87"/>
      <c r="J49" s="87"/>
      <c r="K49" s="87"/>
      <c r="L49" s="87"/>
      <c r="N49" s="388"/>
      <c r="O49" s="388"/>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6"/>
      <c r="H50" s="87"/>
      <c r="I50" s="87"/>
      <c r="J50" s="87"/>
      <c r="K50" s="87"/>
      <c r="L50" s="87"/>
      <c r="N50" s="388"/>
      <c r="O50" s="388"/>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6"/>
      <c r="H51" s="87"/>
      <c r="I51" s="87"/>
      <c r="J51" s="87"/>
      <c r="K51" s="87"/>
      <c r="L51" s="87"/>
      <c r="N51" s="388"/>
      <c r="O51" s="388"/>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6"/>
      <c r="H52" s="87"/>
      <c r="I52" s="87"/>
      <c r="J52" s="87"/>
      <c r="K52" s="87"/>
      <c r="L52" s="87"/>
      <c r="N52" s="388"/>
      <c r="O52" s="388"/>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6"/>
      <c r="H53" s="87"/>
      <c r="I53" s="87"/>
      <c r="J53" s="87"/>
      <c r="K53" s="87"/>
      <c r="L53" s="87"/>
      <c r="M53" s="87"/>
      <c r="N53" s="388"/>
      <c r="O53" s="388"/>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89"/>
      <c r="O55" s="389"/>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283"/>
      <c r="O85" s="283"/>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85" zoomScaleNormal="85" workbookViewId="0">
      <selection activeCell="W19" sqref="W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1" t="s">
        <v>128</v>
      </c>
    </row>
    <row r="2" ht="14.5" spans="3:28">
      <c r="C2" s="46"/>
      <c r="D2" s="46"/>
      <c r="E2" s="45" t="s">
        <v>11</v>
      </c>
      <c r="F2" s="46"/>
      <c r="G2" s="46"/>
      <c r="H2" s="46"/>
      <c r="I2" s="46"/>
      <c r="J2" s="46"/>
      <c r="K2" s="46"/>
      <c r="L2" s="46"/>
      <c r="O2" s="200" t="s">
        <v>129</v>
      </c>
      <c r="P2" s="200"/>
      <c r="Q2" s="200"/>
      <c r="R2" s="200"/>
      <c r="S2" s="200"/>
      <c r="V2" s="45" t="s">
        <v>33</v>
      </c>
      <c r="W2" s="66"/>
      <c r="X2" s="350"/>
      <c r="Y2" s="350"/>
      <c r="Z2" s="350"/>
      <c r="AA2" s="350"/>
      <c r="AB2" s="350"/>
    </row>
    <row r="3" ht="15.25" spans="3:28">
      <c r="C3" s="47" t="s">
        <v>14</v>
      </c>
      <c r="D3" s="47" t="s">
        <v>73</v>
      </c>
      <c r="E3" s="47" t="s">
        <v>74</v>
      </c>
      <c r="F3" s="137" t="s">
        <v>15</v>
      </c>
      <c r="G3" s="137" t="s">
        <v>16</v>
      </c>
      <c r="H3" s="137" t="s">
        <v>17</v>
      </c>
      <c r="I3" s="345" t="s">
        <v>18</v>
      </c>
      <c r="J3" s="345" t="s">
        <v>19</v>
      </c>
      <c r="K3" s="345" t="s">
        <v>20</v>
      </c>
      <c r="L3" s="137" t="s">
        <v>21</v>
      </c>
      <c r="O3" s="200"/>
      <c r="P3" s="346" t="s">
        <v>106</v>
      </c>
      <c r="Q3" s="351" t="s">
        <v>107</v>
      </c>
      <c r="R3" s="351" t="s">
        <v>108</v>
      </c>
      <c r="S3" s="351" t="s">
        <v>109</v>
      </c>
      <c r="V3" s="333" t="s">
        <v>35</v>
      </c>
      <c r="W3" s="333" t="s">
        <v>14</v>
      </c>
      <c r="X3" s="333" t="s">
        <v>36</v>
      </c>
      <c r="Y3" s="333" t="s">
        <v>37</v>
      </c>
      <c r="Z3" s="333" t="s">
        <v>38</v>
      </c>
      <c r="AA3" s="333" t="s">
        <v>39</v>
      </c>
      <c r="AB3" s="333" t="s">
        <v>40</v>
      </c>
    </row>
    <row r="4" ht="14.5" spans="3:28">
      <c r="C4" s="220" t="s">
        <v>84</v>
      </c>
      <c r="D4" s="48" t="s">
        <v>76</v>
      </c>
      <c r="E4" s="52" t="s">
        <v>77</v>
      </c>
      <c r="F4">
        <f>SUM(P4:S4)*80%</f>
        <v>636</v>
      </c>
      <c r="G4">
        <f>attached_truck_stock!DO26*80%</f>
        <v>1657.6</v>
      </c>
      <c r="H4">
        <f>attached_truck_stock!EM26*0.8</f>
        <v>3166.4</v>
      </c>
      <c r="I4" s="261">
        <f>attached_truck_stock!FK26*0.8</f>
        <v>324</v>
      </c>
      <c r="J4" s="261">
        <f>attached_truck_stock!GI26*0.8</f>
        <v>345.6</v>
      </c>
      <c r="K4" s="261">
        <f>attached_truck_stock!HG26*0.8</f>
        <v>1215.2</v>
      </c>
      <c r="L4">
        <f>attached_truck_stock!IE26*0.8</f>
        <v>1180</v>
      </c>
      <c r="O4" s="200"/>
      <c r="P4" s="200">
        <f>attached_truck_stock!W26*1</f>
        <v>191</v>
      </c>
      <c r="Q4" s="200">
        <f>attached_truck_stock!AU26*1</f>
        <v>57</v>
      </c>
      <c r="R4" s="200">
        <f>attached_truck_stock!BS26*1</f>
        <v>287</v>
      </c>
      <c r="S4" s="200">
        <f>attached_truck_stock!CQ26*1</f>
        <v>260</v>
      </c>
      <c r="V4" s="350" t="s">
        <v>42</v>
      </c>
      <c r="W4" s="350" t="str">
        <f>C4</f>
        <v>TRA_Tru_PLT_GSL</v>
      </c>
      <c r="X4" s="350"/>
      <c r="Y4" s="352" t="s">
        <v>43</v>
      </c>
      <c r="Z4" s="350" t="s">
        <v>44</v>
      </c>
      <c r="AA4" s="350"/>
      <c r="AB4" s="353" t="s">
        <v>45</v>
      </c>
    </row>
    <row r="5" ht="14.5" spans="3:48">
      <c r="C5" s="220" t="s">
        <v>85</v>
      </c>
      <c r="D5" s="48" t="s">
        <v>86</v>
      </c>
      <c r="E5" s="52" t="s">
        <v>77</v>
      </c>
      <c r="F5">
        <f>F4/4</f>
        <v>159</v>
      </c>
      <c r="G5">
        <f>G4/4</f>
        <v>414.4</v>
      </c>
      <c r="H5">
        <f t="shared" ref="H5:L5" si="0">H4/4</f>
        <v>791.6</v>
      </c>
      <c r="I5" s="261">
        <f t="shared" si="0"/>
        <v>81</v>
      </c>
      <c r="J5" s="261">
        <f t="shared" si="0"/>
        <v>86.4</v>
      </c>
      <c r="K5" s="261">
        <f t="shared" si="0"/>
        <v>303.8</v>
      </c>
      <c r="L5">
        <f t="shared" si="0"/>
        <v>295</v>
      </c>
      <c r="O5" s="200"/>
      <c r="P5" s="200"/>
      <c r="Q5" s="200"/>
      <c r="R5" s="200"/>
      <c r="S5" s="200"/>
      <c r="V5" s="350"/>
      <c r="W5" s="350" t="str">
        <f t="shared" ref="W5:W17" si="1">C5</f>
        <v>TRA_Tru_PLT_DST</v>
      </c>
      <c r="X5" s="350"/>
      <c r="Y5" s="350" t="s">
        <v>43</v>
      </c>
      <c r="Z5" s="350" t="s">
        <v>44</v>
      </c>
      <c r="AA5" s="350"/>
      <c r="AB5" s="353" t="s">
        <v>45</v>
      </c>
      <c r="AN5" s="318"/>
      <c r="AO5" s="318"/>
      <c r="AP5" s="319"/>
      <c r="AQ5" s="319"/>
      <c r="AU5" s="318"/>
      <c r="AV5" s="319"/>
    </row>
    <row r="6" ht="14.5" spans="3:49">
      <c r="C6" s="220" t="s">
        <v>87</v>
      </c>
      <c r="D6" s="48" t="s">
        <v>76</v>
      </c>
      <c r="E6" s="52" t="s">
        <v>77</v>
      </c>
      <c r="F6">
        <f>SUM(P6:S6)</f>
        <v>222</v>
      </c>
      <c r="G6">
        <f>attached_truck_stock!DO27*1</f>
        <v>576</v>
      </c>
      <c r="H6">
        <f>attached_truck_stock!EM27*1</f>
        <v>1100</v>
      </c>
      <c r="I6" s="261">
        <f>attached_truck_stock!FK27*1</f>
        <v>115</v>
      </c>
      <c r="J6" s="261">
        <f>attached_truck_stock!GI27*1</f>
        <v>211</v>
      </c>
      <c r="K6" s="261">
        <f>attached_truck_stock!HG27*1</f>
        <v>735</v>
      </c>
      <c r="L6">
        <f>attached_truck_stock!IE27*1</f>
        <v>568</v>
      </c>
      <c r="O6" s="200"/>
      <c r="P6" s="200">
        <f>attached_truck_stock!W27*1</f>
        <v>53</v>
      </c>
      <c r="Q6" s="200">
        <f>attached_truck_stock!AU27*1</f>
        <v>16</v>
      </c>
      <c r="R6" s="200">
        <f>attached_truck_stock!BS27*1</f>
        <v>80</v>
      </c>
      <c r="S6" s="200">
        <f>attached_truck_stock!CQ27*1</f>
        <v>73</v>
      </c>
      <c r="V6" s="350"/>
      <c r="W6" s="350" t="str">
        <f t="shared" si="1"/>
        <v>TRA_Tru_FLT_GSL</v>
      </c>
      <c r="X6" s="350"/>
      <c r="Y6" s="350" t="s">
        <v>43</v>
      </c>
      <c r="Z6" s="350" t="s">
        <v>44</v>
      </c>
      <c r="AA6" s="350"/>
      <c r="AB6" s="353" t="s">
        <v>45</v>
      </c>
      <c r="AM6" s="312"/>
      <c r="AN6" s="312"/>
      <c r="AO6" s="312"/>
      <c r="AP6" s="313"/>
      <c r="AQ6" s="288"/>
      <c r="AR6" s="288"/>
      <c r="AS6" s="288"/>
      <c r="AT6" s="288"/>
      <c r="AU6" s="288"/>
      <c r="AV6" s="288"/>
      <c r="AW6" s="288"/>
    </row>
    <row r="7" ht="14.5" spans="3:48">
      <c r="C7" s="220" t="s">
        <v>88</v>
      </c>
      <c r="D7" s="48" t="s">
        <v>76</v>
      </c>
      <c r="E7" s="52" t="s">
        <v>77</v>
      </c>
      <c r="F7">
        <f>SUM(P7:S7)</f>
        <v>89</v>
      </c>
      <c r="G7">
        <f>attached_truck_stock!DO28*1</f>
        <v>225</v>
      </c>
      <c r="H7">
        <f>attached_truck_stock!EM28*1</f>
        <v>400</v>
      </c>
      <c r="I7" s="261">
        <f>attached_truck_stock!FK28*1</f>
        <v>59</v>
      </c>
      <c r="J7" s="261">
        <f>attached_truck_stock!GI28*1</f>
        <v>124</v>
      </c>
      <c r="K7" s="261">
        <f>attached_truck_stock!HG28*1</f>
        <v>441</v>
      </c>
      <c r="L7">
        <f>attached_truck_stock!IE28*1</f>
        <v>334</v>
      </c>
      <c r="O7" s="200"/>
      <c r="P7" s="200">
        <f>attached_truck_stock!W28*1</f>
        <v>20</v>
      </c>
      <c r="Q7" s="200">
        <f>attached_truck_stock!AU28*1</f>
        <v>6</v>
      </c>
      <c r="R7" s="200">
        <f>attached_truck_stock!BS28*1</f>
        <v>35</v>
      </c>
      <c r="S7" s="200">
        <f>attached_truck_stock!CQ28*1</f>
        <v>28</v>
      </c>
      <c r="V7" s="350"/>
      <c r="W7" s="350" t="str">
        <f t="shared" si="1"/>
        <v>TRA_Tru_MT_GSL</v>
      </c>
      <c r="X7" s="350"/>
      <c r="Y7" s="350" t="s">
        <v>43</v>
      </c>
      <c r="Z7" s="350" t="s">
        <v>44</v>
      </c>
      <c r="AA7" s="350"/>
      <c r="AB7" s="353" t="s">
        <v>45</v>
      </c>
      <c r="AM7" s="314"/>
      <c r="AN7" s="314"/>
      <c r="AO7" s="314"/>
      <c r="AP7" s="315"/>
      <c r="AQ7" s="315"/>
      <c r="AS7" s="314"/>
      <c r="AT7" s="314"/>
      <c r="AU7" s="314"/>
      <c r="AV7" s="314"/>
    </row>
    <row r="8" ht="14.5" spans="3:48">
      <c r="C8" s="220" t="s">
        <v>89</v>
      </c>
      <c r="D8" s="48" t="s">
        <v>86</v>
      </c>
      <c r="E8" s="52" t="s">
        <v>77</v>
      </c>
      <c r="F8">
        <f>SUM(P8:S8)</f>
        <v>31</v>
      </c>
      <c r="G8">
        <f>attached_truck_stock!DO29*1</f>
        <v>89</v>
      </c>
      <c r="H8">
        <f>attached_truck_stock!EM29*1</f>
        <v>138</v>
      </c>
      <c r="I8" s="261">
        <f>attached_truck_stock!FK29*1</f>
        <v>33</v>
      </c>
      <c r="J8" s="261">
        <f>attached_truck_stock!GI29*1</f>
        <v>43</v>
      </c>
      <c r="K8" s="261">
        <f>attached_truck_stock!HG29*1</f>
        <v>111</v>
      </c>
      <c r="L8">
        <f>attached_truck_stock!IE29*1</f>
        <v>49</v>
      </c>
      <c r="O8" s="200"/>
      <c r="P8" s="200">
        <f>attached_truck_stock!W29*1</f>
        <v>5</v>
      </c>
      <c r="Q8" s="200">
        <f>attached_truck_stock!AU29*1</f>
        <v>3</v>
      </c>
      <c r="R8" s="200">
        <f>attached_truck_stock!BS29*1</f>
        <v>10</v>
      </c>
      <c r="S8" s="200">
        <f>attached_truck_stock!CQ29*1</f>
        <v>13</v>
      </c>
      <c r="V8" s="350"/>
      <c r="W8" s="350" t="str">
        <f t="shared" si="1"/>
        <v>TRA_Tru_HT_DST</v>
      </c>
      <c r="X8" s="350"/>
      <c r="Y8" s="350" t="s">
        <v>43</v>
      </c>
      <c r="Z8" s="350" t="s">
        <v>44</v>
      </c>
      <c r="AA8" s="350"/>
      <c r="AB8" s="353" t="s">
        <v>45</v>
      </c>
      <c r="AM8" s="314"/>
      <c r="AN8" s="314"/>
      <c r="AO8" s="314"/>
      <c r="AP8" s="315"/>
      <c r="AQ8" s="315"/>
      <c r="AS8" s="314"/>
      <c r="AT8" s="314"/>
      <c r="AU8" s="314"/>
      <c r="AV8" s="314"/>
    </row>
    <row r="9" ht="14.5" spans="3:48">
      <c r="C9" s="220" t="s">
        <v>90</v>
      </c>
      <c r="D9" s="48" t="s">
        <v>76</v>
      </c>
      <c r="E9" s="15" t="s">
        <v>91</v>
      </c>
      <c r="F9">
        <f>SUM(P9:S9)</f>
        <v>60</v>
      </c>
      <c r="G9">
        <f>attached_motorcycle_stock!DO27*1</f>
        <v>227</v>
      </c>
      <c r="H9">
        <f>attached_motorcycle_stock!EM27*1</f>
        <v>220</v>
      </c>
      <c r="I9" s="261">
        <f>attached_motorcycle_stock!FK27*1</f>
        <v>24</v>
      </c>
      <c r="J9" s="261">
        <f>attached_motorcycle_stock!GI27*1</f>
        <v>7</v>
      </c>
      <c r="K9" s="261">
        <f>attached_motorcycle_stock!HG27*1</f>
        <v>125</v>
      </c>
      <c r="L9">
        <f>attached_motorcycle_stock!IE27*1</f>
        <v>77</v>
      </c>
      <c r="O9" s="200"/>
      <c r="P9" s="200">
        <f>attached_motorcycle_stock!W27*1</f>
        <v>14</v>
      </c>
      <c r="Q9" s="200">
        <f>attached_motorcycle_stock!AU27*1</f>
        <v>4</v>
      </c>
      <c r="R9" s="200">
        <f>attached_motorcycle_stock!BS27*1</f>
        <v>20</v>
      </c>
      <c r="S9" s="200">
        <f>attached_motorcycle_stock!CQ27*1</f>
        <v>22</v>
      </c>
      <c r="V9" s="350"/>
      <c r="W9" s="350" t="str">
        <f t="shared" si="1"/>
        <v>TRA_Mot_GSL</v>
      </c>
      <c r="X9" s="350"/>
      <c r="Y9" s="350" t="s">
        <v>43</v>
      </c>
      <c r="Z9" s="350" t="s">
        <v>44</v>
      </c>
      <c r="AA9" s="350"/>
      <c r="AB9" s="353" t="s">
        <v>45</v>
      </c>
      <c r="AO9" s="319"/>
      <c r="AP9" s="321"/>
      <c r="AQ9" s="321"/>
      <c r="AS9" s="319"/>
      <c r="AT9" s="319"/>
      <c r="AU9" s="323"/>
      <c r="AV9" s="116"/>
    </row>
    <row r="10" ht="14.5" spans="3:48">
      <c r="C10" s="220" t="s">
        <v>92</v>
      </c>
      <c r="D10" s="48" t="s">
        <v>86</v>
      </c>
      <c r="E10" t="s">
        <v>93</v>
      </c>
      <c r="F10">
        <f>SUM(P10:S10)</f>
        <v>4</v>
      </c>
      <c r="G10">
        <f>attached_bus_stock!DO14*1</f>
        <v>12</v>
      </c>
      <c r="H10">
        <f>attached_bus_stock!EM14*1</f>
        <v>19</v>
      </c>
      <c r="I10" s="261">
        <f>attached_bus_stock!FK14*1</f>
        <v>3</v>
      </c>
      <c r="J10" s="261">
        <f>attached_bus_stock!GI14*1</f>
        <v>2</v>
      </c>
      <c r="K10" s="261">
        <f>attached_bus_stock!HG14*1</f>
        <v>9</v>
      </c>
      <c r="L10">
        <f>attached_bus_stock!IE14*1</f>
        <v>7</v>
      </c>
      <c r="O10" s="200"/>
      <c r="P10" s="200">
        <f>attached_bus_stock!W14*1</f>
        <v>1</v>
      </c>
      <c r="Q10" s="200">
        <f>attached_bus_stock!AU14*1</f>
        <v>0</v>
      </c>
      <c r="R10" s="200">
        <f>attached_bus_stock!BS14*1</f>
        <v>1</v>
      </c>
      <c r="S10" s="200">
        <f>attached_bus_stock!CQ14*1</f>
        <v>2</v>
      </c>
      <c r="V10" s="350"/>
      <c r="W10" s="350" t="str">
        <f t="shared" si="1"/>
        <v>TRA_Bus_SB_DST</v>
      </c>
      <c r="X10" s="350"/>
      <c r="Y10" s="350" t="s">
        <v>43</v>
      </c>
      <c r="Z10" s="350" t="s">
        <v>44</v>
      </c>
      <c r="AA10" s="350"/>
      <c r="AB10" s="353" t="s">
        <v>45</v>
      </c>
      <c r="AO10" s="319"/>
      <c r="AQ10" s="321"/>
      <c r="AS10" s="319"/>
      <c r="AT10" s="319"/>
      <c r="AU10" s="323"/>
      <c r="AV10" s="116"/>
    </row>
    <row r="11" ht="14.5" spans="3:48">
      <c r="C11" s="220" t="s">
        <v>94</v>
      </c>
      <c r="D11" s="48" t="s">
        <v>76</v>
      </c>
      <c r="E11" t="s">
        <v>93</v>
      </c>
      <c r="F11">
        <v>0</v>
      </c>
      <c r="G11">
        <v>0</v>
      </c>
      <c r="H11">
        <v>0</v>
      </c>
      <c r="I11" s="261">
        <v>0</v>
      </c>
      <c r="J11" s="261">
        <v>0</v>
      </c>
      <c r="K11" s="261">
        <v>0</v>
      </c>
      <c r="L11">
        <v>0</v>
      </c>
      <c r="O11" s="200"/>
      <c r="P11" s="200"/>
      <c r="Q11" s="200"/>
      <c r="R11" s="200"/>
      <c r="S11" s="200"/>
      <c r="V11" s="350"/>
      <c r="W11" s="350" t="str">
        <f t="shared" si="1"/>
        <v>TRA_Bus_SB_GSL</v>
      </c>
      <c r="X11" s="350"/>
      <c r="Y11" s="350" t="s">
        <v>43</v>
      </c>
      <c r="Z11" s="350" t="s">
        <v>44</v>
      </c>
      <c r="AA11" s="350"/>
      <c r="AB11" s="353" t="s">
        <v>45</v>
      </c>
      <c r="AO11" s="319"/>
      <c r="AP11" s="321"/>
      <c r="AQ11" s="321"/>
      <c r="AS11" s="319"/>
      <c r="AT11" s="319"/>
      <c r="AU11" s="323"/>
      <c r="AV11" s="116"/>
    </row>
    <row r="12" ht="14.5" spans="3:48">
      <c r="C12" s="220" t="s">
        <v>95</v>
      </c>
      <c r="D12" s="48" t="s">
        <v>86</v>
      </c>
      <c r="E12" t="s">
        <v>93</v>
      </c>
      <c r="F12">
        <f>SUM(P12:S12)</f>
        <v>2</v>
      </c>
      <c r="G12">
        <f>attached_bus_stock!DO15*1</f>
        <v>7</v>
      </c>
      <c r="H12">
        <f>attached_bus_stock!EM15*1</f>
        <v>11</v>
      </c>
      <c r="I12" s="261">
        <f>attached_bus_stock!FK15*1</f>
        <v>2</v>
      </c>
      <c r="J12" s="261">
        <f>attached_bus_stock!GI15*1</f>
        <v>1</v>
      </c>
      <c r="K12" s="261">
        <f>attached_bus_stock!HG15*1</f>
        <v>5</v>
      </c>
      <c r="L12">
        <f>attached_bus_stock!IE15*1</f>
        <v>4</v>
      </c>
      <c r="O12" s="200"/>
      <c r="P12" s="200">
        <f>attached_bus_stock!W15*1</f>
        <v>0</v>
      </c>
      <c r="Q12" s="200">
        <f>attached_bus_stock!AU15*1</f>
        <v>0</v>
      </c>
      <c r="R12" s="200">
        <f>attached_bus_stock!BS15*1</f>
        <v>1</v>
      </c>
      <c r="S12" s="200">
        <f>attached_bus_stock!CQ15*1</f>
        <v>1</v>
      </c>
      <c r="V12" s="350"/>
      <c r="W12" s="350" t="str">
        <f t="shared" si="1"/>
        <v>TRA_Bus_UT_DST</v>
      </c>
      <c r="X12" s="350"/>
      <c r="Y12" s="350" t="s">
        <v>43</v>
      </c>
      <c r="Z12" s="350" t="s">
        <v>44</v>
      </c>
      <c r="AA12" s="350"/>
      <c r="AB12" s="353" t="s">
        <v>45</v>
      </c>
      <c r="AC12" s="220"/>
      <c r="AO12" s="319"/>
      <c r="AP12" s="321"/>
      <c r="AQ12" s="321"/>
      <c r="AS12" s="319"/>
      <c r="AT12" s="319"/>
      <c r="AU12" s="323"/>
      <c r="AV12" s="116"/>
    </row>
    <row r="13" ht="14.5" spans="3:48">
      <c r="C13" s="220" t="s">
        <v>96</v>
      </c>
      <c r="D13" s="48" t="s">
        <v>76</v>
      </c>
      <c r="E13" t="s">
        <v>93</v>
      </c>
      <c r="F13">
        <v>0</v>
      </c>
      <c r="G13">
        <v>0</v>
      </c>
      <c r="H13">
        <v>0</v>
      </c>
      <c r="I13" s="261">
        <v>0</v>
      </c>
      <c r="J13" s="261">
        <v>0</v>
      </c>
      <c r="K13" s="261">
        <v>0</v>
      </c>
      <c r="L13">
        <v>0</v>
      </c>
      <c r="O13" s="200"/>
      <c r="P13" s="200"/>
      <c r="Q13" s="200"/>
      <c r="R13" s="200"/>
      <c r="S13" s="200"/>
      <c r="V13" s="350"/>
      <c r="W13" s="350" t="str">
        <f t="shared" si="1"/>
        <v>TRA_Bus_UT_GSL</v>
      </c>
      <c r="X13" s="350"/>
      <c r="Y13" s="350" t="s">
        <v>43</v>
      </c>
      <c r="Z13" s="350" t="s">
        <v>44</v>
      </c>
      <c r="AA13" s="350"/>
      <c r="AB13" s="353" t="s">
        <v>45</v>
      </c>
      <c r="AC13" s="220"/>
      <c r="AO13" s="319"/>
      <c r="AQ13" s="321"/>
      <c r="AS13" s="319"/>
      <c r="AT13" s="319"/>
      <c r="AU13" s="323"/>
      <c r="AV13" s="116"/>
    </row>
    <row r="14" ht="14.5" spans="3:48">
      <c r="C14" s="220" t="s">
        <v>97</v>
      </c>
      <c r="D14" s="48" t="s">
        <v>86</v>
      </c>
      <c r="E14" t="s">
        <v>93</v>
      </c>
      <c r="F14">
        <f>SUM(P14:S14)</f>
        <v>0</v>
      </c>
      <c r="G14">
        <f>attached_bus_stock!DO16*1</f>
        <v>1</v>
      </c>
      <c r="H14">
        <f>attached_bus_stock!EM16*1</f>
        <v>2</v>
      </c>
      <c r="I14" s="261">
        <f>attached_bus_stock!FK16*1</f>
        <v>0</v>
      </c>
      <c r="J14" s="261">
        <f>attached_bus_stock!GI16*1</f>
        <v>0</v>
      </c>
      <c r="K14" s="261">
        <f>attached_bus_stock!HG16*1</f>
        <v>1</v>
      </c>
      <c r="L14">
        <f>attached_bus_stock!IE16*1</f>
        <v>1</v>
      </c>
      <c r="O14" s="200"/>
      <c r="P14" s="200">
        <f>attached_bus_stock!W16*1</f>
        <v>0</v>
      </c>
      <c r="Q14" s="200">
        <f>attached_bus_stock!AU16*1</f>
        <v>0</v>
      </c>
      <c r="R14" s="200">
        <f>attached_bus_stock!BS16*1</f>
        <v>0</v>
      </c>
      <c r="S14" s="200">
        <f>attached_bus_stock!CQ16*1</f>
        <v>0</v>
      </c>
      <c r="T14" s="63"/>
      <c r="U14" s="63"/>
      <c r="V14" s="350"/>
      <c r="W14" s="350" t="str">
        <f t="shared" si="1"/>
        <v>TRA_Bus_IC_DST</v>
      </c>
      <c r="X14" s="350"/>
      <c r="Y14" s="350" t="s">
        <v>43</v>
      </c>
      <c r="Z14" s="350" t="s">
        <v>44</v>
      </c>
      <c r="AA14" s="350"/>
      <c r="AB14" s="353" t="s">
        <v>45</v>
      </c>
      <c r="AC14" s="220"/>
      <c r="AO14" s="319"/>
      <c r="AQ14" s="321"/>
      <c r="AS14" s="319"/>
      <c r="AT14" s="319"/>
      <c r="AU14" s="323"/>
      <c r="AV14" s="116"/>
    </row>
    <row r="15" ht="14.5" spans="3:48">
      <c r="C15" s="220" t="s">
        <v>98</v>
      </c>
      <c r="D15" s="48" t="s">
        <v>76</v>
      </c>
      <c r="E15" t="s">
        <v>93</v>
      </c>
      <c r="F15">
        <v>0</v>
      </c>
      <c r="G15">
        <v>0</v>
      </c>
      <c r="H15">
        <v>0</v>
      </c>
      <c r="I15" s="261">
        <v>0</v>
      </c>
      <c r="J15" s="261">
        <v>0</v>
      </c>
      <c r="K15" s="261">
        <v>0</v>
      </c>
      <c r="L15">
        <v>0</v>
      </c>
      <c r="O15" s="200"/>
      <c r="P15" s="200"/>
      <c r="Q15" s="200"/>
      <c r="R15" s="200"/>
      <c r="S15" s="200"/>
      <c r="T15" s="63"/>
      <c r="U15" s="63"/>
      <c r="V15" s="350"/>
      <c r="W15" s="350" t="str">
        <f t="shared" si="1"/>
        <v>TRA_Bus_IC_GSL</v>
      </c>
      <c r="X15" s="350"/>
      <c r="Y15" s="350" t="s">
        <v>43</v>
      </c>
      <c r="Z15" s="350" t="s">
        <v>44</v>
      </c>
      <c r="AA15" s="350"/>
      <c r="AB15" s="353" t="s">
        <v>45</v>
      </c>
      <c r="AC15" s="220"/>
      <c r="AO15" s="319"/>
      <c r="AQ15" s="321"/>
      <c r="AS15" s="319"/>
      <c r="AT15" s="319"/>
      <c r="AU15" s="323"/>
      <c r="AV15" s="116"/>
    </row>
    <row r="16" ht="14.5" spans="3:48">
      <c r="C16" s="220" t="s">
        <v>99</v>
      </c>
      <c r="D16" s="48" t="s">
        <v>76</v>
      </c>
      <c r="E16" s="46" t="s">
        <v>75</v>
      </c>
      <c r="F16">
        <f>SUM(P16:S16)</f>
        <v>823</v>
      </c>
      <c r="G16">
        <f>attached_car_stock!DO17*1</f>
        <v>3232</v>
      </c>
      <c r="H16">
        <f>attached_car_stock!EM17*1</f>
        <v>4127</v>
      </c>
      <c r="I16" s="261">
        <f>attached_car_stock!FK17*1</f>
        <v>291</v>
      </c>
      <c r="J16" s="261">
        <f>attached_car_stock!GI17*1</f>
        <v>284</v>
      </c>
      <c r="K16" s="261">
        <f>attached_car_stock!HG17*1</f>
        <v>1132</v>
      </c>
      <c r="L16">
        <f>attached_car_stock!IE17*1</f>
        <v>1574</v>
      </c>
      <c r="O16" s="200"/>
      <c r="P16" s="200">
        <f>attached_car_stock!W17*1</f>
        <v>148</v>
      </c>
      <c r="Q16" s="200">
        <f>attached_car_stock!AU17*1</f>
        <v>66</v>
      </c>
      <c r="R16" s="200">
        <f>attached_car_stock!BS17*1</f>
        <v>344</v>
      </c>
      <c r="S16" s="200">
        <f>attached_car_stock!CQ17*1</f>
        <v>265</v>
      </c>
      <c r="T16" s="63"/>
      <c r="U16" s="63"/>
      <c r="V16" s="350"/>
      <c r="W16" s="350" t="str">
        <f t="shared" si="1"/>
        <v>TRA_Car_GSL</v>
      </c>
      <c r="X16" s="350"/>
      <c r="Y16" s="350" t="s">
        <v>43</v>
      </c>
      <c r="Z16" s="350" t="s">
        <v>44</v>
      </c>
      <c r="AA16" s="350"/>
      <c r="AB16" s="353" t="s">
        <v>45</v>
      </c>
      <c r="AC16" s="220"/>
      <c r="AO16" s="319"/>
      <c r="AQ16" s="321"/>
      <c r="AS16" s="319"/>
      <c r="AT16" s="319"/>
      <c r="AU16" s="323"/>
      <c r="AV16" s="116"/>
    </row>
    <row r="17" ht="14.5" spans="3:48">
      <c r="C17" s="220" t="s">
        <v>100</v>
      </c>
      <c r="D17" s="48" t="s">
        <v>86</v>
      </c>
      <c r="E17" s="46" t="s">
        <v>75</v>
      </c>
      <c r="F17">
        <v>0</v>
      </c>
      <c r="G17">
        <v>0</v>
      </c>
      <c r="H17">
        <v>0</v>
      </c>
      <c r="I17" s="261">
        <v>0</v>
      </c>
      <c r="J17" s="261">
        <v>0</v>
      </c>
      <c r="K17" s="261">
        <v>0</v>
      </c>
      <c r="L17">
        <v>0</v>
      </c>
      <c r="O17" s="200"/>
      <c r="P17" s="200"/>
      <c r="Q17" s="200"/>
      <c r="R17" s="200"/>
      <c r="S17" s="200"/>
      <c r="T17" s="88"/>
      <c r="U17" s="88"/>
      <c r="V17" s="350"/>
      <c r="W17" s="350" t="str">
        <f t="shared" si="1"/>
        <v>TRA_Car_DST</v>
      </c>
      <c r="X17" s="350"/>
      <c r="Y17" s="350" t="s">
        <v>43</v>
      </c>
      <c r="Z17" s="350" t="s">
        <v>44</v>
      </c>
      <c r="AA17" s="350"/>
      <c r="AB17" s="353" t="s">
        <v>45</v>
      </c>
      <c r="AC17" s="220"/>
      <c r="AO17" s="319"/>
      <c r="AQ17" s="321"/>
      <c r="AS17" s="319"/>
      <c r="AT17" s="319"/>
      <c r="AU17" s="323"/>
      <c r="AV17" s="116"/>
    </row>
    <row r="18" ht="14.5" spans="15:48">
      <c r="O18" s="200"/>
      <c r="P18" s="200"/>
      <c r="Q18" s="200"/>
      <c r="R18" s="200"/>
      <c r="S18" s="200"/>
      <c r="V18" s="350"/>
      <c r="W18" s="350"/>
      <c r="X18" s="350"/>
      <c r="Y18" s="350"/>
      <c r="Z18" s="350"/>
      <c r="AA18" s="350"/>
      <c r="AB18" s="350"/>
      <c r="AC18" s="220"/>
      <c r="AO18" s="319"/>
      <c r="AV18" s="357"/>
    </row>
    <row r="19" ht="14.5" spans="15:29">
      <c r="O19" s="200"/>
      <c r="P19" s="346" t="s">
        <v>106</v>
      </c>
      <c r="Q19" s="351" t="s">
        <v>107</v>
      </c>
      <c r="R19" s="351" t="s">
        <v>108</v>
      </c>
      <c r="S19" s="351" t="s">
        <v>109</v>
      </c>
      <c r="V19" s="350"/>
      <c r="W19" s="350"/>
      <c r="X19" s="350"/>
      <c r="Y19" s="350"/>
      <c r="Z19" s="350"/>
      <c r="AA19" s="350"/>
      <c r="AB19" s="350"/>
      <c r="AC19" s="220"/>
    </row>
    <row r="20" ht="14.5" spans="15:29">
      <c r="O20" s="200"/>
      <c r="P20" s="347">
        <v>23.1033527843651</v>
      </c>
      <c r="Q20" s="348">
        <v>33.9750711342201</v>
      </c>
      <c r="R20" s="348">
        <v>11.8069075344666</v>
      </c>
      <c r="S20" s="348">
        <v>9.36756449676</v>
      </c>
      <c r="V20" s="350"/>
      <c r="W20" s="350"/>
      <c r="X20" s="350"/>
      <c r="Y20" s="350"/>
      <c r="Z20" s="350"/>
      <c r="AA20" s="350"/>
      <c r="AB20" s="350"/>
      <c r="AC20" s="220"/>
    </row>
    <row r="21" ht="14.5" spans="15:29">
      <c r="O21" s="200"/>
      <c r="P21" s="348">
        <v>43.8508121688046</v>
      </c>
      <c r="Q21" s="348">
        <v>37.3627824269658</v>
      </c>
      <c r="R21" s="348">
        <v>27.6374381621623</v>
      </c>
      <c r="S21" s="348">
        <v>20.8045504408646</v>
      </c>
      <c r="V21" s="350"/>
      <c r="W21" s="350"/>
      <c r="X21" s="350"/>
      <c r="Y21" s="350"/>
      <c r="Z21" s="350"/>
      <c r="AA21" s="350"/>
      <c r="AB21" s="350"/>
      <c r="AC21" s="220"/>
    </row>
    <row r="22" ht="14.5" spans="15:29">
      <c r="O22" s="200"/>
      <c r="P22" s="348">
        <v>5.35485507443966</v>
      </c>
      <c r="Q22" s="348">
        <v>6.23946611663112</v>
      </c>
      <c r="R22" s="348">
        <v>1.22382268568303</v>
      </c>
      <c r="S22" s="348">
        <v>2.06904917914582</v>
      </c>
      <c r="V22" s="220"/>
      <c r="W22" s="220"/>
      <c r="X22" s="220"/>
      <c r="Y22" s="220"/>
      <c r="Z22" s="220"/>
      <c r="AA22" s="220"/>
      <c r="AB22" s="220"/>
      <c r="AC22" s="220"/>
    </row>
    <row r="23" ht="14.5" spans="5:48">
      <c r="E23" s="45" t="s">
        <v>130</v>
      </c>
      <c r="F23" s="45"/>
      <c r="G23" s="220"/>
      <c r="H23" s="332" t="s">
        <v>131</v>
      </c>
      <c r="I23" s="220"/>
      <c r="J23" s="220"/>
      <c r="K23" s="220"/>
      <c r="L23" s="220"/>
      <c r="P23" s="348">
        <v>0.500046635338956</v>
      </c>
      <c r="Q23" s="348">
        <v>0.364154561252042</v>
      </c>
      <c r="R23" s="348">
        <v>0.0720376354765615</v>
      </c>
      <c r="S23" s="348">
        <v>0.331871668321193</v>
      </c>
      <c r="V23" s="66" t="s">
        <v>52</v>
      </c>
      <c r="W23" s="66"/>
      <c r="X23" s="350"/>
      <c r="Y23" s="350"/>
      <c r="Z23" s="350"/>
      <c r="AA23" s="350"/>
      <c r="AB23" s="350"/>
      <c r="AC23" s="350"/>
      <c r="AN23" s="318"/>
      <c r="AO23" s="318"/>
      <c r="AP23" s="319"/>
      <c r="AQ23" s="319"/>
      <c r="AU23" s="318"/>
      <c r="AV23" s="319"/>
    </row>
    <row r="24" ht="15.25" spans="5:49">
      <c r="E24" s="333" t="s">
        <v>41</v>
      </c>
      <c r="F24" s="137" t="s">
        <v>15</v>
      </c>
      <c r="G24" s="137" t="s">
        <v>16</v>
      </c>
      <c r="H24" s="137" t="s">
        <v>17</v>
      </c>
      <c r="I24" s="137" t="s">
        <v>18</v>
      </c>
      <c r="J24" s="137" t="s">
        <v>19</v>
      </c>
      <c r="K24" s="137" t="s">
        <v>20</v>
      </c>
      <c r="L24" s="137" t="s">
        <v>21</v>
      </c>
      <c r="V24" s="333" t="s">
        <v>53</v>
      </c>
      <c r="W24" s="333" t="s">
        <v>41</v>
      </c>
      <c r="X24" s="333" t="s">
        <v>54</v>
      </c>
      <c r="Y24" s="333" t="s">
        <v>55</v>
      </c>
      <c r="Z24" s="333" t="s">
        <v>56</v>
      </c>
      <c r="AA24" s="333" t="s">
        <v>57</v>
      </c>
      <c r="AB24" s="333" t="s">
        <v>58</v>
      </c>
      <c r="AC24" s="333" t="s">
        <v>59</v>
      </c>
      <c r="AM24" s="312"/>
      <c r="AN24" s="320"/>
      <c r="AO24" s="312"/>
      <c r="AP24" s="313"/>
      <c r="AQ24" s="288"/>
      <c r="AR24" s="288"/>
      <c r="AS24" s="288"/>
      <c r="AT24" s="288"/>
      <c r="AU24" s="288"/>
      <c r="AV24" s="288"/>
      <c r="AW24" s="288"/>
    </row>
    <row r="25" ht="14.5" spans="5:53">
      <c r="E25" s="220" t="str">
        <f>E4</f>
        <v>TRA_Tru</v>
      </c>
      <c r="F25" s="334">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4">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4">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4">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4">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4">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4">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0" t="s">
        <v>132</v>
      </c>
      <c r="W25" s="350" t="str">
        <f>E10</f>
        <v>TRA_Bus</v>
      </c>
      <c r="X25" s="350" t="s">
        <v>133</v>
      </c>
      <c r="Y25" s="354" t="s">
        <v>134</v>
      </c>
      <c r="Z25" s="350"/>
      <c r="AA25" s="350"/>
      <c r="AB25" s="350"/>
      <c r="AC25" s="350"/>
      <c r="AO25" s="319"/>
      <c r="AP25" s="321"/>
      <c r="AQ25" s="321"/>
      <c r="AR25" s="321"/>
      <c r="AS25" s="321"/>
      <c r="AT25" s="321"/>
      <c r="AU25" s="321"/>
      <c r="AV25" s="321"/>
      <c r="AW25" s="321"/>
      <c r="BA25" s="284"/>
    </row>
    <row r="26" ht="14.5" spans="5:49">
      <c r="E26" s="220" t="str">
        <f>E9</f>
        <v>TRA_Mot</v>
      </c>
      <c r="F26" s="221">
        <f>SUMPRODUCT(F9,AFA_000kmPerVeh_AFA!E16)*1.1/1000</f>
        <v>0.264</v>
      </c>
      <c r="G26" s="221">
        <f>SUMPRODUCT(G9,AFA_000kmPerVeh_AFA!F16)*1.1/1000</f>
        <v>0.79904</v>
      </c>
      <c r="H26" s="221">
        <f>SUMPRODUCT(H9,AFA_000kmPerVeh_AFA!G16)*1.1/1000</f>
        <v>0.968</v>
      </c>
      <c r="I26" s="221">
        <f>SUMPRODUCT(I9,AFA_000kmPerVeh_AFA!H16)*1.1/1000</f>
        <v>0.132</v>
      </c>
      <c r="J26" s="221">
        <f>SUMPRODUCT(J9,AFA_000kmPerVeh_AFA!I16)*1.1/1000</f>
        <v>0.0385</v>
      </c>
      <c r="K26" s="221">
        <f>SUMPRODUCT(K9,AFA_000kmPerVeh_AFA!J16)*1.1/1000</f>
        <v>0.4125</v>
      </c>
      <c r="L26" s="221">
        <f>SUMPRODUCT(L9,AFA_000kmPerVeh_AFA!K16)*1.1/1000</f>
        <v>0.3388</v>
      </c>
      <c r="M26" s="54"/>
      <c r="V26" s="350"/>
      <c r="W26" s="350" t="str">
        <f>E4</f>
        <v>TRA_Tru</v>
      </c>
      <c r="X26" s="350" t="s">
        <v>135</v>
      </c>
      <c r="Y26" s="354" t="s">
        <v>136</v>
      </c>
      <c r="Z26" s="350"/>
      <c r="AA26" s="350"/>
      <c r="AB26" s="350"/>
      <c r="AC26" s="350"/>
      <c r="AF26" s="131"/>
      <c r="AO26" s="319"/>
      <c r="AQ26" s="321"/>
      <c r="AR26" s="321"/>
      <c r="AS26" s="321"/>
      <c r="AT26" s="321"/>
      <c r="AU26" s="321"/>
      <c r="AV26" s="321"/>
      <c r="AW26" s="321"/>
    </row>
    <row r="27" ht="14.5" spans="5:49">
      <c r="E27" s="220" t="str">
        <f>E10</f>
        <v>TRA_Bus</v>
      </c>
      <c r="F27" s="221">
        <f>SUMPRODUCT(F10:F15,AFA_000kmPerVeh_AFA!E5:E10)*19.78/1000</f>
        <v>3.71864</v>
      </c>
      <c r="G27" s="221">
        <f>SUMPRODUCT(G10:G15,AFA_000kmPerVeh_AFA!F5:F10)*19.78/1000</f>
        <v>11.68998</v>
      </c>
      <c r="H27" s="221">
        <f>SUMPRODUCT(H10:H15,AFA_000kmPerVeh_AFA!G5:G10)*19.78/1000</f>
        <v>17.03058</v>
      </c>
      <c r="I27" s="221">
        <f>SUMPRODUCT(I10:I15,AFA_000kmPerVeh_AFA!H5:H10)*19.78/1000</f>
        <v>1.16702</v>
      </c>
      <c r="J27" s="221">
        <f>SUMPRODUCT(J10:J15,AFA_000kmPerVeh_AFA!I5:I10)*19.78/1000</f>
        <v>1.3846</v>
      </c>
      <c r="K27" s="221">
        <f>SUMPRODUCT(K10:K15,AFA_000kmPerVeh_AFA!J5:J10)*19.78/1000</f>
        <v>8.7032</v>
      </c>
      <c r="L27" s="221">
        <f>SUMPRODUCT(L10:L15,AFA_000kmPerVeh_AFA!K5:K10)*19.78/1000</f>
        <v>9.31638</v>
      </c>
      <c r="V27" s="350"/>
      <c r="W27" s="350" t="str">
        <f>E9</f>
        <v>TRA_Mot</v>
      </c>
      <c r="X27" s="350" t="s">
        <v>137</v>
      </c>
      <c r="Y27" s="354" t="s">
        <v>134</v>
      </c>
      <c r="Z27" s="350"/>
      <c r="AA27" s="350"/>
      <c r="AB27" s="350"/>
      <c r="AC27" s="350"/>
      <c r="AO27" s="319"/>
      <c r="AP27" s="321"/>
      <c r="AQ27" s="321"/>
      <c r="AR27" s="321"/>
      <c r="AS27" s="321"/>
      <c r="AT27" s="321"/>
      <c r="AU27" s="321"/>
      <c r="AV27" s="321"/>
      <c r="AW27" s="321"/>
    </row>
    <row r="28" ht="14.5" spans="5:104">
      <c r="E28" s="220" t="str">
        <f>E16</f>
        <v>TRA_Car</v>
      </c>
      <c r="F28" s="221">
        <f>SUMPRODUCT(F16:F17,AFA_000kmPerVeh_AFA!E17:E18)*1.58/1000+SUM(Electric_vehecle!O23:O26)</f>
        <v>19.584315512</v>
      </c>
      <c r="G28" s="221">
        <f>SUMPRODUCT(G16:G17,AFA_000kmPerVeh_AFA!F17:F18)*1.58/1000+SUM(Electric_vehecle!P23:P26)</f>
        <v>58.6447919546667</v>
      </c>
      <c r="H28" s="221">
        <f>SUMPRODUCT(H16:H17,AFA_000kmPerVeh_AFA!G17:G18)*1.58/1000+SUM(Electric_vehecle!Q23:Q26)</f>
        <v>86.5543277053333</v>
      </c>
      <c r="I28" s="221">
        <f>SUMPRODUCT(I16:I17,AFA_000kmPerVeh_AFA!H17:H18)*1.58/1000+SUM(Electric_vehecle!R23:R26)</f>
        <v>7.434519044</v>
      </c>
      <c r="J28" s="221">
        <f>SUMPRODUCT(J16:J17,AFA_000kmPerVeh_AFA!I17:I18)*1.58/1000+SUM(Electric_vehecle!S23:S26)</f>
        <v>6.81504818066667</v>
      </c>
      <c r="K28" s="221">
        <f>SUMPRODUCT(K16:K17,AFA_000kmPerVeh_AFA!J17:J18)*1.58/1000+SUM(Electric_vehecle!T23:T26)</f>
        <v>18.266775632</v>
      </c>
      <c r="L28" s="221">
        <f>SUMPRODUCT(L16:L17,AFA_000kmPerVeh_AFA!K17:K18)*1.58/1000+SUM(Electric_vehecle!U23:U26)</f>
        <v>28.9199074093333</v>
      </c>
      <c r="V28" s="350"/>
      <c r="W28" s="350" t="str">
        <f>E16</f>
        <v>TRA_Car</v>
      </c>
      <c r="X28" s="350" t="s">
        <v>138</v>
      </c>
      <c r="Y28" s="354" t="s">
        <v>134</v>
      </c>
      <c r="Z28" s="350"/>
      <c r="AA28" s="350"/>
      <c r="AB28" s="350"/>
      <c r="AC28" s="350"/>
      <c r="AM28" s="95"/>
      <c r="AN28" s="95"/>
      <c r="AP28" s="95"/>
      <c r="AQ28" s="95"/>
      <c r="AR28" s="321"/>
      <c r="AS28" s="321"/>
      <c r="AT28" s="321"/>
      <c r="AU28" s="321"/>
      <c r="AV28" s="321"/>
      <c r="AW28" s="321"/>
      <c r="AX28" s="96"/>
      <c r="BE28" s="321"/>
      <c r="BF28" s="321"/>
      <c r="BG28" s="96"/>
      <c r="BN28" s="321"/>
      <c r="BO28" s="321"/>
      <c r="BP28" s="96"/>
      <c r="BW28" s="321"/>
      <c r="BX28" s="321"/>
      <c r="BY28" s="96"/>
      <c r="CF28" s="321"/>
      <c r="CG28" s="321"/>
      <c r="CH28" s="96"/>
      <c r="CO28" s="321"/>
      <c r="CP28" s="321"/>
      <c r="CQ28" s="96"/>
      <c r="CX28" s="321"/>
      <c r="CY28" s="321"/>
      <c r="CZ28" s="96"/>
    </row>
    <row r="29" ht="14.5" spans="5:106">
      <c r="E29" s="220"/>
      <c r="F29" s="221"/>
      <c r="G29" s="221"/>
      <c r="H29" s="221"/>
      <c r="I29" s="221"/>
      <c r="J29" s="221"/>
      <c r="K29" s="221"/>
      <c r="L29" s="221"/>
      <c r="V29" s="350" t="s">
        <v>61</v>
      </c>
      <c r="W29" s="350" t="s">
        <v>139</v>
      </c>
      <c r="X29" s="350" t="s">
        <v>140</v>
      </c>
      <c r="Y29" s="350" t="s">
        <v>141</v>
      </c>
      <c r="Z29" s="350"/>
      <c r="AA29" s="350"/>
      <c r="AB29" s="350"/>
      <c r="AC29" s="350"/>
      <c r="AM29" s="355"/>
      <c r="AN29" s="355"/>
      <c r="AO29" s="355"/>
      <c r="AP29" s="355"/>
      <c r="AQ29" s="355"/>
      <c r="AR29" s="321"/>
      <c r="AS29" s="321"/>
      <c r="AT29" s="321"/>
      <c r="AU29" s="321"/>
      <c r="AV29" s="355"/>
      <c r="AW29" s="355"/>
      <c r="AX29" s="355"/>
      <c r="AY29" s="355"/>
      <c r="AZ29" s="355"/>
      <c r="BE29" s="355"/>
      <c r="BF29" s="355"/>
      <c r="BG29" s="355"/>
      <c r="BH29" s="355"/>
      <c r="BI29" s="355"/>
      <c r="BN29" s="355"/>
      <c r="BO29" s="355"/>
      <c r="BP29" s="355"/>
      <c r="BQ29" s="355"/>
      <c r="BR29" s="355"/>
      <c r="BW29" s="355"/>
      <c r="BX29" s="355"/>
      <c r="BY29" s="355"/>
      <c r="BZ29" s="355"/>
      <c r="CA29" s="355"/>
      <c r="CF29" s="355"/>
      <c r="CG29" s="355"/>
      <c r="CH29" s="355"/>
      <c r="CI29" s="355"/>
      <c r="CJ29" s="355"/>
      <c r="CO29" s="355"/>
      <c r="CP29" s="355"/>
      <c r="CQ29" s="355"/>
      <c r="CR29" s="355"/>
      <c r="CS29" s="355"/>
      <c r="CX29" s="355"/>
      <c r="CY29" s="355"/>
      <c r="CZ29" s="355"/>
      <c r="DA29" s="355"/>
      <c r="DB29" s="355"/>
    </row>
    <row r="30" ht="14.5" spans="5:106">
      <c r="E30" s="220"/>
      <c r="F30" s="221"/>
      <c r="G30" s="221"/>
      <c r="H30" s="221"/>
      <c r="I30" s="221"/>
      <c r="J30" s="221"/>
      <c r="K30" s="221"/>
      <c r="L30" s="221"/>
      <c r="V30" s="350"/>
      <c r="W30" s="350" t="s">
        <v>86</v>
      </c>
      <c r="X30" s="350" t="s">
        <v>142</v>
      </c>
      <c r="Y30" s="350" t="s">
        <v>141</v>
      </c>
      <c r="Z30" s="350"/>
      <c r="AA30" s="350"/>
      <c r="AB30" s="350"/>
      <c r="AC30" s="350"/>
      <c r="AM30" s="356"/>
      <c r="AN30" s="356"/>
      <c r="AO30" s="356"/>
      <c r="AP30" s="356"/>
      <c r="AQ30" s="95"/>
      <c r="AR30" s="321"/>
      <c r="AS30" s="321"/>
      <c r="AT30" s="321"/>
      <c r="AU30" s="321"/>
      <c r="AV30" s="356"/>
      <c r="AW30" s="356"/>
      <c r="AX30" s="356"/>
      <c r="AY30" s="356"/>
      <c r="AZ30" s="95"/>
      <c r="BE30" s="356"/>
      <c r="BF30" s="356"/>
      <c r="BG30" s="356"/>
      <c r="BH30" s="356"/>
      <c r="BI30" s="95"/>
      <c r="BN30" s="356"/>
      <c r="BO30" s="356"/>
      <c r="BP30" s="356"/>
      <c r="BQ30" s="356"/>
      <c r="BR30" s="95"/>
      <c r="BW30" s="356"/>
      <c r="BX30" s="356"/>
      <c r="BY30" s="356"/>
      <c r="BZ30" s="356"/>
      <c r="CA30" s="95"/>
      <c r="CF30" s="356"/>
      <c r="CG30" s="356"/>
      <c r="CH30" s="356"/>
      <c r="CI30" s="356"/>
      <c r="CJ30" s="95"/>
      <c r="CO30" s="356"/>
      <c r="CP30" s="356"/>
      <c r="CQ30" s="356"/>
      <c r="CR30" s="356"/>
      <c r="CS30" s="95"/>
      <c r="CX30" s="356"/>
      <c r="CY30" s="356"/>
      <c r="CZ30" s="356"/>
      <c r="DA30" s="356"/>
      <c r="DB30" s="95"/>
    </row>
    <row r="31" ht="14.5" spans="22:106">
      <c r="V31" s="350"/>
      <c r="W31" s="350" t="s">
        <v>76</v>
      </c>
      <c r="X31" s="350" t="s">
        <v>143</v>
      </c>
      <c r="Y31" s="350" t="s">
        <v>141</v>
      </c>
      <c r="Z31" s="350"/>
      <c r="AA31" s="350"/>
      <c r="AB31" s="350"/>
      <c r="AC31" s="350"/>
      <c r="AM31" s="356"/>
      <c r="AN31" s="356"/>
      <c r="AO31" s="356"/>
      <c r="AP31" s="356"/>
      <c r="AQ31" s="95"/>
      <c r="AR31" s="321"/>
      <c r="AS31" s="321"/>
      <c r="AT31" s="321"/>
      <c r="AU31" s="321"/>
      <c r="AV31" s="356"/>
      <c r="AW31" s="356"/>
      <c r="AX31" s="356"/>
      <c r="AY31" s="356"/>
      <c r="AZ31" s="95"/>
      <c r="BE31" s="356"/>
      <c r="BF31" s="356"/>
      <c r="BG31" s="356"/>
      <c r="BH31" s="356"/>
      <c r="BI31" s="95"/>
      <c r="BN31" s="356"/>
      <c r="BO31" s="356"/>
      <c r="BP31" s="356"/>
      <c r="BQ31" s="356"/>
      <c r="BR31" s="95"/>
      <c r="BW31" s="356"/>
      <c r="BX31" s="356"/>
      <c r="BY31" s="356"/>
      <c r="BZ31" s="356"/>
      <c r="CA31" s="95"/>
      <c r="CF31" s="356"/>
      <c r="CG31" s="356"/>
      <c r="CH31" s="356"/>
      <c r="CI31" s="356"/>
      <c r="CJ31" s="95"/>
      <c r="CO31" s="356"/>
      <c r="CP31" s="356"/>
      <c r="CQ31" s="356"/>
      <c r="CR31" s="356"/>
      <c r="CS31" s="95"/>
      <c r="CX31" s="356"/>
      <c r="CY31" s="356"/>
      <c r="CZ31" s="356"/>
      <c r="DA31" s="356"/>
      <c r="DB31" s="95"/>
    </row>
    <row r="32" ht="14.5" spans="22:107">
      <c r="V32" s="350" t="s">
        <v>61</v>
      </c>
      <c r="W32" s="350" t="s">
        <v>144</v>
      </c>
      <c r="X32" s="350" t="s">
        <v>145</v>
      </c>
      <c r="Y32" s="350" t="s">
        <v>141</v>
      </c>
      <c r="Z32" s="350"/>
      <c r="AA32" s="350"/>
      <c r="AB32" s="350"/>
      <c r="AC32" s="350"/>
      <c r="AM32" s="95"/>
      <c r="AO32" s="101"/>
      <c r="AP32" s="101"/>
      <c r="AQ32" s="95"/>
      <c r="AR32" s="321"/>
      <c r="AS32" s="321"/>
      <c r="AT32" s="321"/>
      <c r="AU32" s="321"/>
      <c r="AV32" s="358"/>
      <c r="AW32" s="295"/>
      <c r="AX32" s="358"/>
      <c r="AY32" s="358"/>
      <c r="AZ32" s="358"/>
      <c r="BA32" s="295"/>
      <c r="BE32" s="358"/>
      <c r="BF32" s="295"/>
      <c r="BG32" s="358"/>
      <c r="BH32" s="358"/>
      <c r="BI32" s="358"/>
      <c r="BJ32" s="295"/>
      <c r="BN32" s="358"/>
      <c r="BO32" s="295"/>
      <c r="BP32" s="358"/>
      <c r="BQ32" s="358"/>
      <c r="BR32" s="358"/>
      <c r="BS32" s="295"/>
      <c r="BW32" s="358"/>
      <c r="BX32" s="295"/>
      <c r="BY32" s="358"/>
      <c r="BZ32" s="358"/>
      <c r="CA32" s="358"/>
      <c r="CB32" s="295"/>
      <c r="CF32" s="358"/>
      <c r="CG32" s="295"/>
      <c r="CH32" s="358"/>
      <c r="CI32" s="358"/>
      <c r="CJ32" s="358"/>
      <c r="CK32" s="295"/>
      <c r="CO32" s="358"/>
      <c r="CP32" s="295"/>
      <c r="CQ32" s="358"/>
      <c r="CR32" s="358"/>
      <c r="CS32" s="358"/>
      <c r="CT32" s="295"/>
      <c r="CX32" s="358"/>
      <c r="CY32" s="295"/>
      <c r="CZ32" s="358"/>
      <c r="DA32" s="358"/>
      <c r="DB32" s="358"/>
      <c r="DC32" s="295"/>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0"/>
      <c r="X33" s="350"/>
      <c r="Y33" s="350"/>
      <c r="Z33" s="220"/>
      <c r="AA33" s="350"/>
      <c r="AB33" s="350"/>
      <c r="AC33" s="350"/>
      <c r="AM33" s="95"/>
      <c r="AO33" s="101"/>
      <c r="AP33" s="101"/>
      <c r="AQ33" s="95"/>
      <c r="AR33" s="321"/>
      <c r="AS33" s="321"/>
      <c r="AT33" s="321"/>
      <c r="AU33" s="321"/>
      <c r="AV33" s="358"/>
      <c r="AW33" s="295"/>
      <c r="AX33" s="358"/>
      <c r="AY33" s="358"/>
      <c r="AZ33" s="358"/>
      <c r="BA33" s="295"/>
      <c r="BE33" s="358"/>
      <c r="BF33" s="295"/>
      <c r="BG33" s="358"/>
      <c r="BH33" s="358"/>
      <c r="BI33" s="358"/>
      <c r="BJ33" s="295"/>
      <c r="BN33" s="358"/>
      <c r="BO33" s="295"/>
      <c r="BP33" s="358"/>
      <c r="BQ33" s="358"/>
      <c r="BR33" s="358"/>
      <c r="BS33" s="295"/>
      <c r="BW33" s="358"/>
      <c r="BX33" s="295"/>
      <c r="BY33" s="358"/>
      <c r="BZ33" s="358"/>
      <c r="CA33" s="358"/>
      <c r="CB33" s="295"/>
      <c r="CF33" s="358"/>
      <c r="CG33" s="295"/>
      <c r="CH33" s="358"/>
      <c r="CI33" s="358"/>
      <c r="CJ33" s="358"/>
      <c r="CK33" s="295"/>
      <c r="CO33" s="358"/>
      <c r="CP33" s="295"/>
      <c r="CQ33" s="358"/>
      <c r="CR33" s="358"/>
      <c r="CS33" s="358"/>
      <c r="CT33" s="295"/>
      <c r="CX33" s="358"/>
      <c r="CY33" s="295"/>
      <c r="CZ33" s="358"/>
      <c r="DA33" s="358"/>
      <c r="DB33" s="358"/>
      <c r="DC33" s="295"/>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0"/>
      <c r="W34" s="350"/>
      <c r="X34" s="350"/>
      <c r="Y34" s="350"/>
      <c r="Z34" s="220"/>
      <c r="AA34" s="350"/>
      <c r="AB34" s="350"/>
      <c r="AC34" s="350"/>
      <c r="AM34" s="95"/>
      <c r="AO34" s="101"/>
      <c r="AP34" s="101"/>
      <c r="AQ34" s="95"/>
      <c r="AR34" s="284"/>
      <c r="AS34" s="284"/>
      <c r="AT34" s="284"/>
      <c r="AU34" s="284"/>
      <c r="AV34" s="358"/>
      <c r="AW34" s="295"/>
      <c r="AX34" s="358"/>
      <c r="AY34" s="358"/>
      <c r="AZ34" s="358"/>
      <c r="BA34" s="295"/>
      <c r="BE34" s="358"/>
      <c r="BF34" s="295"/>
      <c r="BG34" s="358"/>
      <c r="BH34" s="358"/>
      <c r="BI34" s="358"/>
      <c r="BJ34" s="295"/>
      <c r="BN34" s="358"/>
      <c r="BO34" s="295"/>
      <c r="BP34" s="358"/>
      <c r="BQ34" s="358"/>
      <c r="BR34" s="358"/>
      <c r="BS34" s="295"/>
      <c r="BW34" s="358"/>
      <c r="BX34" s="295"/>
      <c r="BY34" s="358"/>
      <c r="BZ34" s="358"/>
      <c r="CA34" s="358"/>
      <c r="CB34" s="295"/>
      <c r="CF34" s="358"/>
      <c r="CG34" s="295"/>
      <c r="CH34" s="358"/>
      <c r="CI34" s="358"/>
      <c r="CJ34" s="358"/>
      <c r="CK34" s="295"/>
      <c r="CO34" s="358"/>
      <c r="CP34" s="295"/>
      <c r="CQ34" s="358"/>
      <c r="CR34" s="358"/>
      <c r="CS34" s="358"/>
      <c r="CT34" s="295"/>
      <c r="CX34" s="358"/>
      <c r="CY34" s="295"/>
      <c r="CZ34" s="358"/>
      <c r="DA34" s="358"/>
      <c r="DB34" s="358"/>
      <c r="DC34" s="295"/>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0"/>
      <c r="W35" s="350"/>
      <c r="X35" s="350"/>
      <c r="Y35" s="350"/>
      <c r="Z35" s="220"/>
      <c r="AA35" s="220"/>
      <c r="AB35" s="220"/>
      <c r="AC35" s="220"/>
      <c r="AM35" s="95"/>
      <c r="AO35" s="101"/>
      <c r="AP35" s="101"/>
      <c r="AQ35" s="95"/>
      <c r="AR35" s="284"/>
      <c r="AS35" s="284"/>
      <c r="AT35" s="284"/>
      <c r="AU35" s="284"/>
      <c r="AV35" s="358"/>
      <c r="AW35" s="295"/>
      <c r="AX35" s="358"/>
      <c r="AY35" s="358"/>
      <c r="AZ35" s="358"/>
      <c r="BA35" s="295"/>
      <c r="BE35" s="358"/>
      <c r="BF35" s="295"/>
      <c r="BG35" s="358"/>
      <c r="BH35" s="358"/>
      <c r="BI35" s="358"/>
      <c r="BJ35" s="295"/>
      <c r="BN35" s="358"/>
      <c r="BO35" s="295"/>
      <c r="BP35" s="358"/>
      <c r="BQ35" s="358"/>
      <c r="BR35" s="358"/>
      <c r="BS35" s="295"/>
      <c r="BW35" s="358"/>
      <c r="BX35" s="295"/>
      <c r="BY35" s="358"/>
      <c r="BZ35" s="358"/>
      <c r="CA35" s="358"/>
      <c r="CB35" s="295"/>
      <c r="CF35" s="358"/>
      <c r="CG35" s="295"/>
      <c r="CH35" s="358"/>
      <c r="CI35" s="358"/>
      <c r="CJ35" s="358"/>
      <c r="CK35" s="295"/>
      <c r="CO35" s="358"/>
      <c r="CP35" s="295"/>
      <c r="CQ35" s="358"/>
      <c r="CR35" s="358"/>
      <c r="CS35" s="358"/>
      <c r="CT35" s="295"/>
      <c r="CX35" s="358"/>
      <c r="CY35" s="295"/>
      <c r="CZ35" s="358"/>
      <c r="DA35" s="358"/>
      <c r="DB35" s="358"/>
      <c r="DC35" s="295"/>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0"/>
      <c r="AA36" s="220"/>
      <c r="AB36" s="220"/>
      <c r="AC36" s="220"/>
      <c r="AM36" s="95"/>
      <c r="AO36" s="101"/>
      <c r="AP36" s="101"/>
      <c r="AQ36" s="95"/>
      <c r="AR36" s="284"/>
      <c r="AS36" s="284"/>
      <c r="AT36" s="284"/>
      <c r="AU36" s="284"/>
      <c r="AV36" s="358"/>
      <c r="AW36" s="295"/>
      <c r="AX36" s="358"/>
      <c r="AY36" s="358"/>
      <c r="AZ36" s="358"/>
      <c r="BA36" s="295"/>
      <c r="BE36" s="358"/>
      <c r="BF36" s="295"/>
      <c r="BG36" s="358"/>
      <c r="BH36" s="358"/>
      <c r="BI36" s="358"/>
      <c r="BJ36" s="295"/>
      <c r="BN36" s="358"/>
      <c r="BO36" s="295"/>
      <c r="BP36" s="358"/>
      <c r="BQ36" s="358"/>
      <c r="BR36" s="358"/>
      <c r="BS36" s="295"/>
      <c r="BW36" s="358"/>
      <c r="BX36" s="295"/>
      <c r="BY36" s="358"/>
      <c r="BZ36" s="358"/>
      <c r="CA36" s="358"/>
      <c r="CB36" s="295"/>
      <c r="CF36" s="358"/>
      <c r="CG36" s="295"/>
      <c r="CH36" s="358"/>
      <c r="CI36" s="358"/>
      <c r="CJ36" s="358"/>
      <c r="CK36" s="295"/>
      <c r="CO36" s="358"/>
      <c r="CP36" s="295"/>
      <c r="CQ36" s="358"/>
      <c r="CR36" s="358"/>
      <c r="CS36" s="358"/>
      <c r="CT36" s="295"/>
      <c r="CX36" s="358"/>
      <c r="CY36" s="295"/>
      <c r="CZ36" s="358"/>
      <c r="DA36" s="358"/>
      <c r="DB36" s="358"/>
      <c r="DC36" s="295"/>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0"/>
      <c r="AB37" s="220"/>
      <c r="AC37" s="220"/>
      <c r="AM37" s="95"/>
      <c r="AO37" s="101"/>
      <c r="AP37" s="101"/>
      <c r="AQ37" s="95"/>
      <c r="AV37" s="358"/>
      <c r="AW37" s="295"/>
      <c r="AX37" s="358"/>
      <c r="AY37" s="358"/>
      <c r="AZ37" s="358"/>
      <c r="BA37" s="295"/>
      <c r="BE37" s="358"/>
      <c r="BF37" s="295"/>
      <c r="BG37" s="358"/>
      <c r="BH37" s="358"/>
      <c r="BI37" s="358"/>
      <c r="BJ37" s="295"/>
      <c r="BN37" s="358"/>
      <c r="BO37" s="295"/>
      <c r="BP37" s="358"/>
      <c r="BQ37" s="358"/>
      <c r="BR37" s="358"/>
      <c r="BS37" s="295"/>
      <c r="BW37" s="358"/>
      <c r="BX37" s="295"/>
      <c r="BY37" s="358"/>
      <c r="BZ37" s="358"/>
      <c r="CA37" s="358"/>
      <c r="CB37" s="295"/>
      <c r="CF37" s="358"/>
      <c r="CG37" s="295"/>
      <c r="CH37" s="358"/>
      <c r="CI37" s="358"/>
      <c r="CJ37" s="358"/>
      <c r="CK37" s="295"/>
      <c r="CO37" s="358"/>
      <c r="CP37" s="295"/>
      <c r="CQ37" s="358"/>
      <c r="CR37" s="358"/>
      <c r="CS37" s="358"/>
      <c r="CT37" s="295"/>
      <c r="CX37" s="358"/>
      <c r="CY37" s="295"/>
      <c r="CZ37" s="358"/>
      <c r="DA37" s="358"/>
      <c r="DB37" s="358"/>
      <c r="DC37" s="295"/>
    </row>
    <row r="38" spans="6:107">
      <c r="F38" s="133"/>
      <c r="G38" s="133"/>
      <c r="H38" s="133"/>
      <c r="I38" s="133"/>
      <c r="J38" s="133"/>
      <c r="K38" s="133"/>
      <c r="L38" s="133"/>
      <c r="AM38" s="95"/>
      <c r="AO38" s="101"/>
      <c r="AP38" s="101"/>
      <c r="AQ38" s="95"/>
      <c r="AV38" s="358"/>
      <c r="AW38" s="295"/>
      <c r="AX38" s="358"/>
      <c r="AY38" s="358"/>
      <c r="AZ38" s="358"/>
      <c r="BA38" s="295"/>
      <c r="BE38" s="358"/>
      <c r="BF38" s="295"/>
      <c r="BG38" s="358"/>
      <c r="BH38" s="358"/>
      <c r="BI38" s="358"/>
      <c r="BJ38" s="295"/>
      <c r="BN38" s="358"/>
      <c r="BO38" s="295"/>
      <c r="BP38" s="358"/>
      <c r="BQ38" s="358"/>
      <c r="BR38" s="358"/>
      <c r="BS38" s="295"/>
      <c r="BW38" s="358"/>
      <c r="BX38" s="295"/>
      <c r="BY38" s="358"/>
      <c r="BZ38" s="358"/>
      <c r="CA38" s="358"/>
      <c r="CB38" s="295"/>
      <c r="CF38" s="358"/>
      <c r="CG38" s="295"/>
      <c r="CH38" s="358"/>
      <c r="CI38" s="358"/>
      <c r="CJ38" s="358"/>
      <c r="CK38" s="295"/>
      <c r="CO38" s="358"/>
      <c r="CP38" s="295"/>
      <c r="CQ38" s="358"/>
      <c r="CR38" s="358"/>
      <c r="CS38" s="358"/>
      <c r="CT38" s="295"/>
      <c r="CX38" s="358"/>
      <c r="CY38" s="295"/>
      <c r="CZ38" s="358"/>
      <c r="DA38" s="358"/>
      <c r="DB38" s="358"/>
      <c r="DC38" s="295"/>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8"/>
      <c r="AW39" s="295"/>
      <c r="AX39" s="358"/>
      <c r="AY39" s="358"/>
      <c r="AZ39" s="358"/>
      <c r="BA39" s="295"/>
      <c r="BE39" s="358"/>
      <c r="BF39" s="295"/>
      <c r="BG39" s="358"/>
      <c r="BH39" s="358"/>
      <c r="BI39" s="358"/>
      <c r="BJ39" s="295"/>
      <c r="BN39" s="358"/>
      <c r="BO39" s="295"/>
      <c r="BP39" s="358"/>
      <c r="BQ39" s="358"/>
      <c r="BR39" s="358"/>
      <c r="BS39" s="295"/>
      <c r="BW39" s="358"/>
      <c r="BX39" s="295"/>
      <c r="BY39" s="358"/>
      <c r="BZ39" s="358"/>
      <c r="CA39" s="358"/>
      <c r="CB39" s="295"/>
      <c r="CF39" s="358"/>
      <c r="CG39" s="295"/>
      <c r="CH39" s="358"/>
      <c r="CI39" s="358"/>
      <c r="CJ39" s="358"/>
      <c r="CK39" s="295"/>
      <c r="CO39" s="358"/>
      <c r="CP39" s="295"/>
      <c r="CQ39" s="358"/>
      <c r="CR39" s="358"/>
      <c r="CS39" s="358"/>
      <c r="CT39" s="295"/>
      <c r="CX39" s="358"/>
      <c r="CY39" s="295"/>
      <c r="CZ39" s="358"/>
      <c r="DA39" s="358"/>
      <c r="DB39" s="358"/>
      <c r="DC39" s="295"/>
    </row>
    <row r="40" ht="13" spans="6:107">
      <c r="F40" s="133"/>
      <c r="G40" s="133"/>
      <c r="H40" s="133"/>
      <c r="I40" s="133"/>
      <c r="J40" s="133"/>
      <c r="K40" s="133"/>
      <c r="L40" s="133"/>
      <c r="AM40" s="95"/>
      <c r="AO40" s="101"/>
      <c r="AP40" s="101"/>
      <c r="AQ40" s="95"/>
      <c r="AU40" s="318"/>
      <c r="AV40" s="358"/>
      <c r="AW40" s="295"/>
      <c r="AX40" s="358"/>
      <c r="AY40" s="358"/>
      <c r="AZ40" s="358"/>
      <c r="BA40" s="295"/>
      <c r="BE40" s="358"/>
      <c r="BF40" s="295"/>
      <c r="BG40" s="358"/>
      <c r="BH40" s="358"/>
      <c r="BI40" s="358"/>
      <c r="BJ40" s="295"/>
      <c r="BN40" s="358"/>
      <c r="BO40" s="295"/>
      <c r="BP40" s="358"/>
      <c r="BQ40" s="358"/>
      <c r="BR40" s="358"/>
      <c r="BS40" s="295"/>
      <c r="BW40" s="358"/>
      <c r="BX40" s="295"/>
      <c r="BY40" s="358"/>
      <c r="BZ40" s="358"/>
      <c r="CA40" s="358"/>
      <c r="CB40" s="295"/>
      <c r="CF40" s="358"/>
      <c r="CG40" s="295"/>
      <c r="CH40" s="358"/>
      <c r="CI40" s="358"/>
      <c r="CJ40" s="358"/>
      <c r="CK40" s="295"/>
      <c r="CO40" s="358"/>
      <c r="CP40" s="295"/>
      <c r="CQ40" s="358"/>
      <c r="CR40" s="358"/>
      <c r="CS40" s="358"/>
      <c r="CT40" s="295"/>
      <c r="CX40" s="358"/>
      <c r="CY40" s="295"/>
      <c r="CZ40" s="358"/>
      <c r="DA40" s="358"/>
      <c r="DB40" s="358"/>
      <c r="DC40" s="295"/>
    </row>
    <row r="41" ht="14.5" spans="6:107">
      <c r="F41" s="133"/>
      <c r="G41" s="133"/>
      <c r="H41" s="133"/>
      <c r="I41" s="133"/>
      <c r="J41" s="133"/>
      <c r="K41" s="133"/>
      <c r="L41" s="133"/>
      <c r="AM41" s="95"/>
      <c r="AO41" s="101"/>
      <c r="AP41" s="101"/>
      <c r="AQ41" s="95"/>
      <c r="AR41" s="288"/>
      <c r="AS41" s="288"/>
      <c r="AT41" s="288"/>
      <c r="AU41" s="288"/>
      <c r="AV41" s="358"/>
      <c r="AW41" s="295"/>
      <c r="AX41" s="358"/>
      <c r="AY41" s="358"/>
      <c r="AZ41" s="358"/>
      <c r="BA41" s="295"/>
      <c r="BE41" s="358"/>
      <c r="BF41" s="295"/>
      <c r="BG41" s="358"/>
      <c r="BH41" s="358"/>
      <c r="BI41" s="358"/>
      <c r="BJ41" s="295"/>
      <c r="BN41" s="358"/>
      <c r="BO41" s="295"/>
      <c r="BP41" s="358"/>
      <c r="BQ41" s="358"/>
      <c r="BR41" s="358"/>
      <c r="BS41" s="295"/>
      <c r="BW41" s="358"/>
      <c r="BX41" s="295"/>
      <c r="BY41" s="358"/>
      <c r="BZ41" s="358"/>
      <c r="CA41" s="358"/>
      <c r="CB41" s="295"/>
      <c r="CF41" s="358"/>
      <c r="CG41" s="295"/>
      <c r="CH41" s="358"/>
      <c r="CI41" s="358"/>
      <c r="CJ41" s="358"/>
      <c r="CK41" s="295"/>
      <c r="CO41" s="358"/>
      <c r="CP41" s="295"/>
      <c r="CQ41" s="358"/>
      <c r="CR41" s="358"/>
      <c r="CS41" s="358"/>
      <c r="CT41" s="295"/>
      <c r="CX41" s="358"/>
      <c r="CY41" s="295"/>
      <c r="CZ41" s="358"/>
      <c r="DA41" s="358"/>
      <c r="DB41" s="358"/>
      <c r="DC41" s="295"/>
    </row>
    <row r="42" spans="6:107">
      <c r="F42" s="335">
        <f>SUM(F25:L25)*999/1000</f>
        <v>332.038028363681</v>
      </c>
      <c r="G42" s="133"/>
      <c r="H42" s="133"/>
      <c r="I42" s="133"/>
      <c r="J42" s="133"/>
      <c r="K42" s="133"/>
      <c r="L42" s="133"/>
      <c r="AM42" s="95"/>
      <c r="AO42" s="101"/>
      <c r="AP42" s="101"/>
      <c r="AQ42" s="95"/>
      <c r="AR42" s="321"/>
      <c r="AS42" s="321"/>
      <c r="AT42" s="321"/>
      <c r="AU42" s="321"/>
      <c r="AV42" s="358"/>
      <c r="AW42" s="295"/>
      <c r="AX42" s="358"/>
      <c r="AY42" s="358"/>
      <c r="AZ42" s="358"/>
      <c r="BA42" s="295"/>
      <c r="BE42" s="358"/>
      <c r="BF42" s="295"/>
      <c r="BG42" s="358"/>
      <c r="BH42" s="358"/>
      <c r="BI42" s="358"/>
      <c r="BJ42" s="295"/>
      <c r="BN42" s="358"/>
      <c r="BO42" s="295"/>
      <c r="BP42" s="358"/>
      <c r="BQ42" s="358"/>
      <c r="BR42" s="358"/>
      <c r="BS42" s="295"/>
      <c r="BW42" s="358"/>
      <c r="BX42" s="295"/>
      <c r="BY42" s="358"/>
      <c r="BZ42" s="358"/>
      <c r="CA42" s="358"/>
      <c r="CB42" s="295"/>
      <c r="CF42" s="358"/>
      <c r="CG42" s="295"/>
      <c r="CH42" s="358"/>
      <c r="CI42" s="358"/>
      <c r="CJ42" s="358"/>
      <c r="CK42" s="295"/>
      <c r="CO42" s="358"/>
      <c r="CP42" s="295"/>
      <c r="CQ42" s="358"/>
      <c r="CR42" s="358"/>
      <c r="CS42" s="358"/>
      <c r="CT42" s="295"/>
      <c r="CX42" s="358"/>
      <c r="CY42" s="295"/>
      <c r="CZ42" s="358"/>
      <c r="DA42" s="358"/>
      <c r="DB42" s="358"/>
      <c r="DC42" s="295"/>
    </row>
    <row r="43" spans="6:107">
      <c r="F43" s="133"/>
      <c r="G43" s="133"/>
      <c r="H43" s="133"/>
      <c r="I43" s="133"/>
      <c r="J43" s="133"/>
      <c r="K43" s="133"/>
      <c r="L43" s="133"/>
      <c r="AM43" s="95"/>
      <c r="AO43" s="101"/>
      <c r="AP43" s="101"/>
      <c r="AQ43" s="95"/>
      <c r="AR43" s="321"/>
      <c r="AS43" s="321"/>
      <c r="AT43" s="321"/>
      <c r="AU43" s="321"/>
      <c r="AV43" s="358"/>
      <c r="AW43" s="295"/>
      <c r="AX43" s="358"/>
      <c r="AY43" s="358"/>
      <c r="AZ43" s="358"/>
      <c r="BA43" s="295"/>
      <c r="BE43" s="358"/>
      <c r="BF43" s="295"/>
      <c r="BG43" s="358"/>
      <c r="BH43" s="358"/>
      <c r="BI43" s="358"/>
      <c r="BJ43" s="295"/>
      <c r="BN43" s="358"/>
      <c r="BO43" s="295"/>
      <c r="BP43" s="358"/>
      <c r="BQ43" s="358"/>
      <c r="BR43" s="358"/>
      <c r="BS43" s="295"/>
      <c r="BW43" s="358"/>
      <c r="BX43" s="295"/>
      <c r="BY43" s="358"/>
      <c r="BZ43" s="358"/>
      <c r="CA43" s="358"/>
      <c r="CB43" s="295"/>
      <c r="CF43" s="358"/>
      <c r="CG43" s="295"/>
      <c r="CH43" s="358"/>
      <c r="CI43" s="358"/>
      <c r="CJ43" s="358"/>
      <c r="CK43" s="295"/>
      <c r="CO43" s="358"/>
      <c r="CP43" s="295"/>
      <c r="CQ43" s="358"/>
      <c r="CR43" s="358"/>
      <c r="CS43" s="358"/>
      <c r="CT43" s="295"/>
      <c r="CX43" s="358"/>
      <c r="CY43" s="295"/>
      <c r="CZ43" s="358"/>
      <c r="DA43" s="358"/>
      <c r="DB43" s="358"/>
      <c r="DC43" s="295"/>
    </row>
    <row r="44" spans="6:107">
      <c r="F44" s="133"/>
      <c r="G44" s="133"/>
      <c r="H44" s="133"/>
      <c r="I44" s="133"/>
      <c r="J44" s="133"/>
      <c r="K44" s="133"/>
      <c r="L44" s="133"/>
      <c r="AM44" s="95"/>
      <c r="AO44" s="101"/>
      <c r="AP44" s="101"/>
      <c r="AQ44" s="95"/>
      <c r="AR44" s="321"/>
      <c r="AS44" s="321"/>
      <c r="AT44" s="321"/>
      <c r="AU44" s="321"/>
      <c r="AV44" s="358"/>
      <c r="AW44" s="295"/>
      <c r="AX44" s="358"/>
      <c r="AY44" s="358"/>
      <c r="AZ44" s="358"/>
      <c r="BA44" s="295"/>
      <c r="BE44" s="358"/>
      <c r="BF44" s="295"/>
      <c r="BG44" s="358"/>
      <c r="BH44" s="358"/>
      <c r="BI44" s="358"/>
      <c r="BJ44" s="295"/>
      <c r="BN44" s="358"/>
      <c r="BO44" s="295"/>
      <c r="BP44" s="358"/>
      <c r="BQ44" s="358"/>
      <c r="BR44" s="358"/>
      <c r="BS44" s="295"/>
      <c r="BW44" s="358"/>
      <c r="BX44" s="295"/>
      <c r="BY44" s="358"/>
      <c r="BZ44" s="358"/>
      <c r="CA44" s="358"/>
      <c r="CB44" s="295"/>
      <c r="CF44" s="358"/>
      <c r="CG44" s="295"/>
      <c r="CH44" s="358"/>
      <c r="CI44" s="358"/>
      <c r="CJ44" s="358"/>
      <c r="CK44" s="295"/>
      <c r="CO44" s="358"/>
      <c r="CP44" s="295"/>
      <c r="CQ44" s="358"/>
      <c r="CR44" s="358"/>
      <c r="CS44" s="358"/>
      <c r="CT44" s="295"/>
      <c r="CX44" s="358"/>
      <c r="CY44" s="295"/>
      <c r="CZ44" s="358"/>
      <c r="DA44" s="358"/>
      <c r="DB44" s="358"/>
      <c r="DC44" s="295"/>
    </row>
    <row r="45" spans="6:107">
      <c r="F45" s="133"/>
      <c r="G45" s="133"/>
      <c r="H45" s="133"/>
      <c r="I45" s="133"/>
      <c r="J45" s="133"/>
      <c r="K45" s="133"/>
      <c r="L45" s="133"/>
      <c r="AM45" s="95"/>
      <c r="AO45" s="101"/>
      <c r="AP45" s="101"/>
      <c r="AQ45" s="95"/>
      <c r="AR45" s="321"/>
      <c r="AS45" s="321"/>
      <c r="AT45" s="321"/>
      <c r="AU45" s="321"/>
      <c r="AV45" s="358"/>
      <c r="AW45" s="295"/>
      <c r="AX45" s="358"/>
      <c r="AY45" s="358"/>
      <c r="AZ45" s="358"/>
      <c r="BA45" s="295"/>
      <c r="BE45" s="358"/>
      <c r="BF45" s="295"/>
      <c r="BG45" s="358"/>
      <c r="BH45" s="358"/>
      <c r="BI45" s="358"/>
      <c r="BJ45" s="295"/>
      <c r="BN45" s="358"/>
      <c r="BO45" s="295"/>
      <c r="BP45" s="358"/>
      <c r="BQ45" s="358"/>
      <c r="BR45" s="358"/>
      <c r="BS45" s="295"/>
      <c r="BW45" s="358"/>
      <c r="BX45" s="295"/>
      <c r="BY45" s="358"/>
      <c r="BZ45" s="358"/>
      <c r="CA45" s="358"/>
      <c r="CB45" s="295"/>
      <c r="CF45" s="358"/>
      <c r="CG45" s="295"/>
      <c r="CH45" s="358"/>
      <c r="CI45" s="358"/>
      <c r="CJ45" s="358"/>
      <c r="CK45" s="295"/>
      <c r="CO45" s="358"/>
      <c r="CP45" s="295"/>
      <c r="CQ45" s="358"/>
      <c r="CR45" s="358"/>
      <c r="CS45" s="358"/>
      <c r="CT45" s="295"/>
      <c r="CX45" s="358"/>
      <c r="CY45" s="295"/>
      <c r="CZ45" s="358"/>
      <c r="DA45" s="358"/>
      <c r="DB45" s="358"/>
      <c r="DC45" s="295"/>
    </row>
    <row r="46" ht="14.5" spans="3:107">
      <c r="C46" s="117"/>
      <c r="D46" s="117"/>
      <c r="F46" s="133"/>
      <c r="G46" s="133"/>
      <c r="H46" s="133"/>
      <c r="I46" s="133"/>
      <c r="J46" s="133"/>
      <c r="K46" s="133"/>
      <c r="L46" s="133"/>
      <c r="AM46" s="95"/>
      <c r="AO46" s="101"/>
      <c r="AP46" s="101"/>
      <c r="AQ46" s="95"/>
      <c r="AR46" s="321"/>
      <c r="AS46" s="321"/>
      <c r="AT46" s="321"/>
      <c r="AU46" s="321"/>
      <c r="AV46" s="358"/>
      <c r="AW46" s="295"/>
      <c r="AX46" s="358"/>
      <c r="AY46" s="358"/>
      <c r="AZ46" s="358"/>
      <c r="BA46" s="295"/>
      <c r="BE46" s="358"/>
      <c r="BF46" s="295"/>
      <c r="BG46" s="358"/>
      <c r="BH46" s="358"/>
      <c r="BI46" s="358"/>
      <c r="BJ46" s="295"/>
      <c r="BN46" s="358"/>
      <c r="BO46" s="295"/>
      <c r="BP46" s="358"/>
      <c r="BQ46" s="358"/>
      <c r="BR46" s="358"/>
      <c r="BS46" s="295"/>
      <c r="BW46" s="358"/>
      <c r="BX46" s="295"/>
      <c r="BY46" s="358"/>
      <c r="BZ46" s="358"/>
      <c r="CA46" s="358"/>
      <c r="CB46" s="295"/>
      <c r="CF46" s="358"/>
      <c r="CG46" s="295"/>
      <c r="CH46" s="358"/>
      <c r="CI46" s="358"/>
      <c r="CJ46" s="358"/>
      <c r="CK46" s="295"/>
      <c r="CO46" s="358"/>
      <c r="CP46" s="295"/>
      <c r="CQ46" s="358"/>
      <c r="CR46" s="358"/>
      <c r="CS46" s="358"/>
      <c r="CT46" s="295"/>
      <c r="CX46" s="358"/>
      <c r="CY46" s="295"/>
      <c r="CZ46" s="358"/>
      <c r="DA46" s="358"/>
      <c r="DB46" s="358"/>
      <c r="DC46" s="295"/>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321"/>
      <c r="AS47" s="321"/>
      <c r="AT47" s="321"/>
      <c r="AU47" s="321"/>
      <c r="AV47" s="358"/>
      <c r="AW47" s="295"/>
      <c r="AX47" s="358"/>
      <c r="AY47" s="358"/>
      <c r="AZ47" s="358"/>
      <c r="BA47" s="295"/>
      <c r="BE47" s="358"/>
      <c r="BF47" s="295"/>
      <c r="BG47" s="358"/>
      <c r="BH47" s="358"/>
      <c r="BI47" s="358"/>
      <c r="BJ47" s="295"/>
      <c r="BN47" s="358"/>
      <c r="BO47" s="295"/>
      <c r="BP47" s="358"/>
      <c r="BQ47" s="358"/>
      <c r="BR47" s="358"/>
      <c r="BS47" s="295"/>
      <c r="BW47" s="358"/>
      <c r="BX47" s="295"/>
      <c r="BY47" s="358"/>
      <c r="BZ47" s="358"/>
      <c r="CA47" s="358"/>
      <c r="CB47" s="295"/>
      <c r="CF47" s="358"/>
      <c r="CG47" s="295"/>
      <c r="CH47" s="358"/>
      <c r="CI47" s="358"/>
      <c r="CJ47" s="358"/>
      <c r="CK47" s="295"/>
      <c r="CO47" s="358"/>
      <c r="CP47" s="295"/>
      <c r="CQ47" s="358"/>
      <c r="CR47" s="358"/>
      <c r="CS47" s="358"/>
      <c r="CT47" s="295"/>
      <c r="CX47" s="358"/>
      <c r="CY47" s="295"/>
      <c r="CZ47" s="358"/>
      <c r="DA47" s="358"/>
      <c r="DB47" s="358"/>
      <c r="DC47" s="295"/>
    </row>
    <row r="48" ht="14.5" spans="3:107">
      <c r="C48" s="56"/>
      <c r="D48" s="336"/>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321"/>
      <c r="AS48" s="321"/>
      <c r="AT48" s="321"/>
      <c r="AU48" s="321"/>
      <c r="AV48" s="358"/>
      <c r="AW48" s="295"/>
      <c r="AX48" s="358"/>
      <c r="AY48" s="358"/>
      <c r="AZ48" s="358"/>
      <c r="BA48" s="295"/>
      <c r="BE48" s="358"/>
      <c r="BF48" s="295"/>
      <c r="BG48" s="358"/>
      <c r="BH48" s="358"/>
      <c r="BI48" s="358"/>
      <c r="BJ48" s="295"/>
      <c r="BN48" s="358"/>
      <c r="BO48" s="295"/>
      <c r="BP48" s="358"/>
      <c r="BQ48" s="358"/>
      <c r="BR48" s="358"/>
      <c r="BS48" s="295"/>
      <c r="BW48" s="358"/>
      <c r="BX48" s="295"/>
      <c r="BY48" s="358"/>
      <c r="BZ48" s="358"/>
      <c r="CA48" s="358"/>
      <c r="CB48" s="295"/>
      <c r="CF48" s="358"/>
      <c r="CG48" s="295"/>
      <c r="CH48" s="358"/>
      <c r="CI48" s="358"/>
      <c r="CJ48" s="358"/>
      <c r="CK48" s="295"/>
      <c r="CO48" s="358"/>
      <c r="CP48" s="295"/>
      <c r="CQ48" s="358"/>
      <c r="CR48" s="358"/>
      <c r="CS48" s="358"/>
      <c r="CT48" s="295"/>
      <c r="CX48" s="358"/>
      <c r="CY48" s="295"/>
      <c r="CZ48" s="358"/>
      <c r="DA48" s="358"/>
      <c r="DB48" s="358"/>
      <c r="DC48" s="295"/>
    </row>
    <row r="49" ht="14.5" spans="3:107">
      <c r="C49" s="56"/>
      <c r="D49" s="336"/>
      <c r="F49" s="133"/>
      <c r="G49" s="133"/>
      <c r="H49" s="133"/>
      <c r="I49" s="133"/>
      <c r="J49" s="133"/>
      <c r="K49" s="133"/>
      <c r="L49" s="133"/>
      <c r="AM49" s="95"/>
      <c r="AO49" s="101"/>
      <c r="AP49" s="101"/>
      <c r="AQ49" s="95"/>
      <c r="AR49" s="321"/>
      <c r="AS49" s="321"/>
      <c r="AT49" s="321"/>
      <c r="AU49" s="321"/>
      <c r="AV49" s="358"/>
      <c r="AW49" s="295"/>
      <c r="AX49" s="358"/>
      <c r="AY49" s="358"/>
      <c r="AZ49" s="358"/>
      <c r="BA49" s="295"/>
      <c r="BE49" s="358"/>
      <c r="BF49" s="295"/>
      <c r="BG49" s="358"/>
      <c r="BH49" s="358"/>
      <c r="BI49" s="358"/>
      <c r="BJ49" s="295"/>
      <c r="BN49" s="358"/>
      <c r="BO49" s="295"/>
      <c r="BP49" s="358"/>
      <c r="BQ49" s="358"/>
      <c r="BR49" s="358"/>
      <c r="BS49" s="295"/>
      <c r="BW49" s="358"/>
      <c r="BX49" s="295"/>
      <c r="BY49" s="358"/>
      <c r="BZ49" s="358"/>
      <c r="CA49" s="358"/>
      <c r="CB49" s="295"/>
      <c r="CF49" s="358"/>
      <c r="CG49" s="295"/>
      <c r="CH49" s="358"/>
      <c r="CI49" s="358"/>
      <c r="CJ49" s="358"/>
      <c r="CK49" s="295"/>
      <c r="CO49" s="358"/>
      <c r="CP49" s="295"/>
      <c r="CQ49" s="358"/>
      <c r="CR49" s="358"/>
      <c r="CS49" s="358"/>
      <c r="CT49" s="295"/>
      <c r="CX49" s="358"/>
      <c r="CY49" s="295"/>
      <c r="CZ49" s="358"/>
      <c r="DA49" s="358"/>
      <c r="DB49" s="358"/>
      <c r="DC49" s="295"/>
    </row>
    <row r="50" ht="14.5" spans="3:107">
      <c r="C50" s="56"/>
      <c r="D50" s="336"/>
      <c r="E50" s="56"/>
      <c r="F50" s="337"/>
      <c r="G50" s="337"/>
      <c r="H50" s="337"/>
      <c r="I50" s="337"/>
      <c r="J50" s="337"/>
      <c r="K50" s="337"/>
      <c r="L50" s="337"/>
      <c r="AM50" s="95"/>
      <c r="AO50" s="101"/>
      <c r="AP50" s="101"/>
      <c r="AQ50" s="95"/>
      <c r="AR50" s="321"/>
      <c r="AS50" s="321"/>
      <c r="AT50" s="321"/>
      <c r="AU50" s="321"/>
      <c r="AV50" s="358"/>
      <c r="AW50" s="295"/>
      <c r="AX50" s="358"/>
      <c r="AY50" s="358"/>
      <c r="AZ50" s="358"/>
      <c r="BA50" s="295"/>
      <c r="BE50" s="358"/>
      <c r="BF50" s="295"/>
      <c r="BG50" s="358"/>
      <c r="BH50" s="358"/>
      <c r="BI50" s="358"/>
      <c r="BJ50" s="295"/>
      <c r="BN50" s="358"/>
      <c r="BO50" s="295"/>
      <c r="BP50" s="358"/>
      <c r="BQ50" s="358"/>
      <c r="BR50" s="358"/>
      <c r="BS50" s="295"/>
      <c r="BW50" s="358"/>
      <c r="BX50" s="295"/>
      <c r="BY50" s="358"/>
      <c r="BZ50" s="358"/>
      <c r="CA50" s="358"/>
      <c r="CB50" s="295"/>
      <c r="CF50" s="358"/>
      <c r="CG50" s="295"/>
      <c r="CH50" s="358"/>
      <c r="CI50" s="358"/>
      <c r="CJ50" s="358"/>
      <c r="CK50" s="295"/>
      <c r="CO50" s="358"/>
      <c r="CP50" s="295"/>
      <c r="CQ50" s="358"/>
      <c r="CR50" s="358"/>
      <c r="CS50" s="358"/>
      <c r="CT50" s="295"/>
      <c r="CX50" s="358"/>
      <c r="CY50" s="295"/>
      <c r="CZ50" s="358"/>
      <c r="DA50" s="358"/>
      <c r="DB50" s="358"/>
      <c r="DC50" s="295"/>
    </row>
    <row r="51" ht="14.5" spans="3:107">
      <c r="C51" s="56"/>
      <c r="D51" s="336"/>
      <c r="E51" s="59"/>
      <c r="F51" s="338">
        <f>SUM(F28:L28)-SUM(F47:L47)</f>
        <v>147.0253702124</v>
      </c>
      <c r="G51" s="338"/>
      <c r="H51" s="338"/>
      <c r="I51" s="338"/>
      <c r="J51" s="338"/>
      <c r="K51" s="164"/>
      <c r="L51" s="164"/>
      <c r="AM51" s="95"/>
      <c r="AO51" s="101"/>
      <c r="AP51" s="101"/>
      <c r="AQ51" s="95"/>
      <c r="AV51" s="358"/>
      <c r="AW51" s="295"/>
      <c r="AX51" s="358"/>
      <c r="AY51" s="358"/>
      <c r="AZ51" s="358"/>
      <c r="BA51" s="295"/>
      <c r="BE51" s="358"/>
      <c r="BF51" s="295"/>
      <c r="BG51" s="358"/>
      <c r="BH51" s="358"/>
      <c r="BI51" s="358"/>
      <c r="BJ51" s="295"/>
      <c r="BN51" s="358"/>
      <c r="BO51" s="295"/>
      <c r="BP51" s="358"/>
      <c r="BQ51" s="358"/>
      <c r="BR51" s="358"/>
      <c r="BS51" s="295"/>
      <c r="BW51" s="358"/>
      <c r="BX51" s="295"/>
      <c r="BY51" s="358"/>
      <c r="BZ51" s="358"/>
      <c r="CA51" s="358"/>
      <c r="CB51" s="295"/>
      <c r="CF51" s="358"/>
      <c r="CG51" s="295"/>
      <c r="CH51" s="358"/>
      <c r="CI51" s="358"/>
      <c r="CJ51" s="358"/>
      <c r="CK51" s="295"/>
      <c r="CO51" s="358"/>
      <c r="CP51" s="295"/>
      <c r="CQ51" s="358"/>
      <c r="CR51" s="358"/>
      <c r="CS51" s="358"/>
      <c r="CT51" s="295"/>
      <c r="CX51" s="358"/>
      <c r="CY51" s="295"/>
      <c r="CZ51" s="358"/>
      <c r="DA51" s="358"/>
      <c r="DB51" s="358"/>
      <c r="DC51" s="295"/>
    </row>
    <row r="52" ht="14.5" spans="3:107">
      <c r="C52" s="56"/>
      <c r="D52" s="88"/>
      <c r="E52" s="88"/>
      <c r="F52" s="339"/>
      <c r="G52" s="339"/>
      <c r="H52" s="339"/>
      <c r="I52" s="339"/>
      <c r="J52" s="349"/>
      <c r="K52" s="164"/>
      <c r="L52" s="164"/>
      <c r="AM52" s="95"/>
      <c r="AO52" s="101"/>
      <c r="AP52" s="101"/>
      <c r="AQ52" s="95"/>
      <c r="AV52" s="358"/>
      <c r="AW52" s="295"/>
      <c r="AX52" s="358"/>
      <c r="AY52" s="358"/>
      <c r="AZ52" s="358"/>
      <c r="BA52" s="295"/>
      <c r="BE52" s="358"/>
      <c r="BF52" s="295"/>
      <c r="BG52" s="358"/>
      <c r="BH52" s="358"/>
      <c r="BI52" s="358"/>
      <c r="BJ52" s="295"/>
      <c r="BN52" s="358"/>
      <c r="BO52" s="295"/>
      <c r="BP52" s="358"/>
      <c r="BQ52" s="358"/>
      <c r="BR52" s="358"/>
      <c r="BS52" s="295"/>
      <c r="BW52" s="358"/>
      <c r="BX52" s="295"/>
      <c r="BY52" s="358"/>
      <c r="BZ52" s="358"/>
      <c r="CA52" s="358"/>
      <c r="CB52" s="295"/>
      <c r="CF52" s="358"/>
      <c r="CG52" s="295"/>
      <c r="CH52" s="358"/>
      <c r="CI52" s="358"/>
      <c r="CJ52" s="358"/>
      <c r="CK52" s="295"/>
      <c r="CO52" s="358"/>
      <c r="CP52" s="295"/>
      <c r="CQ52" s="358"/>
      <c r="CR52" s="358"/>
      <c r="CS52" s="358"/>
      <c r="CT52" s="295"/>
      <c r="CX52" s="358"/>
      <c r="CY52" s="295"/>
      <c r="CZ52" s="358"/>
      <c r="DA52" s="358"/>
      <c r="DB52" s="358"/>
      <c r="DC52" s="295"/>
    </row>
    <row r="53" ht="14.5" spans="3:107">
      <c r="C53" s="53"/>
      <c r="D53" s="53"/>
      <c r="E53" s="88"/>
      <c r="F53" s="88"/>
      <c r="G53" s="88"/>
      <c r="H53" s="88"/>
      <c r="I53" s="88"/>
      <c r="J53" s="116"/>
      <c r="K53" s="53"/>
      <c r="L53" s="53"/>
      <c r="AM53" s="95"/>
      <c r="AO53" s="101"/>
      <c r="AP53" s="101"/>
      <c r="AQ53" s="95"/>
      <c r="AV53" s="358"/>
      <c r="AW53" s="295"/>
      <c r="AX53" s="358"/>
      <c r="AY53" s="358"/>
      <c r="AZ53" s="358"/>
      <c r="BA53" s="295"/>
      <c r="BE53" s="358"/>
      <c r="BF53" s="295"/>
      <c r="BG53" s="358"/>
      <c r="BH53" s="358"/>
      <c r="BI53" s="358"/>
      <c r="BJ53" s="295"/>
      <c r="BN53" s="358"/>
      <c r="BO53" s="295"/>
      <c r="BP53" s="358"/>
      <c r="BQ53" s="358"/>
      <c r="BR53" s="358"/>
      <c r="BS53" s="295"/>
      <c r="BW53" s="358"/>
      <c r="BX53" s="295"/>
      <c r="BY53" s="358"/>
      <c r="BZ53" s="358"/>
      <c r="CA53" s="358"/>
      <c r="CB53" s="295"/>
      <c r="CF53" s="358"/>
      <c r="CG53" s="295"/>
      <c r="CH53" s="358"/>
      <c r="CI53" s="358"/>
      <c r="CJ53" s="358"/>
      <c r="CK53" s="295"/>
      <c r="CO53" s="358"/>
      <c r="CP53" s="295"/>
      <c r="CQ53" s="358"/>
      <c r="CR53" s="358"/>
      <c r="CS53" s="358"/>
      <c r="CT53" s="295"/>
      <c r="CX53" s="358"/>
      <c r="CY53" s="295"/>
      <c r="CZ53" s="358"/>
      <c r="DA53" s="358"/>
      <c r="DB53" s="358"/>
      <c r="DC53" s="295"/>
    </row>
    <row r="54" ht="14.5" spans="3:107">
      <c r="C54" s="56"/>
      <c r="D54" s="53"/>
      <c r="E54" s="53"/>
      <c r="F54" s="53"/>
      <c r="G54" s="53"/>
      <c r="H54" s="53"/>
      <c r="I54" s="53"/>
      <c r="J54" s="53"/>
      <c r="K54" s="53"/>
      <c r="L54" s="53"/>
      <c r="AM54" s="95"/>
      <c r="AO54" s="101"/>
      <c r="AP54" s="101"/>
      <c r="AQ54" s="95"/>
      <c r="AV54" s="358"/>
      <c r="AW54" s="295"/>
      <c r="AX54" s="358"/>
      <c r="AY54" s="358"/>
      <c r="AZ54" s="358"/>
      <c r="BA54" s="295"/>
      <c r="BE54" s="358"/>
      <c r="BF54" s="295"/>
      <c r="BG54" s="358"/>
      <c r="BH54" s="358"/>
      <c r="BI54" s="358"/>
      <c r="BJ54" s="295"/>
      <c r="BN54" s="358"/>
      <c r="BO54" s="295"/>
      <c r="BP54" s="358"/>
      <c r="BQ54" s="358"/>
      <c r="BR54" s="358"/>
      <c r="BS54" s="295"/>
      <c r="BW54" s="358"/>
      <c r="BX54" s="295"/>
      <c r="BY54" s="358"/>
      <c r="BZ54" s="358"/>
      <c r="CA54" s="358"/>
      <c r="CB54" s="295"/>
      <c r="CF54" s="358"/>
      <c r="CG54" s="295"/>
      <c r="CH54" s="358"/>
      <c r="CI54" s="358"/>
      <c r="CJ54" s="358"/>
      <c r="CK54" s="295"/>
      <c r="CO54" s="358"/>
      <c r="CP54" s="295"/>
      <c r="CQ54" s="358"/>
      <c r="CR54" s="358"/>
      <c r="CS54" s="358"/>
      <c r="CT54" s="295"/>
      <c r="CX54" s="358"/>
      <c r="CY54" s="295"/>
      <c r="CZ54" s="358"/>
      <c r="DA54" s="358"/>
      <c r="DB54" s="358"/>
      <c r="DC54" s="295"/>
    </row>
    <row r="55" ht="14.5" spans="3:107">
      <c r="C55" s="56"/>
      <c r="D55" s="88"/>
      <c r="E55" s="340"/>
      <c r="F55" s="340"/>
      <c r="G55" s="341"/>
      <c r="H55" s="340"/>
      <c r="I55" s="340"/>
      <c r="J55" s="88"/>
      <c r="K55" s="88"/>
      <c r="L55" s="88"/>
      <c r="AM55" s="95"/>
      <c r="AO55" s="101"/>
      <c r="AP55" s="101"/>
      <c r="AQ55" s="95"/>
      <c r="AV55" s="358"/>
      <c r="AW55" s="295"/>
      <c r="AX55" s="358"/>
      <c r="AY55" s="358"/>
      <c r="AZ55" s="358"/>
      <c r="BA55" s="295"/>
      <c r="BE55" s="358"/>
      <c r="BF55" s="295"/>
      <c r="BG55" s="358"/>
      <c r="BH55" s="358"/>
      <c r="BI55" s="358"/>
      <c r="BJ55" s="295"/>
      <c r="BN55" s="358"/>
      <c r="BO55" s="295"/>
      <c r="BP55" s="358"/>
      <c r="BQ55" s="358"/>
      <c r="BR55" s="358"/>
      <c r="BS55" s="295"/>
      <c r="BW55" s="358"/>
      <c r="BX55" s="295"/>
      <c r="BY55" s="358"/>
      <c r="BZ55" s="358"/>
      <c r="CA55" s="358"/>
      <c r="CB55" s="295"/>
      <c r="CF55" s="358"/>
      <c r="CG55" s="295"/>
      <c r="CH55" s="358"/>
      <c r="CI55" s="358"/>
      <c r="CJ55" s="358"/>
      <c r="CK55" s="295"/>
      <c r="CO55" s="358"/>
      <c r="CP55" s="295"/>
      <c r="CQ55" s="358"/>
      <c r="CR55" s="358"/>
      <c r="CS55" s="358"/>
      <c r="CT55" s="295"/>
      <c r="CX55" s="358"/>
      <c r="CY55" s="295"/>
      <c r="CZ55" s="358"/>
      <c r="DA55" s="358"/>
      <c r="DB55" s="358"/>
      <c r="DC55" s="295"/>
    </row>
    <row r="56" ht="13" spans="5:107">
      <c r="E56" s="342" t="s">
        <v>146</v>
      </c>
      <c r="F56" s="342" t="s">
        <v>41</v>
      </c>
      <c r="G56" s="342" t="s">
        <v>147</v>
      </c>
      <c r="H56" s="342">
        <v>2020</v>
      </c>
      <c r="I56" s="342" t="s">
        <v>53</v>
      </c>
      <c r="AM56" s="95"/>
      <c r="AO56" s="101"/>
      <c r="AP56" s="101"/>
      <c r="AQ56" s="95"/>
      <c r="AV56" s="358"/>
      <c r="AW56" s="295"/>
      <c r="AX56" s="358"/>
      <c r="AY56" s="295"/>
      <c r="AZ56" s="358"/>
      <c r="BA56" s="295"/>
      <c r="BE56" s="358"/>
      <c r="BF56" s="295"/>
      <c r="BG56" s="358"/>
      <c r="BH56" s="295"/>
      <c r="BI56" s="358"/>
      <c r="BJ56" s="295"/>
      <c r="BN56" s="358"/>
      <c r="BO56" s="295"/>
      <c r="BP56" s="358"/>
      <c r="BQ56" s="295"/>
      <c r="BR56" s="358"/>
      <c r="BS56" s="295"/>
      <c r="BW56" s="358"/>
      <c r="BX56" s="295"/>
      <c r="BY56" s="358"/>
      <c r="BZ56" s="295"/>
      <c r="CA56" s="358"/>
      <c r="CB56" s="295"/>
      <c r="CF56" s="358"/>
      <c r="CG56" s="295"/>
      <c r="CH56" s="358"/>
      <c r="CI56" s="295"/>
      <c r="CJ56" s="358"/>
      <c r="CK56" s="295"/>
      <c r="CO56" s="358"/>
      <c r="CP56" s="295"/>
      <c r="CQ56" s="358"/>
      <c r="CR56" s="358"/>
      <c r="CS56" s="358"/>
      <c r="CT56" s="295"/>
      <c r="CX56" s="358"/>
      <c r="CY56" s="295"/>
      <c r="CZ56" s="358"/>
      <c r="DA56" s="358"/>
      <c r="DB56" s="358"/>
      <c r="DC56" s="295"/>
    </row>
    <row r="57" ht="30" spans="5:107">
      <c r="E57" s="343" t="s">
        <v>26</v>
      </c>
      <c r="F57" s="343" t="s">
        <v>148</v>
      </c>
      <c r="G57" s="343"/>
      <c r="H57" s="343"/>
      <c r="I57" s="340"/>
      <c r="AM57" s="95"/>
      <c r="AO57" s="101"/>
      <c r="AP57" s="101"/>
      <c r="AQ57" s="95"/>
      <c r="AV57" s="358"/>
      <c r="AW57" s="295"/>
      <c r="AX57" s="358"/>
      <c r="AY57" s="295"/>
      <c r="AZ57" s="358"/>
      <c r="BA57" s="295"/>
      <c r="BE57" s="358"/>
      <c r="BF57" s="295"/>
      <c r="BG57" s="358"/>
      <c r="BH57" s="295"/>
      <c r="BI57" s="358"/>
      <c r="BJ57" s="295"/>
      <c r="BN57" s="358"/>
      <c r="BO57" s="295"/>
      <c r="BP57" s="358"/>
      <c r="BQ57" s="295"/>
      <c r="BR57" s="358"/>
      <c r="BS57" s="295"/>
      <c r="BW57" s="358"/>
      <c r="BX57" s="295"/>
      <c r="BY57" s="358"/>
      <c r="BZ57" s="295"/>
      <c r="CA57" s="358"/>
      <c r="CB57" s="295"/>
      <c r="CF57" s="358"/>
      <c r="CG57" s="295"/>
      <c r="CH57" s="358"/>
      <c r="CI57" s="295"/>
      <c r="CJ57" s="358"/>
      <c r="CK57" s="295"/>
      <c r="CO57" s="358"/>
      <c r="CP57" s="295"/>
      <c r="CQ57" s="358"/>
      <c r="CR57" s="358"/>
      <c r="CS57" s="358"/>
      <c r="CT57" s="295"/>
      <c r="CX57" s="358"/>
      <c r="CY57" s="295"/>
      <c r="CZ57" s="358"/>
      <c r="DA57" s="358"/>
      <c r="DB57" s="358"/>
      <c r="DC57" s="295"/>
    </row>
    <row r="58" spans="5:107">
      <c r="E58" s="343" t="s">
        <v>149</v>
      </c>
      <c r="F58" s="343"/>
      <c r="G58" s="343"/>
      <c r="H58" s="343"/>
      <c r="I58" s="340"/>
      <c r="AM58" s="95"/>
      <c r="AO58" s="101"/>
      <c r="AP58" s="101"/>
      <c r="AQ58" s="95"/>
      <c r="AV58" s="358"/>
      <c r="AW58" s="295"/>
      <c r="AX58" s="358"/>
      <c r="AY58" s="295"/>
      <c r="AZ58" s="358"/>
      <c r="BA58" s="295"/>
      <c r="BE58" s="358"/>
      <c r="BF58" s="295"/>
      <c r="BG58" s="358"/>
      <c r="BH58" s="295"/>
      <c r="BI58" s="358"/>
      <c r="BJ58" s="295"/>
      <c r="BN58" s="358"/>
      <c r="BO58" s="295"/>
      <c r="BP58" s="358"/>
      <c r="BQ58" s="295"/>
      <c r="BR58" s="358"/>
      <c r="BS58" s="295"/>
      <c r="BW58" s="358"/>
      <c r="BX58" s="295"/>
      <c r="BY58" s="358"/>
      <c r="BZ58" s="295"/>
      <c r="CA58" s="358"/>
      <c r="CB58" s="295"/>
      <c r="CF58" s="358"/>
      <c r="CG58" s="295"/>
      <c r="CH58" s="358"/>
      <c r="CI58" s="295"/>
      <c r="CJ58" s="358"/>
      <c r="CK58" s="295"/>
      <c r="CO58" s="358"/>
      <c r="CP58" s="295"/>
      <c r="CQ58" s="358"/>
      <c r="CR58" s="358"/>
      <c r="CS58" s="358"/>
      <c r="CT58" s="295"/>
      <c r="CX58" s="358"/>
      <c r="CY58" s="295"/>
      <c r="CZ58" s="358"/>
      <c r="DA58" s="358"/>
      <c r="DB58" s="358"/>
      <c r="DC58" s="295"/>
    </row>
    <row r="59" ht="14.5" spans="5:107">
      <c r="E59" s="340" t="s">
        <v>150</v>
      </c>
      <c r="F59" s="344" t="s">
        <v>77</v>
      </c>
      <c r="G59" s="340" t="s">
        <v>151</v>
      </c>
      <c r="H59" s="340">
        <v>0.0941780821917808</v>
      </c>
      <c r="I59" s="340" t="s">
        <v>132</v>
      </c>
      <c r="AM59" s="95"/>
      <c r="AO59" s="101"/>
      <c r="AP59" s="101"/>
      <c r="AQ59" s="95"/>
      <c r="AV59" s="358"/>
      <c r="AW59" s="295"/>
      <c r="AX59" s="358"/>
      <c r="AY59" s="295"/>
      <c r="AZ59" s="358"/>
      <c r="BA59" s="295"/>
      <c r="BE59" s="358"/>
      <c r="BF59" s="295"/>
      <c r="BG59" s="358"/>
      <c r="BH59" s="295"/>
      <c r="BI59" s="358"/>
      <c r="BJ59" s="295"/>
      <c r="BN59" s="358"/>
      <c r="BO59" s="295"/>
      <c r="BP59" s="358"/>
      <c r="BQ59" s="295"/>
      <c r="BR59" s="358"/>
      <c r="BS59" s="295"/>
      <c r="BW59" s="358"/>
      <c r="BX59" s="295"/>
      <c r="BY59" s="358"/>
      <c r="BZ59" s="295"/>
      <c r="CA59" s="358"/>
      <c r="CB59" s="295"/>
      <c r="CF59" s="358"/>
      <c r="CG59" s="295"/>
      <c r="CH59" s="358"/>
      <c r="CI59" s="295"/>
      <c r="CJ59" s="358"/>
      <c r="CK59" s="295"/>
      <c r="CO59" s="358"/>
      <c r="CP59" s="295"/>
      <c r="CQ59" s="358"/>
      <c r="CR59" s="358"/>
      <c r="CS59" s="358"/>
      <c r="CT59" s="295"/>
      <c r="CX59" s="358"/>
      <c r="CY59" s="295"/>
      <c r="CZ59" s="358"/>
      <c r="DA59" s="358"/>
      <c r="DB59" s="358"/>
      <c r="DC59" s="295"/>
    </row>
    <row r="60" ht="14.5" spans="5:107">
      <c r="E60" s="340" t="s">
        <v>150</v>
      </c>
      <c r="F60" s="344" t="s">
        <v>77</v>
      </c>
      <c r="G60" s="340" t="s">
        <v>152</v>
      </c>
      <c r="H60" s="340">
        <v>0.102739726027397</v>
      </c>
      <c r="I60" s="340" t="s">
        <v>132</v>
      </c>
      <c r="AM60" s="95"/>
      <c r="AO60" s="101"/>
      <c r="AP60" s="101"/>
      <c r="AQ60" s="95"/>
      <c r="AV60" s="358"/>
      <c r="AW60" s="295"/>
      <c r="AX60" s="358"/>
      <c r="AY60" s="295"/>
      <c r="AZ60" s="358"/>
      <c r="BA60" s="295"/>
      <c r="BE60" s="358"/>
      <c r="BF60" s="295"/>
      <c r="BG60" s="358"/>
      <c r="BH60" s="295"/>
      <c r="BI60" s="358"/>
      <c r="BJ60" s="295"/>
      <c r="BN60" s="358"/>
      <c r="BO60" s="295"/>
      <c r="BP60" s="358"/>
      <c r="BQ60" s="295"/>
      <c r="BR60" s="358"/>
      <c r="BS60" s="295"/>
      <c r="BW60" s="358"/>
      <c r="BX60" s="295"/>
      <c r="BY60" s="358"/>
      <c r="BZ60" s="295"/>
      <c r="CA60" s="358"/>
      <c r="CB60" s="295"/>
      <c r="CF60" s="358"/>
      <c r="CG60" s="295"/>
      <c r="CH60" s="358"/>
      <c r="CI60" s="295"/>
      <c r="CJ60" s="358"/>
      <c r="CK60" s="295"/>
      <c r="CO60" s="358"/>
      <c r="CP60" s="295"/>
      <c r="CQ60" s="358"/>
      <c r="CR60" s="358"/>
      <c r="CS60" s="358"/>
      <c r="CT60" s="295"/>
      <c r="CX60" s="358"/>
      <c r="CY60" s="295"/>
      <c r="CZ60" s="358"/>
      <c r="DA60" s="358"/>
      <c r="DB60" s="358"/>
      <c r="DC60" s="295"/>
    </row>
    <row r="61" ht="14.5" spans="5:107">
      <c r="E61" s="340" t="s">
        <v>150</v>
      </c>
      <c r="F61" s="344" t="s">
        <v>77</v>
      </c>
      <c r="G61" s="340" t="s">
        <v>153</v>
      </c>
      <c r="H61" s="340">
        <v>0.00856164383561644</v>
      </c>
      <c r="I61" s="340" t="s">
        <v>132</v>
      </c>
      <c r="AM61" s="95"/>
      <c r="AO61" s="101"/>
      <c r="AP61" s="101"/>
      <c r="AQ61" s="95"/>
      <c r="AV61" s="358"/>
      <c r="AW61" s="295"/>
      <c r="AX61" s="358"/>
      <c r="AY61" s="295"/>
      <c r="AZ61" s="358"/>
      <c r="BA61" s="295"/>
      <c r="BE61" s="358"/>
      <c r="BF61" s="295"/>
      <c r="BG61" s="358"/>
      <c r="BH61" s="295"/>
      <c r="BI61" s="358"/>
      <c r="BJ61" s="295"/>
      <c r="BN61" s="358"/>
      <c r="BO61" s="295"/>
      <c r="BP61" s="358"/>
      <c r="BQ61" s="295"/>
      <c r="BR61" s="358"/>
      <c r="BS61" s="295"/>
      <c r="BW61" s="358"/>
      <c r="BX61" s="295"/>
      <c r="BY61" s="358"/>
      <c r="BZ61" s="295"/>
      <c r="CA61" s="358"/>
      <c r="CB61" s="295"/>
      <c r="CF61" s="358"/>
      <c r="CG61" s="295"/>
      <c r="CH61" s="358"/>
      <c r="CI61" s="295"/>
      <c r="CJ61" s="358"/>
      <c r="CK61" s="295"/>
      <c r="CO61" s="358"/>
      <c r="CP61" s="295"/>
      <c r="CQ61" s="358"/>
      <c r="CR61" s="358"/>
      <c r="CS61" s="358"/>
      <c r="CT61" s="295"/>
      <c r="CX61" s="358"/>
      <c r="CY61" s="295"/>
      <c r="CZ61" s="358"/>
      <c r="DA61" s="358"/>
      <c r="DB61" s="358"/>
      <c r="DC61" s="295"/>
    </row>
    <row r="62" ht="14.5" spans="5:107">
      <c r="E62" s="340" t="s">
        <v>150</v>
      </c>
      <c r="F62" s="344" t="s">
        <v>77</v>
      </c>
      <c r="G62" s="340" t="s">
        <v>154</v>
      </c>
      <c r="H62" s="340">
        <v>0.126826484018265</v>
      </c>
      <c r="I62" s="340" t="s">
        <v>132</v>
      </c>
      <c r="AM62" s="95"/>
      <c r="AO62" s="101"/>
      <c r="AP62" s="101"/>
      <c r="AQ62" s="95"/>
      <c r="AV62" s="358"/>
      <c r="AW62" s="295"/>
      <c r="AX62" s="358"/>
      <c r="AY62" s="295"/>
      <c r="AZ62" s="358"/>
      <c r="BA62" s="295"/>
      <c r="BE62" s="358"/>
      <c r="BF62" s="295"/>
      <c r="BG62" s="358"/>
      <c r="BH62" s="295"/>
      <c r="BI62" s="358"/>
      <c r="BJ62" s="295"/>
      <c r="BN62" s="358"/>
      <c r="BO62" s="295"/>
      <c r="BP62" s="358"/>
      <c r="BQ62" s="295"/>
      <c r="BR62" s="358"/>
      <c r="BS62" s="295"/>
      <c r="BW62" s="358"/>
      <c r="BX62" s="295"/>
      <c r="BY62" s="358"/>
      <c r="BZ62" s="295"/>
      <c r="CA62" s="358"/>
      <c r="CB62" s="295"/>
      <c r="CF62" s="358"/>
      <c r="CG62" s="295"/>
      <c r="CH62" s="358"/>
      <c r="CI62" s="295"/>
      <c r="CJ62" s="358"/>
      <c r="CK62" s="295"/>
      <c r="CO62" s="358"/>
      <c r="CP62" s="295"/>
      <c r="CQ62" s="358"/>
      <c r="CR62" s="358"/>
      <c r="CS62" s="358"/>
      <c r="CT62" s="295"/>
      <c r="CX62" s="358"/>
      <c r="CY62" s="295"/>
      <c r="CZ62" s="358"/>
      <c r="DA62" s="358"/>
      <c r="DB62" s="358"/>
      <c r="DC62" s="295"/>
    </row>
    <row r="63" ht="14.5" spans="5:107">
      <c r="E63" s="340" t="s">
        <v>150</v>
      </c>
      <c r="F63" s="344" t="s">
        <v>77</v>
      </c>
      <c r="G63" s="340" t="s">
        <v>155</v>
      </c>
      <c r="H63" s="340">
        <v>0.138356164383562</v>
      </c>
      <c r="I63" s="340" t="s">
        <v>132</v>
      </c>
      <c r="AM63" s="95"/>
      <c r="AO63" s="101"/>
      <c r="AP63" s="101"/>
      <c r="AQ63" s="95"/>
      <c r="AV63" s="358"/>
      <c r="AW63" s="295"/>
      <c r="AX63" s="358"/>
      <c r="AY63" s="295"/>
      <c r="AZ63" s="358"/>
      <c r="BA63" s="295"/>
      <c r="BE63" s="358"/>
      <c r="BF63" s="295"/>
      <c r="BG63" s="358"/>
      <c r="BH63" s="295"/>
      <c r="BI63" s="358"/>
      <c r="BJ63" s="295"/>
      <c r="BN63" s="358"/>
      <c r="BO63" s="295"/>
      <c r="BP63" s="358"/>
      <c r="BQ63" s="295"/>
      <c r="BR63" s="358"/>
      <c r="BS63" s="295"/>
      <c r="BW63" s="358"/>
      <c r="BX63" s="295"/>
      <c r="BY63" s="358"/>
      <c r="BZ63" s="295"/>
      <c r="CA63" s="358"/>
      <c r="CB63" s="295"/>
      <c r="CF63" s="358"/>
      <c r="CG63" s="295"/>
      <c r="CH63" s="358"/>
      <c r="CI63" s="295"/>
      <c r="CJ63" s="358"/>
      <c r="CK63" s="295"/>
      <c r="CO63" s="358"/>
      <c r="CP63" s="295"/>
      <c r="CQ63" s="358"/>
      <c r="CR63" s="358"/>
      <c r="CS63" s="358"/>
      <c r="CT63" s="295"/>
      <c r="CX63" s="358"/>
      <c r="CY63" s="295"/>
      <c r="CZ63" s="358"/>
      <c r="DA63" s="358"/>
      <c r="DB63" s="358"/>
      <c r="DC63" s="295"/>
    </row>
    <row r="64" ht="14.5" spans="5:107">
      <c r="E64" s="340" t="s">
        <v>150</v>
      </c>
      <c r="F64" s="344" t="s">
        <v>77</v>
      </c>
      <c r="G64" s="340" t="s">
        <v>156</v>
      </c>
      <c r="H64" s="340">
        <v>0.0115296803652968</v>
      </c>
      <c r="I64" s="340" t="s">
        <v>132</v>
      </c>
      <c r="AM64" s="95"/>
      <c r="AO64" s="101"/>
      <c r="AP64" s="101"/>
      <c r="AQ64" s="95"/>
      <c r="AV64" s="358"/>
      <c r="AW64" s="295"/>
      <c r="AX64" s="358"/>
      <c r="AY64" s="295"/>
      <c r="AZ64" s="358"/>
      <c r="BA64" s="295"/>
      <c r="BE64" s="358"/>
      <c r="BF64" s="295"/>
      <c r="BG64" s="358"/>
      <c r="BH64" s="295"/>
      <c r="BI64" s="358"/>
      <c r="BJ64" s="295"/>
      <c r="BN64" s="358"/>
      <c r="BO64" s="295"/>
      <c r="BP64" s="358"/>
      <c r="BQ64" s="295"/>
      <c r="BR64" s="358"/>
      <c r="BS64" s="295"/>
      <c r="BW64" s="358"/>
      <c r="BX64" s="295"/>
      <c r="BY64" s="358"/>
      <c r="BZ64" s="295"/>
      <c r="CA64" s="358"/>
      <c r="CB64" s="295"/>
      <c r="CF64" s="358"/>
      <c r="CG64" s="295"/>
      <c r="CH64" s="358"/>
      <c r="CI64" s="295"/>
      <c r="CJ64" s="358"/>
      <c r="CK64" s="295"/>
      <c r="CO64" s="358"/>
      <c r="CP64" s="295"/>
      <c r="CQ64" s="358"/>
      <c r="CR64" s="358"/>
      <c r="CS64" s="358"/>
      <c r="CT64" s="295"/>
      <c r="CX64" s="358"/>
      <c r="CY64" s="295"/>
      <c r="CZ64" s="358"/>
      <c r="DA64" s="358"/>
      <c r="DB64" s="358"/>
      <c r="DC64" s="295"/>
    </row>
    <row r="65" ht="14.5" spans="5:107">
      <c r="E65" s="340" t="s">
        <v>150</v>
      </c>
      <c r="F65" s="344" t="s">
        <v>77</v>
      </c>
      <c r="G65" s="340" t="s">
        <v>157</v>
      </c>
      <c r="H65" s="340">
        <v>0.0992009132420091</v>
      </c>
      <c r="I65" s="340" t="s">
        <v>132</v>
      </c>
      <c r="AM65" s="95"/>
      <c r="AO65" s="101"/>
      <c r="AP65" s="101"/>
      <c r="AQ65" s="95"/>
      <c r="AV65" s="358"/>
      <c r="AW65" s="295"/>
      <c r="AX65" s="358"/>
      <c r="AY65" s="295"/>
      <c r="AZ65" s="358"/>
      <c r="BA65" s="295"/>
      <c r="BE65" s="358"/>
      <c r="BF65" s="295"/>
      <c r="BG65" s="358"/>
      <c r="BH65" s="295"/>
      <c r="BI65" s="358"/>
      <c r="BJ65" s="295"/>
      <c r="BN65" s="358"/>
      <c r="BO65" s="295"/>
      <c r="BP65" s="358"/>
      <c r="BQ65" s="295"/>
      <c r="BR65" s="358"/>
      <c r="BS65" s="295"/>
      <c r="BW65" s="358"/>
      <c r="BX65" s="295"/>
      <c r="BY65" s="358"/>
      <c r="BZ65" s="295"/>
      <c r="CA65" s="358"/>
      <c r="CB65" s="295"/>
      <c r="CF65" s="358"/>
      <c r="CG65" s="295"/>
      <c r="CH65" s="358"/>
      <c r="CI65" s="295"/>
      <c r="CJ65" s="358"/>
      <c r="CK65" s="295"/>
      <c r="CO65" s="358"/>
      <c r="CP65" s="295"/>
      <c r="CQ65" s="358"/>
      <c r="CR65" s="358"/>
      <c r="CS65" s="358"/>
      <c r="CT65" s="295"/>
      <c r="CX65" s="358"/>
      <c r="CY65" s="295"/>
      <c r="CZ65" s="358"/>
      <c r="DA65" s="358"/>
      <c r="DB65" s="358"/>
      <c r="DC65" s="295"/>
    </row>
    <row r="66" ht="14.5" spans="5:107">
      <c r="E66" s="340" t="s">
        <v>150</v>
      </c>
      <c r="F66" s="344" t="s">
        <v>77</v>
      </c>
      <c r="G66" s="340" t="s">
        <v>158</v>
      </c>
      <c r="H66" s="340">
        <v>0.108219178082192</v>
      </c>
      <c r="I66" s="340" t="s">
        <v>132</v>
      </c>
      <c r="AM66" s="95"/>
      <c r="AO66" s="101"/>
      <c r="AP66" s="101"/>
      <c r="AQ66" s="95"/>
      <c r="AV66" s="358"/>
      <c r="AW66" s="295"/>
      <c r="AX66" s="358"/>
      <c r="AY66" s="295"/>
      <c r="AZ66" s="358"/>
      <c r="BA66" s="295"/>
      <c r="BE66" s="358"/>
      <c r="BF66" s="295"/>
      <c r="BG66" s="358"/>
      <c r="BH66" s="295"/>
      <c r="BI66" s="358"/>
      <c r="BJ66" s="295"/>
      <c r="BN66" s="358"/>
      <c r="BO66" s="295"/>
      <c r="BP66" s="358"/>
      <c r="BQ66" s="295"/>
      <c r="BR66" s="358"/>
      <c r="BS66" s="295"/>
      <c r="BW66" s="358"/>
      <c r="BX66" s="295"/>
      <c r="BY66" s="358"/>
      <c r="BZ66" s="295"/>
      <c r="CA66" s="358"/>
      <c r="CB66" s="295"/>
      <c r="CF66" s="358"/>
      <c r="CG66" s="295"/>
      <c r="CH66" s="358"/>
      <c r="CI66" s="295"/>
      <c r="CJ66" s="358"/>
      <c r="CK66" s="295"/>
      <c r="CO66" s="358"/>
      <c r="CP66" s="295"/>
      <c r="CQ66" s="358"/>
      <c r="CR66" s="358"/>
      <c r="CS66" s="358"/>
      <c r="CT66" s="295"/>
      <c r="CX66" s="358"/>
      <c r="CY66" s="295"/>
      <c r="CZ66" s="358"/>
      <c r="DA66" s="358"/>
      <c r="DB66" s="358"/>
      <c r="DC66" s="295"/>
    </row>
    <row r="67" ht="14.5" spans="5:107">
      <c r="E67" s="340" t="s">
        <v>150</v>
      </c>
      <c r="F67" s="344" t="s">
        <v>77</v>
      </c>
      <c r="G67" s="340" t="s">
        <v>159</v>
      </c>
      <c r="H67" s="340">
        <v>0.00901826484018265</v>
      </c>
      <c r="I67" s="340" t="s">
        <v>132</v>
      </c>
      <c r="AM67" s="95"/>
      <c r="AO67" s="101"/>
      <c r="AP67" s="101"/>
      <c r="AQ67" s="95"/>
      <c r="AV67" s="358"/>
      <c r="AW67" s="295"/>
      <c r="AX67" s="358"/>
      <c r="AY67" s="295"/>
      <c r="AZ67" s="358"/>
      <c r="BA67" s="295"/>
      <c r="BE67" s="358"/>
      <c r="BF67" s="295"/>
      <c r="BG67" s="358"/>
      <c r="BH67" s="295"/>
      <c r="BI67" s="358"/>
      <c r="BJ67" s="295"/>
      <c r="BN67" s="358"/>
      <c r="BO67" s="295"/>
      <c r="BP67" s="358"/>
      <c r="BQ67" s="295"/>
      <c r="BR67" s="358"/>
      <c r="BS67" s="295"/>
      <c r="BW67" s="358"/>
      <c r="BX67" s="295"/>
      <c r="BY67" s="358"/>
      <c r="BZ67" s="295"/>
      <c r="CA67" s="358"/>
      <c r="CB67" s="295"/>
      <c r="CF67" s="358"/>
      <c r="CG67" s="295"/>
      <c r="CH67" s="358"/>
      <c r="CI67" s="295"/>
      <c r="CJ67" s="358"/>
      <c r="CK67" s="295"/>
      <c r="CO67" s="358"/>
      <c r="CP67" s="295"/>
      <c r="CQ67" s="358"/>
      <c r="CR67" s="358"/>
      <c r="CS67" s="358"/>
      <c r="CT67" s="295"/>
      <c r="CX67" s="358"/>
      <c r="CY67" s="295"/>
      <c r="CZ67" s="358"/>
      <c r="DA67" s="358"/>
      <c r="DB67" s="358"/>
      <c r="DC67" s="295"/>
    </row>
    <row r="68" ht="14.5" spans="5:107">
      <c r="E68" s="340" t="s">
        <v>150</v>
      </c>
      <c r="F68" s="344" t="s">
        <v>77</v>
      </c>
      <c r="G68" s="340" t="s">
        <v>160</v>
      </c>
      <c r="H68" s="340">
        <v>0.138127853881279</v>
      </c>
      <c r="I68" s="340" t="s">
        <v>132</v>
      </c>
      <c r="AM68" s="95"/>
      <c r="AO68" s="101"/>
      <c r="AP68" s="101"/>
      <c r="AQ68" s="95"/>
      <c r="AV68" s="358"/>
      <c r="AW68" s="295"/>
      <c r="AX68" s="358"/>
      <c r="AY68" s="295"/>
      <c r="AZ68" s="358"/>
      <c r="BA68" s="295"/>
      <c r="BE68" s="358"/>
      <c r="BF68" s="295"/>
      <c r="BG68" s="358"/>
      <c r="BH68" s="295"/>
      <c r="BI68" s="358"/>
      <c r="BJ68" s="295"/>
      <c r="BN68" s="358"/>
      <c r="BO68" s="295"/>
      <c r="BP68" s="358"/>
      <c r="BQ68" s="295"/>
      <c r="BR68" s="358"/>
      <c r="BS68" s="295"/>
      <c r="BW68" s="358"/>
      <c r="BX68" s="295"/>
      <c r="BY68" s="358"/>
      <c r="BZ68" s="295"/>
      <c r="CA68" s="358"/>
      <c r="CB68" s="295"/>
      <c r="CF68" s="358"/>
      <c r="CG68" s="295"/>
      <c r="CH68" s="358"/>
      <c r="CI68" s="295"/>
      <c r="CJ68" s="358"/>
      <c r="CK68" s="295"/>
      <c r="CO68" s="358"/>
      <c r="CP68" s="295"/>
      <c r="CQ68" s="358"/>
      <c r="CR68" s="358"/>
      <c r="CS68" s="358"/>
      <c r="CT68" s="295"/>
      <c r="CX68" s="358"/>
      <c r="CY68" s="295"/>
      <c r="CZ68" s="358"/>
      <c r="DA68" s="358"/>
      <c r="DB68" s="358"/>
      <c r="DC68" s="295"/>
    </row>
    <row r="69" ht="14.5" spans="5:107">
      <c r="E69" s="340" t="s">
        <v>150</v>
      </c>
      <c r="F69" s="344" t="s">
        <v>77</v>
      </c>
      <c r="G69" s="340" t="s">
        <v>161</v>
      </c>
      <c r="H69" s="340">
        <v>0.150684931506849</v>
      </c>
      <c r="I69" s="340" t="s">
        <v>132</v>
      </c>
      <c r="AM69" s="95"/>
      <c r="AO69" s="101"/>
      <c r="AP69" s="101"/>
      <c r="AQ69" s="95"/>
      <c r="AV69" s="358"/>
      <c r="AW69" s="295"/>
      <c r="AX69" s="358"/>
      <c r="AY69" s="295"/>
      <c r="AZ69" s="358"/>
      <c r="BA69" s="295"/>
      <c r="BE69" s="358"/>
      <c r="BF69" s="295"/>
      <c r="BG69" s="358"/>
      <c r="BH69" s="295"/>
      <c r="BI69" s="358"/>
      <c r="BJ69" s="295"/>
      <c r="BN69" s="358"/>
      <c r="BO69" s="295"/>
      <c r="BP69" s="358"/>
      <c r="BQ69" s="295"/>
      <c r="BR69" s="358"/>
      <c r="BS69" s="295"/>
      <c r="BW69" s="358"/>
      <c r="BX69" s="295"/>
      <c r="BY69" s="358"/>
      <c r="BZ69" s="295"/>
      <c r="CA69" s="358"/>
      <c r="CB69" s="295"/>
      <c r="CF69" s="358"/>
      <c r="CG69" s="295"/>
      <c r="CH69" s="358"/>
      <c r="CI69" s="295"/>
      <c r="CJ69" s="358"/>
      <c r="CK69" s="295"/>
      <c r="CO69" s="358"/>
      <c r="CP69" s="295"/>
      <c r="CQ69" s="358"/>
      <c r="CR69" s="358"/>
      <c r="CS69" s="358"/>
      <c r="CT69" s="295"/>
      <c r="CX69" s="358"/>
      <c r="CY69" s="295"/>
      <c r="CZ69" s="358"/>
      <c r="DA69" s="358"/>
      <c r="DB69" s="358"/>
      <c r="DC69" s="295"/>
    </row>
    <row r="70" ht="14.5" spans="5:107">
      <c r="E70" s="340" t="s">
        <v>150</v>
      </c>
      <c r="F70" s="344" t="s">
        <v>77</v>
      </c>
      <c r="G70" s="340" t="s">
        <v>162</v>
      </c>
      <c r="H70" s="340">
        <v>0.0125570776255708</v>
      </c>
      <c r="I70" s="340" t="s">
        <v>132</v>
      </c>
      <c r="AM70" s="95"/>
      <c r="AO70" s="101"/>
      <c r="AP70" s="101"/>
      <c r="AQ70" s="95"/>
      <c r="AV70" s="358"/>
      <c r="AW70" s="295"/>
      <c r="AX70" s="358"/>
      <c r="AY70" s="295"/>
      <c r="AZ70" s="358"/>
      <c r="BA70" s="295"/>
      <c r="BE70" s="358"/>
      <c r="BF70" s="295"/>
      <c r="BG70" s="358"/>
      <c r="BH70" s="295"/>
      <c r="BI70" s="358"/>
      <c r="BJ70" s="295"/>
      <c r="BN70" s="358"/>
      <c r="BO70" s="295"/>
      <c r="BP70" s="358"/>
      <c r="BQ70" s="295"/>
      <c r="BR70" s="358"/>
      <c r="BS70" s="295"/>
      <c r="BW70" s="358"/>
      <c r="BX70" s="295"/>
      <c r="BY70" s="358"/>
      <c r="BZ70" s="295"/>
      <c r="CA70" s="358"/>
      <c r="CB70" s="295"/>
      <c r="CF70" s="358"/>
      <c r="CG70" s="295"/>
      <c r="CH70" s="358"/>
      <c r="CI70" s="295"/>
      <c r="CJ70" s="358"/>
      <c r="CK70" s="295"/>
      <c r="CO70" s="358"/>
      <c r="CP70" s="295"/>
      <c r="CQ70" s="358"/>
      <c r="CR70" s="358"/>
      <c r="CS70" s="358"/>
      <c r="CT70" s="295"/>
      <c r="CX70" s="358"/>
      <c r="CY70" s="295"/>
      <c r="CZ70" s="358"/>
      <c r="DA70" s="358"/>
      <c r="DB70" s="358"/>
      <c r="DC70" s="295"/>
    </row>
    <row r="71" ht="14.5" spans="5:107">
      <c r="E71" s="340" t="s">
        <v>150</v>
      </c>
      <c r="F71" s="344" t="s">
        <v>91</v>
      </c>
      <c r="G71" s="340" t="s">
        <v>151</v>
      </c>
      <c r="H71" s="340">
        <v>0.0941780821917808</v>
      </c>
      <c r="I71" s="340" t="s">
        <v>132</v>
      </c>
      <c r="AM71" s="95"/>
      <c r="AO71" s="101"/>
      <c r="AP71" s="101"/>
      <c r="AQ71" s="95"/>
      <c r="AV71" s="358"/>
      <c r="AW71" s="295"/>
      <c r="AX71" s="358"/>
      <c r="AY71" s="295"/>
      <c r="AZ71" s="358"/>
      <c r="BA71" s="295"/>
      <c r="BE71" s="358"/>
      <c r="BF71" s="295"/>
      <c r="BG71" s="358"/>
      <c r="BH71" s="295"/>
      <c r="BI71" s="358"/>
      <c r="BJ71" s="295"/>
      <c r="BN71" s="358"/>
      <c r="BO71" s="295"/>
      <c r="BP71" s="358"/>
      <c r="BQ71" s="295"/>
      <c r="BR71" s="358"/>
      <c r="BS71" s="295"/>
      <c r="BW71" s="358"/>
      <c r="BX71" s="295"/>
      <c r="BY71" s="358"/>
      <c r="BZ71" s="295"/>
      <c r="CA71" s="358"/>
      <c r="CB71" s="295"/>
      <c r="CF71" s="358"/>
      <c r="CG71" s="295"/>
      <c r="CH71" s="358"/>
      <c r="CI71" s="295"/>
      <c r="CJ71" s="358"/>
      <c r="CK71" s="295"/>
      <c r="CO71" s="358"/>
      <c r="CP71" s="295"/>
      <c r="CQ71" s="358"/>
      <c r="CR71" s="358"/>
      <c r="CS71" s="358"/>
      <c r="CT71" s="295"/>
      <c r="CX71" s="358"/>
      <c r="CY71" s="295"/>
      <c r="CZ71" s="358"/>
      <c r="DA71" s="358"/>
      <c r="DB71" s="358"/>
      <c r="DC71" s="295"/>
    </row>
    <row r="72" ht="14.5" spans="5:107">
      <c r="E72" s="340" t="s">
        <v>150</v>
      </c>
      <c r="F72" s="344" t="s">
        <v>91</v>
      </c>
      <c r="G72" s="340" t="s">
        <v>152</v>
      </c>
      <c r="H72" s="340">
        <v>0.102739726027397</v>
      </c>
      <c r="I72" s="340" t="s">
        <v>132</v>
      </c>
      <c r="AM72" s="95"/>
      <c r="AO72" s="101"/>
      <c r="AP72" s="101"/>
      <c r="AQ72" s="95"/>
      <c r="AV72" s="358"/>
      <c r="AW72" s="295"/>
      <c r="AX72" s="358"/>
      <c r="AY72" s="295"/>
      <c r="AZ72" s="358"/>
      <c r="BA72" s="295"/>
      <c r="BE72" s="358"/>
      <c r="BF72" s="295"/>
      <c r="BG72" s="358"/>
      <c r="BH72" s="295"/>
      <c r="BI72" s="358"/>
      <c r="BJ72" s="295"/>
      <c r="BN72" s="358"/>
      <c r="BO72" s="295"/>
      <c r="BP72" s="358"/>
      <c r="BQ72" s="295"/>
      <c r="BR72" s="358"/>
      <c r="BS72" s="295"/>
      <c r="BW72" s="358"/>
      <c r="BX72" s="295"/>
      <c r="BY72" s="358"/>
      <c r="BZ72" s="295"/>
      <c r="CA72" s="358"/>
      <c r="CB72" s="295"/>
      <c r="CF72" s="358"/>
      <c r="CG72" s="295"/>
      <c r="CH72" s="358"/>
      <c r="CI72" s="295"/>
      <c r="CJ72" s="358"/>
      <c r="CK72" s="295"/>
      <c r="CO72" s="358"/>
      <c r="CP72" s="295"/>
      <c r="CQ72" s="358"/>
      <c r="CR72" s="358"/>
      <c r="CS72" s="358"/>
      <c r="CT72" s="295"/>
      <c r="CX72" s="358"/>
      <c r="CY72" s="295"/>
      <c r="CZ72" s="358"/>
      <c r="DA72" s="358"/>
      <c r="DB72" s="358"/>
      <c r="DC72" s="295"/>
    </row>
    <row r="73" ht="14.5" spans="5:107">
      <c r="E73" s="340" t="s">
        <v>150</v>
      </c>
      <c r="F73" s="344" t="s">
        <v>91</v>
      </c>
      <c r="G73" s="340" t="s">
        <v>153</v>
      </c>
      <c r="H73" s="340">
        <v>0.00856164383561644</v>
      </c>
      <c r="I73" s="340" t="s">
        <v>132</v>
      </c>
      <c r="AM73" s="95"/>
      <c r="AO73" s="101"/>
      <c r="AP73" s="101"/>
      <c r="AQ73" s="95"/>
      <c r="AV73" s="358"/>
      <c r="AW73" s="295"/>
      <c r="AX73" s="358"/>
      <c r="AY73" s="295"/>
      <c r="AZ73" s="358"/>
      <c r="BA73" s="295"/>
      <c r="BE73" s="358"/>
      <c r="BF73" s="295"/>
      <c r="BG73" s="358"/>
      <c r="BH73" s="295"/>
      <c r="BI73" s="358"/>
      <c r="BJ73" s="295"/>
      <c r="BN73" s="358"/>
      <c r="BO73" s="295"/>
      <c r="BP73" s="358"/>
      <c r="BQ73" s="295"/>
      <c r="BR73" s="358"/>
      <c r="BS73" s="295"/>
      <c r="BW73" s="358"/>
      <c r="BX73" s="295"/>
      <c r="BY73" s="358"/>
      <c r="BZ73" s="295"/>
      <c r="CA73" s="358"/>
      <c r="CB73" s="295"/>
      <c r="CF73" s="358"/>
      <c r="CG73" s="295"/>
      <c r="CH73" s="358"/>
      <c r="CI73" s="295"/>
      <c r="CJ73" s="358"/>
      <c r="CK73" s="295"/>
      <c r="CO73" s="358"/>
      <c r="CP73" s="295"/>
      <c r="CQ73" s="358"/>
      <c r="CR73" s="358"/>
      <c r="CS73" s="358"/>
      <c r="CT73" s="295"/>
      <c r="CX73" s="358"/>
      <c r="CY73" s="295"/>
      <c r="CZ73" s="358"/>
      <c r="DA73" s="358"/>
      <c r="DB73" s="358"/>
      <c r="DC73" s="295"/>
    </row>
    <row r="74" ht="14.5" spans="5:107">
      <c r="E74" s="340" t="s">
        <v>150</v>
      </c>
      <c r="F74" s="344" t="s">
        <v>91</v>
      </c>
      <c r="G74" s="340" t="s">
        <v>154</v>
      </c>
      <c r="H74" s="340">
        <v>0.126826484018265</v>
      </c>
      <c r="I74" s="340" t="s">
        <v>132</v>
      </c>
      <c r="AM74" s="95"/>
      <c r="AO74" s="101"/>
      <c r="AP74" s="101"/>
      <c r="AQ74" s="95"/>
      <c r="AV74" s="358"/>
      <c r="AW74" s="295"/>
      <c r="AX74" s="358"/>
      <c r="AY74" s="295"/>
      <c r="AZ74" s="358"/>
      <c r="BA74" s="295"/>
      <c r="BE74" s="358"/>
      <c r="BF74" s="295"/>
      <c r="BG74" s="358"/>
      <c r="BH74" s="295"/>
      <c r="BI74" s="358"/>
      <c r="BJ74" s="295"/>
      <c r="BN74" s="358"/>
      <c r="BO74" s="295"/>
      <c r="BP74" s="358"/>
      <c r="BQ74" s="295"/>
      <c r="BR74" s="358"/>
      <c r="BS74" s="295"/>
      <c r="BW74" s="358"/>
      <c r="BX74" s="295"/>
      <c r="BY74" s="358"/>
      <c r="BZ74" s="295"/>
      <c r="CA74" s="358"/>
      <c r="CB74" s="295"/>
      <c r="CF74" s="358"/>
      <c r="CG74" s="295"/>
      <c r="CH74" s="358"/>
      <c r="CI74" s="295"/>
      <c r="CJ74" s="358"/>
      <c r="CK74" s="295"/>
      <c r="CO74" s="358"/>
      <c r="CP74" s="295"/>
      <c r="CQ74" s="358"/>
      <c r="CR74" s="358"/>
      <c r="CS74" s="358"/>
      <c r="CT74" s="295"/>
      <c r="CX74" s="358"/>
      <c r="CY74" s="295"/>
      <c r="CZ74" s="358"/>
      <c r="DA74" s="358"/>
      <c r="DB74" s="358"/>
      <c r="DC74" s="295"/>
    </row>
    <row r="75" ht="14.5" spans="5:107">
      <c r="E75" s="340" t="s">
        <v>150</v>
      </c>
      <c r="F75" s="344" t="s">
        <v>91</v>
      </c>
      <c r="G75" s="340" t="s">
        <v>155</v>
      </c>
      <c r="H75" s="340">
        <v>0.138356164383562</v>
      </c>
      <c r="I75" s="340" t="s">
        <v>132</v>
      </c>
      <c r="AM75" s="95"/>
      <c r="AO75" s="101"/>
      <c r="AP75" s="101"/>
      <c r="AQ75" s="95"/>
      <c r="AV75" s="358"/>
      <c r="AW75" s="295"/>
      <c r="AX75" s="358"/>
      <c r="AY75" s="295"/>
      <c r="AZ75" s="358"/>
      <c r="BA75" s="295"/>
      <c r="BE75" s="358"/>
      <c r="BF75" s="295"/>
      <c r="BG75" s="358"/>
      <c r="BH75" s="295"/>
      <c r="BI75" s="358"/>
      <c r="BJ75" s="295"/>
      <c r="BN75" s="358"/>
      <c r="BO75" s="295"/>
      <c r="BP75" s="358"/>
      <c r="BQ75" s="295"/>
      <c r="BR75" s="358"/>
      <c r="BS75" s="295"/>
      <c r="BW75" s="358"/>
      <c r="BX75" s="295"/>
      <c r="BY75" s="358"/>
      <c r="BZ75" s="295"/>
      <c r="CA75" s="358"/>
      <c r="CB75" s="295"/>
      <c r="CF75" s="358"/>
      <c r="CG75" s="295"/>
      <c r="CH75" s="358"/>
      <c r="CI75" s="295"/>
      <c r="CJ75" s="358"/>
      <c r="CK75" s="295"/>
      <c r="CO75" s="358"/>
      <c r="CP75" s="295"/>
      <c r="CQ75" s="358"/>
      <c r="CR75" s="358"/>
      <c r="CS75" s="358"/>
      <c r="CT75" s="295"/>
      <c r="CX75" s="358"/>
      <c r="CY75" s="295"/>
      <c r="CZ75" s="358"/>
      <c r="DA75" s="358"/>
      <c r="DB75" s="358"/>
      <c r="DC75" s="295"/>
    </row>
    <row r="76" ht="14.5" spans="5:107">
      <c r="E76" s="340" t="s">
        <v>150</v>
      </c>
      <c r="F76" s="344" t="s">
        <v>91</v>
      </c>
      <c r="G76" s="340" t="s">
        <v>156</v>
      </c>
      <c r="H76" s="340">
        <v>0.0115296803652968</v>
      </c>
      <c r="I76" s="340" t="s">
        <v>132</v>
      </c>
      <c r="AM76" s="95"/>
      <c r="AO76" s="101"/>
      <c r="AP76" s="101"/>
      <c r="AQ76" s="95"/>
      <c r="AV76" s="358"/>
      <c r="AW76" s="295"/>
      <c r="AX76" s="358"/>
      <c r="AY76" s="295"/>
      <c r="AZ76" s="358"/>
      <c r="BA76" s="295"/>
      <c r="BE76" s="358"/>
      <c r="BF76" s="295"/>
      <c r="BG76" s="358"/>
      <c r="BH76" s="295"/>
      <c r="BI76" s="358"/>
      <c r="BJ76" s="295"/>
      <c r="BN76" s="358"/>
      <c r="BO76" s="295"/>
      <c r="BP76" s="358"/>
      <c r="BQ76" s="295"/>
      <c r="BR76" s="358"/>
      <c r="BS76" s="295"/>
      <c r="BW76" s="358"/>
      <c r="BX76" s="295"/>
      <c r="BY76" s="358"/>
      <c r="BZ76" s="295"/>
      <c r="CA76" s="358"/>
      <c r="CB76" s="295"/>
      <c r="CF76" s="358"/>
      <c r="CG76" s="295"/>
      <c r="CH76" s="358"/>
      <c r="CI76" s="295"/>
      <c r="CJ76" s="358"/>
      <c r="CK76" s="295"/>
      <c r="CO76" s="358"/>
      <c r="CP76" s="295"/>
      <c r="CQ76" s="358"/>
      <c r="CR76" s="358"/>
      <c r="CS76" s="358"/>
      <c r="CT76" s="295"/>
      <c r="CX76" s="358"/>
      <c r="CY76" s="295"/>
      <c r="CZ76" s="358"/>
      <c r="DA76" s="358"/>
      <c r="DB76" s="358"/>
      <c r="DC76" s="295"/>
    </row>
    <row r="77" ht="14.5" spans="5:107">
      <c r="E77" s="340" t="s">
        <v>150</v>
      </c>
      <c r="F77" s="344" t="s">
        <v>91</v>
      </c>
      <c r="G77" s="340" t="s">
        <v>157</v>
      </c>
      <c r="H77" s="340">
        <v>0.0992009132420091</v>
      </c>
      <c r="I77" s="340" t="s">
        <v>132</v>
      </c>
      <c r="AM77" s="95"/>
      <c r="AO77" s="101"/>
      <c r="AP77" s="101"/>
      <c r="AQ77" s="95"/>
      <c r="AV77" s="358"/>
      <c r="AW77" s="295"/>
      <c r="AX77" s="358"/>
      <c r="AY77" s="295"/>
      <c r="AZ77" s="358"/>
      <c r="BA77" s="295"/>
      <c r="BE77" s="358"/>
      <c r="BF77" s="295"/>
      <c r="BG77" s="358"/>
      <c r="BH77" s="295"/>
      <c r="BI77" s="358"/>
      <c r="BJ77" s="295"/>
      <c r="BN77" s="358"/>
      <c r="BO77" s="295"/>
      <c r="BP77" s="358"/>
      <c r="BQ77" s="295"/>
      <c r="BR77" s="358"/>
      <c r="BS77" s="295"/>
      <c r="BW77" s="358"/>
      <c r="BX77" s="295"/>
      <c r="BY77" s="358"/>
      <c r="BZ77" s="295"/>
      <c r="CA77" s="358"/>
      <c r="CB77" s="295"/>
      <c r="CF77" s="358"/>
      <c r="CG77" s="295"/>
      <c r="CH77" s="358"/>
      <c r="CI77" s="295"/>
      <c r="CJ77" s="358"/>
      <c r="CK77" s="295"/>
      <c r="CO77" s="358"/>
      <c r="CP77" s="295"/>
      <c r="CQ77" s="358"/>
      <c r="CR77" s="358"/>
      <c r="CS77" s="358"/>
      <c r="CT77" s="295"/>
      <c r="CX77" s="358"/>
      <c r="CY77" s="295"/>
      <c r="CZ77" s="358"/>
      <c r="DA77" s="358"/>
      <c r="DB77" s="358"/>
      <c r="DC77" s="295"/>
    </row>
    <row r="78" ht="14.5" spans="5:107">
      <c r="E78" s="340" t="s">
        <v>150</v>
      </c>
      <c r="F78" s="344" t="s">
        <v>91</v>
      </c>
      <c r="G78" s="340" t="s">
        <v>158</v>
      </c>
      <c r="H78" s="340">
        <v>0.108219178082192</v>
      </c>
      <c r="I78" s="340" t="s">
        <v>132</v>
      </c>
      <c r="AM78" s="95"/>
      <c r="AO78" s="101"/>
      <c r="AP78" s="101"/>
      <c r="AQ78" s="95"/>
      <c r="AV78" s="358"/>
      <c r="AW78" s="295"/>
      <c r="AX78" s="358"/>
      <c r="AY78" s="295"/>
      <c r="AZ78" s="358"/>
      <c r="BA78" s="295"/>
      <c r="BE78" s="358"/>
      <c r="BF78" s="295"/>
      <c r="BG78" s="358"/>
      <c r="BH78" s="295"/>
      <c r="BI78" s="358"/>
      <c r="BJ78" s="295"/>
      <c r="BN78" s="358"/>
      <c r="BO78" s="295"/>
      <c r="BP78" s="358"/>
      <c r="BQ78" s="295"/>
      <c r="BR78" s="358"/>
      <c r="BS78" s="295"/>
      <c r="BW78" s="358"/>
      <c r="BX78" s="295"/>
      <c r="BY78" s="358"/>
      <c r="BZ78" s="295"/>
      <c r="CA78" s="358"/>
      <c r="CB78" s="295"/>
      <c r="CF78" s="358"/>
      <c r="CG78" s="295"/>
      <c r="CH78" s="358"/>
      <c r="CI78" s="295"/>
      <c r="CJ78" s="358"/>
      <c r="CK78" s="295"/>
      <c r="CO78" s="358"/>
      <c r="CP78" s="295"/>
      <c r="CQ78" s="358"/>
      <c r="CR78" s="358"/>
      <c r="CS78" s="358"/>
      <c r="CT78" s="295"/>
      <c r="CX78" s="358"/>
      <c r="CY78" s="295"/>
      <c r="CZ78" s="358"/>
      <c r="DA78" s="358"/>
      <c r="DB78" s="358"/>
      <c r="DC78" s="295"/>
    </row>
    <row r="79" ht="14.5" spans="5:107">
      <c r="E79" s="340" t="s">
        <v>150</v>
      </c>
      <c r="F79" s="344" t="s">
        <v>91</v>
      </c>
      <c r="G79" s="340" t="s">
        <v>159</v>
      </c>
      <c r="H79" s="340">
        <v>0.00901826484018265</v>
      </c>
      <c r="I79" s="340" t="s">
        <v>132</v>
      </c>
      <c r="AM79" s="95"/>
      <c r="AO79" s="101"/>
      <c r="AP79" s="101"/>
      <c r="AQ79" s="95"/>
      <c r="AV79" s="358"/>
      <c r="AW79" s="295"/>
      <c r="AX79" s="358"/>
      <c r="AY79" s="295"/>
      <c r="AZ79" s="358"/>
      <c r="BA79" s="295"/>
      <c r="BE79" s="358"/>
      <c r="BF79" s="295"/>
      <c r="BG79" s="358"/>
      <c r="BH79" s="295"/>
      <c r="BI79" s="358"/>
      <c r="BJ79" s="295"/>
      <c r="BN79" s="358"/>
      <c r="BO79" s="295"/>
      <c r="BP79" s="358"/>
      <c r="BQ79" s="295"/>
      <c r="BR79" s="358"/>
      <c r="BS79" s="295"/>
      <c r="BW79" s="358"/>
      <c r="BX79" s="295"/>
      <c r="BY79" s="358"/>
      <c r="BZ79" s="295"/>
      <c r="CA79" s="358"/>
      <c r="CB79" s="295"/>
      <c r="CF79" s="358"/>
      <c r="CG79" s="295"/>
      <c r="CH79" s="358"/>
      <c r="CI79" s="295"/>
      <c r="CJ79" s="358"/>
      <c r="CK79" s="295"/>
      <c r="CO79" s="358"/>
      <c r="CP79" s="295"/>
      <c r="CQ79" s="358"/>
      <c r="CR79" s="358"/>
      <c r="CS79" s="358"/>
      <c r="CT79" s="295"/>
      <c r="CX79" s="358"/>
      <c r="CY79" s="295"/>
      <c r="CZ79" s="358"/>
      <c r="DA79" s="358"/>
      <c r="DB79" s="358"/>
      <c r="DC79" s="295"/>
    </row>
    <row r="80" ht="14.5" spans="5:107">
      <c r="E80" s="340" t="s">
        <v>150</v>
      </c>
      <c r="F80" s="344" t="s">
        <v>91</v>
      </c>
      <c r="G80" s="340" t="s">
        <v>160</v>
      </c>
      <c r="H80" s="340">
        <v>0.138127853881279</v>
      </c>
      <c r="I80" s="340" t="s">
        <v>132</v>
      </c>
      <c r="AM80" s="95"/>
      <c r="AO80" s="101"/>
      <c r="AP80" s="101"/>
      <c r="AQ80" s="95"/>
      <c r="AV80" s="358"/>
      <c r="AW80" s="295"/>
      <c r="AX80" s="295"/>
      <c r="AY80" s="295"/>
      <c r="AZ80" s="358"/>
      <c r="BA80" s="295"/>
      <c r="BE80" s="358"/>
      <c r="BF80" s="295"/>
      <c r="BG80" s="358"/>
      <c r="BH80" s="295"/>
      <c r="BI80" s="358"/>
      <c r="BJ80" s="295"/>
      <c r="BN80" s="358"/>
      <c r="BO80" s="295"/>
      <c r="BP80" s="358"/>
      <c r="BQ80" s="295"/>
      <c r="BR80" s="358"/>
      <c r="BS80" s="295"/>
      <c r="BW80" s="358"/>
      <c r="BX80" s="295"/>
      <c r="BY80" s="358"/>
      <c r="BZ80" s="295"/>
      <c r="CA80" s="358"/>
      <c r="CB80" s="295"/>
      <c r="CF80" s="358"/>
      <c r="CG80" s="295"/>
      <c r="CH80" s="358"/>
      <c r="CI80" s="295"/>
      <c r="CJ80" s="358"/>
      <c r="CK80" s="295"/>
      <c r="CO80" s="358"/>
      <c r="CP80" s="295"/>
      <c r="CQ80" s="358"/>
      <c r="CR80" s="358"/>
      <c r="CS80" s="358"/>
      <c r="CT80" s="295"/>
      <c r="CX80" s="358"/>
      <c r="CY80" s="295"/>
      <c r="CZ80" s="358"/>
      <c r="DA80" s="358"/>
      <c r="DB80" s="358"/>
      <c r="DC80" s="295"/>
    </row>
    <row r="81" ht="14.5" spans="5:107">
      <c r="E81" s="340" t="s">
        <v>150</v>
      </c>
      <c r="F81" s="344" t="s">
        <v>91</v>
      </c>
      <c r="G81" s="340" t="s">
        <v>161</v>
      </c>
      <c r="H81" s="340">
        <v>0.150684931506849</v>
      </c>
      <c r="I81" s="340" t="s">
        <v>132</v>
      </c>
      <c r="AM81" s="95"/>
      <c r="AO81" s="101"/>
      <c r="AP81" s="101"/>
      <c r="AQ81" s="95"/>
      <c r="AV81" s="358"/>
      <c r="AW81" s="295"/>
      <c r="AX81" s="295"/>
      <c r="AY81" s="295"/>
      <c r="AZ81" s="358"/>
      <c r="BA81" s="295"/>
      <c r="BE81" s="358"/>
      <c r="BF81" s="295"/>
      <c r="BG81" s="358"/>
      <c r="BH81" s="295"/>
      <c r="BI81" s="358"/>
      <c r="BJ81" s="295"/>
      <c r="BN81" s="358"/>
      <c r="BO81" s="295"/>
      <c r="BP81" s="358"/>
      <c r="BQ81" s="295"/>
      <c r="BR81" s="358"/>
      <c r="BS81" s="295"/>
      <c r="BW81" s="358"/>
      <c r="BX81" s="295"/>
      <c r="BY81" s="358"/>
      <c r="BZ81" s="295"/>
      <c r="CA81" s="358"/>
      <c r="CB81" s="295"/>
      <c r="CF81" s="358"/>
      <c r="CG81" s="295"/>
      <c r="CH81" s="358"/>
      <c r="CI81" s="295"/>
      <c r="CJ81" s="358"/>
      <c r="CK81" s="295"/>
      <c r="CO81" s="358"/>
      <c r="CP81" s="295"/>
      <c r="CQ81" s="358"/>
      <c r="CR81" s="358"/>
      <c r="CS81" s="358"/>
      <c r="CT81" s="295"/>
      <c r="CX81" s="358"/>
      <c r="CY81" s="295"/>
      <c r="CZ81" s="358"/>
      <c r="DA81" s="358"/>
      <c r="DB81" s="358"/>
      <c r="DC81" s="295"/>
    </row>
    <row r="82" ht="14.5" spans="5:107">
      <c r="E82" s="340" t="s">
        <v>150</v>
      </c>
      <c r="F82" s="344" t="s">
        <v>91</v>
      </c>
      <c r="G82" s="340" t="s">
        <v>162</v>
      </c>
      <c r="H82" s="340">
        <v>0.0125570776255708</v>
      </c>
      <c r="I82" s="340" t="s">
        <v>132</v>
      </c>
      <c r="AM82" s="95"/>
      <c r="AO82" s="101"/>
      <c r="AP82" s="101"/>
      <c r="AQ82" s="95"/>
      <c r="AV82" s="358"/>
      <c r="AW82" s="295"/>
      <c r="AX82" s="295"/>
      <c r="AY82" s="295"/>
      <c r="AZ82" s="358"/>
      <c r="BA82" s="295"/>
      <c r="BE82" s="358"/>
      <c r="BF82" s="295"/>
      <c r="BG82" s="358"/>
      <c r="BH82" s="295"/>
      <c r="BI82" s="358"/>
      <c r="BJ82" s="295"/>
      <c r="BN82" s="358"/>
      <c r="BO82" s="295"/>
      <c r="BP82" s="358"/>
      <c r="BQ82" s="295"/>
      <c r="BR82" s="358"/>
      <c r="BS82" s="295"/>
      <c r="BW82" s="358"/>
      <c r="BX82" s="295"/>
      <c r="BY82" s="358"/>
      <c r="BZ82" s="295"/>
      <c r="CA82" s="358"/>
      <c r="CB82" s="295"/>
      <c r="CF82" s="358"/>
      <c r="CG82" s="295"/>
      <c r="CH82" s="358"/>
      <c r="CI82" s="295"/>
      <c r="CJ82" s="358"/>
      <c r="CK82" s="295"/>
      <c r="CO82" s="358"/>
      <c r="CP82" s="295"/>
      <c r="CQ82" s="358"/>
      <c r="CR82" s="358"/>
      <c r="CS82" s="358"/>
      <c r="CT82" s="295"/>
      <c r="CX82" s="358"/>
      <c r="CY82" s="295"/>
      <c r="CZ82" s="358"/>
      <c r="DA82" s="358"/>
      <c r="DB82" s="358"/>
      <c r="DC82" s="295"/>
    </row>
    <row r="83" ht="14.5" spans="5:107">
      <c r="E83" s="340" t="s">
        <v>150</v>
      </c>
      <c r="F83" s="344" t="s">
        <v>93</v>
      </c>
      <c r="G83" s="340" t="s">
        <v>151</v>
      </c>
      <c r="H83" s="340">
        <v>0.0941780821917808</v>
      </c>
      <c r="I83" s="340" t="s">
        <v>132</v>
      </c>
      <c r="AM83" s="95"/>
      <c r="AO83" s="101"/>
      <c r="AP83" s="101"/>
      <c r="AQ83" s="95"/>
      <c r="AV83" s="358"/>
      <c r="AW83" s="295"/>
      <c r="AX83" s="295"/>
      <c r="AY83" s="295"/>
      <c r="AZ83" s="358"/>
      <c r="BA83" s="295"/>
      <c r="BE83" s="358"/>
      <c r="BF83" s="295"/>
      <c r="BG83" s="358"/>
      <c r="BH83" s="295"/>
      <c r="BI83" s="358"/>
      <c r="BJ83" s="295"/>
      <c r="BN83" s="358"/>
      <c r="BO83" s="295"/>
      <c r="BP83" s="358"/>
      <c r="BQ83" s="295"/>
      <c r="BR83" s="358"/>
      <c r="BS83" s="295"/>
      <c r="BW83" s="358"/>
      <c r="BX83" s="295"/>
      <c r="BY83" s="358"/>
      <c r="BZ83" s="295"/>
      <c r="CA83" s="358"/>
      <c r="CB83" s="295"/>
      <c r="CF83" s="358"/>
      <c r="CG83" s="295"/>
      <c r="CH83" s="358"/>
      <c r="CI83" s="295"/>
      <c r="CJ83" s="358"/>
      <c r="CK83" s="295"/>
      <c r="CO83" s="358"/>
      <c r="CP83" s="295"/>
      <c r="CQ83" s="358"/>
      <c r="CR83" s="358"/>
      <c r="CS83" s="358"/>
      <c r="CT83" s="295"/>
      <c r="CX83" s="358"/>
      <c r="CY83" s="295"/>
      <c r="CZ83" s="358"/>
      <c r="DA83" s="358"/>
      <c r="DB83" s="358"/>
      <c r="DC83" s="295"/>
    </row>
    <row r="84" ht="14.5" spans="5:107">
      <c r="E84" s="340" t="s">
        <v>150</v>
      </c>
      <c r="F84" s="344" t="s">
        <v>93</v>
      </c>
      <c r="G84" s="340" t="s">
        <v>152</v>
      </c>
      <c r="H84" s="340">
        <v>0.102739726027397</v>
      </c>
      <c r="I84" s="340" t="s">
        <v>132</v>
      </c>
      <c r="AM84" s="95"/>
      <c r="AO84" s="101"/>
      <c r="AP84" s="101"/>
      <c r="AQ84" s="95"/>
      <c r="AV84" s="358"/>
      <c r="AW84" s="295"/>
      <c r="AX84" s="295"/>
      <c r="AY84" s="295"/>
      <c r="AZ84" s="358"/>
      <c r="BA84" s="295"/>
      <c r="BE84" s="358"/>
      <c r="BF84" s="295"/>
      <c r="BG84" s="358"/>
      <c r="BH84" s="295"/>
      <c r="BI84" s="358"/>
      <c r="BJ84" s="295"/>
      <c r="BN84" s="358"/>
      <c r="BO84" s="295"/>
      <c r="BP84" s="358"/>
      <c r="BQ84" s="295"/>
      <c r="BR84" s="358"/>
      <c r="BS84" s="295"/>
      <c r="BW84" s="358"/>
      <c r="BX84" s="295"/>
      <c r="BY84" s="358"/>
      <c r="BZ84" s="295"/>
      <c r="CA84" s="358"/>
      <c r="CB84" s="295"/>
      <c r="CF84" s="358"/>
      <c r="CG84" s="295"/>
      <c r="CH84" s="358"/>
      <c r="CI84" s="295"/>
      <c r="CJ84" s="358"/>
      <c r="CK84" s="295"/>
      <c r="CO84" s="358"/>
      <c r="CP84" s="295"/>
      <c r="CQ84" s="358"/>
      <c r="CR84" s="358"/>
      <c r="CS84" s="358"/>
      <c r="CT84" s="295"/>
      <c r="CX84" s="358"/>
      <c r="CY84" s="295"/>
      <c r="CZ84" s="358"/>
      <c r="DA84" s="358"/>
      <c r="DB84" s="358"/>
      <c r="DC84" s="295"/>
    </row>
    <row r="85" ht="14.5" spans="5:107">
      <c r="E85" s="340" t="s">
        <v>150</v>
      </c>
      <c r="F85" s="344" t="s">
        <v>93</v>
      </c>
      <c r="G85" s="340" t="s">
        <v>153</v>
      </c>
      <c r="H85" s="340">
        <v>0.00856164383561644</v>
      </c>
      <c r="I85" s="340" t="s">
        <v>132</v>
      </c>
      <c r="AM85" s="95"/>
      <c r="AO85" s="101"/>
      <c r="AP85" s="101"/>
      <c r="AQ85" s="95"/>
      <c r="AV85" s="358"/>
      <c r="AW85" s="295"/>
      <c r="AX85" s="295"/>
      <c r="AY85" s="295"/>
      <c r="AZ85" s="358"/>
      <c r="BA85" s="295"/>
      <c r="BE85" s="358"/>
      <c r="BF85" s="295"/>
      <c r="BG85" s="358"/>
      <c r="BH85" s="295"/>
      <c r="BI85" s="358"/>
      <c r="BJ85" s="295"/>
      <c r="BN85" s="358"/>
      <c r="BO85" s="295"/>
      <c r="BP85" s="358"/>
      <c r="BQ85" s="295"/>
      <c r="BR85" s="358"/>
      <c r="BS85" s="295"/>
      <c r="BW85" s="358"/>
      <c r="BX85" s="295"/>
      <c r="BY85" s="358"/>
      <c r="BZ85" s="295"/>
      <c r="CA85" s="358"/>
      <c r="CB85" s="295"/>
      <c r="CF85" s="358"/>
      <c r="CG85" s="295"/>
      <c r="CH85" s="358"/>
      <c r="CI85" s="295"/>
      <c r="CJ85" s="358"/>
      <c r="CK85" s="295"/>
      <c r="CO85" s="358"/>
      <c r="CP85" s="295"/>
      <c r="CQ85" s="358"/>
      <c r="CR85" s="358"/>
      <c r="CS85" s="358"/>
      <c r="CT85" s="295"/>
      <c r="CX85" s="358"/>
      <c r="CY85" s="295"/>
      <c r="CZ85" s="358"/>
      <c r="DA85" s="358"/>
      <c r="DB85" s="358"/>
      <c r="DC85" s="295"/>
    </row>
    <row r="86" ht="14.5" spans="5:107">
      <c r="E86" s="340" t="s">
        <v>150</v>
      </c>
      <c r="F86" s="344" t="s">
        <v>93</v>
      </c>
      <c r="G86" s="340" t="s">
        <v>154</v>
      </c>
      <c r="H86" s="340">
        <v>0.126826484018265</v>
      </c>
      <c r="I86" s="340" t="s">
        <v>132</v>
      </c>
      <c r="AM86" s="95"/>
      <c r="AO86" s="101"/>
      <c r="AP86" s="101"/>
      <c r="AQ86" s="95"/>
      <c r="AV86" s="358"/>
      <c r="AW86" s="295"/>
      <c r="AX86" s="295"/>
      <c r="AY86" s="295"/>
      <c r="AZ86" s="358"/>
      <c r="BA86" s="295"/>
      <c r="BE86" s="358"/>
      <c r="BF86" s="295"/>
      <c r="BG86" s="358"/>
      <c r="BH86" s="295"/>
      <c r="BI86" s="358"/>
      <c r="BJ86" s="295"/>
      <c r="BN86" s="358"/>
      <c r="BO86" s="295"/>
      <c r="BP86" s="358"/>
      <c r="BQ86" s="295"/>
      <c r="BR86" s="358"/>
      <c r="BS86" s="295"/>
      <c r="BW86" s="358"/>
      <c r="BX86" s="295"/>
      <c r="BY86" s="358"/>
      <c r="BZ86" s="295"/>
      <c r="CA86" s="358"/>
      <c r="CB86" s="295"/>
      <c r="CF86" s="358"/>
      <c r="CG86" s="295"/>
      <c r="CH86" s="358"/>
      <c r="CI86" s="295"/>
      <c r="CJ86" s="358"/>
      <c r="CK86" s="295"/>
      <c r="CO86" s="358"/>
      <c r="CP86" s="295"/>
      <c r="CQ86" s="358"/>
      <c r="CR86" s="358"/>
      <c r="CS86" s="358"/>
      <c r="CT86" s="295"/>
      <c r="CX86" s="358"/>
      <c r="CY86" s="295"/>
      <c r="CZ86" s="358"/>
      <c r="DA86" s="358"/>
      <c r="DB86" s="358"/>
      <c r="DC86" s="295"/>
    </row>
    <row r="87" ht="14.5" spans="5:107">
      <c r="E87" s="340" t="s">
        <v>150</v>
      </c>
      <c r="F87" s="344" t="s">
        <v>93</v>
      </c>
      <c r="G87" s="340" t="s">
        <v>155</v>
      </c>
      <c r="H87" s="340">
        <v>0.138356164383562</v>
      </c>
      <c r="I87" s="340" t="s">
        <v>132</v>
      </c>
      <c r="AM87" s="95"/>
      <c r="AO87" s="101"/>
      <c r="AP87" s="101"/>
      <c r="AQ87" s="95"/>
      <c r="AV87" s="358"/>
      <c r="AW87" s="295"/>
      <c r="AX87" s="295"/>
      <c r="AY87" s="295"/>
      <c r="AZ87" s="358"/>
      <c r="BA87" s="295"/>
      <c r="BE87" s="358"/>
      <c r="BF87" s="295"/>
      <c r="BG87" s="358"/>
      <c r="BH87" s="295"/>
      <c r="BI87" s="358"/>
      <c r="BJ87" s="295"/>
      <c r="BN87" s="358"/>
      <c r="BO87" s="295"/>
      <c r="BP87" s="358"/>
      <c r="BQ87" s="295"/>
      <c r="BR87" s="358"/>
      <c r="BS87" s="295"/>
      <c r="BW87" s="358"/>
      <c r="BX87" s="295"/>
      <c r="BY87" s="358"/>
      <c r="BZ87" s="295"/>
      <c r="CA87" s="358"/>
      <c r="CB87" s="295"/>
      <c r="CF87" s="358"/>
      <c r="CG87" s="295"/>
      <c r="CH87" s="358"/>
      <c r="CI87" s="295"/>
      <c r="CJ87" s="358"/>
      <c r="CK87" s="295"/>
      <c r="CO87" s="358"/>
      <c r="CP87" s="295"/>
      <c r="CQ87" s="358"/>
      <c r="CR87" s="358"/>
      <c r="CS87" s="358"/>
      <c r="CT87" s="295"/>
      <c r="CX87" s="358"/>
      <c r="CY87" s="295"/>
      <c r="CZ87" s="358"/>
      <c r="DA87" s="358"/>
      <c r="DB87" s="358"/>
      <c r="DC87" s="295"/>
    </row>
    <row r="88" ht="14.5" spans="5:107">
      <c r="E88" s="340" t="s">
        <v>150</v>
      </c>
      <c r="F88" s="344" t="s">
        <v>93</v>
      </c>
      <c r="G88" s="340" t="s">
        <v>156</v>
      </c>
      <c r="H88" s="340">
        <v>0.0115296803652968</v>
      </c>
      <c r="I88" s="340" t="s">
        <v>132</v>
      </c>
      <c r="AM88" s="95"/>
      <c r="AO88" s="101"/>
      <c r="AP88" s="101"/>
      <c r="AQ88" s="95"/>
      <c r="AV88" s="358"/>
      <c r="AW88" s="295"/>
      <c r="AX88" s="295"/>
      <c r="AY88" s="295"/>
      <c r="AZ88" s="358"/>
      <c r="BA88" s="295"/>
      <c r="BE88" s="358"/>
      <c r="BF88" s="295"/>
      <c r="BG88" s="358"/>
      <c r="BH88" s="295"/>
      <c r="BI88" s="358"/>
      <c r="BJ88" s="295"/>
      <c r="BN88" s="358"/>
      <c r="BO88" s="295"/>
      <c r="BP88" s="358"/>
      <c r="BQ88" s="295"/>
      <c r="BR88" s="358"/>
      <c r="BS88" s="295"/>
      <c r="BW88" s="358"/>
      <c r="BX88" s="295"/>
      <c r="BY88" s="358"/>
      <c r="BZ88" s="295"/>
      <c r="CA88" s="358"/>
      <c r="CB88" s="295"/>
      <c r="CF88" s="358"/>
      <c r="CG88" s="295"/>
      <c r="CH88" s="358"/>
      <c r="CI88" s="295"/>
      <c r="CJ88" s="358"/>
      <c r="CK88" s="295"/>
      <c r="CO88" s="358"/>
      <c r="CP88" s="295"/>
      <c r="CQ88" s="358"/>
      <c r="CR88" s="358"/>
      <c r="CS88" s="358"/>
      <c r="CT88" s="295"/>
      <c r="CX88" s="358"/>
      <c r="CY88" s="295"/>
      <c r="CZ88" s="358"/>
      <c r="DA88" s="358"/>
      <c r="DB88" s="358"/>
      <c r="DC88" s="295"/>
    </row>
    <row r="89" ht="14.5" spans="5:107">
      <c r="E89" s="340" t="s">
        <v>150</v>
      </c>
      <c r="F89" s="344" t="s">
        <v>93</v>
      </c>
      <c r="G89" s="340" t="s">
        <v>157</v>
      </c>
      <c r="H89" s="340">
        <v>0.0992009132420091</v>
      </c>
      <c r="I89" s="340" t="s">
        <v>132</v>
      </c>
      <c r="AM89" s="95"/>
      <c r="AO89" s="101"/>
      <c r="AP89" s="101"/>
      <c r="AQ89" s="95"/>
      <c r="AV89" s="358"/>
      <c r="AW89" s="295"/>
      <c r="AX89" s="295"/>
      <c r="AY89" s="295"/>
      <c r="AZ89" s="358"/>
      <c r="BA89" s="295"/>
      <c r="BE89" s="358"/>
      <c r="BF89" s="295"/>
      <c r="BG89" s="358"/>
      <c r="BH89" s="295"/>
      <c r="BI89" s="358"/>
      <c r="BJ89" s="295"/>
      <c r="BN89" s="358"/>
      <c r="BO89" s="295"/>
      <c r="BP89" s="358"/>
      <c r="BQ89" s="295"/>
      <c r="BR89" s="358"/>
      <c r="BS89" s="295"/>
      <c r="BW89" s="358"/>
      <c r="BX89" s="295"/>
      <c r="BY89" s="358"/>
      <c r="BZ89" s="295"/>
      <c r="CA89" s="358"/>
      <c r="CB89" s="295"/>
      <c r="CF89" s="358"/>
      <c r="CG89" s="295"/>
      <c r="CH89" s="358"/>
      <c r="CI89" s="295"/>
      <c r="CJ89" s="358"/>
      <c r="CK89" s="295"/>
      <c r="CO89" s="358"/>
      <c r="CP89" s="295"/>
      <c r="CQ89" s="358"/>
      <c r="CR89" s="358"/>
      <c r="CS89" s="358"/>
      <c r="CT89" s="295"/>
      <c r="CX89" s="358"/>
      <c r="CY89" s="295"/>
      <c r="CZ89" s="358"/>
      <c r="DA89" s="358"/>
      <c r="DB89" s="358"/>
      <c r="DC89" s="295"/>
    </row>
    <row r="90" ht="14.5" spans="5:107">
      <c r="E90" s="340" t="s">
        <v>150</v>
      </c>
      <c r="F90" s="344" t="s">
        <v>93</v>
      </c>
      <c r="G90" s="340" t="s">
        <v>158</v>
      </c>
      <c r="H90" s="340">
        <v>0.108219178082192</v>
      </c>
      <c r="I90" s="340" t="s">
        <v>132</v>
      </c>
      <c r="AM90" s="95"/>
      <c r="AO90" s="101"/>
      <c r="AP90" s="101"/>
      <c r="AQ90" s="95"/>
      <c r="AV90" s="358"/>
      <c r="AW90" s="295"/>
      <c r="AX90" s="295"/>
      <c r="AY90" s="295"/>
      <c r="AZ90" s="358"/>
      <c r="BA90" s="295"/>
      <c r="BE90" s="358"/>
      <c r="BF90" s="295"/>
      <c r="BG90" s="358"/>
      <c r="BH90" s="295"/>
      <c r="BI90" s="358"/>
      <c r="BJ90" s="295"/>
      <c r="BN90" s="358"/>
      <c r="BO90" s="295"/>
      <c r="BP90" s="358"/>
      <c r="BQ90" s="295"/>
      <c r="BR90" s="358"/>
      <c r="BS90" s="295"/>
      <c r="BW90" s="358"/>
      <c r="BX90" s="295"/>
      <c r="BY90" s="358"/>
      <c r="BZ90" s="295"/>
      <c r="CA90" s="358"/>
      <c r="CB90" s="295"/>
      <c r="CF90" s="358"/>
      <c r="CG90" s="295"/>
      <c r="CH90" s="358"/>
      <c r="CI90" s="295"/>
      <c r="CJ90" s="358"/>
      <c r="CK90" s="295"/>
      <c r="CO90" s="358"/>
      <c r="CP90" s="295"/>
      <c r="CQ90" s="358"/>
      <c r="CR90" s="358"/>
      <c r="CS90" s="358"/>
      <c r="CT90" s="295"/>
      <c r="CX90" s="358"/>
      <c r="CY90" s="295"/>
      <c r="CZ90" s="358"/>
      <c r="DA90" s="358"/>
      <c r="DB90" s="358"/>
      <c r="DC90" s="295"/>
    </row>
    <row r="91" ht="14.5" spans="5:107">
      <c r="E91" s="340" t="s">
        <v>150</v>
      </c>
      <c r="F91" s="344" t="s">
        <v>93</v>
      </c>
      <c r="G91" s="340" t="s">
        <v>159</v>
      </c>
      <c r="H91" s="340">
        <v>0.00901826484018265</v>
      </c>
      <c r="I91" s="340" t="s">
        <v>132</v>
      </c>
      <c r="AM91" s="95"/>
      <c r="AO91" s="101"/>
      <c r="AP91" s="101"/>
      <c r="AQ91" s="95"/>
      <c r="AV91" s="358"/>
      <c r="AW91" s="295"/>
      <c r="AX91" s="295"/>
      <c r="AY91" s="295"/>
      <c r="AZ91" s="358"/>
      <c r="BA91" s="295"/>
      <c r="BE91" s="358"/>
      <c r="BF91" s="295"/>
      <c r="BG91" s="358"/>
      <c r="BH91" s="295"/>
      <c r="BI91" s="358"/>
      <c r="BJ91" s="295"/>
      <c r="BN91" s="358"/>
      <c r="BO91" s="295"/>
      <c r="BP91" s="358"/>
      <c r="BQ91" s="295"/>
      <c r="BR91" s="358"/>
      <c r="BS91" s="295"/>
      <c r="BW91" s="358"/>
      <c r="BX91" s="295"/>
      <c r="BY91" s="358"/>
      <c r="BZ91" s="295"/>
      <c r="CA91" s="358"/>
      <c r="CB91" s="295"/>
      <c r="CF91" s="358"/>
      <c r="CG91" s="295"/>
      <c r="CH91" s="358"/>
      <c r="CI91" s="295"/>
      <c r="CJ91" s="358"/>
      <c r="CK91" s="295"/>
      <c r="CO91" s="358"/>
      <c r="CP91" s="295"/>
      <c r="CQ91" s="358"/>
      <c r="CR91" s="358"/>
      <c r="CS91" s="358"/>
      <c r="CT91" s="295"/>
      <c r="CX91" s="358"/>
      <c r="CY91" s="295"/>
      <c r="CZ91" s="358"/>
      <c r="DA91" s="358"/>
      <c r="DB91" s="358"/>
      <c r="DC91" s="295"/>
    </row>
    <row r="92" ht="14.5" spans="5:107">
      <c r="E92" s="340" t="s">
        <v>150</v>
      </c>
      <c r="F92" s="344" t="s">
        <v>93</v>
      </c>
      <c r="G92" s="340" t="s">
        <v>160</v>
      </c>
      <c r="H92" s="340">
        <v>0.138127853881279</v>
      </c>
      <c r="I92" s="340" t="s">
        <v>132</v>
      </c>
      <c r="AM92" s="95"/>
      <c r="AO92" s="101"/>
      <c r="AP92" s="101"/>
      <c r="AQ92" s="95"/>
      <c r="AV92" s="358"/>
      <c r="AW92" s="295"/>
      <c r="AX92" s="295"/>
      <c r="AY92" s="295"/>
      <c r="AZ92" s="358"/>
      <c r="BA92" s="295"/>
      <c r="BE92" s="358"/>
      <c r="BF92" s="295"/>
      <c r="BG92" s="358"/>
      <c r="BH92" s="295"/>
      <c r="BI92" s="358"/>
      <c r="BJ92" s="295"/>
      <c r="BN92" s="358"/>
      <c r="BO92" s="295"/>
      <c r="BP92" s="358"/>
      <c r="BQ92" s="295"/>
      <c r="BR92" s="358"/>
      <c r="BS92" s="295"/>
      <c r="BW92" s="358"/>
      <c r="BX92" s="295"/>
      <c r="BY92" s="358"/>
      <c r="BZ92" s="295"/>
      <c r="CA92" s="358"/>
      <c r="CB92" s="295"/>
      <c r="CF92" s="358"/>
      <c r="CG92" s="295"/>
      <c r="CH92" s="358"/>
      <c r="CI92" s="295"/>
      <c r="CJ92" s="358"/>
      <c r="CK92" s="295"/>
      <c r="CO92" s="358"/>
      <c r="CP92" s="295"/>
      <c r="CQ92" s="358"/>
      <c r="CR92" s="358"/>
      <c r="CS92" s="358"/>
      <c r="CT92" s="295"/>
      <c r="CX92" s="358"/>
      <c r="CY92" s="295"/>
      <c r="CZ92" s="358"/>
      <c r="DA92" s="358"/>
      <c r="DB92" s="358"/>
      <c r="DC92" s="295"/>
    </row>
    <row r="93" ht="14.5" spans="5:107">
      <c r="E93" s="340" t="s">
        <v>150</v>
      </c>
      <c r="F93" s="344" t="s">
        <v>93</v>
      </c>
      <c r="G93" s="340" t="s">
        <v>161</v>
      </c>
      <c r="H93" s="340">
        <v>0.150684931506849</v>
      </c>
      <c r="I93" s="340" t="s">
        <v>132</v>
      </c>
      <c r="AM93" s="95"/>
      <c r="AO93" s="101"/>
      <c r="AP93" s="101"/>
      <c r="AQ93" s="95"/>
      <c r="AV93" s="358"/>
      <c r="AW93" s="295"/>
      <c r="AX93" s="295"/>
      <c r="AY93" s="295"/>
      <c r="AZ93" s="358"/>
      <c r="BA93" s="295"/>
      <c r="BE93" s="358"/>
      <c r="BF93" s="295"/>
      <c r="BG93" s="358"/>
      <c r="BH93" s="295"/>
      <c r="BI93" s="358"/>
      <c r="BJ93" s="295"/>
      <c r="BN93" s="358"/>
      <c r="BO93" s="295"/>
      <c r="BP93" s="358"/>
      <c r="BQ93" s="295"/>
      <c r="BR93" s="358"/>
      <c r="BS93" s="295"/>
      <c r="BW93" s="358"/>
      <c r="BX93" s="295"/>
      <c r="BY93" s="358"/>
      <c r="BZ93" s="295"/>
      <c r="CA93" s="358"/>
      <c r="CB93" s="295"/>
      <c r="CF93" s="358"/>
      <c r="CG93" s="295"/>
      <c r="CH93" s="358"/>
      <c r="CI93" s="295"/>
      <c r="CJ93" s="358"/>
      <c r="CK93" s="295"/>
      <c r="CO93" s="358"/>
      <c r="CP93" s="295"/>
      <c r="CQ93" s="358"/>
      <c r="CR93" s="358"/>
      <c r="CS93" s="358"/>
      <c r="CT93" s="295"/>
      <c r="CX93" s="358"/>
      <c r="CY93" s="295"/>
      <c r="CZ93" s="358"/>
      <c r="DA93" s="358"/>
      <c r="DB93" s="358"/>
      <c r="DC93" s="295"/>
    </row>
    <row r="94" ht="14.5" spans="5:107">
      <c r="E94" s="340" t="s">
        <v>150</v>
      </c>
      <c r="F94" s="344" t="s">
        <v>93</v>
      </c>
      <c r="G94" s="340" t="s">
        <v>162</v>
      </c>
      <c r="H94" s="340">
        <v>0.0125570776255708</v>
      </c>
      <c r="I94" s="340" t="s">
        <v>132</v>
      </c>
      <c r="AM94" s="95"/>
      <c r="AO94" s="101"/>
      <c r="AP94" s="101"/>
      <c r="AQ94" s="95"/>
      <c r="AV94" s="358"/>
      <c r="AW94" s="295"/>
      <c r="AX94" s="295"/>
      <c r="AY94" s="295"/>
      <c r="AZ94" s="358"/>
      <c r="BA94" s="295"/>
      <c r="BE94" s="358"/>
      <c r="BF94" s="295"/>
      <c r="BG94" s="358"/>
      <c r="BH94" s="295"/>
      <c r="BI94" s="358"/>
      <c r="BJ94" s="295"/>
      <c r="BN94" s="358"/>
      <c r="BO94" s="295"/>
      <c r="BP94" s="358"/>
      <c r="BQ94" s="295"/>
      <c r="BR94" s="358"/>
      <c r="BS94" s="295"/>
      <c r="BW94" s="358"/>
      <c r="BX94" s="295"/>
      <c r="BY94" s="358"/>
      <c r="BZ94" s="295"/>
      <c r="CA94" s="358"/>
      <c r="CB94" s="295"/>
      <c r="CF94" s="358"/>
      <c r="CG94" s="295"/>
      <c r="CH94" s="358"/>
      <c r="CI94" s="295"/>
      <c r="CJ94" s="358"/>
      <c r="CK94" s="295"/>
      <c r="CO94" s="358"/>
      <c r="CP94" s="295"/>
      <c r="CQ94" s="358"/>
      <c r="CR94" s="358"/>
      <c r="CS94" s="358"/>
      <c r="CT94" s="295"/>
      <c r="CX94" s="358"/>
      <c r="CY94" s="295"/>
      <c r="CZ94" s="358"/>
      <c r="DA94" s="358"/>
      <c r="DB94" s="358"/>
      <c r="DC94" s="295"/>
    </row>
    <row r="95" ht="14.5" spans="5:107">
      <c r="E95" s="340" t="s">
        <v>150</v>
      </c>
      <c r="F95" s="344" t="s">
        <v>75</v>
      </c>
      <c r="G95" s="340" t="s">
        <v>151</v>
      </c>
      <c r="H95" s="340">
        <v>0.0941780821917808</v>
      </c>
      <c r="I95" s="340" t="s">
        <v>132</v>
      </c>
      <c r="AM95" s="95"/>
      <c r="AO95" s="101"/>
      <c r="AP95" s="101"/>
      <c r="AQ95" s="95"/>
      <c r="AV95" s="358"/>
      <c r="AW95" s="295"/>
      <c r="AX95" s="295"/>
      <c r="AY95" s="295"/>
      <c r="AZ95" s="358"/>
      <c r="BA95" s="295"/>
      <c r="BE95" s="358"/>
      <c r="BF95" s="295"/>
      <c r="BG95" s="358"/>
      <c r="BH95" s="295"/>
      <c r="BI95" s="358"/>
      <c r="BJ95" s="295"/>
      <c r="BN95" s="358"/>
      <c r="BO95" s="295"/>
      <c r="BP95" s="358"/>
      <c r="BQ95" s="295"/>
      <c r="BR95" s="358"/>
      <c r="BS95" s="295"/>
      <c r="BW95" s="358"/>
      <c r="BX95" s="295"/>
      <c r="BY95" s="358"/>
      <c r="BZ95" s="295"/>
      <c r="CA95" s="358"/>
      <c r="CB95" s="295"/>
      <c r="CF95" s="358"/>
      <c r="CG95" s="295"/>
      <c r="CH95" s="358"/>
      <c r="CI95" s="295"/>
      <c r="CJ95" s="358"/>
      <c r="CK95" s="295"/>
      <c r="CO95" s="358"/>
      <c r="CP95" s="295"/>
      <c r="CQ95" s="358"/>
      <c r="CR95" s="358"/>
      <c r="CS95" s="358"/>
      <c r="CT95" s="295"/>
      <c r="CX95" s="358"/>
      <c r="CY95" s="295"/>
      <c r="CZ95" s="358"/>
      <c r="DA95" s="358"/>
      <c r="DB95" s="358"/>
      <c r="DC95" s="295"/>
    </row>
    <row r="96" ht="14.5" spans="5:107">
      <c r="E96" s="340" t="s">
        <v>150</v>
      </c>
      <c r="F96" s="344" t="s">
        <v>75</v>
      </c>
      <c r="G96" s="340" t="s">
        <v>152</v>
      </c>
      <c r="H96" s="340">
        <v>0.102739726027397</v>
      </c>
      <c r="I96" s="340" t="s">
        <v>132</v>
      </c>
      <c r="AM96" s="95"/>
      <c r="AO96" s="101"/>
      <c r="AP96" s="101"/>
      <c r="AQ96" s="95"/>
      <c r="AV96" s="358"/>
      <c r="AW96" s="295"/>
      <c r="AX96" s="295"/>
      <c r="AY96" s="295"/>
      <c r="AZ96" s="358"/>
      <c r="BA96" s="295"/>
      <c r="BE96" s="358"/>
      <c r="BF96" s="295"/>
      <c r="BG96" s="358"/>
      <c r="BH96" s="295"/>
      <c r="BI96" s="358"/>
      <c r="BJ96" s="295"/>
      <c r="BN96" s="358"/>
      <c r="BO96" s="295"/>
      <c r="BP96" s="358"/>
      <c r="BQ96" s="295"/>
      <c r="BR96" s="358"/>
      <c r="BS96" s="295"/>
      <c r="BW96" s="358"/>
      <c r="BX96" s="295"/>
      <c r="BY96" s="358"/>
      <c r="BZ96" s="295"/>
      <c r="CA96" s="358"/>
      <c r="CB96" s="295"/>
      <c r="CF96" s="358"/>
      <c r="CG96" s="295"/>
      <c r="CH96" s="358"/>
      <c r="CI96" s="295"/>
      <c r="CJ96" s="358"/>
      <c r="CK96" s="295"/>
      <c r="CO96" s="358"/>
      <c r="CP96" s="295"/>
      <c r="CQ96" s="358"/>
      <c r="CR96" s="358"/>
      <c r="CS96" s="358"/>
      <c r="CT96" s="295"/>
      <c r="CX96" s="358"/>
      <c r="CY96" s="295"/>
      <c r="CZ96" s="358"/>
      <c r="DA96" s="358"/>
      <c r="DB96" s="358"/>
      <c r="DC96" s="295"/>
    </row>
    <row r="97" ht="14.5" spans="5:107">
      <c r="E97" s="340" t="s">
        <v>150</v>
      </c>
      <c r="F97" s="344" t="s">
        <v>75</v>
      </c>
      <c r="G97" s="340" t="s">
        <v>153</v>
      </c>
      <c r="H97" s="340">
        <v>0.00856164383561644</v>
      </c>
      <c r="I97" s="340" t="s">
        <v>132</v>
      </c>
      <c r="AM97" s="95"/>
      <c r="AO97" s="101"/>
      <c r="AP97" s="101"/>
      <c r="AQ97" s="95"/>
      <c r="AV97" s="358"/>
      <c r="AW97" s="295"/>
      <c r="AX97" s="295"/>
      <c r="AY97" s="295"/>
      <c r="AZ97" s="358"/>
      <c r="BA97" s="295"/>
      <c r="BE97" s="358"/>
      <c r="BF97" s="295"/>
      <c r="BG97" s="358"/>
      <c r="BH97" s="295"/>
      <c r="BI97" s="358"/>
      <c r="BJ97" s="295"/>
      <c r="BN97" s="358"/>
      <c r="BO97" s="295"/>
      <c r="BP97" s="358"/>
      <c r="BQ97" s="295"/>
      <c r="BR97" s="358"/>
      <c r="BS97" s="295"/>
      <c r="BW97" s="358"/>
      <c r="BX97" s="295"/>
      <c r="BY97" s="358"/>
      <c r="BZ97" s="295"/>
      <c r="CA97" s="358"/>
      <c r="CB97" s="295"/>
      <c r="CF97" s="358"/>
      <c r="CG97" s="295"/>
      <c r="CH97" s="358"/>
      <c r="CI97" s="295"/>
      <c r="CJ97" s="358"/>
      <c r="CK97" s="295"/>
      <c r="CO97" s="358"/>
      <c r="CP97" s="295"/>
      <c r="CQ97" s="358"/>
      <c r="CR97" s="358"/>
      <c r="CS97" s="358"/>
      <c r="CT97" s="295"/>
      <c r="CX97" s="358"/>
      <c r="CY97" s="295"/>
      <c r="CZ97" s="358"/>
      <c r="DA97" s="358"/>
      <c r="DB97" s="358"/>
      <c r="DC97" s="295"/>
    </row>
    <row r="98" ht="14.5" spans="5:107">
      <c r="E98" s="340" t="s">
        <v>150</v>
      </c>
      <c r="F98" s="344" t="s">
        <v>75</v>
      </c>
      <c r="G98" s="340" t="s">
        <v>154</v>
      </c>
      <c r="H98" s="340">
        <v>0.126826484018265</v>
      </c>
      <c r="I98" s="340" t="s">
        <v>132</v>
      </c>
      <c r="AM98" s="95"/>
      <c r="AO98" s="101"/>
      <c r="AP98" s="101"/>
      <c r="AQ98" s="95"/>
      <c r="AV98" s="358"/>
      <c r="AW98" s="295"/>
      <c r="AX98" s="295"/>
      <c r="AY98" s="295"/>
      <c r="AZ98" s="358"/>
      <c r="BA98" s="295"/>
      <c r="BE98" s="358"/>
      <c r="BF98" s="295"/>
      <c r="BG98" s="358"/>
      <c r="BH98" s="295"/>
      <c r="BI98" s="358"/>
      <c r="BJ98" s="295"/>
      <c r="BN98" s="358"/>
      <c r="BO98" s="295"/>
      <c r="BP98" s="358"/>
      <c r="BQ98" s="295"/>
      <c r="BR98" s="358"/>
      <c r="BS98" s="295"/>
      <c r="BW98" s="358"/>
      <c r="BX98" s="295"/>
      <c r="BY98" s="358"/>
      <c r="BZ98" s="295"/>
      <c r="CA98" s="358"/>
      <c r="CB98" s="295"/>
      <c r="CF98" s="358"/>
      <c r="CG98" s="295"/>
      <c r="CH98" s="358"/>
      <c r="CI98" s="295"/>
      <c r="CJ98" s="358"/>
      <c r="CK98" s="295"/>
      <c r="CO98" s="358"/>
      <c r="CP98" s="295"/>
      <c r="CQ98" s="358"/>
      <c r="CR98" s="358"/>
      <c r="CS98" s="358"/>
      <c r="CT98" s="295"/>
      <c r="CX98" s="358"/>
      <c r="CY98" s="295"/>
      <c r="CZ98" s="358"/>
      <c r="DA98" s="358"/>
      <c r="DB98" s="358"/>
      <c r="DC98" s="295"/>
    </row>
    <row r="99" ht="14.5" spans="5:107">
      <c r="E99" s="340" t="s">
        <v>150</v>
      </c>
      <c r="F99" s="344" t="s">
        <v>75</v>
      </c>
      <c r="G99" s="340" t="s">
        <v>155</v>
      </c>
      <c r="H99" s="340">
        <v>0.138356164383562</v>
      </c>
      <c r="I99" s="340" t="s">
        <v>132</v>
      </c>
      <c r="AM99" s="95"/>
      <c r="AO99" s="101"/>
      <c r="AP99" s="101"/>
      <c r="AQ99" s="95"/>
      <c r="AV99" s="358"/>
      <c r="AW99" s="295"/>
      <c r="AX99" s="295"/>
      <c r="AY99" s="295"/>
      <c r="AZ99" s="358"/>
      <c r="BA99" s="295"/>
      <c r="BE99" s="358"/>
      <c r="BF99" s="295"/>
      <c r="BG99" s="358"/>
      <c r="BH99" s="295"/>
      <c r="BI99" s="358"/>
      <c r="BJ99" s="295"/>
      <c r="BN99" s="358"/>
      <c r="BO99" s="295"/>
      <c r="BP99" s="358"/>
      <c r="BQ99" s="295"/>
      <c r="BR99" s="358"/>
      <c r="BS99" s="295"/>
      <c r="BW99" s="358"/>
      <c r="BX99" s="295"/>
      <c r="BY99" s="358"/>
      <c r="BZ99" s="295"/>
      <c r="CA99" s="358"/>
      <c r="CB99" s="295"/>
      <c r="CF99" s="358"/>
      <c r="CG99" s="295"/>
      <c r="CH99" s="358"/>
      <c r="CI99" s="295"/>
      <c r="CJ99" s="358"/>
      <c r="CK99" s="295"/>
      <c r="CO99" s="358"/>
      <c r="CP99" s="295"/>
      <c r="CQ99" s="358"/>
      <c r="CR99" s="358"/>
      <c r="CS99" s="358"/>
      <c r="CT99" s="295"/>
      <c r="CX99" s="358"/>
      <c r="CY99" s="295"/>
      <c r="CZ99" s="358"/>
      <c r="DA99" s="358"/>
      <c r="DB99" s="358"/>
      <c r="DC99" s="295"/>
    </row>
    <row r="100" ht="14.5" spans="5:107">
      <c r="E100" s="340" t="s">
        <v>150</v>
      </c>
      <c r="F100" s="344" t="s">
        <v>75</v>
      </c>
      <c r="G100" s="340" t="s">
        <v>156</v>
      </c>
      <c r="H100" s="340">
        <v>0.0115296803652968</v>
      </c>
      <c r="I100" s="340" t="s">
        <v>132</v>
      </c>
      <c r="AM100" s="95"/>
      <c r="AO100" s="101"/>
      <c r="AP100" s="101"/>
      <c r="AQ100" s="95"/>
      <c r="AV100" s="358"/>
      <c r="AW100" s="295"/>
      <c r="AX100" s="295"/>
      <c r="AY100" s="295"/>
      <c r="AZ100" s="358"/>
      <c r="BA100" s="295"/>
      <c r="BE100" s="358"/>
      <c r="BF100" s="295"/>
      <c r="BG100" s="358"/>
      <c r="BH100" s="295"/>
      <c r="BI100" s="358"/>
      <c r="BJ100" s="295"/>
      <c r="BN100" s="358"/>
      <c r="BO100" s="295"/>
      <c r="BP100" s="358"/>
      <c r="BQ100" s="295"/>
      <c r="BR100" s="358"/>
      <c r="BS100" s="295"/>
      <c r="BW100" s="358"/>
      <c r="BX100" s="295"/>
      <c r="BY100" s="358"/>
      <c r="BZ100" s="295"/>
      <c r="CA100" s="358"/>
      <c r="CB100" s="295"/>
      <c r="CF100" s="358"/>
      <c r="CG100" s="295"/>
      <c r="CH100" s="358"/>
      <c r="CI100" s="295"/>
      <c r="CJ100" s="358"/>
      <c r="CK100" s="295"/>
      <c r="CO100" s="358"/>
      <c r="CP100" s="295"/>
      <c r="CQ100" s="358"/>
      <c r="CR100" s="358"/>
      <c r="CS100" s="358"/>
      <c r="CT100" s="295"/>
      <c r="CX100" s="358"/>
      <c r="CY100" s="295"/>
      <c r="CZ100" s="358"/>
      <c r="DA100" s="358"/>
      <c r="DB100" s="358"/>
      <c r="DC100" s="295"/>
    </row>
    <row r="101" ht="14.5" spans="5:107">
      <c r="E101" s="340" t="s">
        <v>150</v>
      </c>
      <c r="F101" s="344" t="s">
        <v>75</v>
      </c>
      <c r="G101" s="340" t="s">
        <v>157</v>
      </c>
      <c r="H101" s="340">
        <v>0.0992009132420091</v>
      </c>
      <c r="I101" s="340" t="s">
        <v>132</v>
      </c>
      <c r="AM101" s="95"/>
      <c r="AO101" s="101"/>
      <c r="AP101" s="101"/>
      <c r="AQ101" s="95"/>
      <c r="AV101" s="358"/>
      <c r="AW101" s="295"/>
      <c r="AX101" s="295"/>
      <c r="AY101" s="295"/>
      <c r="AZ101" s="358"/>
      <c r="BA101" s="295"/>
      <c r="BE101" s="358"/>
      <c r="BF101" s="295"/>
      <c r="BG101" s="358"/>
      <c r="BH101" s="295"/>
      <c r="BI101" s="358"/>
      <c r="BJ101" s="295"/>
      <c r="BN101" s="358"/>
      <c r="BO101" s="295"/>
      <c r="BP101" s="358"/>
      <c r="BQ101" s="295"/>
      <c r="BR101" s="358"/>
      <c r="BS101" s="295"/>
      <c r="BW101" s="358"/>
      <c r="BX101" s="295"/>
      <c r="BY101" s="358"/>
      <c r="BZ101" s="295"/>
      <c r="CA101" s="358"/>
      <c r="CB101" s="295"/>
      <c r="CF101" s="358"/>
      <c r="CG101" s="295"/>
      <c r="CH101" s="358"/>
      <c r="CI101" s="295"/>
      <c r="CJ101" s="358"/>
      <c r="CK101" s="295"/>
      <c r="CO101" s="358"/>
      <c r="CP101" s="295"/>
      <c r="CQ101" s="358"/>
      <c r="CR101" s="358"/>
      <c r="CS101" s="358"/>
      <c r="CT101" s="295"/>
      <c r="CX101" s="358"/>
      <c r="CY101" s="295"/>
      <c r="CZ101" s="358"/>
      <c r="DA101" s="358"/>
      <c r="DB101" s="358"/>
      <c r="DC101" s="295"/>
    </row>
    <row r="102" ht="14.5" spans="5:107">
      <c r="E102" s="340" t="s">
        <v>150</v>
      </c>
      <c r="F102" s="344" t="s">
        <v>75</v>
      </c>
      <c r="G102" s="340" t="s">
        <v>158</v>
      </c>
      <c r="H102" s="340">
        <v>0.108219178082192</v>
      </c>
      <c r="I102" s="340" t="s">
        <v>132</v>
      </c>
      <c r="AM102" s="95"/>
      <c r="AO102" s="101"/>
      <c r="AP102" s="101"/>
      <c r="AQ102" s="95"/>
      <c r="AV102" s="358"/>
      <c r="AW102" s="295"/>
      <c r="AX102" s="295"/>
      <c r="AY102" s="295"/>
      <c r="AZ102" s="358"/>
      <c r="BA102" s="295"/>
      <c r="BE102" s="358"/>
      <c r="BF102" s="295"/>
      <c r="BG102" s="358"/>
      <c r="BH102" s="295"/>
      <c r="BI102" s="358"/>
      <c r="BJ102" s="295"/>
      <c r="BN102" s="358"/>
      <c r="BO102" s="295"/>
      <c r="BP102" s="358"/>
      <c r="BQ102" s="295"/>
      <c r="BR102" s="358"/>
      <c r="BS102" s="295"/>
      <c r="BW102" s="358"/>
      <c r="BX102" s="295"/>
      <c r="BY102" s="358"/>
      <c r="BZ102" s="295"/>
      <c r="CA102" s="358"/>
      <c r="CB102" s="295"/>
      <c r="CF102" s="358"/>
      <c r="CG102" s="295"/>
      <c r="CH102" s="358"/>
      <c r="CI102" s="295"/>
      <c r="CJ102" s="358"/>
      <c r="CK102" s="295"/>
      <c r="CO102" s="358"/>
      <c r="CP102" s="295"/>
      <c r="CQ102" s="358"/>
      <c r="CR102" s="358"/>
      <c r="CS102" s="358"/>
      <c r="CT102" s="295"/>
      <c r="CX102" s="358"/>
      <c r="CY102" s="295"/>
      <c r="CZ102" s="358"/>
      <c r="DA102" s="358"/>
      <c r="DB102" s="358"/>
      <c r="DC102" s="295"/>
    </row>
    <row r="103" ht="14.5" spans="5:107">
      <c r="E103" s="340" t="s">
        <v>150</v>
      </c>
      <c r="F103" s="344" t="s">
        <v>75</v>
      </c>
      <c r="G103" s="340" t="s">
        <v>159</v>
      </c>
      <c r="H103" s="340">
        <v>0.00901826484018265</v>
      </c>
      <c r="I103" s="340" t="s">
        <v>132</v>
      </c>
      <c r="AM103" s="95"/>
      <c r="AO103" s="101"/>
      <c r="AP103" s="101"/>
      <c r="AQ103" s="95"/>
      <c r="AV103" s="358"/>
      <c r="AW103" s="295"/>
      <c r="AX103" s="295"/>
      <c r="AY103" s="295"/>
      <c r="AZ103" s="358"/>
      <c r="BA103" s="295"/>
      <c r="BE103" s="358"/>
      <c r="BF103" s="295"/>
      <c r="BG103" s="358"/>
      <c r="BH103" s="295"/>
      <c r="BI103" s="358"/>
      <c r="BJ103" s="295"/>
      <c r="BN103" s="358"/>
      <c r="BO103" s="295"/>
      <c r="BP103" s="358"/>
      <c r="BQ103" s="295"/>
      <c r="BR103" s="358"/>
      <c r="BS103" s="295"/>
      <c r="BW103" s="358"/>
      <c r="BX103" s="295"/>
      <c r="BY103" s="358"/>
      <c r="BZ103" s="295"/>
      <c r="CA103" s="358"/>
      <c r="CB103" s="295"/>
      <c r="CF103" s="358"/>
      <c r="CG103" s="295"/>
      <c r="CH103" s="358"/>
      <c r="CI103" s="295"/>
      <c r="CJ103" s="358"/>
      <c r="CK103" s="295"/>
      <c r="CO103" s="358"/>
      <c r="CP103" s="295"/>
      <c r="CQ103" s="358"/>
      <c r="CR103" s="358"/>
      <c r="CS103" s="358"/>
      <c r="CT103" s="295"/>
      <c r="CX103" s="358"/>
      <c r="CY103" s="295"/>
      <c r="CZ103" s="358"/>
      <c r="DA103" s="358"/>
      <c r="DB103" s="358"/>
      <c r="DC103" s="295"/>
    </row>
    <row r="104" ht="14.5" spans="5:107">
      <c r="E104" s="340" t="s">
        <v>150</v>
      </c>
      <c r="F104" s="344" t="s">
        <v>75</v>
      </c>
      <c r="G104" s="340" t="s">
        <v>160</v>
      </c>
      <c r="H104" s="340">
        <v>0.138127853881279</v>
      </c>
      <c r="I104" s="340" t="s">
        <v>132</v>
      </c>
      <c r="AM104" s="95"/>
      <c r="AO104" s="101"/>
      <c r="AP104" s="101"/>
      <c r="AQ104" s="95"/>
      <c r="AV104" s="358"/>
      <c r="AW104" s="295"/>
      <c r="AX104" s="295"/>
      <c r="AY104" s="295"/>
      <c r="AZ104" s="358"/>
      <c r="BA104" s="295"/>
      <c r="BE104" s="358"/>
      <c r="BF104" s="295"/>
      <c r="BG104" s="358"/>
      <c r="BH104" s="295"/>
      <c r="BI104" s="358"/>
      <c r="BJ104" s="295"/>
      <c r="BN104" s="358"/>
      <c r="BO104" s="295"/>
      <c r="BP104" s="358"/>
      <c r="BQ104" s="295"/>
      <c r="BR104" s="358"/>
      <c r="BS104" s="295"/>
      <c r="BW104" s="358"/>
      <c r="BX104" s="295"/>
      <c r="BY104" s="358"/>
      <c r="BZ104" s="295"/>
      <c r="CA104" s="358"/>
      <c r="CB104" s="295"/>
      <c r="CF104" s="358"/>
      <c r="CG104" s="295"/>
      <c r="CH104" s="358"/>
      <c r="CI104" s="295"/>
      <c r="CJ104" s="358"/>
      <c r="CK104" s="295"/>
      <c r="CO104" s="358"/>
      <c r="CP104" s="295"/>
      <c r="CQ104" s="358"/>
      <c r="CR104" s="358"/>
      <c r="CS104" s="358"/>
      <c r="CT104" s="295"/>
      <c r="CX104" s="358"/>
      <c r="CY104" s="295"/>
      <c r="CZ104" s="358"/>
      <c r="DA104" s="358"/>
      <c r="DB104" s="358"/>
      <c r="DC104" s="295"/>
    </row>
    <row r="105" ht="14.5" spans="5:107">
      <c r="E105" s="340" t="s">
        <v>150</v>
      </c>
      <c r="F105" s="344" t="s">
        <v>75</v>
      </c>
      <c r="G105" s="340" t="s">
        <v>161</v>
      </c>
      <c r="H105" s="340">
        <v>0.150684931506849</v>
      </c>
      <c r="I105" s="340" t="s">
        <v>132</v>
      </c>
      <c r="AM105" s="95"/>
      <c r="AO105" s="101"/>
      <c r="AP105" s="101"/>
      <c r="AQ105" s="95"/>
      <c r="AV105" s="358"/>
      <c r="AW105" s="295"/>
      <c r="AX105" s="295"/>
      <c r="AY105" s="295"/>
      <c r="AZ105" s="358"/>
      <c r="BA105" s="295"/>
      <c r="BE105" s="358"/>
      <c r="BF105" s="295"/>
      <c r="BG105" s="358"/>
      <c r="BH105" s="295"/>
      <c r="BI105" s="358"/>
      <c r="BJ105" s="295"/>
      <c r="BN105" s="358"/>
      <c r="BO105" s="295"/>
      <c r="BP105" s="358"/>
      <c r="BQ105" s="295"/>
      <c r="BR105" s="358"/>
      <c r="BS105" s="295"/>
      <c r="BW105" s="358"/>
      <c r="BX105" s="295"/>
      <c r="BY105" s="358"/>
      <c r="BZ105" s="295"/>
      <c r="CA105" s="358"/>
      <c r="CB105" s="295"/>
      <c r="CF105" s="358"/>
      <c r="CG105" s="295"/>
      <c r="CH105" s="358"/>
      <c r="CI105" s="295"/>
      <c r="CJ105" s="358"/>
      <c r="CK105" s="295"/>
      <c r="CO105" s="358"/>
      <c r="CP105" s="295"/>
      <c r="CQ105" s="358"/>
      <c r="CR105" s="358"/>
      <c r="CS105" s="358"/>
      <c r="CT105" s="295"/>
      <c r="CX105" s="358"/>
      <c r="CY105" s="295"/>
      <c r="CZ105" s="358"/>
      <c r="DA105" s="358"/>
      <c r="DB105" s="358"/>
      <c r="DC105" s="295"/>
    </row>
    <row r="106" ht="14.5" spans="5:107">
      <c r="E106" s="340" t="s">
        <v>150</v>
      </c>
      <c r="F106" s="344" t="s">
        <v>75</v>
      </c>
      <c r="G106" s="340" t="s">
        <v>162</v>
      </c>
      <c r="H106" s="340">
        <v>0.0125570776255708</v>
      </c>
      <c r="I106" s="340" t="s">
        <v>132</v>
      </c>
      <c r="AM106" s="95"/>
      <c r="AO106" s="101"/>
      <c r="AP106" s="101"/>
      <c r="AQ106" s="95"/>
      <c r="AV106" s="358"/>
      <c r="AW106" s="295"/>
      <c r="AX106" s="295"/>
      <c r="AY106" s="295"/>
      <c r="AZ106" s="358"/>
      <c r="BA106" s="295"/>
      <c r="BE106" s="358"/>
      <c r="BF106" s="295"/>
      <c r="BG106" s="358"/>
      <c r="BH106" s="295"/>
      <c r="BI106" s="358"/>
      <c r="BJ106" s="295"/>
      <c r="BN106" s="358"/>
      <c r="BO106" s="295"/>
      <c r="BP106" s="358"/>
      <c r="BQ106" s="295"/>
      <c r="BR106" s="358"/>
      <c r="BS106" s="295"/>
      <c r="BW106" s="358"/>
      <c r="BX106" s="295"/>
      <c r="BY106" s="358"/>
      <c r="BZ106" s="295"/>
      <c r="CA106" s="358"/>
      <c r="CB106" s="295"/>
      <c r="CF106" s="358"/>
      <c r="CG106" s="295"/>
      <c r="CH106" s="358"/>
      <c r="CI106" s="295"/>
      <c r="CJ106" s="358"/>
      <c r="CK106" s="295"/>
      <c r="CO106" s="358"/>
      <c r="CP106" s="295"/>
      <c r="CQ106" s="358"/>
      <c r="CR106" s="358"/>
      <c r="CS106" s="358"/>
      <c r="CT106" s="295"/>
      <c r="CX106" s="358"/>
      <c r="CY106" s="295"/>
      <c r="CZ106" s="358"/>
      <c r="DA106" s="358"/>
      <c r="DB106" s="358"/>
      <c r="DC106" s="295"/>
    </row>
    <row r="107" spans="39:107">
      <c r="AM107" s="95"/>
      <c r="AO107" s="101"/>
      <c r="AP107" s="101"/>
      <c r="AQ107" s="95"/>
      <c r="AV107" s="358"/>
      <c r="AW107" s="295"/>
      <c r="AX107" s="295"/>
      <c r="AY107" s="295"/>
      <c r="AZ107" s="358"/>
      <c r="BA107" s="295"/>
      <c r="BE107" s="358"/>
      <c r="BF107" s="295"/>
      <c r="BG107" s="358"/>
      <c r="BH107" s="295"/>
      <c r="BI107" s="358"/>
      <c r="BJ107" s="295"/>
      <c r="BN107" s="358"/>
      <c r="BO107" s="295"/>
      <c r="BP107" s="358"/>
      <c r="BQ107" s="295"/>
      <c r="BR107" s="358"/>
      <c r="BS107" s="295"/>
      <c r="BW107" s="358"/>
      <c r="BX107" s="295"/>
      <c r="BY107" s="358"/>
      <c r="BZ107" s="295"/>
      <c r="CA107" s="358"/>
      <c r="CB107" s="295"/>
      <c r="CF107" s="358"/>
      <c r="CG107" s="295"/>
      <c r="CH107" s="358"/>
      <c r="CI107" s="295"/>
      <c r="CJ107" s="358"/>
      <c r="CK107" s="295"/>
      <c r="CO107" s="358"/>
      <c r="CP107" s="295"/>
      <c r="CQ107" s="358"/>
      <c r="CR107" s="358"/>
      <c r="CS107" s="358"/>
      <c r="CT107" s="295"/>
      <c r="CX107" s="358"/>
      <c r="CY107" s="295"/>
      <c r="CZ107" s="358"/>
      <c r="DA107" s="358"/>
      <c r="DB107" s="358"/>
      <c r="DC107" s="295"/>
    </row>
    <row r="108" spans="39:107">
      <c r="AM108" s="95"/>
      <c r="AO108" s="101"/>
      <c r="AP108" s="101"/>
      <c r="AQ108" s="95"/>
      <c r="AV108" s="358"/>
      <c r="AW108" s="295"/>
      <c r="AX108" s="295"/>
      <c r="AY108" s="295"/>
      <c r="AZ108" s="358"/>
      <c r="BA108" s="295"/>
      <c r="BE108" s="358"/>
      <c r="BF108" s="295"/>
      <c r="BG108" s="358"/>
      <c r="BH108" s="295"/>
      <c r="BI108" s="358"/>
      <c r="BJ108" s="295"/>
      <c r="BN108" s="358"/>
      <c r="BO108" s="295"/>
      <c r="BP108" s="358"/>
      <c r="BQ108" s="295"/>
      <c r="BR108" s="358"/>
      <c r="BS108" s="295"/>
      <c r="BW108" s="358"/>
      <c r="BX108" s="295"/>
      <c r="BY108" s="358"/>
      <c r="BZ108" s="295"/>
      <c r="CA108" s="358"/>
      <c r="CB108" s="295"/>
      <c r="CF108" s="358"/>
      <c r="CG108" s="295"/>
      <c r="CH108" s="358"/>
      <c r="CI108" s="295"/>
      <c r="CJ108" s="358"/>
      <c r="CK108" s="295"/>
      <c r="CO108" s="358"/>
      <c r="CP108" s="295"/>
      <c r="CQ108" s="358"/>
      <c r="CR108" s="358"/>
      <c r="CS108" s="358"/>
      <c r="CT108" s="295"/>
      <c r="CX108" s="358"/>
      <c r="CY108" s="295"/>
      <c r="CZ108" s="358"/>
      <c r="DA108" s="358"/>
      <c r="DB108" s="358"/>
      <c r="DC108" s="295"/>
    </row>
    <row r="109" spans="39:107">
      <c r="AM109" s="95"/>
      <c r="AO109" s="101"/>
      <c r="AP109" s="101"/>
      <c r="AQ109" s="95"/>
      <c r="AV109" s="358"/>
      <c r="AW109" s="295"/>
      <c r="AX109" s="295"/>
      <c r="AY109" s="295"/>
      <c r="AZ109" s="358"/>
      <c r="BA109" s="295"/>
      <c r="BE109" s="358"/>
      <c r="BF109" s="295"/>
      <c r="BG109" s="358"/>
      <c r="BH109" s="295"/>
      <c r="BI109" s="358"/>
      <c r="BJ109" s="295"/>
      <c r="BN109" s="358"/>
      <c r="BO109" s="295"/>
      <c r="BP109" s="358"/>
      <c r="BQ109" s="295"/>
      <c r="BR109" s="358"/>
      <c r="BS109" s="295"/>
      <c r="BW109" s="358"/>
      <c r="BX109" s="295"/>
      <c r="BY109" s="358"/>
      <c r="BZ109" s="295"/>
      <c r="CA109" s="358"/>
      <c r="CB109" s="295"/>
      <c r="CF109" s="358"/>
      <c r="CG109" s="295"/>
      <c r="CH109" s="358"/>
      <c r="CI109" s="295"/>
      <c r="CJ109" s="358"/>
      <c r="CK109" s="295"/>
      <c r="CO109" s="358"/>
      <c r="CP109" s="295"/>
      <c r="CQ109" s="358"/>
      <c r="CR109" s="358"/>
      <c r="CS109" s="358"/>
      <c r="CT109" s="295"/>
      <c r="CX109" s="358"/>
      <c r="CY109" s="295"/>
      <c r="CZ109" s="358"/>
      <c r="DA109" s="358"/>
      <c r="DB109" s="358"/>
      <c r="DC109" s="295"/>
    </row>
    <row r="110" spans="39:107">
      <c r="AM110" s="95"/>
      <c r="AO110" s="101"/>
      <c r="AP110" s="101"/>
      <c r="AQ110" s="95"/>
      <c r="AV110" s="358"/>
      <c r="AW110" s="295"/>
      <c r="AX110" s="295"/>
      <c r="AY110" s="295"/>
      <c r="AZ110" s="358"/>
      <c r="BA110" s="295"/>
      <c r="BE110" s="358"/>
      <c r="BF110" s="295"/>
      <c r="BG110" s="358"/>
      <c r="BH110" s="295"/>
      <c r="BI110" s="358"/>
      <c r="BJ110" s="295"/>
      <c r="BN110" s="358"/>
      <c r="BO110" s="295"/>
      <c r="BP110" s="358"/>
      <c r="BQ110" s="295"/>
      <c r="BR110" s="358"/>
      <c r="BS110" s="295"/>
      <c r="BW110" s="358"/>
      <c r="BX110" s="295"/>
      <c r="BY110" s="358"/>
      <c r="BZ110" s="295"/>
      <c r="CA110" s="358"/>
      <c r="CB110" s="295"/>
      <c r="CF110" s="358"/>
      <c r="CG110" s="295"/>
      <c r="CH110" s="358"/>
      <c r="CI110" s="295"/>
      <c r="CJ110" s="358"/>
      <c r="CK110" s="295"/>
      <c r="CO110" s="358"/>
      <c r="CP110" s="295"/>
      <c r="CQ110" s="358"/>
      <c r="CR110" s="358"/>
      <c r="CS110" s="358"/>
      <c r="CT110" s="295"/>
      <c r="CX110" s="358"/>
      <c r="CY110" s="295"/>
      <c r="CZ110" s="358"/>
      <c r="DA110" s="358"/>
      <c r="DB110" s="358"/>
      <c r="DC110" s="295"/>
    </row>
    <row r="111" spans="39:107">
      <c r="AM111" s="95"/>
      <c r="AO111" s="101"/>
      <c r="AP111" s="101"/>
      <c r="AQ111" s="95"/>
      <c r="AV111" s="358"/>
      <c r="AW111" s="295"/>
      <c r="AX111" s="295"/>
      <c r="AY111" s="295"/>
      <c r="AZ111" s="358"/>
      <c r="BA111" s="295"/>
      <c r="BE111" s="358"/>
      <c r="BF111" s="295"/>
      <c r="BG111" s="358"/>
      <c r="BH111" s="295"/>
      <c r="BI111" s="358"/>
      <c r="BJ111" s="295"/>
      <c r="BN111" s="358"/>
      <c r="BO111" s="295"/>
      <c r="BP111" s="358"/>
      <c r="BQ111" s="295"/>
      <c r="BR111" s="358"/>
      <c r="BS111" s="295"/>
      <c r="BW111" s="358"/>
      <c r="BX111" s="295"/>
      <c r="BY111" s="358"/>
      <c r="BZ111" s="295"/>
      <c r="CA111" s="358"/>
      <c r="CB111" s="295"/>
      <c r="CF111" s="358"/>
      <c r="CG111" s="295"/>
      <c r="CH111" s="358"/>
      <c r="CI111" s="295"/>
      <c r="CJ111" s="358"/>
      <c r="CK111" s="295"/>
      <c r="CO111" s="358"/>
      <c r="CP111" s="295"/>
      <c r="CQ111" s="358"/>
      <c r="CR111" s="358"/>
      <c r="CS111" s="358"/>
      <c r="CT111" s="295"/>
      <c r="CX111" s="358"/>
      <c r="CY111" s="295"/>
      <c r="CZ111" s="358"/>
      <c r="DA111" s="358"/>
      <c r="DB111" s="358"/>
      <c r="DC111" s="295"/>
    </row>
    <row r="112" spans="39:107">
      <c r="AM112" s="95"/>
      <c r="AO112" s="101"/>
      <c r="AP112" s="101"/>
      <c r="AQ112" s="95"/>
      <c r="AV112" s="358"/>
      <c r="AW112" s="295"/>
      <c r="AX112" s="295"/>
      <c r="AY112" s="295"/>
      <c r="AZ112" s="358"/>
      <c r="BA112" s="295"/>
      <c r="BE112" s="358"/>
      <c r="BF112" s="295"/>
      <c r="BG112" s="358"/>
      <c r="BH112" s="295"/>
      <c r="BI112" s="358"/>
      <c r="BJ112" s="295"/>
      <c r="BN112" s="358"/>
      <c r="BO112" s="295"/>
      <c r="BP112" s="358"/>
      <c r="BQ112" s="295"/>
      <c r="BR112" s="358"/>
      <c r="BS112" s="295"/>
      <c r="BW112" s="358"/>
      <c r="BX112" s="295"/>
      <c r="BY112" s="358"/>
      <c r="BZ112" s="295"/>
      <c r="CA112" s="358"/>
      <c r="CB112" s="295"/>
      <c r="CF112" s="358"/>
      <c r="CG112" s="295"/>
      <c r="CH112" s="358"/>
      <c r="CI112" s="295"/>
      <c r="CJ112" s="358"/>
      <c r="CK112" s="295"/>
      <c r="CO112" s="358"/>
      <c r="CP112" s="295"/>
      <c r="CQ112" s="358"/>
      <c r="CR112" s="358"/>
      <c r="CS112" s="358"/>
      <c r="CT112" s="295"/>
      <c r="CX112" s="358"/>
      <c r="CY112" s="295"/>
      <c r="CZ112" s="358"/>
      <c r="DA112" s="358"/>
      <c r="DB112" s="358"/>
      <c r="DC112" s="295"/>
    </row>
    <row r="113" spans="39:107">
      <c r="AM113" s="95"/>
      <c r="AO113" s="101"/>
      <c r="AP113" s="101"/>
      <c r="AQ113" s="95"/>
      <c r="AV113" s="358"/>
      <c r="AW113" s="295"/>
      <c r="AX113" s="295"/>
      <c r="AY113" s="295"/>
      <c r="AZ113" s="358"/>
      <c r="BA113" s="295"/>
      <c r="BE113" s="358"/>
      <c r="BF113" s="295"/>
      <c r="BG113" s="358"/>
      <c r="BH113" s="295"/>
      <c r="BI113" s="358"/>
      <c r="BJ113" s="295"/>
      <c r="BN113" s="358"/>
      <c r="BO113" s="295"/>
      <c r="BP113" s="358"/>
      <c r="BQ113" s="295"/>
      <c r="BR113" s="358"/>
      <c r="BS113" s="295"/>
      <c r="BW113" s="358"/>
      <c r="BX113" s="295"/>
      <c r="BY113" s="358"/>
      <c r="BZ113" s="295"/>
      <c r="CA113" s="358"/>
      <c r="CB113" s="295"/>
      <c r="CF113" s="358"/>
      <c r="CG113" s="295"/>
      <c r="CH113" s="358"/>
      <c r="CI113" s="295"/>
      <c r="CJ113" s="358"/>
      <c r="CK113" s="295"/>
      <c r="CO113" s="358"/>
      <c r="CP113" s="295"/>
      <c r="CQ113" s="358"/>
      <c r="CR113" s="358"/>
      <c r="CS113" s="358"/>
      <c r="CT113" s="295"/>
      <c r="CX113" s="358"/>
      <c r="CY113" s="295"/>
      <c r="CZ113" s="358"/>
      <c r="DA113" s="358"/>
      <c r="DB113" s="358"/>
      <c r="DC113" s="295"/>
    </row>
    <row r="114" spans="39:107">
      <c r="AM114" s="95"/>
      <c r="AO114" s="101"/>
      <c r="AP114" s="101"/>
      <c r="AQ114" s="95"/>
      <c r="AV114" s="358"/>
      <c r="AW114" s="295"/>
      <c r="AX114" s="295"/>
      <c r="AY114" s="295"/>
      <c r="AZ114" s="358"/>
      <c r="BA114" s="295"/>
      <c r="BE114" s="358"/>
      <c r="BF114" s="295"/>
      <c r="BG114" s="358"/>
      <c r="BH114" s="295"/>
      <c r="BI114" s="358"/>
      <c r="BJ114" s="295"/>
      <c r="BN114" s="358"/>
      <c r="BO114" s="295"/>
      <c r="BP114" s="358"/>
      <c r="BQ114" s="295"/>
      <c r="BR114" s="358"/>
      <c r="BS114" s="295"/>
      <c r="BW114" s="358"/>
      <c r="BX114" s="295"/>
      <c r="BY114" s="358"/>
      <c r="BZ114" s="295"/>
      <c r="CA114" s="358"/>
      <c r="CB114" s="295"/>
      <c r="CF114" s="358"/>
      <c r="CG114" s="295"/>
      <c r="CH114" s="358"/>
      <c r="CI114" s="295"/>
      <c r="CJ114" s="358"/>
      <c r="CK114" s="295"/>
      <c r="CO114" s="358"/>
      <c r="CP114" s="295"/>
      <c r="CQ114" s="358"/>
      <c r="CR114" s="358"/>
      <c r="CS114" s="358"/>
      <c r="CT114" s="295"/>
      <c r="CX114" s="358"/>
      <c r="CY114" s="295"/>
      <c r="CZ114" s="358"/>
      <c r="DA114" s="358"/>
      <c r="DB114" s="358"/>
      <c r="DC114" s="295"/>
    </row>
    <row r="115" spans="39:107">
      <c r="AM115" s="95"/>
      <c r="AO115" s="101"/>
      <c r="AP115" s="101"/>
      <c r="AQ115" s="95"/>
      <c r="AV115" s="358"/>
      <c r="AW115" s="295"/>
      <c r="AX115" s="295"/>
      <c r="AY115" s="295"/>
      <c r="AZ115" s="358"/>
      <c r="BA115" s="295"/>
      <c r="BE115" s="358"/>
      <c r="BF115" s="295"/>
      <c r="BG115" s="358"/>
      <c r="BH115" s="295"/>
      <c r="BI115" s="358"/>
      <c r="BJ115" s="295"/>
      <c r="BN115" s="358"/>
      <c r="BO115" s="295"/>
      <c r="BP115" s="358"/>
      <c r="BQ115" s="295"/>
      <c r="BR115" s="358"/>
      <c r="BS115" s="295"/>
      <c r="BW115" s="358"/>
      <c r="BX115" s="295"/>
      <c r="BY115" s="358"/>
      <c r="BZ115" s="295"/>
      <c r="CA115" s="358"/>
      <c r="CB115" s="295"/>
      <c r="CF115" s="358"/>
      <c r="CG115" s="295"/>
      <c r="CH115" s="358"/>
      <c r="CI115" s="295"/>
      <c r="CJ115" s="358"/>
      <c r="CK115" s="295"/>
      <c r="CO115" s="358"/>
      <c r="CP115" s="295"/>
      <c r="CQ115" s="358"/>
      <c r="CR115" s="358"/>
      <c r="CS115" s="358"/>
      <c r="CT115" s="295"/>
      <c r="CX115" s="358"/>
      <c r="CY115" s="295"/>
      <c r="CZ115" s="358"/>
      <c r="DA115" s="358"/>
      <c r="DB115" s="358"/>
      <c r="DC115" s="295"/>
    </row>
    <row r="116" spans="39:107">
      <c r="AM116" s="95"/>
      <c r="AO116" s="101"/>
      <c r="AP116" s="101"/>
      <c r="AQ116" s="95"/>
      <c r="AV116" s="358"/>
      <c r="AW116" s="295"/>
      <c r="AX116" s="295"/>
      <c r="AY116" s="295"/>
      <c r="AZ116" s="358"/>
      <c r="BA116" s="295"/>
      <c r="BE116" s="358"/>
      <c r="BF116" s="295"/>
      <c r="BG116" s="358"/>
      <c r="BH116" s="295"/>
      <c r="BI116" s="358"/>
      <c r="BJ116" s="295"/>
      <c r="BN116" s="358"/>
      <c r="BO116" s="295"/>
      <c r="BP116" s="358"/>
      <c r="BQ116" s="295"/>
      <c r="BR116" s="358"/>
      <c r="BS116" s="295"/>
      <c r="BW116" s="358"/>
      <c r="BX116" s="295"/>
      <c r="BY116" s="358"/>
      <c r="BZ116" s="295"/>
      <c r="CA116" s="358"/>
      <c r="CB116" s="295"/>
      <c r="CF116" s="358"/>
      <c r="CG116" s="295"/>
      <c r="CH116" s="358"/>
      <c r="CI116" s="295"/>
      <c r="CJ116" s="358"/>
      <c r="CK116" s="295"/>
      <c r="CO116" s="358"/>
      <c r="CP116" s="295"/>
      <c r="CQ116" s="358"/>
      <c r="CR116" s="358"/>
      <c r="CS116" s="358"/>
      <c r="CT116" s="295"/>
      <c r="CX116" s="358"/>
      <c r="CY116" s="295"/>
      <c r="CZ116" s="358"/>
      <c r="DA116" s="358"/>
      <c r="DB116" s="358"/>
      <c r="DC116" s="295"/>
    </row>
    <row r="117" spans="39:107">
      <c r="AM117" s="95"/>
      <c r="AO117" s="101"/>
      <c r="AP117" s="101"/>
      <c r="AQ117" s="95"/>
      <c r="AV117" s="358"/>
      <c r="AW117" s="295"/>
      <c r="AX117" s="295"/>
      <c r="AY117" s="295"/>
      <c r="AZ117" s="358"/>
      <c r="BA117" s="295"/>
      <c r="BE117" s="358"/>
      <c r="BF117" s="295"/>
      <c r="BG117" s="358"/>
      <c r="BH117" s="295"/>
      <c r="BI117" s="358"/>
      <c r="BJ117" s="295"/>
      <c r="BN117" s="358"/>
      <c r="BO117" s="295"/>
      <c r="BP117" s="358"/>
      <c r="BQ117" s="295"/>
      <c r="BR117" s="358"/>
      <c r="BS117" s="295"/>
      <c r="BW117" s="358"/>
      <c r="BX117" s="295"/>
      <c r="BY117" s="358"/>
      <c r="BZ117" s="295"/>
      <c r="CA117" s="358"/>
      <c r="CB117" s="295"/>
      <c r="CF117" s="358"/>
      <c r="CG117" s="295"/>
      <c r="CH117" s="358"/>
      <c r="CI117" s="295"/>
      <c r="CJ117" s="358"/>
      <c r="CK117" s="295"/>
      <c r="CO117" s="358"/>
      <c r="CP117" s="295"/>
      <c r="CQ117" s="358"/>
      <c r="CR117" s="358"/>
      <c r="CS117" s="358"/>
      <c r="CT117" s="295"/>
      <c r="CX117" s="358"/>
      <c r="CY117" s="295"/>
      <c r="CZ117" s="358"/>
      <c r="DA117" s="358"/>
      <c r="DB117" s="358"/>
      <c r="DC117" s="295"/>
    </row>
    <row r="118" spans="39:107">
      <c r="AM118" s="95"/>
      <c r="AO118" s="101"/>
      <c r="AP118" s="101"/>
      <c r="AQ118" s="95"/>
      <c r="AV118" s="358"/>
      <c r="AW118" s="295"/>
      <c r="AX118" s="295"/>
      <c r="AY118" s="295"/>
      <c r="AZ118" s="358"/>
      <c r="BA118" s="295"/>
      <c r="BE118" s="358"/>
      <c r="BF118" s="295"/>
      <c r="BG118" s="358"/>
      <c r="BH118" s="295"/>
      <c r="BI118" s="358"/>
      <c r="BJ118" s="295"/>
      <c r="BN118" s="358"/>
      <c r="BO118" s="295"/>
      <c r="BP118" s="358"/>
      <c r="BQ118" s="295"/>
      <c r="BR118" s="358"/>
      <c r="BS118" s="295"/>
      <c r="BW118" s="358"/>
      <c r="BX118" s="295"/>
      <c r="BY118" s="358"/>
      <c r="BZ118" s="295"/>
      <c r="CA118" s="358"/>
      <c r="CB118" s="295"/>
      <c r="CF118" s="358"/>
      <c r="CG118" s="295"/>
      <c r="CH118" s="358"/>
      <c r="CI118" s="295"/>
      <c r="CJ118" s="358"/>
      <c r="CK118" s="295"/>
      <c r="CO118" s="358"/>
      <c r="CP118" s="295"/>
      <c r="CQ118" s="358"/>
      <c r="CR118" s="358"/>
      <c r="CS118" s="358"/>
      <c r="CT118" s="295"/>
      <c r="CX118" s="358"/>
      <c r="CY118" s="295"/>
      <c r="CZ118" s="358"/>
      <c r="DA118" s="358"/>
      <c r="DB118" s="358"/>
      <c r="DC118" s="295"/>
    </row>
    <row r="119" spans="39:107">
      <c r="AM119" s="95"/>
      <c r="AO119" s="101"/>
      <c r="AP119" s="101"/>
      <c r="AQ119" s="95"/>
      <c r="AV119" s="358"/>
      <c r="AW119" s="295"/>
      <c r="AX119" s="295"/>
      <c r="AY119" s="295"/>
      <c r="AZ119" s="358"/>
      <c r="BA119" s="295"/>
      <c r="BE119" s="358"/>
      <c r="BF119" s="295"/>
      <c r="BG119" s="358"/>
      <c r="BH119" s="295"/>
      <c r="BI119" s="358"/>
      <c r="BJ119" s="295"/>
      <c r="BN119" s="358"/>
      <c r="BO119" s="295"/>
      <c r="BP119" s="358"/>
      <c r="BQ119" s="295"/>
      <c r="BR119" s="358"/>
      <c r="BS119" s="295"/>
      <c r="BW119" s="358"/>
      <c r="BX119" s="295"/>
      <c r="BY119" s="358"/>
      <c r="BZ119" s="295"/>
      <c r="CA119" s="358"/>
      <c r="CB119" s="295"/>
      <c r="CF119" s="358"/>
      <c r="CG119" s="295"/>
      <c r="CH119" s="358"/>
      <c r="CI119" s="295"/>
      <c r="CJ119" s="358"/>
      <c r="CK119" s="295"/>
      <c r="CO119" s="358"/>
      <c r="CP119" s="295"/>
      <c r="CQ119" s="358"/>
      <c r="CR119" s="358"/>
      <c r="CS119" s="358"/>
      <c r="CT119" s="295"/>
      <c r="CX119" s="358"/>
      <c r="CY119" s="295"/>
      <c r="CZ119" s="358"/>
      <c r="DA119" s="358"/>
      <c r="DB119" s="358"/>
      <c r="DC119" s="295"/>
    </row>
    <row r="120" spans="39:107">
      <c r="AM120" s="95"/>
      <c r="AO120" s="101"/>
      <c r="AP120" s="101"/>
      <c r="AQ120" s="95"/>
      <c r="AV120" s="358"/>
      <c r="AW120" s="295"/>
      <c r="AX120" s="295"/>
      <c r="AY120" s="295"/>
      <c r="AZ120" s="358"/>
      <c r="BA120" s="295"/>
      <c r="BE120" s="358"/>
      <c r="BF120" s="295"/>
      <c r="BG120" s="358"/>
      <c r="BH120" s="295"/>
      <c r="BI120" s="358"/>
      <c r="BJ120" s="295"/>
      <c r="BN120" s="358"/>
      <c r="BO120" s="295"/>
      <c r="BP120" s="358"/>
      <c r="BQ120" s="295"/>
      <c r="BR120" s="358"/>
      <c r="BS120" s="295"/>
      <c r="BW120" s="358"/>
      <c r="BX120" s="295"/>
      <c r="BY120" s="358"/>
      <c r="BZ120" s="295"/>
      <c r="CA120" s="358"/>
      <c r="CB120" s="295"/>
      <c r="CF120" s="358"/>
      <c r="CG120" s="295"/>
      <c r="CH120" s="358"/>
      <c r="CI120" s="295"/>
      <c r="CJ120" s="358"/>
      <c r="CK120" s="295"/>
      <c r="CO120" s="358"/>
      <c r="CP120" s="295"/>
      <c r="CQ120" s="358"/>
      <c r="CR120" s="358"/>
      <c r="CS120" s="358"/>
      <c r="CT120" s="295"/>
      <c r="CX120" s="358"/>
      <c r="CY120" s="295"/>
      <c r="CZ120" s="358"/>
      <c r="DA120" s="358"/>
      <c r="DB120" s="358"/>
      <c r="DC120" s="295"/>
    </row>
    <row r="121" spans="39:107">
      <c r="AM121" s="95"/>
      <c r="AO121" s="101"/>
      <c r="AP121" s="101"/>
      <c r="AQ121" s="95"/>
      <c r="AV121" s="358"/>
      <c r="AW121" s="295"/>
      <c r="AX121" s="295"/>
      <c r="AY121" s="295"/>
      <c r="AZ121" s="358"/>
      <c r="BA121" s="295"/>
      <c r="BE121" s="358"/>
      <c r="BF121" s="295"/>
      <c r="BG121" s="358"/>
      <c r="BH121" s="295"/>
      <c r="BI121" s="358"/>
      <c r="BJ121" s="295"/>
      <c r="BN121" s="358"/>
      <c r="BO121" s="295"/>
      <c r="BP121" s="358"/>
      <c r="BQ121" s="295"/>
      <c r="BR121" s="358"/>
      <c r="BS121" s="295"/>
      <c r="BW121" s="358"/>
      <c r="BX121" s="295"/>
      <c r="BY121" s="358"/>
      <c r="BZ121" s="295"/>
      <c r="CA121" s="358"/>
      <c r="CB121" s="295"/>
      <c r="CF121" s="358"/>
      <c r="CG121" s="295"/>
      <c r="CH121" s="358"/>
      <c r="CI121" s="295"/>
      <c r="CJ121" s="358"/>
      <c r="CK121" s="295"/>
      <c r="CO121" s="358"/>
      <c r="CP121" s="295"/>
      <c r="CQ121" s="358"/>
      <c r="CR121" s="358"/>
      <c r="CS121" s="358"/>
      <c r="CT121" s="295"/>
      <c r="CX121" s="358"/>
      <c r="CY121" s="295"/>
      <c r="CZ121" s="358"/>
      <c r="DA121" s="358"/>
      <c r="DB121" s="358"/>
      <c r="DC121" s="295"/>
    </row>
    <row r="122" spans="39:107">
      <c r="AM122" s="95"/>
      <c r="AO122" s="101"/>
      <c r="AP122" s="101"/>
      <c r="AQ122" s="95"/>
      <c r="AV122" s="358"/>
      <c r="AW122" s="295"/>
      <c r="AX122" s="295"/>
      <c r="AY122" s="295"/>
      <c r="AZ122" s="358"/>
      <c r="BA122" s="295"/>
      <c r="BE122" s="358"/>
      <c r="BF122" s="295"/>
      <c r="BG122" s="358"/>
      <c r="BH122" s="295"/>
      <c r="BI122" s="358"/>
      <c r="BJ122" s="295"/>
      <c r="BN122" s="358"/>
      <c r="BO122" s="295"/>
      <c r="BP122" s="358"/>
      <c r="BQ122" s="295"/>
      <c r="BR122" s="358"/>
      <c r="BS122" s="295"/>
      <c r="BW122" s="358"/>
      <c r="BX122" s="295"/>
      <c r="BY122" s="358"/>
      <c r="BZ122" s="295"/>
      <c r="CA122" s="358"/>
      <c r="CB122" s="295"/>
      <c r="CF122" s="358"/>
      <c r="CG122" s="295"/>
      <c r="CH122" s="358"/>
      <c r="CI122" s="295"/>
      <c r="CJ122" s="358"/>
      <c r="CK122" s="295"/>
      <c r="CO122" s="358"/>
      <c r="CP122" s="295"/>
      <c r="CQ122" s="358"/>
      <c r="CR122" s="358"/>
      <c r="CS122" s="358"/>
      <c r="CT122" s="295"/>
      <c r="CX122" s="358"/>
      <c r="CY122" s="295"/>
      <c r="CZ122" s="358"/>
      <c r="DA122" s="358"/>
      <c r="DB122" s="358"/>
      <c r="DC122" s="295"/>
    </row>
    <row r="123" spans="39:107">
      <c r="AM123" s="95"/>
      <c r="AO123" s="101"/>
      <c r="AP123" s="101"/>
      <c r="AQ123" s="95"/>
      <c r="AV123" s="358"/>
      <c r="AW123" s="295"/>
      <c r="AX123" s="295"/>
      <c r="AY123" s="295"/>
      <c r="AZ123" s="358"/>
      <c r="BA123" s="295"/>
      <c r="BE123" s="358"/>
      <c r="BF123" s="295"/>
      <c r="BG123" s="358"/>
      <c r="BH123" s="295"/>
      <c r="BI123" s="358"/>
      <c r="BJ123" s="295"/>
      <c r="BN123" s="358"/>
      <c r="BO123" s="295"/>
      <c r="BP123" s="358"/>
      <c r="BQ123" s="295"/>
      <c r="BR123" s="358"/>
      <c r="BS123" s="295"/>
      <c r="BW123" s="358"/>
      <c r="BX123" s="295"/>
      <c r="BY123" s="358"/>
      <c r="BZ123" s="295"/>
      <c r="CA123" s="358"/>
      <c r="CB123" s="295"/>
      <c r="CF123" s="358"/>
      <c r="CG123" s="295"/>
      <c r="CH123" s="358"/>
      <c r="CI123" s="295"/>
      <c r="CJ123" s="358"/>
      <c r="CK123" s="295"/>
      <c r="CO123" s="358"/>
      <c r="CP123" s="295"/>
      <c r="CQ123" s="358"/>
      <c r="CR123" s="358"/>
      <c r="CS123" s="358"/>
      <c r="CT123" s="295"/>
      <c r="CX123" s="358"/>
      <c r="CY123" s="295"/>
      <c r="CZ123" s="358"/>
      <c r="DA123" s="358"/>
      <c r="DB123" s="358"/>
      <c r="DC123" s="295"/>
    </row>
    <row r="124" spans="39:107">
      <c r="AM124" s="95"/>
      <c r="AO124" s="101"/>
      <c r="AP124" s="101"/>
      <c r="AQ124" s="95"/>
      <c r="AV124" s="358"/>
      <c r="AW124" s="295"/>
      <c r="AX124" s="295"/>
      <c r="AY124" s="295"/>
      <c r="AZ124" s="358"/>
      <c r="BA124" s="295"/>
      <c r="BE124" s="358"/>
      <c r="BF124" s="295"/>
      <c r="BG124" s="358"/>
      <c r="BH124" s="295"/>
      <c r="BI124" s="358"/>
      <c r="BJ124" s="295"/>
      <c r="BN124" s="358"/>
      <c r="BO124" s="295"/>
      <c r="BP124" s="358"/>
      <c r="BQ124" s="295"/>
      <c r="BR124" s="358"/>
      <c r="BS124" s="295"/>
      <c r="BW124" s="358"/>
      <c r="BX124" s="295"/>
      <c r="BY124" s="358"/>
      <c r="BZ124" s="295"/>
      <c r="CA124" s="358"/>
      <c r="CB124" s="295"/>
      <c r="CF124" s="358"/>
      <c r="CG124" s="295"/>
      <c r="CH124" s="358"/>
      <c r="CI124" s="295"/>
      <c r="CJ124" s="358"/>
      <c r="CK124" s="295"/>
      <c r="CO124" s="358"/>
      <c r="CP124" s="295"/>
      <c r="CQ124" s="358"/>
      <c r="CR124" s="358"/>
      <c r="CS124" s="358"/>
      <c r="CT124" s="295"/>
      <c r="CX124" s="358"/>
      <c r="CY124" s="295"/>
      <c r="CZ124" s="358"/>
      <c r="DA124" s="358"/>
      <c r="DB124" s="358"/>
      <c r="DC124" s="295"/>
    </row>
    <row r="125" spans="39:107">
      <c r="AM125" s="95"/>
      <c r="AO125" s="101"/>
      <c r="AP125" s="101"/>
      <c r="AQ125" s="95"/>
      <c r="AV125" s="358"/>
      <c r="AW125" s="295"/>
      <c r="AX125" s="295"/>
      <c r="AY125" s="295"/>
      <c r="AZ125" s="358"/>
      <c r="BA125" s="295"/>
      <c r="BE125" s="358"/>
      <c r="BF125" s="295"/>
      <c r="BG125" s="358"/>
      <c r="BH125" s="295"/>
      <c r="BI125" s="358"/>
      <c r="BJ125" s="295"/>
      <c r="BN125" s="358"/>
      <c r="BO125" s="295"/>
      <c r="BP125" s="358"/>
      <c r="BQ125" s="295"/>
      <c r="BR125" s="358"/>
      <c r="BS125" s="295"/>
      <c r="BW125" s="358"/>
      <c r="BX125" s="295"/>
      <c r="BY125" s="358"/>
      <c r="BZ125" s="295"/>
      <c r="CA125" s="358"/>
      <c r="CB125" s="295"/>
      <c r="CF125" s="358"/>
      <c r="CG125" s="295"/>
      <c r="CH125" s="358"/>
      <c r="CI125" s="295"/>
      <c r="CJ125" s="358"/>
      <c r="CK125" s="295"/>
      <c r="CO125" s="358"/>
      <c r="CP125" s="295"/>
      <c r="CQ125" s="358"/>
      <c r="CR125" s="358"/>
      <c r="CS125" s="358"/>
      <c r="CT125" s="295"/>
      <c r="CX125" s="358"/>
      <c r="CY125" s="295"/>
      <c r="CZ125" s="358"/>
      <c r="DA125" s="358"/>
      <c r="DB125" s="358"/>
      <c r="DC125" s="295"/>
    </row>
    <row r="126" spans="39:107">
      <c r="AM126" s="95"/>
      <c r="AO126" s="101"/>
      <c r="AP126" s="101"/>
      <c r="AQ126" s="95"/>
      <c r="AV126" s="358"/>
      <c r="AW126" s="295"/>
      <c r="AX126" s="295"/>
      <c r="AY126" s="295"/>
      <c r="AZ126" s="358"/>
      <c r="BA126" s="295"/>
      <c r="BE126" s="358"/>
      <c r="BF126" s="295"/>
      <c r="BG126" s="358"/>
      <c r="BH126" s="295"/>
      <c r="BI126" s="358"/>
      <c r="BJ126" s="295"/>
      <c r="BN126" s="358"/>
      <c r="BO126" s="295"/>
      <c r="BP126" s="358"/>
      <c r="BQ126" s="295"/>
      <c r="BR126" s="358"/>
      <c r="BS126" s="295"/>
      <c r="BW126" s="358"/>
      <c r="BX126" s="295"/>
      <c r="BY126" s="358"/>
      <c r="BZ126" s="295"/>
      <c r="CA126" s="358"/>
      <c r="CB126" s="295"/>
      <c r="CF126" s="358"/>
      <c r="CG126" s="295"/>
      <c r="CH126" s="358"/>
      <c r="CI126" s="295"/>
      <c r="CJ126" s="358"/>
      <c r="CK126" s="295"/>
      <c r="CO126" s="358"/>
      <c r="CP126" s="295"/>
      <c r="CQ126" s="358"/>
      <c r="CR126" s="358"/>
      <c r="CS126" s="358"/>
      <c r="CT126" s="295"/>
      <c r="CX126" s="358"/>
      <c r="CY126" s="295"/>
      <c r="CZ126" s="358"/>
      <c r="DA126" s="358"/>
      <c r="DB126" s="358"/>
      <c r="DC126" s="295"/>
    </row>
    <row r="127" spans="39:107">
      <c r="AM127" s="95"/>
      <c r="AO127" s="101"/>
      <c r="AP127" s="101"/>
      <c r="AQ127" s="95"/>
      <c r="AV127" s="358"/>
      <c r="AW127" s="295"/>
      <c r="AX127" s="295"/>
      <c r="AY127" s="295"/>
      <c r="AZ127" s="358"/>
      <c r="BA127" s="295"/>
      <c r="BE127" s="358"/>
      <c r="BF127" s="295"/>
      <c r="BG127" s="358"/>
      <c r="BH127" s="295"/>
      <c r="BI127" s="358"/>
      <c r="BJ127" s="295"/>
      <c r="BN127" s="358"/>
      <c r="BO127" s="295"/>
      <c r="BP127" s="358"/>
      <c r="BQ127" s="295"/>
      <c r="BR127" s="358"/>
      <c r="BS127" s="295"/>
      <c r="BW127" s="358"/>
      <c r="BX127" s="295"/>
      <c r="BY127" s="358"/>
      <c r="BZ127" s="295"/>
      <c r="CA127" s="358"/>
      <c r="CB127" s="295"/>
      <c r="CF127" s="358"/>
      <c r="CG127" s="295"/>
      <c r="CH127" s="358"/>
      <c r="CI127" s="295"/>
      <c r="CJ127" s="358"/>
      <c r="CK127" s="295"/>
      <c r="CO127" s="358"/>
      <c r="CP127" s="295"/>
      <c r="CQ127" s="358"/>
      <c r="CR127" s="358"/>
      <c r="CS127" s="358"/>
      <c r="CT127" s="295"/>
      <c r="CX127" s="358"/>
      <c r="CY127" s="295"/>
      <c r="CZ127" s="358"/>
      <c r="DA127" s="358"/>
      <c r="DB127" s="358"/>
      <c r="DC127" s="295"/>
    </row>
    <row r="128" spans="39:107">
      <c r="AM128" s="95"/>
      <c r="AO128" s="101"/>
      <c r="AP128" s="101"/>
      <c r="AQ128" s="95"/>
      <c r="AV128" s="358"/>
      <c r="AW128" s="295"/>
      <c r="AX128" s="358"/>
      <c r="AY128" s="358"/>
      <c r="AZ128" s="358"/>
      <c r="BA128" s="295"/>
      <c r="BE128" s="358"/>
      <c r="BF128" s="295"/>
      <c r="BG128" s="358"/>
      <c r="BH128" s="358"/>
      <c r="BI128" s="358"/>
      <c r="BJ128" s="295"/>
      <c r="BN128" s="358"/>
      <c r="BO128" s="295"/>
      <c r="BP128" s="358"/>
      <c r="BQ128" s="358"/>
      <c r="BR128" s="358"/>
      <c r="BS128" s="295"/>
      <c r="BW128" s="358"/>
      <c r="BX128" s="295"/>
      <c r="BY128" s="358"/>
      <c r="BZ128" s="358"/>
      <c r="CA128" s="358"/>
      <c r="CB128" s="295"/>
      <c r="CF128" s="358"/>
      <c r="CG128" s="295"/>
      <c r="CH128" s="358"/>
      <c r="CI128" s="358"/>
      <c r="CJ128" s="358"/>
      <c r="CK128" s="295"/>
      <c r="CO128" s="358"/>
      <c r="CP128" s="295"/>
      <c r="CQ128" s="358"/>
      <c r="CR128" s="358"/>
      <c r="CS128" s="358"/>
      <c r="CT128" s="295"/>
      <c r="CX128" s="358"/>
      <c r="CY128" s="295"/>
      <c r="CZ128" s="358"/>
      <c r="DA128" s="358"/>
      <c r="DB128" s="358"/>
      <c r="DC128" s="295"/>
    </row>
    <row r="129" spans="39:107">
      <c r="AM129" s="95"/>
      <c r="AO129" s="101"/>
      <c r="AP129" s="101"/>
      <c r="AQ129" s="95"/>
      <c r="AV129" s="358"/>
      <c r="AW129" s="295"/>
      <c r="AX129" s="358"/>
      <c r="AY129" s="358"/>
      <c r="AZ129" s="358"/>
      <c r="BA129" s="295"/>
      <c r="BE129" s="358"/>
      <c r="BF129" s="295"/>
      <c r="BG129" s="358"/>
      <c r="BH129" s="358"/>
      <c r="BI129" s="358"/>
      <c r="BJ129" s="295"/>
      <c r="BN129" s="358"/>
      <c r="BO129" s="295"/>
      <c r="BP129" s="358"/>
      <c r="BQ129" s="358"/>
      <c r="BR129" s="358"/>
      <c r="BS129" s="295"/>
      <c r="BW129" s="358"/>
      <c r="BX129" s="295"/>
      <c r="BY129" s="358"/>
      <c r="BZ129" s="358"/>
      <c r="CA129" s="358"/>
      <c r="CB129" s="295"/>
      <c r="CF129" s="358"/>
      <c r="CG129" s="295"/>
      <c r="CH129" s="358"/>
      <c r="CI129" s="358"/>
      <c r="CJ129" s="358"/>
      <c r="CK129" s="295"/>
      <c r="CO129" s="358"/>
      <c r="CP129" s="295"/>
      <c r="CQ129" s="358"/>
      <c r="CR129" s="358"/>
      <c r="CS129" s="358"/>
      <c r="CT129" s="295"/>
      <c r="CX129" s="358"/>
      <c r="CY129" s="295"/>
      <c r="CZ129" s="358"/>
      <c r="DA129" s="358"/>
      <c r="DB129" s="358"/>
      <c r="DC129" s="295"/>
    </row>
    <row r="130" spans="39:107">
      <c r="AM130" s="95"/>
      <c r="AO130" s="101"/>
      <c r="AP130" s="101"/>
      <c r="AQ130" s="95"/>
      <c r="AV130" s="358"/>
      <c r="AW130" s="295"/>
      <c r="AX130" s="358"/>
      <c r="AY130" s="358"/>
      <c r="AZ130" s="358"/>
      <c r="BA130" s="295"/>
      <c r="BE130" s="358"/>
      <c r="BF130" s="295"/>
      <c r="BG130" s="358"/>
      <c r="BH130" s="358"/>
      <c r="BI130" s="358"/>
      <c r="BJ130" s="295"/>
      <c r="BN130" s="358"/>
      <c r="BO130" s="295"/>
      <c r="BP130" s="358"/>
      <c r="BQ130" s="358"/>
      <c r="BR130" s="358"/>
      <c r="BS130" s="295"/>
      <c r="BW130" s="358"/>
      <c r="BX130" s="295"/>
      <c r="BY130" s="358"/>
      <c r="BZ130" s="358"/>
      <c r="CA130" s="358"/>
      <c r="CB130" s="295"/>
      <c r="CF130" s="358"/>
      <c r="CG130" s="295"/>
      <c r="CH130" s="358"/>
      <c r="CI130" s="358"/>
      <c r="CJ130" s="358"/>
      <c r="CK130" s="295"/>
      <c r="CO130" s="358"/>
      <c r="CP130" s="295"/>
      <c r="CQ130" s="358"/>
      <c r="CR130" s="358"/>
      <c r="CS130" s="358"/>
      <c r="CT130" s="295"/>
      <c r="CX130" s="358"/>
      <c r="CY130" s="295"/>
      <c r="CZ130" s="358"/>
      <c r="DA130" s="358"/>
      <c r="DB130" s="358"/>
      <c r="DC130" s="295"/>
    </row>
    <row r="131" spans="39:107">
      <c r="AM131" s="95"/>
      <c r="AO131" s="101"/>
      <c r="AP131" s="101"/>
      <c r="AQ131" s="95"/>
      <c r="AV131" s="358"/>
      <c r="AW131" s="295"/>
      <c r="AX131" s="358"/>
      <c r="AY131" s="358"/>
      <c r="AZ131" s="358"/>
      <c r="BA131" s="295"/>
      <c r="BE131" s="358"/>
      <c r="BF131" s="295"/>
      <c r="BG131" s="358"/>
      <c r="BH131" s="358"/>
      <c r="BI131" s="358"/>
      <c r="BJ131" s="295"/>
      <c r="BN131" s="358"/>
      <c r="BO131" s="295"/>
      <c r="BP131" s="358"/>
      <c r="BQ131" s="358"/>
      <c r="BR131" s="358"/>
      <c r="BS131" s="295"/>
      <c r="BW131" s="358"/>
      <c r="BX131" s="295"/>
      <c r="BY131" s="358"/>
      <c r="BZ131" s="358"/>
      <c r="CA131" s="358"/>
      <c r="CB131" s="295"/>
      <c r="CF131" s="358"/>
      <c r="CG131" s="295"/>
      <c r="CH131" s="358"/>
      <c r="CI131" s="358"/>
      <c r="CJ131" s="358"/>
      <c r="CK131" s="295"/>
      <c r="CO131" s="358"/>
      <c r="CP131" s="295"/>
      <c r="CQ131" s="358"/>
      <c r="CR131" s="358"/>
      <c r="CS131" s="358"/>
      <c r="CT131" s="295"/>
      <c r="CX131" s="358"/>
      <c r="CY131" s="295"/>
      <c r="CZ131" s="358"/>
      <c r="DA131" s="358"/>
      <c r="DB131" s="358"/>
      <c r="DC131" s="295"/>
    </row>
    <row r="132" spans="39:107">
      <c r="AM132" s="95"/>
      <c r="AO132" s="101"/>
      <c r="AP132" s="101"/>
      <c r="AQ132" s="95"/>
      <c r="AV132" s="358"/>
      <c r="AW132" s="295"/>
      <c r="AX132" s="358"/>
      <c r="AY132" s="358"/>
      <c r="AZ132" s="358"/>
      <c r="BA132" s="295"/>
      <c r="BE132" s="358"/>
      <c r="BF132" s="295"/>
      <c r="BG132" s="358"/>
      <c r="BH132" s="358"/>
      <c r="BI132" s="358"/>
      <c r="BJ132" s="295"/>
      <c r="BN132" s="358"/>
      <c r="BO132" s="295"/>
      <c r="BP132" s="358"/>
      <c r="BQ132" s="358"/>
      <c r="BR132" s="358"/>
      <c r="BS132" s="295"/>
      <c r="BW132" s="358"/>
      <c r="BX132" s="295"/>
      <c r="BY132" s="358"/>
      <c r="BZ132" s="358"/>
      <c r="CA132" s="358"/>
      <c r="CB132" s="295"/>
      <c r="CF132" s="358"/>
      <c r="CG132" s="295"/>
      <c r="CH132" s="358"/>
      <c r="CI132" s="358"/>
      <c r="CJ132" s="358"/>
      <c r="CK132" s="295"/>
      <c r="CO132" s="358"/>
      <c r="CP132" s="295"/>
      <c r="CQ132" s="358"/>
      <c r="CR132" s="358"/>
      <c r="CS132" s="358"/>
      <c r="CT132" s="295"/>
      <c r="CX132" s="358"/>
      <c r="CY132" s="295"/>
      <c r="CZ132" s="358"/>
      <c r="DA132" s="358"/>
      <c r="DB132" s="358"/>
      <c r="DC132" s="295"/>
    </row>
    <row r="133" spans="39:107">
      <c r="AM133" s="95"/>
      <c r="AO133" s="101"/>
      <c r="AP133" s="101"/>
      <c r="AQ133" s="95"/>
      <c r="AV133" s="358"/>
      <c r="AW133" s="295"/>
      <c r="AX133" s="358"/>
      <c r="AY133" s="358"/>
      <c r="AZ133" s="358"/>
      <c r="BA133" s="295"/>
      <c r="BE133" s="358"/>
      <c r="BF133" s="295"/>
      <c r="BG133" s="358"/>
      <c r="BH133" s="358"/>
      <c r="BI133" s="358"/>
      <c r="BJ133" s="295"/>
      <c r="BN133" s="358"/>
      <c r="BO133" s="295"/>
      <c r="BP133" s="358"/>
      <c r="BQ133" s="358"/>
      <c r="BR133" s="358"/>
      <c r="BS133" s="295"/>
      <c r="BW133" s="358"/>
      <c r="BX133" s="295"/>
      <c r="BY133" s="358"/>
      <c r="BZ133" s="358"/>
      <c r="CA133" s="358"/>
      <c r="CB133" s="295"/>
      <c r="CF133" s="358"/>
      <c r="CG133" s="295"/>
      <c r="CH133" s="358"/>
      <c r="CI133" s="358"/>
      <c r="CJ133" s="358"/>
      <c r="CK133" s="295"/>
      <c r="CO133" s="358"/>
      <c r="CP133" s="295"/>
      <c r="CQ133" s="358"/>
      <c r="CR133" s="358"/>
      <c r="CS133" s="358"/>
      <c r="CT133" s="295"/>
      <c r="CX133" s="358"/>
      <c r="CY133" s="295"/>
      <c r="CZ133" s="358"/>
      <c r="DA133" s="358"/>
      <c r="DB133" s="358"/>
      <c r="DC133" s="295"/>
    </row>
    <row r="134" spans="39:107">
      <c r="AM134" s="95"/>
      <c r="AO134" s="101"/>
      <c r="AP134" s="101"/>
      <c r="AQ134" s="95"/>
      <c r="AV134" s="358"/>
      <c r="AW134" s="295"/>
      <c r="AX134" s="358"/>
      <c r="AY134" s="358"/>
      <c r="AZ134" s="358"/>
      <c r="BA134" s="295"/>
      <c r="BE134" s="358"/>
      <c r="BF134" s="295"/>
      <c r="BG134" s="358"/>
      <c r="BH134" s="358"/>
      <c r="BI134" s="358"/>
      <c r="BJ134" s="295"/>
      <c r="BN134" s="358"/>
      <c r="BO134" s="295"/>
      <c r="BP134" s="358"/>
      <c r="BQ134" s="358"/>
      <c r="BR134" s="358"/>
      <c r="BS134" s="295"/>
      <c r="BW134" s="358"/>
      <c r="BX134" s="295"/>
      <c r="BY134" s="358"/>
      <c r="BZ134" s="358"/>
      <c r="CA134" s="358"/>
      <c r="CB134" s="295"/>
      <c r="CF134" s="358"/>
      <c r="CG134" s="295"/>
      <c r="CH134" s="358"/>
      <c r="CI134" s="358"/>
      <c r="CJ134" s="358"/>
      <c r="CK134" s="295"/>
      <c r="CO134" s="358"/>
      <c r="CP134" s="295"/>
      <c r="CQ134" s="358"/>
      <c r="CR134" s="358"/>
      <c r="CS134" s="358"/>
      <c r="CT134" s="295"/>
      <c r="CX134" s="358"/>
      <c r="CY134" s="295"/>
      <c r="CZ134" s="358"/>
      <c r="DA134" s="358"/>
      <c r="DB134" s="358"/>
      <c r="DC134" s="295"/>
    </row>
    <row r="135" spans="39:107">
      <c r="AM135" s="95"/>
      <c r="AO135" s="101"/>
      <c r="AP135" s="101"/>
      <c r="AQ135" s="95"/>
      <c r="AV135" s="358"/>
      <c r="AW135" s="295"/>
      <c r="AX135" s="358"/>
      <c r="AY135" s="358"/>
      <c r="AZ135" s="358"/>
      <c r="BA135" s="295"/>
      <c r="BE135" s="358"/>
      <c r="BF135" s="295"/>
      <c r="BG135" s="358"/>
      <c r="BH135" s="358"/>
      <c r="BI135" s="358"/>
      <c r="BJ135" s="295"/>
      <c r="BN135" s="358"/>
      <c r="BO135" s="295"/>
      <c r="BP135" s="358"/>
      <c r="BQ135" s="358"/>
      <c r="BR135" s="358"/>
      <c r="BS135" s="295"/>
      <c r="BW135" s="358"/>
      <c r="BX135" s="295"/>
      <c r="BY135" s="358"/>
      <c r="BZ135" s="358"/>
      <c r="CA135" s="358"/>
      <c r="CB135" s="295"/>
      <c r="CF135" s="358"/>
      <c r="CG135" s="295"/>
      <c r="CH135" s="358"/>
      <c r="CI135" s="358"/>
      <c r="CJ135" s="358"/>
      <c r="CK135" s="295"/>
      <c r="CO135" s="358"/>
      <c r="CP135" s="295"/>
      <c r="CQ135" s="358"/>
      <c r="CR135" s="358"/>
      <c r="CS135" s="358"/>
      <c r="CT135" s="295"/>
      <c r="CX135" s="358"/>
      <c r="CY135" s="295"/>
      <c r="CZ135" s="358"/>
      <c r="DA135" s="358"/>
      <c r="DB135" s="358"/>
      <c r="DC135" s="295"/>
    </row>
    <row r="136" spans="39:107">
      <c r="AM136" s="95"/>
      <c r="AO136" s="101"/>
      <c r="AP136" s="101"/>
      <c r="AQ136" s="95"/>
      <c r="AV136" s="358"/>
      <c r="AW136" s="295"/>
      <c r="AX136" s="358"/>
      <c r="AY136" s="358"/>
      <c r="AZ136" s="358"/>
      <c r="BA136" s="295"/>
      <c r="BE136" s="358"/>
      <c r="BF136" s="295"/>
      <c r="BG136" s="358"/>
      <c r="BH136" s="358"/>
      <c r="BI136" s="358"/>
      <c r="BJ136" s="295"/>
      <c r="BN136" s="358"/>
      <c r="BO136" s="295"/>
      <c r="BP136" s="358"/>
      <c r="BQ136" s="358"/>
      <c r="BR136" s="358"/>
      <c r="BS136" s="295"/>
      <c r="BW136" s="358"/>
      <c r="BX136" s="295"/>
      <c r="BY136" s="358"/>
      <c r="BZ136" s="358"/>
      <c r="CA136" s="358"/>
      <c r="CB136" s="295"/>
      <c r="CF136" s="358"/>
      <c r="CG136" s="295"/>
      <c r="CH136" s="358"/>
      <c r="CI136" s="358"/>
      <c r="CJ136" s="358"/>
      <c r="CK136" s="295"/>
      <c r="CO136" s="358"/>
      <c r="CP136" s="295"/>
      <c r="CQ136" s="358"/>
      <c r="CR136" s="358"/>
      <c r="CS136" s="358"/>
      <c r="CT136" s="295"/>
      <c r="CX136" s="358"/>
      <c r="CY136" s="295"/>
      <c r="CZ136" s="358"/>
      <c r="DA136" s="358"/>
      <c r="DB136" s="358"/>
      <c r="DC136" s="295"/>
    </row>
    <row r="137" spans="39:107">
      <c r="AM137" s="95"/>
      <c r="AO137" s="101"/>
      <c r="AP137" s="101"/>
      <c r="AQ137" s="95"/>
      <c r="AV137" s="358"/>
      <c r="AW137" s="295"/>
      <c r="AX137" s="358"/>
      <c r="AY137" s="358"/>
      <c r="AZ137" s="358"/>
      <c r="BA137" s="295"/>
      <c r="BE137" s="358"/>
      <c r="BF137" s="295"/>
      <c r="BG137" s="358"/>
      <c r="BH137" s="358"/>
      <c r="BI137" s="358"/>
      <c r="BJ137" s="295"/>
      <c r="BN137" s="358"/>
      <c r="BO137" s="295"/>
      <c r="BP137" s="358"/>
      <c r="BQ137" s="358"/>
      <c r="BR137" s="358"/>
      <c r="BS137" s="295"/>
      <c r="BW137" s="358"/>
      <c r="BX137" s="295"/>
      <c r="BY137" s="358"/>
      <c r="BZ137" s="358"/>
      <c r="CA137" s="358"/>
      <c r="CB137" s="295"/>
      <c r="CF137" s="358"/>
      <c r="CG137" s="295"/>
      <c r="CH137" s="358"/>
      <c r="CI137" s="358"/>
      <c r="CJ137" s="358"/>
      <c r="CK137" s="295"/>
      <c r="CO137" s="358"/>
      <c r="CP137" s="295"/>
      <c r="CQ137" s="358"/>
      <c r="CR137" s="358"/>
      <c r="CS137" s="358"/>
      <c r="CT137" s="295"/>
      <c r="CX137" s="358"/>
      <c r="CY137" s="295"/>
      <c r="CZ137" s="358"/>
      <c r="DA137" s="358"/>
      <c r="DB137" s="358"/>
      <c r="DC137" s="295"/>
    </row>
    <row r="138" spans="39:107">
      <c r="AM138" s="95"/>
      <c r="AO138" s="101"/>
      <c r="AP138" s="101"/>
      <c r="AQ138" s="95"/>
      <c r="AV138" s="358"/>
      <c r="AW138" s="295"/>
      <c r="AX138" s="358"/>
      <c r="AY138" s="358"/>
      <c r="AZ138" s="358"/>
      <c r="BA138" s="295"/>
      <c r="BE138" s="358"/>
      <c r="BF138" s="295"/>
      <c r="BG138" s="358"/>
      <c r="BH138" s="358"/>
      <c r="BI138" s="358"/>
      <c r="BJ138" s="295"/>
      <c r="BN138" s="358"/>
      <c r="BO138" s="295"/>
      <c r="BP138" s="358"/>
      <c r="BQ138" s="358"/>
      <c r="BR138" s="358"/>
      <c r="BS138" s="295"/>
      <c r="BW138" s="358"/>
      <c r="BX138" s="295"/>
      <c r="BY138" s="358"/>
      <c r="BZ138" s="358"/>
      <c r="CA138" s="358"/>
      <c r="CB138" s="295"/>
      <c r="CF138" s="358"/>
      <c r="CG138" s="295"/>
      <c r="CH138" s="358"/>
      <c r="CI138" s="358"/>
      <c r="CJ138" s="358"/>
      <c r="CK138" s="295"/>
      <c r="CO138" s="358"/>
      <c r="CP138" s="295"/>
      <c r="CQ138" s="358"/>
      <c r="CR138" s="358"/>
      <c r="CS138" s="358"/>
      <c r="CT138" s="295"/>
      <c r="CX138" s="358"/>
      <c r="CY138" s="295"/>
      <c r="CZ138" s="358"/>
      <c r="DA138" s="358"/>
      <c r="DB138" s="358"/>
      <c r="DC138" s="295"/>
    </row>
    <row r="139" spans="39:107">
      <c r="AM139" s="95"/>
      <c r="AO139" s="101"/>
      <c r="AP139" s="101"/>
      <c r="AQ139" s="95"/>
      <c r="AV139" s="358"/>
      <c r="AW139" s="295"/>
      <c r="AX139" s="358"/>
      <c r="AY139" s="358"/>
      <c r="AZ139" s="358"/>
      <c r="BA139" s="295"/>
      <c r="BE139" s="358"/>
      <c r="BF139" s="295"/>
      <c r="BG139" s="358"/>
      <c r="BH139" s="358"/>
      <c r="BI139" s="358"/>
      <c r="BJ139" s="295"/>
      <c r="BN139" s="358"/>
      <c r="BO139" s="295"/>
      <c r="BP139" s="358"/>
      <c r="BQ139" s="358"/>
      <c r="BR139" s="358"/>
      <c r="BS139" s="295"/>
      <c r="BW139" s="358"/>
      <c r="BX139" s="295"/>
      <c r="BY139" s="358"/>
      <c r="BZ139" s="358"/>
      <c r="CA139" s="358"/>
      <c r="CB139" s="295"/>
      <c r="CF139" s="358"/>
      <c r="CG139" s="295"/>
      <c r="CH139" s="358"/>
      <c r="CI139" s="358"/>
      <c r="CJ139" s="358"/>
      <c r="CK139" s="295"/>
      <c r="CO139" s="358"/>
      <c r="CP139" s="295"/>
      <c r="CQ139" s="358"/>
      <c r="CR139" s="358"/>
      <c r="CS139" s="358"/>
      <c r="CT139" s="295"/>
      <c r="CX139" s="358"/>
      <c r="CY139" s="295"/>
      <c r="CZ139" s="358"/>
      <c r="DA139" s="358"/>
      <c r="DB139" s="358"/>
      <c r="DC139" s="295"/>
    </row>
    <row r="140" spans="39:107">
      <c r="AM140" s="95"/>
      <c r="AO140" s="101"/>
      <c r="AP140" s="101"/>
      <c r="AQ140" s="95"/>
      <c r="AV140" s="358"/>
      <c r="AW140" s="295"/>
      <c r="AX140" s="358"/>
      <c r="AY140" s="358"/>
      <c r="AZ140" s="358"/>
      <c r="BA140" s="295"/>
      <c r="BE140" s="358"/>
      <c r="BF140" s="295"/>
      <c r="BG140" s="358"/>
      <c r="BH140" s="358"/>
      <c r="BI140" s="358"/>
      <c r="BJ140" s="295"/>
      <c r="BN140" s="358"/>
      <c r="BO140" s="295"/>
      <c r="BP140" s="358"/>
      <c r="BQ140" s="358"/>
      <c r="BR140" s="358"/>
      <c r="BS140" s="295"/>
      <c r="BW140" s="358"/>
      <c r="BX140" s="295"/>
      <c r="BY140" s="358"/>
      <c r="BZ140" s="358"/>
      <c r="CA140" s="358"/>
      <c r="CB140" s="295"/>
      <c r="CF140" s="358"/>
      <c r="CG140" s="295"/>
      <c r="CH140" s="358"/>
      <c r="CI140" s="358"/>
      <c r="CJ140" s="358"/>
      <c r="CK140" s="295"/>
      <c r="CO140" s="358"/>
      <c r="CP140" s="295"/>
      <c r="CQ140" s="358"/>
      <c r="CR140" s="358"/>
      <c r="CS140" s="358"/>
      <c r="CT140" s="295"/>
      <c r="CX140" s="358"/>
      <c r="CY140" s="295"/>
      <c r="CZ140" s="358"/>
      <c r="DA140" s="358"/>
      <c r="DB140" s="358"/>
      <c r="DC140" s="295"/>
    </row>
    <row r="141" spans="39:107">
      <c r="AM141" s="95"/>
      <c r="AO141" s="101"/>
      <c r="AP141" s="101"/>
      <c r="AQ141" s="95"/>
      <c r="AV141" s="358"/>
      <c r="AW141" s="295"/>
      <c r="AX141" s="358"/>
      <c r="AY141" s="358"/>
      <c r="AZ141" s="358"/>
      <c r="BA141" s="295"/>
      <c r="BE141" s="358"/>
      <c r="BF141" s="295"/>
      <c r="BG141" s="358"/>
      <c r="BH141" s="358"/>
      <c r="BI141" s="358"/>
      <c r="BJ141" s="295"/>
      <c r="BN141" s="358"/>
      <c r="BO141" s="295"/>
      <c r="BP141" s="358"/>
      <c r="BQ141" s="358"/>
      <c r="BR141" s="358"/>
      <c r="BS141" s="295"/>
      <c r="BW141" s="358"/>
      <c r="BX141" s="295"/>
      <c r="BY141" s="358"/>
      <c r="BZ141" s="358"/>
      <c r="CA141" s="358"/>
      <c r="CB141" s="295"/>
      <c r="CF141" s="358"/>
      <c r="CG141" s="295"/>
      <c r="CH141" s="358"/>
      <c r="CI141" s="358"/>
      <c r="CJ141" s="358"/>
      <c r="CK141" s="295"/>
      <c r="CO141" s="358"/>
      <c r="CP141" s="295"/>
      <c r="CQ141" s="358"/>
      <c r="CR141" s="358"/>
      <c r="CS141" s="358"/>
      <c r="CT141" s="295"/>
      <c r="CX141" s="358"/>
      <c r="CY141" s="295"/>
      <c r="CZ141" s="358"/>
      <c r="DA141" s="358"/>
      <c r="DB141" s="358"/>
      <c r="DC141" s="295"/>
    </row>
    <row r="142" spans="39:107">
      <c r="AM142" s="95"/>
      <c r="AO142" s="101"/>
      <c r="AP142" s="101"/>
      <c r="AQ142" s="95"/>
      <c r="AV142" s="358"/>
      <c r="AW142" s="295"/>
      <c r="AX142" s="358"/>
      <c r="AY142" s="358"/>
      <c r="AZ142" s="358"/>
      <c r="BA142" s="295"/>
      <c r="BE142" s="358"/>
      <c r="BF142" s="295"/>
      <c r="BG142" s="358"/>
      <c r="BH142" s="358"/>
      <c r="BI142" s="358"/>
      <c r="BJ142" s="295"/>
      <c r="BN142" s="358"/>
      <c r="BO142" s="295"/>
      <c r="BP142" s="358"/>
      <c r="BQ142" s="358"/>
      <c r="BR142" s="358"/>
      <c r="BS142" s="295"/>
      <c r="BW142" s="358"/>
      <c r="BX142" s="295"/>
      <c r="BY142" s="358"/>
      <c r="BZ142" s="358"/>
      <c r="CA142" s="358"/>
      <c r="CB142" s="295"/>
      <c r="CF142" s="358"/>
      <c r="CG142" s="295"/>
      <c r="CH142" s="358"/>
      <c r="CI142" s="358"/>
      <c r="CJ142" s="358"/>
      <c r="CK142" s="295"/>
      <c r="CO142" s="358"/>
      <c r="CP142" s="295"/>
      <c r="CQ142" s="358"/>
      <c r="CR142" s="358"/>
      <c r="CS142" s="358"/>
      <c r="CT142" s="295"/>
      <c r="CX142" s="358"/>
      <c r="CY142" s="295"/>
      <c r="CZ142" s="358"/>
      <c r="DA142" s="358"/>
      <c r="DB142" s="358"/>
      <c r="DC142" s="295"/>
    </row>
    <row r="143" spans="39:107">
      <c r="AM143" s="95"/>
      <c r="AO143" s="101"/>
      <c r="AP143" s="101"/>
      <c r="AQ143" s="95"/>
      <c r="AV143" s="358"/>
      <c r="AW143" s="295"/>
      <c r="AX143" s="358"/>
      <c r="AY143" s="358"/>
      <c r="AZ143" s="358"/>
      <c r="BA143" s="295"/>
      <c r="BE143" s="358"/>
      <c r="BF143" s="295"/>
      <c r="BG143" s="358"/>
      <c r="BH143" s="358"/>
      <c r="BI143" s="358"/>
      <c r="BJ143" s="295"/>
      <c r="BN143" s="358"/>
      <c r="BO143" s="295"/>
      <c r="BP143" s="358"/>
      <c r="BQ143" s="358"/>
      <c r="BR143" s="358"/>
      <c r="BS143" s="295"/>
      <c r="BW143" s="358"/>
      <c r="BX143" s="295"/>
      <c r="BY143" s="358"/>
      <c r="BZ143" s="358"/>
      <c r="CA143" s="358"/>
      <c r="CB143" s="295"/>
      <c r="CF143" s="358"/>
      <c r="CG143" s="295"/>
      <c r="CH143" s="358"/>
      <c r="CI143" s="358"/>
      <c r="CJ143" s="358"/>
      <c r="CK143" s="295"/>
      <c r="CO143" s="358"/>
      <c r="CP143" s="295"/>
      <c r="CQ143" s="358"/>
      <c r="CR143" s="358"/>
      <c r="CS143" s="358"/>
      <c r="CT143" s="295"/>
      <c r="CX143" s="358"/>
      <c r="CY143" s="295"/>
      <c r="CZ143" s="358"/>
      <c r="DA143" s="358"/>
      <c r="DB143" s="358"/>
      <c r="DC143" s="295"/>
    </row>
    <row r="144" spans="39:107">
      <c r="AM144" s="95"/>
      <c r="AO144" s="101"/>
      <c r="AP144" s="101"/>
      <c r="AQ144" s="95"/>
      <c r="AV144" s="358"/>
      <c r="AW144" s="295"/>
      <c r="AX144" s="358"/>
      <c r="AY144" s="358"/>
      <c r="AZ144" s="358"/>
      <c r="BA144" s="295"/>
      <c r="BE144" s="358"/>
      <c r="BF144" s="295"/>
      <c r="BG144" s="358"/>
      <c r="BH144" s="358"/>
      <c r="BI144" s="358"/>
      <c r="BJ144" s="295"/>
      <c r="BN144" s="358"/>
      <c r="BO144" s="295"/>
      <c r="BP144" s="358"/>
      <c r="BQ144" s="358"/>
      <c r="BR144" s="358"/>
      <c r="BS144" s="295"/>
      <c r="BW144" s="358"/>
      <c r="BX144" s="295"/>
      <c r="BY144" s="358"/>
      <c r="BZ144" s="358"/>
      <c r="CA144" s="358"/>
      <c r="CB144" s="295"/>
      <c r="CF144" s="358"/>
      <c r="CG144" s="295"/>
      <c r="CH144" s="358"/>
      <c r="CI144" s="358"/>
      <c r="CJ144" s="358"/>
      <c r="CK144" s="295"/>
      <c r="CO144" s="358"/>
      <c r="CP144" s="295"/>
      <c r="CQ144" s="358"/>
      <c r="CR144" s="358"/>
      <c r="CS144" s="358"/>
      <c r="CT144" s="295"/>
      <c r="CX144" s="358"/>
      <c r="CY144" s="295"/>
      <c r="CZ144" s="358"/>
      <c r="DA144" s="358"/>
      <c r="DB144" s="358"/>
      <c r="DC144" s="295"/>
    </row>
    <row r="145" spans="39:107">
      <c r="AM145" s="95"/>
      <c r="AO145" s="101"/>
      <c r="AP145" s="101"/>
      <c r="AQ145" s="95"/>
      <c r="AV145" s="358"/>
      <c r="AW145" s="295"/>
      <c r="AX145" s="358"/>
      <c r="AY145" s="358"/>
      <c r="AZ145" s="358"/>
      <c r="BA145" s="295"/>
      <c r="BE145" s="358"/>
      <c r="BF145" s="295"/>
      <c r="BG145" s="358"/>
      <c r="BH145" s="358"/>
      <c r="BI145" s="358"/>
      <c r="BJ145" s="295"/>
      <c r="BN145" s="358"/>
      <c r="BO145" s="295"/>
      <c r="BP145" s="358"/>
      <c r="BQ145" s="358"/>
      <c r="BR145" s="358"/>
      <c r="BS145" s="295"/>
      <c r="BW145" s="358"/>
      <c r="BX145" s="295"/>
      <c r="BY145" s="358"/>
      <c r="BZ145" s="358"/>
      <c r="CA145" s="358"/>
      <c r="CB145" s="295"/>
      <c r="CF145" s="358"/>
      <c r="CG145" s="295"/>
      <c r="CH145" s="358"/>
      <c r="CI145" s="358"/>
      <c r="CJ145" s="358"/>
      <c r="CK145" s="295"/>
      <c r="CO145" s="358"/>
      <c r="CP145" s="295"/>
      <c r="CQ145" s="358"/>
      <c r="CR145" s="358"/>
      <c r="CS145" s="358"/>
      <c r="CT145" s="295"/>
      <c r="CX145" s="358"/>
      <c r="CY145" s="295"/>
      <c r="CZ145" s="358"/>
      <c r="DA145" s="358"/>
      <c r="DB145" s="358"/>
      <c r="DC145" s="295"/>
    </row>
    <row r="146" spans="39:107">
      <c r="AM146" s="95"/>
      <c r="AO146" s="101"/>
      <c r="AP146" s="101"/>
      <c r="AQ146" s="95"/>
      <c r="AV146" s="358"/>
      <c r="AW146" s="295"/>
      <c r="AX146" s="358"/>
      <c r="AY146" s="358"/>
      <c r="AZ146" s="358"/>
      <c r="BA146" s="295"/>
      <c r="BE146" s="358"/>
      <c r="BF146" s="295"/>
      <c r="BG146" s="358"/>
      <c r="BH146" s="358"/>
      <c r="BI146" s="358"/>
      <c r="BJ146" s="295"/>
      <c r="BN146" s="358"/>
      <c r="BO146" s="295"/>
      <c r="BP146" s="358"/>
      <c r="BQ146" s="358"/>
      <c r="BR146" s="358"/>
      <c r="BS146" s="295"/>
      <c r="BW146" s="358"/>
      <c r="BX146" s="295"/>
      <c r="BY146" s="358"/>
      <c r="BZ146" s="358"/>
      <c r="CA146" s="358"/>
      <c r="CB146" s="295"/>
      <c r="CF146" s="358"/>
      <c r="CG146" s="295"/>
      <c r="CH146" s="358"/>
      <c r="CI146" s="358"/>
      <c r="CJ146" s="358"/>
      <c r="CK146" s="295"/>
      <c r="CO146" s="358"/>
      <c r="CP146" s="295"/>
      <c r="CQ146" s="358"/>
      <c r="CR146" s="358"/>
      <c r="CS146" s="358"/>
      <c r="CT146" s="295"/>
      <c r="CX146" s="358"/>
      <c r="CY146" s="295"/>
      <c r="CZ146" s="358"/>
      <c r="DA146" s="358"/>
      <c r="DB146" s="358"/>
      <c r="DC146" s="295"/>
    </row>
    <row r="147" spans="39:107">
      <c r="AM147" s="95"/>
      <c r="AO147" s="101"/>
      <c r="AP147" s="101"/>
      <c r="AQ147" s="95"/>
      <c r="AV147" s="358"/>
      <c r="AW147" s="295"/>
      <c r="AX147" s="358"/>
      <c r="AY147" s="358"/>
      <c r="AZ147" s="358"/>
      <c r="BA147" s="295"/>
      <c r="BE147" s="358"/>
      <c r="BF147" s="295"/>
      <c r="BG147" s="358"/>
      <c r="BH147" s="358"/>
      <c r="BI147" s="358"/>
      <c r="BJ147" s="295"/>
      <c r="BN147" s="358"/>
      <c r="BO147" s="295"/>
      <c r="BP147" s="358"/>
      <c r="BQ147" s="358"/>
      <c r="BR147" s="358"/>
      <c r="BS147" s="295"/>
      <c r="BW147" s="358"/>
      <c r="BX147" s="295"/>
      <c r="BY147" s="358"/>
      <c r="BZ147" s="358"/>
      <c r="CA147" s="358"/>
      <c r="CB147" s="295"/>
      <c r="CF147" s="358"/>
      <c r="CG147" s="295"/>
      <c r="CH147" s="358"/>
      <c r="CI147" s="358"/>
      <c r="CJ147" s="358"/>
      <c r="CK147" s="295"/>
      <c r="CO147" s="358"/>
      <c r="CP147" s="295"/>
      <c r="CQ147" s="358"/>
      <c r="CR147" s="358"/>
      <c r="CS147" s="358"/>
      <c r="CT147" s="295"/>
      <c r="CX147" s="358"/>
      <c r="CY147" s="295"/>
      <c r="CZ147" s="358"/>
      <c r="DA147" s="358"/>
      <c r="DB147" s="358"/>
      <c r="DC147" s="295"/>
    </row>
    <row r="148" spans="39:107">
      <c r="AM148" s="95"/>
      <c r="AO148" s="101"/>
      <c r="AP148" s="101"/>
      <c r="AQ148" s="95"/>
      <c r="AV148" s="358"/>
      <c r="AW148" s="295"/>
      <c r="AX148" s="358"/>
      <c r="AY148" s="358"/>
      <c r="AZ148" s="358"/>
      <c r="BA148" s="295"/>
      <c r="BE148" s="358"/>
      <c r="BF148" s="295"/>
      <c r="BG148" s="358"/>
      <c r="BH148" s="358"/>
      <c r="BI148" s="358"/>
      <c r="BJ148" s="295"/>
      <c r="BN148" s="358"/>
      <c r="BO148" s="295"/>
      <c r="BP148" s="358"/>
      <c r="BQ148" s="358"/>
      <c r="BR148" s="358"/>
      <c r="BS148" s="295"/>
      <c r="BW148" s="358"/>
      <c r="BX148" s="295"/>
      <c r="BY148" s="358"/>
      <c r="BZ148" s="358"/>
      <c r="CA148" s="358"/>
      <c r="CB148" s="295"/>
      <c r="CF148" s="358"/>
      <c r="CG148" s="295"/>
      <c r="CH148" s="358"/>
      <c r="CI148" s="358"/>
      <c r="CJ148" s="358"/>
      <c r="CK148" s="295"/>
      <c r="CO148" s="358"/>
      <c r="CP148" s="295"/>
      <c r="CQ148" s="358"/>
      <c r="CR148" s="358"/>
      <c r="CS148" s="358"/>
      <c r="CT148" s="295"/>
      <c r="CX148" s="358"/>
      <c r="CY148" s="295"/>
      <c r="CZ148" s="358"/>
      <c r="DA148" s="358"/>
      <c r="DB148" s="358"/>
      <c r="DC148" s="295"/>
    </row>
    <row r="149" spans="39:107">
      <c r="AM149" s="95"/>
      <c r="AO149" s="101"/>
      <c r="AP149" s="101"/>
      <c r="AQ149" s="95"/>
      <c r="AV149" s="358"/>
      <c r="AW149" s="295"/>
      <c r="AX149" s="358"/>
      <c r="AY149" s="358"/>
      <c r="AZ149" s="358"/>
      <c r="BA149" s="295"/>
      <c r="BE149" s="358"/>
      <c r="BF149" s="295"/>
      <c r="BG149" s="358"/>
      <c r="BH149" s="358"/>
      <c r="BI149" s="358"/>
      <c r="BJ149" s="295"/>
      <c r="BN149" s="358"/>
      <c r="BO149" s="295"/>
      <c r="BP149" s="358"/>
      <c r="BQ149" s="358"/>
      <c r="BR149" s="358"/>
      <c r="BS149" s="295"/>
      <c r="BW149" s="358"/>
      <c r="BX149" s="295"/>
      <c r="BY149" s="358"/>
      <c r="BZ149" s="358"/>
      <c r="CA149" s="358"/>
      <c r="CB149" s="295"/>
      <c r="CF149" s="358"/>
      <c r="CG149" s="295"/>
      <c r="CH149" s="358"/>
      <c r="CI149" s="358"/>
      <c r="CJ149" s="358"/>
      <c r="CK149" s="295"/>
      <c r="CO149" s="358"/>
      <c r="CP149" s="295"/>
      <c r="CQ149" s="358"/>
      <c r="CR149" s="358"/>
      <c r="CS149" s="358"/>
      <c r="CT149" s="295"/>
      <c r="CX149" s="358"/>
      <c r="CY149" s="295"/>
      <c r="CZ149" s="358"/>
      <c r="DA149" s="358"/>
      <c r="DB149" s="358"/>
      <c r="DC149" s="295"/>
    </row>
    <row r="150" spans="39:107">
      <c r="AM150" s="95"/>
      <c r="AO150" s="101"/>
      <c r="AP150" s="101"/>
      <c r="AQ150" s="95"/>
      <c r="AV150" s="358"/>
      <c r="AW150" s="295"/>
      <c r="AX150" s="358"/>
      <c r="AY150" s="358"/>
      <c r="AZ150" s="358"/>
      <c r="BA150" s="295"/>
      <c r="BE150" s="358"/>
      <c r="BF150" s="295"/>
      <c r="BG150" s="358"/>
      <c r="BH150" s="358"/>
      <c r="BI150" s="358"/>
      <c r="BJ150" s="295"/>
      <c r="BN150" s="358"/>
      <c r="BO150" s="295"/>
      <c r="BP150" s="358"/>
      <c r="BQ150" s="358"/>
      <c r="BR150" s="358"/>
      <c r="BS150" s="295"/>
      <c r="BW150" s="358"/>
      <c r="BX150" s="295"/>
      <c r="BY150" s="358"/>
      <c r="BZ150" s="358"/>
      <c r="CA150" s="358"/>
      <c r="CB150" s="295"/>
      <c r="CF150" s="358"/>
      <c r="CG150" s="295"/>
      <c r="CH150" s="358"/>
      <c r="CI150" s="358"/>
      <c r="CJ150" s="358"/>
      <c r="CK150" s="295"/>
      <c r="CO150" s="358"/>
      <c r="CP150" s="295"/>
      <c r="CQ150" s="358"/>
      <c r="CR150" s="358"/>
      <c r="CS150" s="358"/>
      <c r="CT150" s="295"/>
      <c r="CX150" s="358"/>
      <c r="CY150" s="295"/>
      <c r="CZ150" s="358"/>
      <c r="DA150" s="358"/>
      <c r="DB150" s="358"/>
      <c r="DC150" s="295"/>
    </row>
    <row r="151" spans="39:107">
      <c r="AM151" s="95"/>
      <c r="AO151" s="101"/>
      <c r="AP151" s="101"/>
      <c r="AQ151" s="95"/>
      <c r="AV151" s="358"/>
      <c r="AW151" s="295"/>
      <c r="AX151" s="358"/>
      <c r="AY151" s="358"/>
      <c r="AZ151" s="358"/>
      <c r="BA151" s="295"/>
      <c r="BE151" s="358"/>
      <c r="BF151" s="295"/>
      <c r="BG151" s="358"/>
      <c r="BH151" s="358"/>
      <c r="BI151" s="358"/>
      <c r="BJ151" s="295"/>
      <c r="BN151" s="358"/>
      <c r="BO151" s="295"/>
      <c r="BP151" s="358"/>
      <c r="BQ151" s="358"/>
      <c r="BR151" s="358"/>
      <c r="BS151" s="295"/>
      <c r="BW151" s="358"/>
      <c r="BX151" s="295"/>
      <c r="BY151" s="358"/>
      <c r="BZ151" s="358"/>
      <c r="CA151" s="358"/>
      <c r="CB151" s="295"/>
      <c r="CF151" s="358"/>
      <c r="CG151" s="295"/>
      <c r="CH151" s="358"/>
      <c r="CI151" s="358"/>
      <c r="CJ151" s="358"/>
      <c r="CK151" s="295"/>
      <c r="CO151" s="358"/>
      <c r="CP151" s="295"/>
      <c r="CQ151" s="358"/>
      <c r="CR151" s="358"/>
      <c r="CS151" s="358"/>
      <c r="CT151" s="295"/>
      <c r="CX151" s="358"/>
      <c r="CY151" s="295"/>
      <c r="CZ151" s="358"/>
      <c r="DA151" s="358"/>
      <c r="DB151" s="358"/>
      <c r="DC151" s="295"/>
    </row>
    <row r="152" spans="48:107">
      <c r="AV152" s="358"/>
      <c r="AW152" s="295"/>
      <c r="AX152" s="358"/>
      <c r="AY152" s="358"/>
      <c r="AZ152" s="358"/>
      <c r="BA152" s="295"/>
      <c r="BE152" s="358"/>
      <c r="BF152" s="295"/>
      <c r="BG152" s="358"/>
      <c r="BH152" s="358"/>
      <c r="BI152" s="358"/>
      <c r="BJ152" s="295"/>
      <c r="BN152" s="358"/>
      <c r="BO152" s="295"/>
      <c r="BP152" s="358"/>
      <c r="BQ152" s="358"/>
      <c r="BR152" s="358"/>
      <c r="BS152" s="295"/>
      <c r="BW152" s="358"/>
      <c r="BX152" s="295"/>
      <c r="BY152" s="358"/>
      <c r="BZ152" s="358"/>
      <c r="CA152" s="358"/>
      <c r="CB152" s="295"/>
      <c r="CF152" s="358"/>
      <c r="CG152" s="295"/>
      <c r="CH152" s="358"/>
      <c r="CI152" s="358"/>
      <c r="CJ152" s="358"/>
      <c r="CK152" s="295"/>
      <c r="CO152" s="358"/>
      <c r="CP152" s="295"/>
      <c r="CQ152" s="358"/>
      <c r="CR152" s="358"/>
      <c r="CS152" s="358"/>
      <c r="CT152" s="295"/>
      <c r="CX152" s="358"/>
      <c r="CY152" s="295"/>
      <c r="CZ152" s="358"/>
      <c r="DA152" s="358"/>
      <c r="DB152" s="358"/>
      <c r="DC152" s="295"/>
    </row>
    <row r="153" spans="48:107">
      <c r="AV153" s="358"/>
      <c r="AW153" s="295"/>
      <c r="AX153" s="358"/>
      <c r="AY153" s="358"/>
      <c r="AZ153" s="358"/>
      <c r="BA153" s="295"/>
      <c r="BE153" s="358"/>
      <c r="BF153" s="295"/>
      <c r="BG153" s="358"/>
      <c r="BH153" s="358"/>
      <c r="BI153" s="358"/>
      <c r="BJ153" s="295"/>
      <c r="BN153" s="358"/>
      <c r="BO153" s="295"/>
      <c r="BP153" s="358"/>
      <c r="BQ153" s="358"/>
      <c r="BR153" s="358"/>
      <c r="BS153" s="295"/>
      <c r="BW153" s="358"/>
      <c r="BX153" s="295"/>
      <c r="BY153" s="358"/>
      <c r="BZ153" s="358"/>
      <c r="CA153" s="358"/>
      <c r="CB153" s="295"/>
      <c r="CF153" s="358"/>
      <c r="CG153" s="295"/>
      <c r="CH153" s="358"/>
      <c r="CI153" s="358"/>
      <c r="CJ153" s="358"/>
      <c r="CK153" s="295"/>
      <c r="CO153" s="358"/>
      <c r="CP153" s="295"/>
      <c r="CQ153" s="358"/>
      <c r="CR153" s="358"/>
      <c r="CS153" s="358"/>
      <c r="CT153" s="295"/>
      <c r="CX153" s="358"/>
      <c r="CY153" s="295"/>
      <c r="CZ153" s="358"/>
      <c r="DA153" s="358"/>
      <c r="DB153" s="358"/>
      <c r="DC153" s="295"/>
    </row>
    <row r="154" spans="48:107">
      <c r="AV154" s="358"/>
      <c r="AW154" s="295"/>
      <c r="AX154" s="358"/>
      <c r="AY154" s="358"/>
      <c r="AZ154" s="358"/>
      <c r="BA154" s="295"/>
      <c r="BE154" s="358"/>
      <c r="BF154" s="295"/>
      <c r="BG154" s="358"/>
      <c r="BH154" s="358"/>
      <c r="BI154" s="358"/>
      <c r="BJ154" s="295"/>
      <c r="BN154" s="358"/>
      <c r="BO154" s="295"/>
      <c r="BP154" s="358"/>
      <c r="BQ154" s="358"/>
      <c r="BR154" s="358"/>
      <c r="BS154" s="295"/>
      <c r="BW154" s="358"/>
      <c r="BX154" s="295"/>
      <c r="BY154" s="358"/>
      <c r="BZ154" s="358"/>
      <c r="CA154" s="358"/>
      <c r="CB154" s="295"/>
      <c r="CF154" s="358"/>
      <c r="CG154" s="295"/>
      <c r="CH154" s="358"/>
      <c r="CI154" s="358"/>
      <c r="CJ154" s="358"/>
      <c r="CK154" s="295"/>
      <c r="CO154" s="358"/>
      <c r="CP154" s="295"/>
      <c r="CQ154" s="358"/>
      <c r="CR154" s="358"/>
      <c r="CS154" s="358"/>
      <c r="CT154" s="295"/>
      <c r="CX154" s="358"/>
      <c r="CY154" s="295"/>
      <c r="CZ154" s="358"/>
      <c r="DA154" s="358"/>
      <c r="DB154" s="358"/>
      <c r="DC154" s="295"/>
    </row>
    <row r="155" spans="48:107">
      <c r="AV155" s="358"/>
      <c r="AW155" s="295"/>
      <c r="AX155" s="358"/>
      <c r="AY155" s="358"/>
      <c r="AZ155" s="358"/>
      <c r="BA155" s="295"/>
      <c r="BE155" s="358"/>
      <c r="BF155" s="295"/>
      <c r="BG155" s="358"/>
      <c r="BH155" s="358"/>
      <c r="BI155" s="358"/>
      <c r="BJ155" s="295"/>
      <c r="BN155" s="358"/>
      <c r="BO155" s="295"/>
      <c r="BP155" s="358"/>
      <c r="BQ155" s="358"/>
      <c r="BR155" s="358"/>
      <c r="BS155" s="295"/>
      <c r="BW155" s="358"/>
      <c r="BX155" s="295"/>
      <c r="BY155" s="358"/>
      <c r="BZ155" s="358"/>
      <c r="CA155" s="358"/>
      <c r="CB155" s="295"/>
      <c r="CF155" s="358"/>
      <c r="CG155" s="295"/>
      <c r="CH155" s="358"/>
      <c r="CI155" s="358"/>
      <c r="CJ155" s="358"/>
      <c r="CK155" s="295"/>
      <c r="CO155" s="358"/>
      <c r="CP155" s="295"/>
      <c r="CQ155" s="358"/>
      <c r="CR155" s="358"/>
      <c r="CS155" s="358"/>
      <c r="CT155" s="295"/>
      <c r="CX155" s="358"/>
      <c r="CY155" s="295"/>
      <c r="CZ155" s="358"/>
      <c r="DA155" s="358"/>
      <c r="DB155" s="358"/>
      <c r="DC155" s="295"/>
    </row>
    <row r="156" spans="48:107">
      <c r="AV156" s="358"/>
      <c r="AW156" s="295"/>
      <c r="AX156" s="358"/>
      <c r="AY156" s="358"/>
      <c r="AZ156" s="358"/>
      <c r="BA156" s="295"/>
      <c r="BE156" s="358"/>
      <c r="BF156" s="295"/>
      <c r="BG156" s="358"/>
      <c r="BH156" s="358"/>
      <c r="BI156" s="358"/>
      <c r="BJ156" s="295"/>
      <c r="BN156" s="358"/>
      <c r="BO156" s="295"/>
      <c r="BP156" s="358"/>
      <c r="BQ156" s="358"/>
      <c r="BR156" s="358"/>
      <c r="BS156" s="295"/>
      <c r="BW156" s="358"/>
      <c r="BX156" s="295"/>
      <c r="BY156" s="358"/>
      <c r="BZ156" s="358"/>
      <c r="CA156" s="358"/>
      <c r="CB156" s="295"/>
      <c r="CF156" s="358"/>
      <c r="CG156" s="295"/>
      <c r="CH156" s="358"/>
      <c r="CI156" s="358"/>
      <c r="CJ156" s="358"/>
      <c r="CK156" s="295"/>
      <c r="CO156" s="358"/>
      <c r="CP156" s="295"/>
      <c r="CQ156" s="358"/>
      <c r="CR156" s="358"/>
      <c r="CS156" s="358"/>
      <c r="CT156" s="295"/>
      <c r="CX156" s="358"/>
      <c r="CY156" s="295"/>
      <c r="CZ156" s="358"/>
      <c r="DA156" s="358"/>
      <c r="DB156" s="358"/>
      <c r="DC156" s="295"/>
    </row>
    <row r="157" spans="48:107">
      <c r="AV157" s="358"/>
      <c r="AW157" s="295"/>
      <c r="AX157" s="358"/>
      <c r="AY157" s="358"/>
      <c r="AZ157" s="358"/>
      <c r="BA157" s="295"/>
      <c r="BE157" s="358"/>
      <c r="BF157" s="295"/>
      <c r="BG157" s="358"/>
      <c r="BH157" s="358"/>
      <c r="BI157" s="358"/>
      <c r="BJ157" s="295"/>
      <c r="BN157" s="358"/>
      <c r="BO157" s="295"/>
      <c r="BP157" s="358"/>
      <c r="BQ157" s="358"/>
      <c r="BR157" s="358"/>
      <c r="BS157" s="295"/>
      <c r="BW157" s="358"/>
      <c r="BX157" s="295"/>
      <c r="BY157" s="358"/>
      <c r="BZ157" s="358"/>
      <c r="CA157" s="358"/>
      <c r="CB157" s="295"/>
      <c r="CF157" s="358"/>
      <c r="CG157" s="295"/>
      <c r="CH157" s="358"/>
      <c r="CI157" s="358"/>
      <c r="CJ157" s="358"/>
      <c r="CK157" s="295"/>
      <c r="CO157" s="358"/>
      <c r="CP157" s="295"/>
      <c r="CQ157" s="358"/>
      <c r="CR157" s="358"/>
      <c r="CS157" s="358"/>
      <c r="CT157" s="295"/>
      <c r="CX157" s="358"/>
      <c r="CY157" s="295"/>
      <c r="CZ157" s="358"/>
      <c r="DA157" s="358"/>
      <c r="DB157" s="358"/>
      <c r="DC157" s="295"/>
    </row>
    <row r="158" spans="48:107">
      <c r="AV158" s="358"/>
      <c r="AW158" s="295"/>
      <c r="AX158" s="358"/>
      <c r="AY158" s="358"/>
      <c r="AZ158" s="358"/>
      <c r="BA158" s="295"/>
      <c r="BE158" s="358"/>
      <c r="BF158" s="295"/>
      <c r="BG158" s="358"/>
      <c r="BH158" s="358"/>
      <c r="BI158" s="358"/>
      <c r="BJ158" s="295"/>
      <c r="BN158" s="358"/>
      <c r="BO158" s="295"/>
      <c r="BP158" s="358"/>
      <c r="BQ158" s="358"/>
      <c r="BR158" s="358"/>
      <c r="BS158" s="295"/>
      <c r="BW158" s="358"/>
      <c r="BX158" s="295"/>
      <c r="BY158" s="358"/>
      <c r="BZ158" s="358"/>
      <c r="CA158" s="358"/>
      <c r="CB158" s="295"/>
      <c r="CF158" s="358"/>
      <c r="CG158" s="295"/>
      <c r="CH158" s="358"/>
      <c r="CI158" s="358"/>
      <c r="CJ158" s="358"/>
      <c r="CK158" s="295"/>
      <c r="CO158" s="358"/>
      <c r="CP158" s="295"/>
      <c r="CQ158" s="358"/>
      <c r="CR158" s="358"/>
      <c r="CS158" s="358"/>
      <c r="CT158" s="295"/>
      <c r="CX158" s="358"/>
      <c r="CY158" s="295"/>
      <c r="CZ158" s="358"/>
      <c r="DA158" s="358"/>
      <c r="DB158" s="358"/>
      <c r="DC158" s="295"/>
    </row>
    <row r="159" spans="48:107">
      <c r="AV159" s="358"/>
      <c r="AW159" s="295"/>
      <c r="AX159" s="358"/>
      <c r="AY159" s="358"/>
      <c r="AZ159" s="358"/>
      <c r="BA159" s="295"/>
      <c r="BE159" s="358"/>
      <c r="BF159" s="295"/>
      <c r="BG159" s="358"/>
      <c r="BH159" s="358"/>
      <c r="BI159" s="358"/>
      <c r="BJ159" s="295"/>
      <c r="BN159" s="358"/>
      <c r="BO159" s="295"/>
      <c r="BP159" s="358"/>
      <c r="BQ159" s="358"/>
      <c r="BR159" s="358"/>
      <c r="BS159" s="295"/>
      <c r="BW159" s="358"/>
      <c r="BX159" s="295"/>
      <c r="BY159" s="358"/>
      <c r="BZ159" s="358"/>
      <c r="CA159" s="358"/>
      <c r="CB159" s="295"/>
      <c r="CF159" s="358"/>
      <c r="CG159" s="295"/>
      <c r="CH159" s="358"/>
      <c r="CI159" s="358"/>
      <c r="CJ159" s="358"/>
      <c r="CK159" s="295"/>
      <c r="CO159" s="358"/>
      <c r="CP159" s="295"/>
      <c r="CQ159" s="358"/>
      <c r="CR159" s="358"/>
      <c r="CS159" s="358"/>
      <c r="CT159" s="295"/>
      <c r="CX159" s="358"/>
      <c r="CY159" s="295"/>
      <c r="CZ159" s="358"/>
      <c r="DA159" s="358"/>
      <c r="DB159" s="358"/>
      <c r="DC159" s="295"/>
    </row>
    <row r="160" spans="48:107">
      <c r="AV160" s="358"/>
      <c r="AW160" s="295"/>
      <c r="AX160" s="358"/>
      <c r="AY160" s="358"/>
      <c r="AZ160" s="358"/>
      <c r="BA160" s="295"/>
      <c r="BE160" s="358"/>
      <c r="BF160" s="295"/>
      <c r="BG160" s="358"/>
      <c r="BH160" s="358"/>
      <c r="BI160" s="358"/>
      <c r="BJ160" s="295"/>
      <c r="BN160" s="358"/>
      <c r="BO160" s="295"/>
      <c r="BP160" s="358"/>
      <c r="BQ160" s="358"/>
      <c r="BR160" s="358"/>
      <c r="BS160" s="295"/>
      <c r="BW160" s="358"/>
      <c r="BX160" s="295"/>
      <c r="BY160" s="358"/>
      <c r="BZ160" s="358"/>
      <c r="CA160" s="358"/>
      <c r="CB160" s="295"/>
      <c r="CF160" s="358"/>
      <c r="CG160" s="295"/>
      <c r="CH160" s="358"/>
      <c r="CI160" s="358"/>
      <c r="CJ160" s="358"/>
      <c r="CK160" s="295"/>
      <c r="CO160" s="358"/>
      <c r="CP160" s="295"/>
      <c r="CQ160" s="358"/>
      <c r="CR160" s="358"/>
      <c r="CS160" s="358"/>
      <c r="CT160" s="295"/>
      <c r="CX160" s="358"/>
      <c r="CY160" s="295"/>
      <c r="CZ160" s="358"/>
      <c r="DA160" s="358"/>
      <c r="DB160" s="358"/>
      <c r="DC160" s="295"/>
    </row>
    <row r="161" spans="48:107">
      <c r="AV161" s="358"/>
      <c r="AW161" s="295"/>
      <c r="AX161" s="358"/>
      <c r="AY161" s="358"/>
      <c r="AZ161" s="358"/>
      <c r="BA161" s="295"/>
      <c r="BE161" s="358"/>
      <c r="BF161" s="295"/>
      <c r="BG161" s="358"/>
      <c r="BH161" s="358"/>
      <c r="BI161" s="358"/>
      <c r="BJ161" s="295"/>
      <c r="BN161" s="358"/>
      <c r="BO161" s="295"/>
      <c r="BP161" s="358"/>
      <c r="BQ161" s="358"/>
      <c r="BR161" s="358"/>
      <c r="BS161" s="295"/>
      <c r="BW161" s="358"/>
      <c r="BX161" s="295"/>
      <c r="BY161" s="358"/>
      <c r="BZ161" s="358"/>
      <c r="CA161" s="358"/>
      <c r="CB161" s="295"/>
      <c r="CF161" s="358"/>
      <c r="CG161" s="295"/>
      <c r="CH161" s="358"/>
      <c r="CI161" s="358"/>
      <c r="CJ161" s="358"/>
      <c r="CK161" s="295"/>
      <c r="CO161" s="358"/>
      <c r="CP161" s="295"/>
      <c r="CQ161" s="358"/>
      <c r="CR161" s="358"/>
      <c r="CS161" s="358"/>
      <c r="CT161" s="295"/>
      <c r="CX161" s="358"/>
      <c r="CY161" s="295"/>
      <c r="CZ161" s="358"/>
      <c r="DA161" s="358"/>
      <c r="DB161" s="358"/>
      <c r="DC161" s="295"/>
    </row>
    <row r="162" spans="48:107">
      <c r="AV162" s="358"/>
      <c r="AW162" s="295"/>
      <c r="AX162" s="358"/>
      <c r="AY162" s="358"/>
      <c r="AZ162" s="358"/>
      <c r="BA162" s="295"/>
      <c r="BE162" s="358"/>
      <c r="BF162" s="295"/>
      <c r="BG162" s="358"/>
      <c r="BH162" s="358"/>
      <c r="BI162" s="358"/>
      <c r="BJ162" s="295"/>
      <c r="BN162" s="358"/>
      <c r="BO162" s="295"/>
      <c r="BP162" s="358"/>
      <c r="BQ162" s="358"/>
      <c r="BR162" s="358"/>
      <c r="BS162" s="295"/>
      <c r="BW162" s="358"/>
      <c r="BX162" s="295"/>
      <c r="BY162" s="358"/>
      <c r="BZ162" s="358"/>
      <c r="CA162" s="358"/>
      <c r="CB162" s="295"/>
      <c r="CF162" s="358"/>
      <c r="CG162" s="295"/>
      <c r="CH162" s="358"/>
      <c r="CI162" s="358"/>
      <c r="CJ162" s="358"/>
      <c r="CK162" s="295"/>
      <c r="CO162" s="358"/>
      <c r="CP162" s="295"/>
      <c r="CQ162" s="358"/>
      <c r="CR162" s="358"/>
      <c r="CS162" s="358"/>
      <c r="CT162" s="295"/>
      <c r="CX162" s="358"/>
      <c r="CY162" s="295"/>
      <c r="CZ162" s="358"/>
      <c r="DA162" s="358"/>
      <c r="DB162" s="358"/>
      <c r="DC162" s="295"/>
    </row>
    <row r="163" spans="48:107">
      <c r="AV163" s="358"/>
      <c r="AW163" s="295"/>
      <c r="AX163" s="358"/>
      <c r="AY163" s="358"/>
      <c r="AZ163" s="358"/>
      <c r="BA163" s="295"/>
      <c r="BE163" s="358"/>
      <c r="BF163" s="295"/>
      <c r="BG163" s="358"/>
      <c r="BH163" s="358"/>
      <c r="BI163" s="358"/>
      <c r="BJ163" s="295"/>
      <c r="BN163" s="358"/>
      <c r="BO163" s="295"/>
      <c r="BP163" s="358"/>
      <c r="BQ163" s="358"/>
      <c r="BR163" s="358"/>
      <c r="BS163" s="295"/>
      <c r="BW163" s="358"/>
      <c r="BX163" s="295"/>
      <c r="BY163" s="358"/>
      <c r="BZ163" s="358"/>
      <c r="CA163" s="358"/>
      <c r="CB163" s="295"/>
      <c r="CF163" s="358"/>
      <c r="CG163" s="295"/>
      <c r="CH163" s="358"/>
      <c r="CI163" s="358"/>
      <c r="CJ163" s="358"/>
      <c r="CK163" s="295"/>
      <c r="CO163" s="358"/>
      <c r="CP163" s="295"/>
      <c r="CQ163" s="358"/>
      <c r="CR163" s="358"/>
      <c r="CS163" s="358"/>
      <c r="CT163" s="295"/>
      <c r="CX163" s="358"/>
      <c r="CY163" s="295"/>
      <c r="CZ163" s="358"/>
      <c r="DA163" s="358"/>
      <c r="DB163" s="358"/>
      <c r="DC163" s="295"/>
    </row>
    <row r="164" spans="48:107">
      <c r="AV164" s="358"/>
      <c r="AW164" s="295"/>
      <c r="AX164" s="358"/>
      <c r="AY164" s="358"/>
      <c r="AZ164" s="358"/>
      <c r="BA164" s="295"/>
      <c r="BE164" s="358"/>
      <c r="BF164" s="295"/>
      <c r="BG164" s="358"/>
      <c r="BH164" s="358"/>
      <c r="BI164" s="358"/>
      <c r="BJ164" s="295"/>
      <c r="BN164" s="358"/>
      <c r="BO164" s="295"/>
      <c r="BP164" s="358"/>
      <c r="BQ164" s="358"/>
      <c r="BR164" s="358"/>
      <c r="BS164" s="295"/>
      <c r="BW164" s="358"/>
      <c r="BX164" s="295"/>
      <c r="BY164" s="358"/>
      <c r="BZ164" s="358"/>
      <c r="CA164" s="358"/>
      <c r="CB164" s="295"/>
      <c r="CF164" s="358"/>
      <c r="CG164" s="295"/>
      <c r="CH164" s="358"/>
      <c r="CI164" s="358"/>
      <c r="CJ164" s="358"/>
      <c r="CK164" s="295"/>
      <c r="CO164" s="358"/>
      <c r="CP164" s="295"/>
      <c r="CQ164" s="358"/>
      <c r="CR164" s="358"/>
      <c r="CS164" s="358"/>
      <c r="CT164" s="295"/>
      <c r="CX164" s="358"/>
      <c r="CY164" s="295"/>
      <c r="CZ164" s="358"/>
      <c r="DA164" s="358"/>
      <c r="DB164" s="358"/>
      <c r="DC164" s="295"/>
    </row>
    <row r="165" spans="48:107">
      <c r="AV165" s="358"/>
      <c r="AW165" s="295"/>
      <c r="AX165" s="358"/>
      <c r="AY165" s="358"/>
      <c r="AZ165" s="358"/>
      <c r="BA165" s="295"/>
      <c r="BE165" s="358"/>
      <c r="BF165" s="295"/>
      <c r="BG165" s="358"/>
      <c r="BH165" s="358"/>
      <c r="BI165" s="358"/>
      <c r="BJ165" s="295"/>
      <c r="BN165" s="358"/>
      <c r="BO165" s="295"/>
      <c r="BP165" s="358"/>
      <c r="BQ165" s="358"/>
      <c r="BR165" s="358"/>
      <c r="BS165" s="295"/>
      <c r="BW165" s="358"/>
      <c r="BX165" s="295"/>
      <c r="BY165" s="358"/>
      <c r="BZ165" s="358"/>
      <c r="CA165" s="358"/>
      <c r="CB165" s="295"/>
      <c r="CF165" s="358"/>
      <c r="CG165" s="295"/>
      <c r="CH165" s="358"/>
      <c r="CI165" s="358"/>
      <c r="CJ165" s="358"/>
      <c r="CK165" s="295"/>
      <c r="CO165" s="358"/>
      <c r="CP165" s="295"/>
      <c r="CQ165" s="358"/>
      <c r="CR165" s="358"/>
      <c r="CS165" s="358"/>
      <c r="CT165" s="295"/>
      <c r="CX165" s="358"/>
      <c r="CY165" s="295"/>
      <c r="CZ165" s="358"/>
      <c r="DA165" s="358"/>
      <c r="DB165" s="358"/>
      <c r="DC165" s="295"/>
    </row>
    <row r="166" spans="48:107">
      <c r="AV166" s="358"/>
      <c r="AW166" s="295"/>
      <c r="AX166" s="358"/>
      <c r="AY166" s="358"/>
      <c r="AZ166" s="358"/>
      <c r="BA166" s="295"/>
      <c r="BE166" s="358"/>
      <c r="BF166" s="295"/>
      <c r="BG166" s="358"/>
      <c r="BH166" s="358"/>
      <c r="BI166" s="358"/>
      <c r="BJ166" s="295"/>
      <c r="BN166" s="358"/>
      <c r="BO166" s="295"/>
      <c r="BP166" s="358"/>
      <c r="BQ166" s="358"/>
      <c r="BR166" s="358"/>
      <c r="BS166" s="295"/>
      <c r="BW166" s="358"/>
      <c r="BX166" s="295"/>
      <c r="BY166" s="358"/>
      <c r="BZ166" s="358"/>
      <c r="CA166" s="358"/>
      <c r="CB166" s="295"/>
      <c r="CF166" s="358"/>
      <c r="CG166" s="295"/>
      <c r="CH166" s="358"/>
      <c r="CI166" s="358"/>
      <c r="CJ166" s="358"/>
      <c r="CK166" s="295"/>
      <c r="CO166" s="358"/>
      <c r="CP166" s="295"/>
      <c r="CQ166" s="358"/>
      <c r="CR166" s="358"/>
      <c r="CS166" s="358"/>
      <c r="CT166" s="295"/>
      <c r="CX166" s="358"/>
      <c r="CY166" s="295"/>
      <c r="CZ166" s="358"/>
      <c r="DA166" s="358"/>
      <c r="DB166" s="358"/>
      <c r="DC166" s="295"/>
    </row>
    <row r="167" spans="48:107">
      <c r="AV167" s="358"/>
      <c r="AW167" s="295"/>
      <c r="AX167" s="358"/>
      <c r="AY167" s="358"/>
      <c r="AZ167" s="358"/>
      <c r="BA167" s="295"/>
      <c r="BE167" s="358"/>
      <c r="BF167" s="295"/>
      <c r="BG167" s="358"/>
      <c r="BH167" s="358"/>
      <c r="BI167" s="358"/>
      <c r="BJ167" s="295"/>
      <c r="BN167" s="358"/>
      <c r="BO167" s="295"/>
      <c r="BP167" s="358"/>
      <c r="BQ167" s="358"/>
      <c r="BR167" s="358"/>
      <c r="BS167" s="295"/>
      <c r="BW167" s="358"/>
      <c r="BX167" s="295"/>
      <c r="BY167" s="358"/>
      <c r="BZ167" s="358"/>
      <c r="CA167" s="358"/>
      <c r="CB167" s="295"/>
      <c r="CF167" s="358"/>
      <c r="CG167" s="295"/>
      <c r="CH167" s="358"/>
      <c r="CI167" s="358"/>
      <c r="CJ167" s="358"/>
      <c r="CK167" s="295"/>
      <c r="CO167" s="358"/>
      <c r="CP167" s="295"/>
      <c r="CQ167" s="358"/>
      <c r="CR167" s="358"/>
      <c r="CS167" s="358"/>
      <c r="CT167" s="295"/>
      <c r="CX167" s="358"/>
      <c r="CY167" s="295"/>
      <c r="CZ167" s="358"/>
      <c r="DA167" s="358"/>
      <c r="DB167" s="358"/>
      <c r="DC167" s="295"/>
    </row>
    <row r="168" spans="48:107">
      <c r="AV168" s="358"/>
      <c r="AW168" s="295"/>
      <c r="AX168" s="358"/>
      <c r="AY168" s="358"/>
      <c r="AZ168" s="358"/>
      <c r="BA168" s="295"/>
      <c r="BE168" s="358"/>
      <c r="BF168" s="295"/>
      <c r="BG168" s="358"/>
      <c r="BH168" s="358"/>
      <c r="BI168" s="358"/>
      <c r="BJ168" s="295"/>
      <c r="BN168" s="358"/>
      <c r="BO168" s="295"/>
      <c r="BP168" s="358"/>
      <c r="BQ168" s="358"/>
      <c r="BR168" s="358"/>
      <c r="BS168" s="295"/>
      <c r="BW168" s="358"/>
      <c r="BX168" s="295"/>
      <c r="BY168" s="358"/>
      <c r="BZ168" s="358"/>
      <c r="CA168" s="358"/>
      <c r="CB168" s="295"/>
      <c r="CF168" s="358"/>
      <c r="CG168" s="295"/>
      <c r="CH168" s="358"/>
      <c r="CI168" s="358"/>
      <c r="CJ168" s="358"/>
      <c r="CK168" s="295"/>
      <c r="CO168" s="358"/>
      <c r="CP168" s="295"/>
      <c r="CQ168" s="358"/>
      <c r="CR168" s="358"/>
      <c r="CS168" s="358"/>
      <c r="CT168" s="295"/>
      <c r="CX168" s="358"/>
      <c r="CY168" s="295"/>
      <c r="CZ168" s="358"/>
      <c r="DA168" s="358"/>
      <c r="DB168" s="358"/>
      <c r="DC168" s="295"/>
    </row>
    <row r="169" spans="48:107">
      <c r="AV169" s="358"/>
      <c r="AW169" s="295"/>
      <c r="AX169" s="358"/>
      <c r="AY169" s="358"/>
      <c r="AZ169" s="358"/>
      <c r="BA169" s="295"/>
      <c r="BE169" s="358"/>
      <c r="BF169" s="295"/>
      <c r="BG169" s="358"/>
      <c r="BH169" s="358"/>
      <c r="BI169" s="358"/>
      <c r="BJ169" s="295"/>
      <c r="BN169" s="358"/>
      <c r="BO169" s="295"/>
      <c r="BP169" s="358"/>
      <c r="BQ169" s="358"/>
      <c r="BR169" s="358"/>
      <c r="BS169" s="295"/>
      <c r="BW169" s="358"/>
      <c r="BX169" s="295"/>
      <c r="BY169" s="358"/>
      <c r="BZ169" s="358"/>
      <c r="CA169" s="358"/>
      <c r="CB169" s="295"/>
      <c r="CF169" s="358"/>
      <c r="CG169" s="295"/>
      <c r="CH169" s="358"/>
      <c r="CI169" s="358"/>
      <c r="CJ169" s="358"/>
      <c r="CK169" s="295"/>
      <c r="CO169" s="358"/>
      <c r="CP169" s="295"/>
      <c r="CQ169" s="358"/>
      <c r="CR169" s="358"/>
      <c r="CS169" s="358"/>
      <c r="CT169" s="295"/>
      <c r="CX169" s="358"/>
      <c r="CY169" s="295"/>
      <c r="CZ169" s="358"/>
      <c r="DA169" s="358"/>
      <c r="DB169" s="358"/>
      <c r="DC169" s="295"/>
    </row>
    <row r="170" spans="48:107">
      <c r="AV170" s="358"/>
      <c r="AW170" s="295"/>
      <c r="AX170" s="358"/>
      <c r="AY170" s="358"/>
      <c r="AZ170" s="358"/>
      <c r="BA170" s="295"/>
      <c r="BE170" s="358"/>
      <c r="BF170" s="295"/>
      <c r="BG170" s="358"/>
      <c r="BH170" s="358"/>
      <c r="BI170" s="358"/>
      <c r="BJ170" s="295"/>
      <c r="BN170" s="358"/>
      <c r="BO170" s="295"/>
      <c r="BP170" s="358"/>
      <c r="BQ170" s="358"/>
      <c r="BR170" s="358"/>
      <c r="BS170" s="295"/>
      <c r="BW170" s="358"/>
      <c r="BX170" s="295"/>
      <c r="BY170" s="358"/>
      <c r="BZ170" s="358"/>
      <c r="CA170" s="358"/>
      <c r="CB170" s="295"/>
      <c r="CF170" s="358"/>
      <c r="CG170" s="295"/>
      <c r="CH170" s="358"/>
      <c r="CI170" s="358"/>
      <c r="CJ170" s="358"/>
      <c r="CK170" s="295"/>
      <c r="CO170" s="358"/>
      <c r="CP170" s="295"/>
      <c r="CQ170" s="358"/>
      <c r="CR170" s="358"/>
      <c r="CS170" s="358"/>
      <c r="CT170" s="295"/>
      <c r="CX170" s="358"/>
      <c r="CY170" s="295"/>
      <c r="CZ170" s="358"/>
      <c r="DA170" s="358"/>
      <c r="DB170" s="358"/>
      <c r="DC170" s="295"/>
    </row>
    <row r="171" spans="48:107">
      <c r="AV171" s="358"/>
      <c r="AW171" s="295"/>
      <c r="AX171" s="358"/>
      <c r="AY171" s="358"/>
      <c r="AZ171" s="358"/>
      <c r="BA171" s="295"/>
      <c r="BE171" s="358"/>
      <c r="BF171" s="295"/>
      <c r="BG171" s="358"/>
      <c r="BH171" s="358"/>
      <c r="BI171" s="358"/>
      <c r="BJ171" s="295"/>
      <c r="BN171" s="358"/>
      <c r="BO171" s="295"/>
      <c r="BP171" s="358"/>
      <c r="BQ171" s="358"/>
      <c r="BR171" s="358"/>
      <c r="BS171" s="295"/>
      <c r="BW171" s="358"/>
      <c r="BX171" s="295"/>
      <c r="BY171" s="358"/>
      <c r="BZ171" s="358"/>
      <c r="CA171" s="358"/>
      <c r="CB171" s="295"/>
      <c r="CF171" s="358"/>
      <c r="CG171" s="295"/>
      <c r="CH171" s="358"/>
      <c r="CI171" s="358"/>
      <c r="CJ171" s="358"/>
      <c r="CK171" s="295"/>
      <c r="CO171" s="358"/>
      <c r="CP171" s="295"/>
      <c r="CQ171" s="358"/>
      <c r="CR171" s="358"/>
      <c r="CS171" s="358"/>
      <c r="CT171" s="295"/>
      <c r="CX171" s="358"/>
      <c r="CY171" s="295"/>
      <c r="CZ171" s="358"/>
      <c r="DA171" s="358"/>
      <c r="DB171" s="358"/>
      <c r="DC171" s="295"/>
    </row>
    <row r="172" spans="48:107">
      <c r="AV172" s="358"/>
      <c r="AW172" s="295"/>
      <c r="AX172" s="358"/>
      <c r="AY172" s="358"/>
      <c r="AZ172" s="358"/>
      <c r="BA172" s="295"/>
      <c r="BE172" s="358"/>
      <c r="BF172" s="295"/>
      <c r="BG172" s="358"/>
      <c r="BH172" s="358"/>
      <c r="BI172" s="358"/>
      <c r="BJ172" s="295"/>
      <c r="BN172" s="358"/>
      <c r="BO172" s="295"/>
      <c r="BP172" s="358"/>
      <c r="BQ172" s="358"/>
      <c r="BR172" s="358"/>
      <c r="BS172" s="295"/>
      <c r="BW172" s="358"/>
      <c r="BX172" s="295"/>
      <c r="BY172" s="358"/>
      <c r="BZ172" s="358"/>
      <c r="CA172" s="358"/>
      <c r="CB172" s="295"/>
      <c r="CF172" s="358"/>
      <c r="CG172" s="295"/>
      <c r="CH172" s="358"/>
      <c r="CI172" s="358"/>
      <c r="CJ172" s="358"/>
      <c r="CK172" s="295"/>
      <c r="CO172" s="358"/>
      <c r="CP172" s="295"/>
      <c r="CQ172" s="358"/>
      <c r="CR172" s="358"/>
      <c r="CS172" s="358"/>
      <c r="CT172" s="295"/>
      <c r="CX172" s="358"/>
      <c r="CY172" s="295"/>
      <c r="CZ172" s="358"/>
      <c r="DA172" s="358"/>
      <c r="DB172" s="358"/>
      <c r="DC172" s="295"/>
    </row>
    <row r="173" spans="48:107">
      <c r="AV173" s="358"/>
      <c r="AW173" s="295"/>
      <c r="AX173" s="358"/>
      <c r="AY173" s="358"/>
      <c r="AZ173" s="358"/>
      <c r="BA173" s="295"/>
      <c r="BE173" s="358"/>
      <c r="BF173" s="295"/>
      <c r="BG173" s="358"/>
      <c r="BH173" s="358"/>
      <c r="BI173" s="358"/>
      <c r="BJ173" s="295"/>
      <c r="BN173" s="358"/>
      <c r="BO173" s="295"/>
      <c r="BP173" s="358"/>
      <c r="BQ173" s="358"/>
      <c r="BR173" s="358"/>
      <c r="BS173" s="295"/>
      <c r="BW173" s="358"/>
      <c r="BX173" s="295"/>
      <c r="BY173" s="358"/>
      <c r="BZ173" s="358"/>
      <c r="CA173" s="358"/>
      <c r="CB173" s="295"/>
      <c r="CF173" s="358"/>
      <c r="CG173" s="295"/>
      <c r="CH173" s="358"/>
      <c r="CI173" s="358"/>
      <c r="CJ173" s="358"/>
      <c r="CK173" s="295"/>
      <c r="CO173" s="358"/>
      <c r="CP173" s="295"/>
      <c r="CQ173" s="358"/>
      <c r="CR173" s="358"/>
      <c r="CS173" s="358"/>
      <c r="CT173" s="295"/>
      <c r="CX173" s="358"/>
      <c r="CY173" s="295"/>
      <c r="CZ173" s="358"/>
      <c r="DA173" s="358"/>
      <c r="DB173" s="358"/>
      <c r="DC173" s="295"/>
    </row>
    <row r="174" spans="48:107">
      <c r="AV174" s="358"/>
      <c r="AW174" s="295"/>
      <c r="AX174" s="358"/>
      <c r="AY174" s="358"/>
      <c r="AZ174" s="358"/>
      <c r="BA174" s="295"/>
      <c r="BE174" s="358"/>
      <c r="BF174" s="295"/>
      <c r="BG174" s="358"/>
      <c r="BH174" s="358"/>
      <c r="BI174" s="358"/>
      <c r="BJ174" s="295"/>
      <c r="BN174" s="358"/>
      <c r="BO174" s="295"/>
      <c r="BP174" s="358"/>
      <c r="BQ174" s="358"/>
      <c r="BR174" s="358"/>
      <c r="BS174" s="295"/>
      <c r="BW174" s="358"/>
      <c r="BX174" s="295"/>
      <c r="BY174" s="358"/>
      <c r="BZ174" s="358"/>
      <c r="CA174" s="358"/>
      <c r="CB174" s="295"/>
      <c r="CF174" s="358"/>
      <c r="CG174" s="295"/>
      <c r="CH174" s="358"/>
      <c r="CI174" s="358"/>
      <c r="CJ174" s="358"/>
      <c r="CK174" s="295"/>
      <c r="CO174" s="358"/>
      <c r="CP174" s="295"/>
      <c r="CQ174" s="358"/>
      <c r="CR174" s="358"/>
      <c r="CS174" s="358"/>
      <c r="CT174" s="295"/>
      <c r="CX174" s="358"/>
      <c r="CY174" s="295"/>
      <c r="CZ174" s="358"/>
      <c r="DA174" s="358"/>
      <c r="DB174" s="358"/>
      <c r="DC174" s="295"/>
    </row>
    <row r="175" spans="48:107">
      <c r="AV175" s="358"/>
      <c r="AW175" s="295"/>
      <c r="AX175" s="358"/>
      <c r="AY175" s="358"/>
      <c r="AZ175" s="358"/>
      <c r="BA175" s="295"/>
      <c r="BE175" s="358"/>
      <c r="BF175" s="295"/>
      <c r="BG175" s="358"/>
      <c r="BH175" s="358"/>
      <c r="BI175" s="358"/>
      <c r="BJ175" s="295"/>
      <c r="BN175" s="358"/>
      <c r="BO175" s="295"/>
      <c r="BP175" s="358"/>
      <c r="BQ175" s="358"/>
      <c r="BR175" s="358"/>
      <c r="BS175" s="295"/>
      <c r="BW175" s="358"/>
      <c r="BX175" s="295"/>
      <c r="BY175" s="358"/>
      <c r="BZ175" s="358"/>
      <c r="CA175" s="358"/>
      <c r="CB175" s="295"/>
      <c r="CF175" s="358"/>
      <c r="CG175" s="295"/>
      <c r="CH175" s="358"/>
      <c r="CI175" s="358"/>
      <c r="CJ175" s="358"/>
      <c r="CK175" s="295"/>
      <c r="CO175" s="358"/>
      <c r="CP175" s="295"/>
      <c r="CQ175" s="358"/>
      <c r="CR175" s="358"/>
      <c r="CS175" s="358"/>
      <c r="CT175" s="295"/>
      <c r="CX175" s="358"/>
      <c r="CY175" s="295"/>
      <c r="CZ175" s="358"/>
      <c r="DA175" s="358"/>
      <c r="DB175" s="358"/>
      <c r="DC175" s="295"/>
    </row>
    <row r="176" spans="48:107">
      <c r="AV176" s="358"/>
      <c r="AW176" s="295"/>
      <c r="AX176" s="295"/>
      <c r="AY176" s="358"/>
      <c r="AZ176" s="358"/>
      <c r="BA176" s="295"/>
      <c r="BE176" s="358"/>
      <c r="BF176" s="295"/>
      <c r="BG176" s="358"/>
      <c r="BH176" s="358"/>
      <c r="BI176" s="358"/>
      <c r="BJ176" s="295"/>
      <c r="BN176" s="358"/>
      <c r="BO176" s="295"/>
      <c r="BP176" s="358"/>
      <c r="BQ176" s="358"/>
      <c r="BR176" s="358"/>
      <c r="BS176" s="295"/>
      <c r="BW176" s="358"/>
      <c r="BX176" s="295"/>
      <c r="BY176" s="358"/>
      <c r="BZ176" s="358"/>
      <c r="CA176" s="358"/>
      <c r="CB176" s="295"/>
      <c r="CF176" s="358"/>
      <c r="CG176" s="295"/>
      <c r="CH176" s="358"/>
      <c r="CI176" s="358"/>
      <c r="CJ176" s="358"/>
      <c r="CK176" s="295"/>
      <c r="CO176" s="358"/>
      <c r="CP176" s="295"/>
      <c r="CQ176" s="358"/>
      <c r="CR176" s="358"/>
      <c r="CS176" s="358"/>
      <c r="CT176" s="295"/>
      <c r="CX176" s="358"/>
      <c r="CY176" s="295"/>
      <c r="CZ176" s="358"/>
      <c r="DA176" s="358"/>
      <c r="DB176" s="358"/>
      <c r="DC176" s="295"/>
    </row>
    <row r="177" spans="48:107">
      <c r="AV177" s="358"/>
      <c r="AW177" s="295"/>
      <c r="AX177" s="295"/>
      <c r="AY177" s="358"/>
      <c r="AZ177" s="358"/>
      <c r="BA177" s="295"/>
      <c r="BE177" s="358"/>
      <c r="BF177" s="295"/>
      <c r="BG177" s="358"/>
      <c r="BH177" s="358"/>
      <c r="BI177" s="358"/>
      <c r="BJ177" s="295"/>
      <c r="BN177" s="358"/>
      <c r="BO177" s="295"/>
      <c r="BP177" s="358"/>
      <c r="BQ177" s="358"/>
      <c r="BR177" s="358"/>
      <c r="BS177" s="295"/>
      <c r="BW177" s="358"/>
      <c r="BX177" s="295"/>
      <c r="BY177" s="358"/>
      <c r="BZ177" s="358"/>
      <c r="CA177" s="358"/>
      <c r="CB177" s="295"/>
      <c r="CF177" s="358"/>
      <c r="CG177" s="295"/>
      <c r="CH177" s="358"/>
      <c r="CI177" s="358"/>
      <c r="CJ177" s="358"/>
      <c r="CK177" s="295"/>
      <c r="CO177" s="358"/>
      <c r="CP177" s="295"/>
      <c r="CQ177" s="358"/>
      <c r="CR177" s="358"/>
      <c r="CS177" s="358"/>
      <c r="CT177" s="295"/>
      <c r="CX177" s="358"/>
      <c r="CY177" s="295"/>
      <c r="CZ177" s="358"/>
      <c r="DA177" s="358"/>
      <c r="DB177" s="358"/>
      <c r="DC177" s="295"/>
    </row>
    <row r="178" spans="48:107">
      <c r="AV178" s="358"/>
      <c r="AW178" s="295"/>
      <c r="AX178" s="295"/>
      <c r="AY178" s="358"/>
      <c r="AZ178" s="358"/>
      <c r="BA178" s="295"/>
      <c r="BE178" s="358"/>
      <c r="BF178" s="295"/>
      <c r="BG178" s="358"/>
      <c r="BH178" s="358"/>
      <c r="BI178" s="358"/>
      <c r="BJ178" s="295"/>
      <c r="BN178" s="358"/>
      <c r="BO178" s="295"/>
      <c r="BP178" s="358"/>
      <c r="BQ178" s="358"/>
      <c r="BR178" s="358"/>
      <c r="BS178" s="295"/>
      <c r="BW178" s="358"/>
      <c r="BX178" s="295"/>
      <c r="BY178" s="358"/>
      <c r="BZ178" s="358"/>
      <c r="CA178" s="358"/>
      <c r="CB178" s="295"/>
      <c r="CF178" s="358"/>
      <c r="CG178" s="295"/>
      <c r="CH178" s="358"/>
      <c r="CI178" s="358"/>
      <c r="CJ178" s="358"/>
      <c r="CK178" s="295"/>
      <c r="CO178" s="358"/>
      <c r="CP178" s="295"/>
      <c r="CQ178" s="358"/>
      <c r="CR178" s="358"/>
      <c r="CS178" s="358"/>
      <c r="CT178" s="295"/>
      <c r="CX178" s="358"/>
      <c r="CY178" s="295"/>
      <c r="CZ178" s="358"/>
      <c r="DA178" s="358"/>
      <c r="DB178" s="358"/>
      <c r="DC178" s="295"/>
    </row>
    <row r="179" spans="48:107">
      <c r="AV179" s="358"/>
      <c r="AW179" s="295"/>
      <c r="AX179" s="295"/>
      <c r="AY179" s="358"/>
      <c r="AZ179" s="358"/>
      <c r="BA179" s="295"/>
      <c r="BE179" s="358"/>
      <c r="BF179" s="295"/>
      <c r="BG179" s="358"/>
      <c r="BH179" s="358"/>
      <c r="BI179" s="358"/>
      <c r="BJ179" s="295"/>
      <c r="BN179" s="358"/>
      <c r="BO179" s="295"/>
      <c r="BP179" s="358"/>
      <c r="BQ179" s="358"/>
      <c r="BR179" s="358"/>
      <c r="BS179" s="295"/>
      <c r="BW179" s="358"/>
      <c r="BX179" s="295"/>
      <c r="BY179" s="358"/>
      <c r="BZ179" s="358"/>
      <c r="CA179" s="358"/>
      <c r="CB179" s="295"/>
      <c r="CF179" s="358"/>
      <c r="CG179" s="295"/>
      <c r="CH179" s="358"/>
      <c r="CI179" s="358"/>
      <c r="CJ179" s="358"/>
      <c r="CK179" s="295"/>
      <c r="CO179" s="358"/>
      <c r="CP179" s="295"/>
      <c r="CQ179" s="358"/>
      <c r="CR179" s="358"/>
      <c r="CS179" s="358"/>
      <c r="CT179" s="295"/>
      <c r="CX179" s="358"/>
      <c r="CY179" s="295"/>
      <c r="CZ179" s="358"/>
      <c r="DA179" s="358"/>
      <c r="DB179" s="358"/>
      <c r="DC179" s="295"/>
    </row>
    <row r="180" spans="48:107">
      <c r="AV180" s="358"/>
      <c r="AW180" s="295"/>
      <c r="AX180" s="295"/>
      <c r="AY180" s="358"/>
      <c r="AZ180" s="358"/>
      <c r="BA180" s="295"/>
      <c r="BE180" s="358"/>
      <c r="BF180" s="295"/>
      <c r="BG180" s="358"/>
      <c r="BH180" s="358"/>
      <c r="BI180" s="358"/>
      <c r="BJ180" s="295"/>
      <c r="BN180" s="358"/>
      <c r="BO180" s="295"/>
      <c r="BP180" s="358"/>
      <c r="BQ180" s="358"/>
      <c r="BR180" s="358"/>
      <c r="BS180" s="295"/>
      <c r="BW180" s="358"/>
      <c r="BX180" s="295"/>
      <c r="BY180" s="358"/>
      <c r="BZ180" s="358"/>
      <c r="CA180" s="358"/>
      <c r="CB180" s="295"/>
      <c r="CF180" s="358"/>
      <c r="CG180" s="295"/>
      <c r="CH180" s="358"/>
      <c r="CI180" s="358"/>
      <c r="CJ180" s="358"/>
      <c r="CK180" s="295"/>
      <c r="CO180" s="358"/>
      <c r="CP180" s="295"/>
      <c r="CQ180" s="358"/>
      <c r="CR180" s="358"/>
      <c r="CS180" s="358"/>
      <c r="CT180" s="295"/>
      <c r="CX180" s="358"/>
      <c r="CY180" s="295"/>
      <c r="CZ180" s="358"/>
      <c r="DA180" s="358"/>
      <c r="DB180" s="358"/>
      <c r="DC180" s="295"/>
    </row>
    <row r="181" spans="48:107">
      <c r="AV181" s="358"/>
      <c r="AW181" s="295"/>
      <c r="AX181" s="295"/>
      <c r="AY181" s="358"/>
      <c r="AZ181" s="358"/>
      <c r="BA181" s="295"/>
      <c r="BE181" s="358"/>
      <c r="BF181" s="295"/>
      <c r="BG181" s="358"/>
      <c r="BH181" s="358"/>
      <c r="BI181" s="358"/>
      <c r="BJ181" s="295"/>
      <c r="BN181" s="358"/>
      <c r="BO181" s="295"/>
      <c r="BP181" s="358"/>
      <c r="BQ181" s="358"/>
      <c r="BR181" s="358"/>
      <c r="BS181" s="295"/>
      <c r="BW181" s="358"/>
      <c r="BX181" s="295"/>
      <c r="BY181" s="358"/>
      <c r="BZ181" s="358"/>
      <c r="CA181" s="358"/>
      <c r="CB181" s="295"/>
      <c r="CF181" s="358"/>
      <c r="CG181" s="295"/>
      <c r="CH181" s="358"/>
      <c r="CI181" s="358"/>
      <c r="CJ181" s="358"/>
      <c r="CK181" s="295"/>
      <c r="CO181" s="358"/>
      <c r="CP181" s="295"/>
      <c r="CQ181" s="358"/>
      <c r="CR181" s="358"/>
      <c r="CS181" s="358"/>
      <c r="CT181" s="295"/>
      <c r="CX181" s="358"/>
      <c r="CY181" s="295"/>
      <c r="CZ181" s="358"/>
      <c r="DA181" s="358"/>
      <c r="DB181" s="358"/>
      <c r="DC181" s="295"/>
    </row>
    <row r="182" spans="48:107">
      <c r="AV182" s="358"/>
      <c r="AW182" s="295"/>
      <c r="AX182" s="295"/>
      <c r="AY182" s="358"/>
      <c r="AZ182" s="358"/>
      <c r="BA182" s="295"/>
      <c r="BE182" s="358"/>
      <c r="BF182" s="295"/>
      <c r="BG182" s="358"/>
      <c r="BH182" s="358"/>
      <c r="BI182" s="358"/>
      <c r="BJ182" s="295"/>
      <c r="BN182" s="358"/>
      <c r="BO182" s="295"/>
      <c r="BP182" s="358"/>
      <c r="BQ182" s="358"/>
      <c r="BR182" s="358"/>
      <c r="BS182" s="295"/>
      <c r="BW182" s="358"/>
      <c r="BX182" s="295"/>
      <c r="BY182" s="358"/>
      <c r="BZ182" s="358"/>
      <c r="CA182" s="358"/>
      <c r="CB182" s="295"/>
      <c r="CF182" s="358"/>
      <c r="CG182" s="295"/>
      <c r="CH182" s="358"/>
      <c r="CI182" s="358"/>
      <c r="CJ182" s="358"/>
      <c r="CK182" s="295"/>
      <c r="CO182" s="358"/>
      <c r="CP182" s="295"/>
      <c r="CQ182" s="358"/>
      <c r="CR182" s="358"/>
      <c r="CS182" s="358"/>
      <c r="CT182" s="295"/>
      <c r="CX182" s="358"/>
      <c r="CY182" s="295"/>
      <c r="CZ182" s="358"/>
      <c r="DA182" s="358"/>
      <c r="DB182" s="358"/>
      <c r="DC182" s="295"/>
    </row>
    <row r="183" spans="48:107">
      <c r="AV183" s="358"/>
      <c r="AW183" s="295"/>
      <c r="AX183" s="295"/>
      <c r="AY183" s="358"/>
      <c r="AZ183" s="358"/>
      <c r="BA183" s="295"/>
      <c r="BE183" s="358"/>
      <c r="BF183" s="295"/>
      <c r="BG183" s="358"/>
      <c r="BH183" s="358"/>
      <c r="BI183" s="358"/>
      <c r="BJ183" s="295"/>
      <c r="BN183" s="358"/>
      <c r="BO183" s="295"/>
      <c r="BP183" s="358"/>
      <c r="BQ183" s="358"/>
      <c r="BR183" s="358"/>
      <c r="BS183" s="295"/>
      <c r="BW183" s="358"/>
      <c r="BX183" s="295"/>
      <c r="BY183" s="358"/>
      <c r="BZ183" s="358"/>
      <c r="CA183" s="358"/>
      <c r="CB183" s="295"/>
      <c r="CF183" s="358"/>
      <c r="CG183" s="295"/>
      <c r="CH183" s="358"/>
      <c r="CI183" s="358"/>
      <c r="CJ183" s="358"/>
      <c r="CK183" s="295"/>
      <c r="CO183" s="358"/>
      <c r="CP183" s="295"/>
      <c r="CQ183" s="358"/>
      <c r="CR183" s="358"/>
      <c r="CS183" s="358"/>
      <c r="CT183" s="295"/>
      <c r="CX183" s="358"/>
      <c r="CY183" s="295"/>
      <c r="CZ183" s="358"/>
      <c r="DA183" s="358"/>
      <c r="DB183" s="358"/>
      <c r="DC183" s="295"/>
    </row>
    <row r="184" spans="48:107">
      <c r="AV184" s="358"/>
      <c r="AW184" s="295"/>
      <c r="AX184" s="295"/>
      <c r="AY184" s="358"/>
      <c r="AZ184" s="358"/>
      <c r="BA184" s="295"/>
      <c r="BE184" s="358"/>
      <c r="BF184" s="295"/>
      <c r="BG184" s="358"/>
      <c r="BH184" s="358"/>
      <c r="BI184" s="358"/>
      <c r="BJ184" s="295"/>
      <c r="BN184" s="358"/>
      <c r="BO184" s="295"/>
      <c r="BP184" s="358"/>
      <c r="BQ184" s="358"/>
      <c r="BR184" s="358"/>
      <c r="BS184" s="295"/>
      <c r="BW184" s="358"/>
      <c r="BX184" s="295"/>
      <c r="BY184" s="358"/>
      <c r="BZ184" s="358"/>
      <c r="CA184" s="358"/>
      <c r="CB184" s="295"/>
      <c r="CF184" s="358"/>
      <c r="CG184" s="295"/>
      <c r="CH184" s="358"/>
      <c r="CI184" s="358"/>
      <c r="CJ184" s="358"/>
      <c r="CK184" s="295"/>
      <c r="CO184" s="358"/>
      <c r="CP184" s="295"/>
      <c r="CQ184" s="358"/>
      <c r="CR184" s="358"/>
      <c r="CS184" s="358"/>
      <c r="CT184" s="295"/>
      <c r="CX184" s="358"/>
      <c r="CY184" s="295"/>
      <c r="CZ184" s="358"/>
      <c r="DA184" s="358"/>
      <c r="DB184" s="358"/>
      <c r="DC184" s="295"/>
    </row>
    <row r="185" spans="48:107">
      <c r="AV185" s="358"/>
      <c r="AW185" s="295"/>
      <c r="AX185" s="295"/>
      <c r="AY185" s="358"/>
      <c r="AZ185" s="358"/>
      <c r="BA185" s="295"/>
      <c r="BE185" s="358"/>
      <c r="BF185" s="295"/>
      <c r="BG185" s="358"/>
      <c r="BH185" s="358"/>
      <c r="BI185" s="358"/>
      <c r="BJ185" s="295"/>
      <c r="BN185" s="358"/>
      <c r="BO185" s="295"/>
      <c r="BP185" s="358"/>
      <c r="BQ185" s="358"/>
      <c r="BR185" s="358"/>
      <c r="BS185" s="295"/>
      <c r="BW185" s="358"/>
      <c r="BX185" s="295"/>
      <c r="BY185" s="358"/>
      <c r="BZ185" s="358"/>
      <c r="CA185" s="358"/>
      <c r="CB185" s="295"/>
      <c r="CF185" s="358"/>
      <c r="CG185" s="295"/>
      <c r="CH185" s="358"/>
      <c r="CI185" s="358"/>
      <c r="CJ185" s="358"/>
      <c r="CK185" s="295"/>
      <c r="CO185" s="358"/>
      <c r="CP185" s="295"/>
      <c r="CQ185" s="358"/>
      <c r="CR185" s="358"/>
      <c r="CS185" s="358"/>
      <c r="CT185" s="295"/>
      <c r="CX185" s="358"/>
      <c r="CY185" s="295"/>
      <c r="CZ185" s="358"/>
      <c r="DA185" s="358"/>
      <c r="DB185" s="358"/>
      <c r="DC185" s="295"/>
    </row>
    <row r="186" spans="48:107">
      <c r="AV186" s="358"/>
      <c r="AW186" s="295"/>
      <c r="AX186" s="295"/>
      <c r="AY186" s="358"/>
      <c r="AZ186" s="358"/>
      <c r="BA186" s="295"/>
      <c r="BE186" s="358"/>
      <c r="BF186" s="295"/>
      <c r="BG186" s="358"/>
      <c r="BH186" s="358"/>
      <c r="BI186" s="358"/>
      <c r="BJ186" s="295"/>
      <c r="BN186" s="358"/>
      <c r="BO186" s="295"/>
      <c r="BP186" s="358"/>
      <c r="BQ186" s="358"/>
      <c r="BR186" s="358"/>
      <c r="BS186" s="295"/>
      <c r="BW186" s="358"/>
      <c r="BX186" s="295"/>
      <c r="BY186" s="358"/>
      <c r="BZ186" s="358"/>
      <c r="CA186" s="358"/>
      <c r="CB186" s="295"/>
      <c r="CF186" s="358"/>
      <c r="CG186" s="295"/>
      <c r="CH186" s="358"/>
      <c r="CI186" s="358"/>
      <c r="CJ186" s="358"/>
      <c r="CK186" s="295"/>
      <c r="CO186" s="358"/>
      <c r="CP186" s="295"/>
      <c r="CQ186" s="358"/>
      <c r="CR186" s="358"/>
      <c r="CS186" s="358"/>
      <c r="CT186" s="295"/>
      <c r="CX186" s="358"/>
      <c r="CY186" s="295"/>
      <c r="CZ186" s="358"/>
      <c r="DA186" s="358"/>
      <c r="DB186" s="358"/>
      <c r="DC186" s="295"/>
    </row>
    <row r="187" spans="48:107">
      <c r="AV187" s="358"/>
      <c r="AW187" s="295"/>
      <c r="AX187" s="295"/>
      <c r="AY187" s="358"/>
      <c r="AZ187" s="358"/>
      <c r="BA187" s="295"/>
      <c r="BE187" s="358"/>
      <c r="BF187" s="295"/>
      <c r="BG187" s="358"/>
      <c r="BH187" s="358"/>
      <c r="BI187" s="358"/>
      <c r="BJ187" s="295"/>
      <c r="BN187" s="358"/>
      <c r="BO187" s="295"/>
      <c r="BP187" s="358"/>
      <c r="BQ187" s="358"/>
      <c r="BR187" s="358"/>
      <c r="BS187" s="295"/>
      <c r="BW187" s="358"/>
      <c r="BX187" s="295"/>
      <c r="BY187" s="358"/>
      <c r="BZ187" s="358"/>
      <c r="CA187" s="358"/>
      <c r="CB187" s="295"/>
      <c r="CF187" s="358"/>
      <c r="CG187" s="295"/>
      <c r="CH187" s="358"/>
      <c r="CI187" s="358"/>
      <c r="CJ187" s="358"/>
      <c r="CK187" s="295"/>
      <c r="CO187" s="358"/>
      <c r="CP187" s="295"/>
      <c r="CQ187" s="358"/>
      <c r="CR187" s="358"/>
      <c r="CS187" s="358"/>
      <c r="CT187" s="295"/>
      <c r="CX187" s="358"/>
      <c r="CY187" s="295"/>
      <c r="CZ187" s="358"/>
      <c r="DA187" s="358"/>
      <c r="DB187" s="358"/>
      <c r="DC187" s="295"/>
    </row>
    <row r="188" spans="48:107">
      <c r="AV188" s="358"/>
      <c r="AW188" s="295"/>
      <c r="AX188" s="295"/>
      <c r="AY188" s="358"/>
      <c r="AZ188" s="358"/>
      <c r="BA188" s="295"/>
      <c r="BE188" s="358"/>
      <c r="BF188" s="295"/>
      <c r="BG188" s="358"/>
      <c r="BH188" s="358"/>
      <c r="BI188" s="358"/>
      <c r="BJ188" s="295"/>
      <c r="BN188" s="358"/>
      <c r="BO188" s="295"/>
      <c r="BP188" s="358"/>
      <c r="BQ188" s="358"/>
      <c r="BR188" s="358"/>
      <c r="BS188" s="295"/>
      <c r="BW188" s="358"/>
      <c r="BX188" s="295"/>
      <c r="BY188" s="358"/>
      <c r="BZ188" s="358"/>
      <c r="CA188" s="358"/>
      <c r="CB188" s="295"/>
      <c r="CF188" s="358"/>
      <c r="CG188" s="295"/>
      <c r="CH188" s="358"/>
      <c r="CI188" s="358"/>
      <c r="CJ188" s="358"/>
      <c r="CK188" s="295"/>
      <c r="CO188" s="358"/>
      <c r="CP188" s="295"/>
      <c r="CQ188" s="358"/>
      <c r="CR188" s="358"/>
      <c r="CS188" s="358"/>
      <c r="CT188" s="295"/>
      <c r="CX188" s="358"/>
      <c r="CY188" s="295"/>
      <c r="CZ188" s="358"/>
      <c r="DA188" s="358"/>
      <c r="DB188" s="358"/>
      <c r="DC188" s="295"/>
    </row>
    <row r="189" spans="48:107">
      <c r="AV189" s="358"/>
      <c r="AW189" s="295"/>
      <c r="AX189" s="295"/>
      <c r="AY189" s="358"/>
      <c r="AZ189" s="358"/>
      <c r="BA189" s="295"/>
      <c r="BE189" s="358"/>
      <c r="BF189" s="295"/>
      <c r="BG189" s="358"/>
      <c r="BH189" s="358"/>
      <c r="BI189" s="358"/>
      <c r="BJ189" s="295"/>
      <c r="BN189" s="358"/>
      <c r="BO189" s="295"/>
      <c r="BP189" s="358"/>
      <c r="BQ189" s="358"/>
      <c r="BR189" s="358"/>
      <c r="BS189" s="295"/>
      <c r="BW189" s="358"/>
      <c r="BX189" s="295"/>
      <c r="BY189" s="358"/>
      <c r="BZ189" s="358"/>
      <c r="CA189" s="358"/>
      <c r="CB189" s="295"/>
      <c r="CF189" s="358"/>
      <c r="CG189" s="295"/>
      <c r="CH189" s="358"/>
      <c r="CI189" s="358"/>
      <c r="CJ189" s="358"/>
      <c r="CK189" s="295"/>
      <c r="CO189" s="358"/>
      <c r="CP189" s="295"/>
      <c r="CQ189" s="358"/>
      <c r="CR189" s="358"/>
      <c r="CS189" s="358"/>
      <c r="CT189" s="295"/>
      <c r="CX189" s="358"/>
      <c r="CY189" s="295"/>
      <c r="CZ189" s="358"/>
      <c r="DA189" s="358"/>
      <c r="DB189" s="358"/>
      <c r="DC189" s="295"/>
    </row>
    <row r="190" spans="48:107">
      <c r="AV190" s="358"/>
      <c r="AW190" s="295"/>
      <c r="AX190" s="295"/>
      <c r="AY190" s="358"/>
      <c r="AZ190" s="358"/>
      <c r="BA190" s="295"/>
      <c r="BE190" s="358"/>
      <c r="BF190" s="295"/>
      <c r="BG190" s="358"/>
      <c r="BH190" s="358"/>
      <c r="BI190" s="358"/>
      <c r="BJ190" s="295"/>
      <c r="BN190" s="358"/>
      <c r="BO190" s="295"/>
      <c r="BP190" s="358"/>
      <c r="BQ190" s="358"/>
      <c r="BR190" s="358"/>
      <c r="BS190" s="295"/>
      <c r="BW190" s="358"/>
      <c r="BX190" s="295"/>
      <c r="BY190" s="358"/>
      <c r="BZ190" s="358"/>
      <c r="CA190" s="358"/>
      <c r="CB190" s="295"/>
      <c r="CF190" s="358"/>
      <c r="CG190" s="295"/>
      <c r="CH190" s="358"/>
      <c r="CI190" s="358"/>
      <c r="CJ190" s="358"/>
      <c r="CK190" s="295"/>
      <c r="CO190" s="358"/>
      <c r="CP190" s="295"/>
      <c r="CQ190" s="358"/>
      <c r="CR190" s="358"/>
      <c r="CS190" s="358"/>
      <c r="CT190" s="295"/>
      <c r="CX190" s="358"/>
      <c r="CY190" s="295"/>
      <c r="CZ190" s="358"/>
      <c r="DA190" s="358"/>
      <c r="DB190" s="358"/>
      <c r="DC190" s="295"/>
    </row>
    <row r="191" spans="48:107">
      <c r="AV191" s="358"/>
      <c r="AW191" s="295"/>
      <c r="AX191" s="295"/>
      <c r="AY191" s="358"/>
      <c r="AZ191" s="358"/>
      <c r="BA191" s="295"/>
      <c r="BE191" s="358"/>
      <c r="BF191" s="295"/>
      <c r="BG191" s="358"/>
      <c r="BH191" s="358"/>
      <c r="BI191" s="358"/>
      <c r="BJ191" s="295"/>
      <c r="BN191" s="358"/>
      <c r="BO191" s="295"/>
      <c r="BP191" s="358"/>
      <c r="BQ191" s="358"/>
      <c r="BR191" s="358"/>
      <c r="BS191" s="295"/>
      <c r="BW191" s="358"/>
      <c r="BX191" s="295"/>
      <c r="BY191" s="358"/>
      <c r="BZ191" s="358"/>
      <c r="CA191" s="358"/>
      <c r="CB191" s="295"/>
      <c r="CF191" s="358"/>
      <c r="CG191" s="295"/>
      <c r="CH191" s="358"/>
      <c r="CI191" s="358"/>
      <c r="CJ191" s="358"/>
      <c r="CK191" s="295"/>
      <c r="CO191" s="358"/>
      <c r="CP191" s="295"/>
      <c r="CQ191" s="358"/>
      <c r="CR191" s="358"/>
      <c r="CS191" s="358"/>
      <c r="CT191" s="295"/>
      <c r="CX191" s="358"/>
      <c r="CY191" s="295"/>
      <c r="CZ191" s="358"/>
      <c r="DA191" s="358"/>
      <c r="DB191" s="358"/>
      <c r="DC191" s="295"/>
    </row>
    <row r="192" spans="48:107">
      <c r="AV192" s="358"/>
      <c r="AW192" s="295"/>
      <c r="AX192" s="295"/>
      <c r="AY192" s="358"/>
      <c r="AZ192" s="358"/>
      <c r="BA192" s="295"/>
      <c r="BE192" s="358"/>
      <c r="BF192" s="295"/>
      <c r="BG192" s="358"/>
      <c r="BH192" s="358"/>
      <c r="BI192" s="358"/>
      <c r="BJ192" s="295"/>
      <c r="BN192" s="358"/>
      <c r="BO192" s="295"/>
      <c r="BP192" s="358"/>
      <c r="BQ192" s="358"/>
      <c r="BR192" s="358"/>
      <c r="BS192" s="295"/>
      <c r="BW192" s="358"/>
      <c r="BX192" s="295"/>
      <c r="BY192" s="358"/>
      <c r="BZ192" s="358"/>
      <c r="CA192" s="358"/>
      <c r="CB192" s="295"/>
      <c r="CF192" s="358"/>
      <c r="CG192" s="295"/>
      <c r="CH192" s="358"/>
      <c r="CI192" s="358"/>
      <c r="CJ192" s="358"/>
      <c r="CK192" s="295"/>
      <c r="CO192" s="358"/>
      <c r="CP192" s="295"/>
      <c r="CQ192" s="358"/>
      <c r="CR192" s="358"/>
      <c r="CS192" s="358"/>
      <c r="CT192" s="295"/>
      <c r="CX192" s="358"/>
      <c r="CY192" s="295"/>
      <c r="CZ192" s="358"/>
      <c r="DA192" s="358"/>
      <c r="DB192" s="358"/>
      <c r="DC192" s="295"/>
    </row>
    <row r="193" spans="48:107">
      <c r="AV193" s="358"/>
      <c r="AW193" s="295"/>
      <c r="AX193" s="295"/>
      <c r="AY193" s="358"/>
      <c r="AZ193" s="358"/>
      <c r="BA193" s="295"/>
      <c r="BE193" s="358"/>
      <c r="BF193" s="295"/>
      <c r="BG193" s="358"/>
      <c r="BH193" s="358"/>
      <c r="BI193" s="358"/>
      <c r="BJ193" s="295"/>
      <c r="BN193" s="358"/>
      <c r="BO193" s="295"/>
      <c r="BP193" s="358"/>
      <c r="BQ193" s="358"/>
      <c r="BR193" s="358"/>
      <c r="BS193" s="295"/>
      <c r="BW193" s="358"/>
      <c r="BX193" s="295"/>
      <c r="BY193" s="358"/>
      <c r="BZ193" s="358"/>
      <c r="CA193" s="358"/>
      <c r="CB193" s="295"/>
      <c r="CF193" s="358"/>
      <c r="CG193" s="295"/>
      <c r="CH193" s="358"/>
      <c r="CI193" s="358"/>
      <c r="CJ193" s="358"/>
      <c r="CK193" s="295"/>
      <c r="CO193" s="358"/>
      <c r="CP193" s="295"/>
      <c r="CQ193" s="358"/>
      <c r="CR193" s="358"/>
      <c r="CS193" s="358"/>
      <c r="CT193" s="295"/>
      <c r="CX193" s="358"/>
      <c r="CY193" s="295"/>
      <c r="CZ193" s="358"/>
      <c r="DA193" s="358"/>
      <c r="DB193" s="358"/>
      <c r="DC193" s="295"/>
    </row>
    <row r="194" spans="48:107">
      <c r="AV194" s="358"/>
      <c r="AW194" s="295"/>
      <c r="AX194" s="295"/>
      <c r="AY194" s="358"/>
      <c r="AZ194" s="358"/>
      <c r="BA194" s="295"/>
      <c r="BE194" s="358"/>
      <c r="BF194" s="295"/>
      <c r="BG194" s="358"/>
      <c r="BH194" s="358"/>
      <c r="BI194" s="358"/>
      <c r="BJ194" s="295"/>
      <c r="BN194" s="358"/>
      <c r="BO194" s="295"/>
      <c r="BP194" s="358"/>
      <c r="BQ194" s="358"/>
      <c r="BR194" s="358"/>
      <c r="BS194" s="295"/>
      <c r="BW194" s="358"/>
      <c r="BX194" s="295"/>
      <c r="BY194" s="358"/>
      <c r="BZ194" s="358"/>
      <c r="CA194" s="358"/>
      <c r="CB194" s="295"/>
      <c r="CF194" s="358"/>
      <c r="CG194" s="295"/>
      <c r="CH194" s="358"/>
      <c r="CI194" s="358"/>
      <c r="CJ194" s="358"/>
      <c r="CK194" s="295"/>
      <c r="CO194" s="358"/>
      <c r="CP194" s="295"/>
      <c r="CQ194" s="358"/>
      <c r="CR194" s="358"/>
      <c r="CS194" s="358"/>
      <c r="CT194" s="295"/>
      <c r="CX194" s="358"/>
      <c r="CY194" s="295"/>
      <c r="CZ194" s="358"/>
      <c r="DA194" s="358"/>
      <c r="DB194" s="358"/>
      <c r="DC194" s="295"/>
    </row>
    <row r="195" spans="48:107">
      <c r="AV195" s="358"/>
      <c r="AW195" s="295"/>
      <c r="AX195" s="295"/>
      <c r="AY195" s="358"/>
      <c r="AZ195" s="358"/>
      <c r="BA195" s="295"/>
      <c r="BE195" s="358"/>
      <c r="BF195" s="295"/>
      <c r="BG195" s="358"/>
      <c r="BH195" s="358"/>
      <c r="BI195" s="358"/>
      <c r="BJ195" s="295"/>
      <c r="BN195" s="358"/>
      <c r="BO195" s="295"/>
      <c r="BP195" s="358"/>
      <c r="BQ195" s="358"/>
      <c r="BR195" s="358"/>
      <c r="BS195" s="295"/>
      <c r="BW195" s="358"/>
      <c r="BX195" s="295"/>
      <c r="BY195" s="358"/>
      <c r="BZ195" s="358"/>
      <c r="CA195" s="358"/>
      <c r="CB195" s="295"/>
      <c r="CF195" s="358"/>
      <c r="CG195" s="295"/>
      <c r="CH195" s="358"/>
      <c r="CI195" s="358"/>
      <c r="CJ195" s="358"/>
      <c r="CK195" s="295"/>
      <c r="CO195" s="358"/>
      <c r="CP195" s="295"/>
      <c r="CQ195" s="358"/>
      <c r="CR195" s="358"/>
      <c r="CS195" s="358"/>
      <c r="CT195" s="295"/>
      <c r="CX195" s="358"/>
      <c r="CY195" s="295"/>
      <c r="CZ195" s="358"/>
      <c r="DA195" s="358"/>
      <c r="DB195" s="358"/>
      <c r="DC195" s="295"/>
    </row>
    <row r="196" spans="48:107">
      <c r="AV196" s="358"/>
      <c r="AW196" s="295"/>
      <c r="AX196" s="295"/>
      <c r="AY196" s="358"/>
      <c r="AZ196" s="358"/>
      <c r="BA196" s="295"/>
      <c r="BE196" s="358"/>
      <c r="BF196" s="295"/>
      <c r="BG196" s="358"/>
      <c r="BH196" s="358"/>
      <c r="BI196" s="358"/>
      <c r="BJ196" s="295"/>
      <c r="BN196" s="358"/>
      <c r="BO196" s="295"/>
      <c r="BP196" s="358"/>
      <c r="BQ196" s="358"/>
      <c r="BR196" s="358"/>
      <c r="BS196" s="295"/>
      <c r="BW196" s="358"/>
      <c r="BX196" s="295"/>
      <c r="BY196" s="358"/>
      <c r="BZ196" s="358"/>
      <c r="CA196" s="358"/>
      <c r="CB196" s="295"/>
      <c r="CF196" s="358"/>
      <c r="CG196" s="295"/>
      <c r="CH196" s="358"/>
      <c r="CI196" s="358"/>
      <c r="CJ196" s="358"/>
      <c r="CK196" s="295"/>
      <c r="CO196" s="358"/>
      <c r="CP196" s="295"/>
      <c r="CQ196" s="358"/>
      <c r="CR196" s="358"/>
      <c r="CS196" s="358"/>
      <c r="CT196" s="295"/>
      <c r="CX196" s="358"/>
      <c r="CY196" s="295"/>
      <c r="CZ196" s="358"/>
      <c r="DA196" s="358"/>
      <c r="DB196" s="358"/>
      <c r="DC196" s="295"/>
    </row>
    <row r="197" spans="48:107">
      <c r="AV197" s="358"/>
      <c r="AW197" s="295"/>
      <c r="AX197" s="295"/>
      <c r="AY197" s="358"/>
      <c r="AZ197" s="358"/>
      <c r="BA197" s="295"/>
      <c r="BE197" s="358"/>
      <c r="BF197" s="295"/>
      <c r="BG197" s="358"/>
      <c r="BH197" s="358"/>
      <c r="BI197" s="358"/>
      <c r="BJ197" s="295"/>
      <c r="BN197" s="358"/>
      <c r="BO197" s="295"/>
      <c r="BP197" s="358"/>
      <c r="BQ197" s="358"/>
      <c r="BR197" s="358"/>
      <c r="BS197" s="295"/>
      <c r="BW197" s="358"/>
      <c r="BX197" s="295"/>
      <c r="BY197" s="358"/>
      <c r="BZ197" s="358"/>
      <c r="CA197" s="358"/>
      <c r="CB197" s="295"/>
      <c r="CF197" s="358"/>
      <c r="CG197" s="295"/>
      <c r="CH197" s="358"/>
      <c r="CI197" s="358"/>
      <c r="CJ197" s="358"/>
      <c r="CK197" s="295"/>
      <c r="CO197" s="358"/>
      <c r="CP197" s="295"/>
      <c r="CQ197" s="358"/>
      <c r="CR197" s="358"/>
      <c r="CS197" s="358"/>
      <c r="CT197" s="295"/>
      <c r="CX197" s="358"/>
      <c r="CY197" s="295"/>
      <c r="CZ197" s="358"/>
      <c r="DA197" s="358"/>
      <c r="DB197" s="358"/>
      <c r="DC197" s="295"/>
    </row>
    <row r="198" spans="48:107">
      <c r="AV198" s="358"/>
      <c r="AW198" s="295"/>
      <c r="AX198" s="295"/>
      <c r="AY198" s="358"/>
      <c r="AZ198" s="358"/>
      <c r="BA198" s="295"/>
      <c r="BE198" s="358"/>
      <c r="BF198" s="295"/>
      <c r="BG198" s="358"/>
      <c r="BH198" s="358"/>
      <c r="BI198" s="358"/>
      <c r="BJ198" s="295"/>
      <c r="BN198" s="358"/>
      <c r="BO198" s="295"/>
      <c r="BP198" s="358"/>
      <c r="BQ198" s="358"/>
      <c r="BR198" s="358"/>
      <c r="BS198" s="295"/>
      <c r="BW198" s="358"/>
      <c r="BX198" s="295"/>
      <c r="BY198" s="358"/>
      <c r="BZ198" s="358"/>
      <c r="CA198" s="358"/>
      <c r="CB198" s="295"/>
      <c r="CF198" s="358"/>
      <c r="CG198" s="295"/>
      <c r="CH198" s="358"/>
      <c r="CI198" s="358"/>
      <c r="CJ198" s="358"/>
      <c r="CK198" s="295"/>
      <c r="CO198" s="358"/>
      <c r="CP198" s="295"/>
      <c r="CQ198" s="358"/>
      <c r="CR198" s="358"/>
      <c r="CS198" s="358"/>
      <c r="CT198" s="295"/>
      <c r="CX198" s="358"/>
      <c r="CY198" s="295"/>
      <c r="CZ198" s="358"/>
      <c r="DA198" s="358"/>
      <c r="DB198" s="358"/>
      <c r="DC198" s="295"/>
    </row>
    <row r="199" spans="48:107">
      <c r="AV199" s="358"/>
      <c r="AW199" s="295"/>
      <c r="AX199" s="295"/>
      <c r="AY199" s="358"/>
      <c r="AZ199" s="358"/>
      <c r="BA199" s="295"/>
      <c r="BE199" s="358"/>
      <c r="BF199" s="295"/>
      <c r="BG199" s="358"/>
      <c r="BH199" s="358"/>
      <c r="BI199" s="358"/>
      <c r="BJ199" s="295"/>
      <c r="BN199" s="358"/>
      <c r="BO199" s="295"/>
      <c r="BP199" s="358"/>
      <c r="BQ199" s="358"/>
      <c r="BR199" s="358"/>
      <c r="BS199" s="295"/>
      <c r="BW199" s="358"/>
      <c r="BX199" s="295"/>
      <c r="BY199" s="358"/>
      <c r="BZ199" s="358"/>
      <c r="CA199" s="358"/>
      <c r="CB199" s="295"/>
      <c r="CF199" s="358"/>
      <c r="CG199" s="295"/>
      <c r="CH199" s="358"/>
      <c r="CI199" s="358"/>
      <c r="CJ199" s="358"/>
      <c r="CK199" s="295"/>
      <c r="CO199" s="358"/>
      <c r="CP199" s="295"/>
      <c r="CQ199" s="358"/>
      <c r="CR199" s="358"/>
      <c r="CS199" s="358"/>
      <c r="CT199" s="295"/>
      <c r="CX199" s="358"/>
      <c r="CY199" s="295"/>
      <c r="CZ199" s="358"/>
      <c r="DA199" s="358"/>
      <c r="DB199" s="358"/>
      <c r="DC199" s="295"/>
    </row>
    <row r="200" spans="48:107">
      <c r="AV200" s="358"/>
      <c r="AW200" s="295"/>
      <c r="AX200" s="295"/>
      <c r="AY200" s="358"/>
      <c r="AZ200" s="358"/>
      <c r="BA200" s="295"/>
      <c r="BE200" s="358"/>
      <c r="BF200" s="295"/>
      <c r="BG200" s="358"/>
      <c r="BH200" s="358"/>
      <c r="BI200" s="358"/>
      <c r="BJ200" s="295"/>
      <c r="BN200" s="358"/>
      <c r="BO200" s="295"/>
      <c r="BP200" s="358"/>
      <c r="BQ200" s="358"/>
      <c r="BR200" s="358"/>
      <c r="BS200" s="295"/>
      <c r="BW200" s="358"/>
      <c r="BX200" s="295"/>
      <c r="BY200" s="358"/>
      <c r="BZ200" s="358"/>
      <c r="CA200" s="358"/>
      <c r="CB200" s="295"/>
      <c r="CF200" s="358"/>
      <c r="CG200" s="295"/>
      <c r="CH200" s="358"/>
      <c r="CI200" s="358"/>
      <c r="CJ200" s="358"/>
      <c r="CK200" s="295"/>
      <c r="CO200" s="358"/>
      <c r="CP200" s="295"/>
      <c r="CQ200" s="358"/>
      <c r="CR200" s="358"/>
      <c r="CS200" s="358"/>
      <c r="CT200" s="295"/>
      <c r="CX200" s="358"/>
      <c r="CY200" s="295"/>
      <c r="CZ200" s="358"/>
      <c r="DA200" s="358"/>
      <c r="DB200" s="358"/>
      <c r="DC200" s="295"/>
    </row>
    <row r="201" spans="48:107">
      <c r="AV201" s="358"/>
      <c r="AW201" s="295"/>
      <c r="AX201" s="295"/>
      <c r="AY201" s="358"/>
      <c r="AZ201" s="358"/>
      <c r="BA201" s="295"/>
      <c r="BE201" s="358"/>
      <c r="BF201" s="295"/>
      <c r="BG201" s="358"/>
      <c r="BH201" s="358"/>
      <c r="BI201" s="358"/>
      <c r="BJ201" s="295"/>
      <c r="BN201" s="358"/>
      <c r="BO201" s="295"/>
      <c r="BP201" s="358"/>
      <c r="BQ201" s="358"/>
      <c r="BR201" s="358"/>
      <c r="BS201" s="295"/>
      <c r="BW201" s="358"/>
      <c r="BX201" s="295"/>
      <c r="BY201" s="358"/>
      <c r="BZ201" s="358"/>
      <c r="CA201" s="358"/>
      <c r="CB201" s="295"/>
      <c r="CF201" s="358"/>
      <c r="CG201" s="295"/>
      <c r="CH201" s="358"/>
      <c r="CI201" s="358"/>
      <c r="CJ201" s="358"/>
      <c r="CK201" s="295"/>
      <c r="CO201" s="358"/>
      <c r="CP201" s="295"/>
      <c r="CQ201" s="358"/>
      <c r="CR201" s="358"/>
      <c r="CS201" s="358"/>
      <c r="CT201" s="295"/>
      <c r="CX201" s="358"/>
      <c r="CY201" s="295"/>
      <c r="CZ201" s="358"/>
      <c r="DA201" s="358"/>
      <c r="DB201" s="358"/>
      <c r="DC201" s="295"/>
    </row>
    <row r="202" spans="48:107">
      <c r="AV202" s="358"/>
      <c r="AW202" s="295"/>
      <c r="AX202" s="295"/>
      <c r="AY202" s="358"/>
      <c r="AZ202" s="358"/>
      <c r="BA202" s="295"/>
      <c r="BE202" s="358"/>
      <c r="BF202" s="295"/>
      <c r="BG202" s="358"/>
      <c r="BH202" s="358"/>
      <c r="BI202" s="358"/>
      <c r="BJ202" s="295"/>
      <c r="BN202" s="358"/>
      <c r="BO202" s="295"/>
      <c r="BP202" s="358"/>
      <c r="BQ202" s="358"/>
      <c r="BR202" s="358"/>
      <c r="BS202" s="295"/>
      <c r="BW202" s="358"/>
      <c r="BX202" s="295"/>
      <c r="BY202" s="358"/>
      <c r="BZ202" s="358"/>
      <c r="CA202" s="358"/>
      <c r="CB202" s="295"/>
      <c r="CF202" s="358"/>
      <c r="CG202" s="295"/>
      <c r="CH202" s="358"/>
      <c r="CI202" s="358"/>
      <c r="CJ202" s="358"/>
      <c r="CK202" s="295"/>
      <c r="CO202" s="358"/>
      <c r="CP202" s="295"/>
      <c r="CQ202" s="358"/>
      <c r="CR202" s="358"/>
      <c r="CS202" s="358"/>
      <c r="CT202" s="295"/>
      <c r="CX202" s="358"/>
      <c r="CY202" s="295"/>
      <c r="CZ202" s="358"/>
      <c r="DA202" s="358"/>
      <c r="DB202" s="358"/>
      <c r="DC202" s="295"/>
    </row>
    <row r="203" spans="48:107">
      <c r="AV203" s="358"/>
      <c r="AW203" s="295"/>
      <c r="AX203" s="295"/>
      <c r="AY203" s="358"/>
      <c r="AZ203" s="358"/>
      <c r="BA203" s="295"/>
      <c r="BE203" s="358"/>
      <c r="BF203" s="295"/>
      <c r="BG203" s="358"/>
      <c r="BH203" s="358"/>
      <c r="BI203" s="358"/>
      <c r="BJ203" s="295"/>
      <c r="BN203" s="358"/>
      <c r="BO203" s="295"/>
      <c r="BP203" s="358"/>
      <c r="BQ203" s="358"/>
      <c r="BR203" s="358"/>
      <c r="BS203" s="295"/>
      <c r="BW203" s="358"/>
      <c r="BX203" s="295"/>
      <c r="BY203" s="358"/>
      <c r="BZ203" s="358"/>
      <c r="CA203" s="358"/>
      <c r="CB203" s="295"/>
      <c r="CF203" s="358"/>
      <c r="CG203" s="295"/>
      <c r="CH203" s="358"/>
      <c r="CI203" s="358"/>
      <c r="CJ203" s="358"/>
      <c r="CK203" s="295"/>
      <c r="CO203" s="358"/>
      <c r="CP203" s="295"/>
      <c r="CQ203" s="358"/>
      <c r="CR203" s="358"/>
      <c r="CS203" s="358"/>
      <c r="CT203" s="295"/>
      <c r="CX203" s="358"/>
      <c r="CY203" s="295"/>
      <c r="CZ203" s="358"/>
      <c r="DA203" s="358"/>
      <c r="DB203" s="358"/>
      <c r="DC203" s="295"/>
    </row>
    <row r="204" spans="48:107">
      <c r="AV204" s="358"/>
      <c r="AW204" s="295"/>
      <c r="AX204" s="295"/>
      <c r="AY204" s="358"/>
      <c r="AZ204" s="358"/>
      <c r="BA204" s="295"/>
      <c r="BE204" s="358"/>
      <c r="BF204" s="295"/>
      <c r="BG204" s="358"/>
      <c r="BH204" s="358"/>
      <c r="BI204" s="358"/>
      <c r="BJ204" s="295"/>
      <c r="BN204" s="358"/>
      <c r="BO204" s="295"/>
      <c r="BP204" s="358"/>
      <c r="BQ204" s="358"/>
      <c r="BR204" s="358"/>
      <c r="BS204" s="295"/>
      <c r="BW204" s="358"/>
      <c r="BX204" s="295"/>
      <c r="BY204" s="358"/>
      <c r="BZ204" s="358"/>
      <c r="CA204" s="358"/>
      <c r="CB204" s="295"/>
      <c r="CF204" s="358"/>
      <c r="CG204" s="295"/>
      <c r="CH204" s="358"/>
      <c r="CI204" s="358"/>
      <c r="CJ204" s="358"/>
      <c r="CK204" s="295"/>
      <c r="CO204" s="358"/>
      <c r="CP204" s="295"/>
      <c r="CQ204" s="358"/>
      <c r="CR204" s="358"/>
      <c r="CS204" s="358"/>
      <c r="CT204" s="295"/>
      <c r="CX204" s="358"/>
      <c r="CY204" s="295"/>
      <c r="CZ204" s="358"/>
      <c r="DA204" s="358"/>
      <c r="DB204" s="358"/>
      <c r="DC204" s="295"/>
    </row>
    <row r="205" spans="48:107">
      <c r="AV205" s="358"/>
      <c r="AW205" s="295"/>
      <c r="AX205" s="295"/>
      <c r="AY205" s="358"/>
      <c r="AZ205" s="358"/>
      <c r="BA205" s="295"/>
      <c r="BE205" s="358"/>
      <c r="BF205" s="295"/>
      <c r="BG205" s="358"/>
      <c r="BH205" s="358"/>
      <c r="BI205" s="358"/>
      <c r="BJ205" s="295"/>
      <c r="BN205" s="358"/>
      <c r="BO205" s="295"/>
      <c r="BP205" s="358"/>
      <c r="BQ205" s="358"/>
      <c r="BR205" s="358"/>
      <c r="BS205" s="295"/>
      <c r="BW205" s="358"/>
      <c r="BX205" s="295"/>
      <c r="BY205" s="358"/>
      <c r="BZ205" s="358"/>
      <c r="CA205" s="358"/>
      <c r="CB205" s="295"/>
      <c r="CF205" s="358"/>
      <c r="CG205" s="295"/>
      <c r="CH205" s="358"/>
      <c r="CI205" s="358"/>
      <c r="CJ205" s="358"/>
      <c r="CK205" s="295"/>
      <c r="CO205" s="358"/>
      <c r="CP205" s="295"/>
      <c r="CQ205" s="358"/>
      <c r="CR205" s="358"/>
      <c r="CS205" s="358"/>
      <c r="CT205" s="295"/>
      <c r="CX205" s="358"/>
      <c r="CY205" s="295"/>
      <c r="CZ205" s="358"/>
      <c r="DA205" s="358"/>
      <c r="DB205" s="358"/>
      <c r="DC205" s="295"/>
    </row>
    <row r="206" spans="48:107">
      <c r="AV206" s="358"/>
      <c r="AW206" s="295"/>
      <c r="AX206" s="295"/>
      <c r="AY206" s="358"/>
      <c r="AZ206" s="358"/>
      <c r="BA206" s="295"/>
      <c r="BE206" s="358"/>
      <c r="BF206" s="295"/>
      <c r="BG206" s="358"/>
      <c r="BH206" s="358"/>
      <c r="BI206" s="358"/>
      <c r="BJ206" s="295"/>
      <c r="BN206" s="358"/>
      <c r="BO206" s="295"/>
      <c r="BP206" s="358"/>
      <c r="BQ206" s="358"/>
      <c r="BR206" s="358"/>
      <c r="BS206" s="295"/>
      <c r="BW206" s="358"/>
      <c r="BX206" s="295"/>
      <c r="BY206" s="358"/>
      <c r="BZ206" s="358"/>
      <c r="CA206" s="358"/>
      <c r="CB206" s="295"/>
      <c r="CF206" s="358"/>
      <c r="CG206" s="295"/>
      <c r="CH206" s="358"/>
      <c r="CI206" s="358"/>
      <c r="CJ206" s="358"/>
      <c r="CK206" s="295"/>
      <c r="CO206" s="358"/>
      <c r="CP206" s="295"/>
      <c r="CQ206" s="358"/>
      <c r="CR206" s="358"/>
      <c r="CS206" s="358"/>
      <c r="CT206" s="295"/>
      <c r="CX206" s="358"/>
      <c r="CY206" s="295"/>
      <c r="CZ206" s="358"/>
      <c r="DA206" s="358"/>
      <c r="DB206" s="358"/>
      <c r="DC206" s="295"/>
    </row>
    <row r="207" spans="48:107">
      <c r="AV207" s="358"/>
      <c r="AW207" s="295"/>
      <c r="AX207" s="295"/>
      <c r="AY207" s="358"/>
      <c r="AZ207" s="358"/>
      <c r="BA207" s="295"/>
      <c r="BE207" s="358"/>
      <c r="BF207" s="295"/>
      <c r="BG207" s="358"/>
      <c r="BH207" s="358"/>
      <c r="BI207" s="358"/>
      <c r="BJ207" s="295"/>
      <c r="BN207" s="358"/>
      <c r="BO207" s="295"/>
      <c r="BP207" s="358"/>
      <c r="BQ207" s="358"/>
      <c r="BR207" s="358"/>
      <c r="BS207" s="295"/>
      <c r="BW207" s="358"/>
      <c r="BX207" s="295"/>
      <c r="BY207" s="358"/>
      <c r="BZ207" s="358"/>
      <c r="CA207" s="358"/>
      <c r="CB207" s="295"/>
      <c r="CF207" s="358"/>
      <c r="CG207" s="295"/>
      <c r="CH207" s="358"/>
      <c r="CI207" s="358"/>
      <c r="CJ207" s="358"/>
      <c r="CK207" s="295"/>
      <c r="CO207" s="358"/>
      <c r="CP207" s="295"/>
      <c r="CQ207" s="358"/>
      <c r="CR207" s="358"/>
      <c r="CS207" s="358"/>
      <c r="CT207" s="295"/>
      <c r="CX207" s="358"/>
      <c r="CY207" s="295"/>
      <c r="CZ207" s="358"/>
      <c r="DA207" s="358"/>
      <c r="DB207" s="358"/>
      <c r="DC207" s="295"/>
    </row>
    <row r="208" spans="48:107">
      <c r="AV208" s="358"/>
      <c r="AW208" s="295"/>
      <c r="AX208" s="295"/>
      <c r="AY208" s="358"/>
      <c r="AZ208" s="358"/>
      <c r="BA208" s="295"/>
      <c r="BE208" s="358"/>
      <c r="BF208" s="295"/>
      <c r="BG208" s="358"/>
      <c r="BH208" s="358"/>
      <c r="BI208" s="358"/>
      <c r="BJ208" s="295"/>
      <c r="BN208" s="358"/>
      <c r="BO208" s="295"/>
      <c r="BP208" s="358"/>
      <c r="BQ208" s="358"/>
      <c r="BR208" s="358"/>
      <c r="BS208" s="295"/>
      <c r="BW208" s="358"/>
      <c r="BX208" s="295"/>
      <c r="BY208" s="358"/>
      <c r="BZ208" s="358"/>
      <c r="CA208" s="358"/>
      <c r="CB208" s="295"/>
      <c r="CF208" s="358"/>
      <c r="CG208" s="295"/>
      <c r="CH208" s="358"/>
      <c r="CI208" s="358"/>
      <c r="CJ208" s="358"/>
      <c r="CK208" s="295"/>
      <c r="CO208" s="358"/>
      <c r="CP208" s="295"/>
      <c r="CQ208" s="358"/>
      <c r="CR208" s="358"/>
      <c r="CS208" s="358"/>
      <c r="CT208" s="295"/>
      <c r="CX208" s="358"/>
      <c r="CY208" s="295"/>
      <c r="CZ208" s="358"/>
      <c r="DA208" s="358"/>
      <c r="DB208" s="358"/>
      <c r="DC208" s="295"/>
    </row>
    <row r="209" spans="48:107">
      <c r="AV209" s="358"/>
      <c r="AW209" s="295"/>
      <c r="AX209" s="295"/>
      <c r="AY209" s="358"/>
      <c r="AZ209" s="358"/>
      <c r="BA209" s="295"/>
      <c r="BE209" s="358"/>
      <c r="BF209" s="295"/>
      <c r="BG209" s="358"/>
      <c r="BH209" s="358"/>
      <c r="BI209" s="358"/>
      <c r="BJ209" s="295"/>
      <c r="BN209" s="358"/>
      <c r="BO209" s="295"/>
      <c r="BP209" s="358"/>
      <c r="BQ209" s="358"/>
      <c r="BR209" s="358"/>
      <c r="BS209" s="295"/>
      <c r="BW209" s="358"/>
      <c r="BX209" s="295"/>
      <c r="BY209" s="358"/>
      <c r="BZ209" s="358"/>
      <c r="CA209" s="358"/>
      <c r="CB209" s="295"/>
      <c r="CF209" s="358"/>
      <c r="CG209" s="295"/>
      <c r="CH209" s="358"/>
      <c r="CI209" s="358"/>
      <c r="CJ209" s="358"/>
      <c r="CK209" s="295"/>
      <c r="CO209" s="358"/>
      <c r="CP209" s="295"/>
      <c r="CQ209" s="358"/>
      <c r="CR209" s="358"/>
      <c r="CS209" s="358"/>
      <c r="CT209" s="295"/>
      <c r="CX209" s="358"/>
      <c r="CY209" s="295"/>
      <c r="CZ209" s="358"/>
      <c r="DA209" s="358"/>
      <c r="DB209" s="358"/>
      <c r="DC209" s="295"/>
    </row>
    <row r="210" spans="48:107">
      <c r="AV210" s="358"/>
      <c r="AW210" s="295"/>
      <c r="AX210" s="295"/>
      <c r="AY210" s="358"/>
      <c r="AZ210" s="358"/>
      <c r="BA210" s="295"/>
      <c r="BE210" s="358"/>
      <c r="BF210" s="295"/>
      <c r="BG210" s="358"/>
      <c r="BH210" s="358"/>
      <c r="BI210" s="358"/>
      <c r="BJ210" s="295"/>
      <c r="BN210" s="358"/>
      <c r="BO210" s="295"/>
      <c r="BP210" s="358"/>
      <c r="BQ210" s="358"/>
      <c r="BR210" s="358"/>
      <c r="BS210" s="295"/>
      <c r="BW210" s="358"/>
      <c r="BX210" s="295"/>
      <c r="BY210" s="358"/>
      <c r="BZ210" s="358"/>
      <c r="CA210" s="358"/>
      <c r="CB210" s="295"/>
      <c r="CF210" s="358"/>
      <c r="CG210" s="295"/>
      <c r="CH210" s="358"/>
      <c r="CI210" s="358"/>
      <c r="CJ210" s="358"/>
      <c r="CK210" s="295"/>
      <c r="CO210" s="358"/>
      <c r="CP210" s="295"/>
      <c r="CQ210" s="358"/>
      <c r="CR210" s="358"/>
      <c r="CS210" s="358"/>
      <c r="CT210" s="295"/>
      <c r="CX210" s="358"/>
      <c r="CY210" s="295"/>
      <c r="CZ210" s="358"/>
      <c r="DA210" s="358"/>
      <c r="DB210" s="358"/>
      <c r="DC210" s="295"/>
    </row>
    <row r="211" spans="48:107">
      <c r="AV211" s="358"/>
      <c r="AW211" s="295"/>
      <c r="AX211" s="295"/>
      <c r="AY211" s="358"/>
      <c r="AZ211" s="358"/>
      <c r="BA211" s="295"/>
      <c r="BE211" s="358"/>
      <c r="BF211" s="295"/>
      <c r="BG211" s="358"/>
      <c r="BH211" s="358"/>
      <c r="BI211" s="358"/>
      <c r="BJ211" s="295"/>
      <c r="BN211" s="358"/>
      <c r="BO211" s="295"/>
      <c r="BP211" s="358"/>
      <c r="BQ211" s="358"/>
      <c r="BR211" s="358"/>
      <c r="BS211" s="295"/>
      <c r="BW211" s="358"/>
      <c r="BX211" s="295"/>
      <c r="BY211" s="358"/>
      <c r="BZ211" s="358"/>
      <c r="CA211" s="358"/>
      <c r="CB211" s="295"/>
      <c r="CF211" s="358"/>
      <c r="CG211" s="295"/>
      <c r="CH211" s="358"/>
      <c r="CI211" s="358"/>
      <c r="CJ211" s="358"/>
      <c r="CK211" s="295"/>
      <c r="CO211" s="358"/>
      <c r="CP211" s="295"/>
      <c r="CQ211" s="358"/>
      <c r="CR211" s="358"/>
      <c r="CS211" s="358"/>
      <c r="CT211" s="295"/>
      <c r="CX211" s="358"/>
      <c r="CY211" s="295"/>
      <c r="CZ211" s="358"/>
      <c r="DA211" s="358"/>
      <c r="DB211" s="358"/>
      <c r="DC211" s="295"/>
    </row>
    <row r="212" spans="48:107">
      <c r="AV212" s="358"/>
      <c r="AW212" s="295"/>
      <c r="AX212" s="295"/>
      <c r="AY212" s="358"/>
      <c r="AZ212" s="358"/>
      <c r="BA212" s="295"/>
      <c r="BE212" s="358"/>
      <c r="BF212" s="295"/>
      <c r="BG212" s="358"/>
      <c r="BH212" s="358"/>
      <c r="BI212" s="358"/>
      <c r="BJ212" s="295"/>
      <c r="BN212" s="358"/>
      <c r="BO212" s="295"/>
      <c r="BP212" s="358"/>
      <c r="BQ212" s="358"/>
      <c r="BR212" s="358"/>
      <c r="BS212" s="295"/>
      <c r="BW212" s="358"/>
      <c r="BX212" s="295"/>
      <c r="BY212" s="358"/>
      <c r="BZ212" s="358"/>
      <c r="CA212" s="358"/>
      <c r="CB212" s="295"/>
      <c r="CF212" s="358"/>
      <c r="CG212" s="295"/>
      <c r="CH212" s="358"/>
      <c r="CI212" s="358"/>
      <c r="CJ212" s="358"/>
      <c r="CK212" s="295"/>
      <c r="CO212" s="358"/>
      <c r="CP212" s="295"/>
      <c r="CQ212" s="358"/>
      <c r="CR212" s="358"/>
      <c r="CS212" s="358"/>
      <c r="CT212" s="295"/>
      <c r="CX212" s="358"/>
      <c r="CY212" s="295"/>
      <c r="CZ212" s="358"/>
      <c r="DA212" s="358"/>
      <c r="DB212" s="358"/>
      <c r="DC212" s="295"/>
    </row>
    <row r="213" spans="48:107">
      <c r="AV213" s="358"/>
      <c r="AW213" s="295"/>
      <c r="AX213" s="295"/>
      <c r="AY213" s="358"/>
      <c r="AZ213" s="358"/>
      <c r="BA213" s="295"/>
      <c r="BE213" s="358"/>
      <c r="BF213" s="295"/>
      <c r="BG213" s="358"/>
      <c r="BH213" s="358"/>
      <c r="BI213" s="358"/>
      <c r="BJ213" s="295"/>
      <c r="BN213" s="358"/>
      <c r="BO213" s="295"/>
      <c r="BP213" s="358"/>
      <c r="BQ213" s="358"/>
      <c r="BR213" s="358"/>
      <c r="BS213" s="295"/>
      <c r="BW213" s="358"/>
      <c r="BX213" s="295"/>
      <c r="BY213" s="358"/>
      <c r="BZ213" s="358"/>
      <c r="CA213" s="358"/>
      <c r="CB213" s="295"/>
      <c r="CF213" s="358"/>
      <c r="CG213" s="295"/>
      <c r="CH213" s="358"/>
      <c r="CI213" s="358"/>
      <c r="CJ213" s="358"/>
      <c r="CK213" s="295"/>
      <c r="CO213" s="358"/>
      <c r="CP213" s="295"/>
      <c r="CQ213" s="358"/>
      <c r="CR213" s="358"/>
      <c r="CS213" s="358"/>
      <c r="CT213" s="295"/>
      <c r="CX213" s="358"/>
      <c r="CY213" s="295"/>
      <c r="CZ213" s="358"/>
      <c r="DA213" s="358"/>
      <c r="DB213" s="358"/>
      <c r="DC213" s="295"/>
    </row>
    <row r="214" spans="48:107">
      <c r="AV214" s="358"/>
      <c r="AW214" s="295"/>
      <c r="AX214" s="295"/>
      <c r="AY214" s="358"/>
      <c r="AZ214" s="358"/>
      <c r="BA214" s="295"/>
      <c r="BE214" s="358"/>
      <c r="BF214" s="295"/>
      <c r="BG214" s="358"/>
      <c r="BH214" s="358"/>
      <c r="BI214" s="358"/>
      <c r="BJ214" s="295"/>
      <c r="BN214" s="358"/>
      <c r="BO214" s="295"/>
      <c r="BP214" s="358"/>
      <c r="BQ214" s="358"/>
      <c r="BR214" s="358"/>
      <c r="BS214" s="295"/>
      <c r="BW214" s="358"/>
      <c r="BX214" s="295"/>
      <c r="BY214" s="358"/>
      <c r="BZ214" s="358"/>
      <c r="CA214" s="358"/>
      <c r="CB214" s="295"/>
      <c r="CF214" s="358"/>
      <c r="CG214" s="295"/>
      <c r="CH214" s="358"/>
      <c r="CI214" s="358"/>
      <c r="CJ214" s="358"/>
      <c r="CK214" s="295"/>
      <c r="CO214" s="358"/>
      <c r="CP214" s="295"/>
      <c r="CQ214" s="358"/>
      <c r="CR214" s="358"/>
      <c r="CS214" s="358"/>
      <c r="CT214" s="295"/>
      <c r="CX214" s="358"/>
      <c r="CY214" s="295"/>
      <c r="CZ214" s="358"/>
      <c r="DA214" s="358"/>
      <c r="DB214" s="358"/>
      <c r="DC214" s="295"/>
    </row>
    <row r="215" spans="48:107">
      <c r="AV215" s="358"/>
      <c r="AW215" s="295"/>
      <c r="AX215" s="295"/>
      <c r="AY215" s="358"/>
      <c r="AZ215" s="358"/>
      <c r="BA215" s="295"/>
      <c r="BE215" s="358"/>
      <c r="BF215" s="295"/>
      <c r="BG215" s="358"/>
      <c r="BH215" s="358"/>
      <c r="BI215" s="358"/>
      <c r="BJ215" s="295"/>
      <c r="BN215" s="358"/>
      <c r="BO215" s="295"/>
      <c r="BP215" s="358"/>
      <c r="BQ215" s="358"/>
      <c r="BR215" s="358"/>
      <c r="BS215" s="295"/>
      <c r="BW215" s="358"/>
      <c r="BX215" s="295"/>
      <c r="BY215" s="358"/>
      <c r="BZ215" s="358"/>
      <c r="CA215" s="358"/>
      <c r="CB215" s="295"/>
      <c r="CF215" s="358"/>
      <c r="CG215" s="295"/>
      <c r="CH215" s="358"/>
      <c r="CI215" s="358"/>
      <c r="CJ215" s="358"/>
      <c r="CK215" s="295"/>
      <c r="CO215" s="358"/>
      <c r="CP215" s="295"/>
      <c r="CQ215" s="358"/>
      <c r="CR215" s="358"/>
      <c r="CS215" s="358"/>
      <c r="CT215" s="295"/>
      <c r="CX215" s="358"/>
      <c r="CY215" s="295"/>
      <c r="CZ215" s="358"/>
      <c r="DA215" s="358"/>
      <c r="DB215" s="358"/>
      <c r="DC215" s="295"/>
    </row>
    <row r="216" spans="48:107">
      <c r="AV216" s="358"/>
      <c r="AW216" s="295"/>
      <c r="AX216" s="295"/>
      <c r="AY216" s="358"/>
      <c r="AZ216" s="358"/>
      <c r="BA216" s="295"/>
      <c r="BE216" s="358"/>
      <c r="BF216" s="295"/>
      <c r="BG216" s="358"/>
      <c r="BH216" s="358"/>
      <c r="BI216" s="358"/>
      <c r="BJ216" s="295"/>
      <c r="BN216" s="358"/>
      <c r="BO216" s="295"/>
      <c r="BP216" s="358"/>
      <c r="BQ216" s="358"/>
      <c r="BR216" s="358"/>
      <c r="BS216" s="295"/>
      <c r="BW216" s="358"/>
      <c r="BX216" s="295"/>
      <c r="BY216" s="358"/>
      <c r="BZ216" s="358"/>
      <c r="CA216" s="358"/>
      <c r="CB216" s="295"/>
      <c r="CF216" s="358"/>
      <c r="CG216" s="295"/>
      <c r="CH216" s="358"/>
      <c r="CI216" s="358"/>
      <c r="CJ216" s="358"/>
      <c r="CK216" s="295"/>
      <c r="CO216" s="358"/>
      <c r="CP216" s="295"/>
      <c r="CQ216" s="358"/>
      <c r="CR216" s="358"/>
      <c r="CS216" s="358"/>
      <c r="CT216" s="295"/>
      <c r="CX216" s="358"/>
      <c r="CY216" s="295"/>
      <c r="CZ216" s="358"/>
      <c r="DA216" s="358"/>
      <c r="DB216" s="358"/>
      <c r="DC216" s="295"/>
    </row>
    <row r="217" spans="48:107">
      <c r="AV217" s="358"/>
      <c r="AW217" s="295"/>
      <c r="AX217" s="295"/>
      <c r="AY217" s="358"/>
      <c r="AZ217" s="358"/>
      <c r="BA217" s="295"/>
      <c r="BE217" s="358"/>
      <c r="BF217" s="295"/>
      <c r="BG217" s="358"/>
      <c r="BH217" s="358"/>
      <c r="BI217" s="358"/>
      <c r="BJ217" s="295"/>
      <c r="BN217" s="358"/>
      <c r="BO217" s="295"/>
      <c r="BP217" s="358"/>
      <c r="BQ217" s="358"/>
      <c r="BR217" s="358"/>
      <c r="BS217" s="295"/>
      <c r="BW217" s="358"/>
      <c r="BX217" s="295"/>
      <c r="BY217" s="358"/>
      <c r="BZ217" s="358"/>
      <c r="CA217" s="358"/>
      <c r="CB217" s="295"/>
      <c r="CF217" s="358"/>
      <c r="CG217" s="295"/>
      <c r="CH217" s="358"/>
      <c r="CI217" s="358"/>
      <c r="CJ217" s="358"/>
      <c r="CK217" s="295"/>
      <c r="CO217" s="358"/>
      <c r="CP217" s="295"/>
      <c r="CQ217" s="358"/>
      <c r="CR217" s="358"/>
      <c r="CS217" s="358"/>
      <c r="CT217" s="295"/>
      <c r="CX217" s="358"/>
      <c r="CY217" s="295"/>
      <c r="CZ217" s="358"/>
      <c r="DA217" s="358"/>
      <c r="DB217" s="358"/>
      <c r="DC217" s="295"/>
    </row>
    <row r="218" spans="48:107">
      <c r="AV218" s="358"/>
      <c r="AW218" s="295"/>
      <c r="AX218" s="295"/>
      <c r="AY218" s="358"/>
      <c r="AZ218" s="358"/>
      <c r="BA218" s="295"/>
      <c r="BE218" s="358"/>
      <c r="BF218" s="295"/>
      <c r="BG218" s="358"/>
      <c r="BH218" s="358"/>
      <c r="BI218" s="358"/>
      <c r="BJ218" s="295"/>
      <c r="BN218" s="358"/>
      <c r="BO218" s="295"/>
      <c r="BP218" s="358"/>
      <c r="BQ218" s="358"/>
      <c r="BR218" s="358"/>
      <c r="BS218" s="295"/>
      <c r="BW218" s="358"/>
      <c r="BX218" s="295"/>
      <c r="BY218" s="358"/>
      <c r="BZ218" s="358"/>
      <c r="CA218" s="358"/>
      <c r="CB218" s="295"/>
      <c r="CF218" s="358"/>
      <c r="CG218" s="295"/>
      <c r="CH218" s="358"/>
      <c r="CI218" s="358"/>
      <c r="CJ218" s="358"/>
      <c r="CK218" s="295"/>
      <c r="CO218" s="358"/>
      <c r="CP218" s="295"/>
      <c r="CQ218" s="358"/>
      <c r="CR218" s="358"/>
      <c r="CS218" s="358"/>
      <c r="CT218" s="295"/>
      <c r="CX218" s="358"/>
      <c r="CY218" s="295"/>
      <c r="CZ218" s="358"/>
      <c r="DA218" s="358"/>
      <c r="DB218" s="358"/>
      <c r="DC218" s="295"/>
    </row>
    <row r="219" spans="48:107">
      <c r="AV219" s="358"/>
      <c r="AW219" s="295"/>
      <c r="AX219" s="295"/>
      <c r="AY219" s="358"/>
      <c r="AZ219" s="358"/>
      <c r="BA219" s="295"/>
      <c r="BE219" s="358"/>
      <c r="BF219" s="295"/>
      <c r="BG219" s="358"/>
      <c r="BH219" s="358"/>
      <c r="BI219" s="358"/>
      <c r="BJ219" s="295"/>
      <c r="BN219" s="358"/>
      <c r="BO219" s="295"/>
      <c r="BP219" s="358"/>
      <c r="BQ219" s="358"/>
      <c r="BR219" s="358"/>
      <c r="BS219" s="295"/>
      <c r="BW219" s="358"/>
      <c r="BX219" s="295"/>
      <c r="BY219" s="358"/>
      <c r="BZ219" s="358"/>
      <c r="CA219" s="358"/>
      <c r="CB219" s="295"/>
      <c r="CF219" s="358"/>
      <c r="CG219" s="295"/>
      <c r="CH219" s="358"/>
      <c r="CI219" s="358"/>
      <c r="CJ219" s="358"/>
      <c r="CK219" s="295"/>
      <c r="CO219" s="358"/>
      <c r="CP219" s="295"/>
      <c r="CQ219" s="358"/>
      <c r="CR219" s="358"/>
      <c r="CS219" s="358"/>
      <c r="CT219" s="295"/>
      <c r="CX219" s="358"/>
      <c r="CY219" s="295"/>
      <c r="CZ219" s="358"/>
      <c r="DA219" s="358"/>
      <c r="DB219" s="358"/>
      <c r="DC219" s="295"/>
    </row>
    <row r="220" spans="48:107">
      <c r="AV220" s="358"/>
      <c r="AW220" s="295"/>
      <c r="AX220" s="295"/>
      <c r="AY220" s="358"/>
      <c r="AZ220" s="358"/>
      <c r="BA220" s="295"/>
      <c r="BE220" s="358"/>
      <c r="BF220" s="295"/>
      <c r="BG220" s="358"/>
      <c r="BH220" s="358"/>
      <c r="BI220" s="358"/>
      <c r="BJ220" s="295"/>
      <c r="BN220" s="358"/>
      <c r="BO220" s="295"/>
      <c r="BP220" s="358"/>
      <c r="BQ220" s="358"/>
      <c r="BR220" s="358"/>
      <c r="BS220" s="295"/>
      <c r="BW220" s="358"/>
      <c r="BX220" s="295"/>
      <c r="BY220" s="358"/>
      <c r="BZ220" s="358"/>
      <c r="CA220" s="358"/>
      <c r="CB220" s="295"/>
      <c r="CF220" s="358"/>
      <c r="CG220" s="295"/>
      <c r="CH220" s="358"/>
      <c r="CI220" s="358"/>
      <c r="CJ220" s="358"/>
      <c r="CK220" s="295"/>
      <c r="CO220" s="358"/>
      <c r="CP220" s="295"/>
      <c r="CQ220" s="358"/>
      <c r="CR220" s="358"/>
      <c r="CS220" s="358"/>
      <c r="CT220" s="295"/>
      <c r="CX220" s="358"/>
      <c r="CY220" s="295"/>
      <c r="CZ220" s="358"/>
      <c r="DA220" s="358"/>
      <c r="DB220" s="358"/>
      <c r="DC220" s="295"/>
    </row>
    <row r="221" spans="48:107">
      <c r="AV221" s="358"/>
      <c r="AW221" s="295"/>
      <c r="AX221" s="295"/>
      <c r="AY221" s="358"/>
      <c r="AZ221" s="358"/>
      <c r="BA221" s="295"/>
      <c r="BE221" s="358"/>
      <c r="BF221" s="295"/>
      <c r="BG221" s="358"/>
      <c r="BH221" s="358"/>
      <c r="BI221" s="358"/>
      <c r="BJ221" s="295"/>
      <c r="BN221" s="358"/>
      <c r="BO221" s="295"/>
      <c r="BP221" s="358"/>
      <c r="BQ221" s="358"/>
      <c r="BR221" s="358"/>
      <c r="BS221" s="295"/>
      <c r="BW221" s="358"/>
      <c r="BX221" s="295"/>
      <c r="BY221" s="358"/>
      <c r="BZ221" s="358"/>
      <c r="CA221" s="358"/>
      <c r="CB221" s="295"/>
      <c r="CF221" s="358"/>
      <c r="CG221" s="295"/>
      <c r="CH221" s="358"/>
      <c r="CI221" s="358"/>
      <c r="CJ221" s="358"/>
      <c r="CK221" s="295"/>
      <c r="CO221" s="358"/>
      <c r="CP221" s="295"/>
      <c r="CQ221" s="358"/>
      <c r="CR221" s="358"/>
      <c r="CS221" s="358"/>
      <c r="CT221" s="295"/>
      <c r="CX221" s="358"/>
      <c r="CY221" s="295"/>
      <c r="CZ221" s="358"/>
      <c r="DA221" s="358"/>
      <c r="DB221" s="358"/>
      <c r="DC221" s="295"/>
    </row>
    <row r="222" spans="48:107">
      <c r="AV222" s="358"/>
      <c r="AW222" s="295"/>
      <c r="AX222" s="295"/>
      <c r="AY222" s="358"/>
      <c r="AZ222" s="358"/>
      <c r="BA222" s="295"/>
      <c r="BE222" s="358"/>
      <c r="BF222" s="295"/>
      <c r="BG222" s="358"/>
      <c r="BH222" s="358"/>
      <c r="BI222" s="358"/>
      <c r="BJ222" s="295"/>
      <c r="BN222" s="358"/>
      <c r="BO222" s="295"/>
      <c r="BP222" s="358"/>
      <c r="BQ222" s="358"/>
      <c r="BR222" s="358"/>
      <c r="BS222" s="295"/>
      <c r="BW222" s="358"/>
      <c r="BX222" s="295"/>
      <c r="BY222" s="358"/>
      <c r="BZ222" s="358"/>
      <c r="CA222" s="358"/>
      <c r="CB222" s="295"/>
      <c r="CF222" s="358"/>
      <c r="CG222" s="295"/>
      <c r="CH222" s="358"/>
      <c r="CI222" s="358"/>
      <c r="CJ222" s="358"/>
      <c r="CK222" s="295"/>
      <c r="CO222" s="358"/>
      <c r="CP222" s="295"/>
      <c r="CQ222" s="358"/>
      <c r="CR222" s="358"/>
      <c r="CS222" s="358"/>
      <c r="CT222" s="295"/>
      <c r="CX222" s="358"/>
      <c r="CY222" s="295"/>
      <c r="CZ222" s="358"/>
      <c r="DA222" s="358"/>
      <c r="DB222" s="358"/>
      <c r="DC222" s="295"/>
    </row>
    <row r="223" spans="48:107">
      <c r="AV223" s="358"/>
      <c r="AW223" s="295"/>
      <c r="AX223" s="295"/>
      <c r="AY223" s="358"/>
      <c r="AZ223" s="358"/>
      <c r="BA223" s="295"/>
      <c r="BE223" s="358"/>
      <c r="BF223" s="295"/>
      <c r="BG223" s="358"/>
      <c r="BH223" s="358"/>
      <c r="BI223" s="358"/>
      <c r="BJ223" s="295"/>
      <c r="BN223" s="358"/>
      <c r="BO223" s="295"/>
      <c r="BP223" s="358"/>
      <c r="BQ223" s="358"/>
      <c r="BR223" s="358"/>
      <c r="BS223" s="295"/>
      <c r="BW223" s="358"/>
      <c r="BX223" s="295"/>
      <c r="BY223" s="358"/>
      <c r="BZ223" s="358"/>
      <c r="CA223" s="358"/>
      <c r="CB223" s="295"/>
      <c r="CF223" s="358"/>
      <c r="CG223" s="295"/>
      <c r="CH223" s="358"/>
      <c r="CI223" s="358"/>
      <c r="CJ223" s="358"/>
      <c r="CK223" s="295"/>
      <c r="CO223" s="358"/>
      <c r="CP223" s="295"/>
      <c r="CQ223" s="358"/>
      <c r="CR223" s="358"/>
      <c r="CS223" s="358"/>
      <c r="CT223" s="295"/>
      <c r="CX223" s="358"/>
      <c r="CY223" s="295"/>
      <c r="CZ223" s="358"/>
      <c r="DA223" s="358"/>
      <c r="DB223" s="358"/>
      <c r="DC223" s="295"/>
    </row>
    <row r="224" spans="48:107">
      <c r="AV224" s="358"/>
      <c r="AW224" s="295"/>
      <c r="AX224" s="358"/>
      <c r="AY224" s="358"/>
      <c r="AZ224" s="358"/>
      <c r="BA224" s="295"/>
      <c r="BE224" s="358"/>
      <c r="BF224" s="295"/>
      <c r="BG224" s="358"/>
      <c r="BH224" s="358"/>
      <c r="BI224" s="358"/>
      <c r="BJ224" s="295"/>
      <c r="BN224" s="358"/>
      <c r="BO224" s="295"/>
      <c r="BP224" s="358"/>
      <c r="BQ224" s="358"/>
      <c r="BR224" s="358"/>
      <c r="BS224" s="295"/>
      <c r="BW224" s="358"/>
      <c r="BX224" s="295"/>
      <c r="BY224" s="358"/>
      <c r="BZ224" s="358"/>
      <c r="CA224" s="358"/>
      <c r="CB224" s="295"/>
      <c r="CF224" s="358"/>
      <c r="CG224" s="295"/>
      <c r="CH224" s="358"/>
      <c r="CI224" s="358"/>
      <c r="CJ224" s="358"/>
      <c r="CK224" s="295"/>
      <c r="CO224" s="358"/>
      <c r="CP224" s="295"/>
      <c r="CQ224" s="358"/>
      <c r="CR224" s="358"/>
      <c r="CS224" s="358"/>
      <c r="CT224" s="295"/>
      <c r="CX224" s="358"/>
      <c r="CY224" s="295"/>
      <c r="CZ224" s="358"/>
      <c r="DA224" s="358"/>
      <c r="DB224" s="358"/>
      <c r="DC224" s="295"/>
    </row>
    <row r="225" spans="48:107">
      <c r="AV225" s="358"/>
      <c r="AW225" s="295"/>
      <c r="AX225" s="358"/>
      <c r="AY225" s="358"/>
      <c r="AZ225" s="358"/>
      <c r="BA225" s="295"/>
      <c r="BE225" s="358"/>
      <c r="BF225" s="295"/>
      <c r="BG225" s="358"/>
      <c r="BH225" s="358"/>
      <c r="BI225" s="358"/>
      <c r="BJ225" s="295"/>
      <c r="BN225" s="358"/>
      <c r="BO225" s="295"/>
      <c r="BP225" s="358"/>
      <c r="BQ225" s="358"/>
      <c r="BR225" s="358"/>
      <c r="BS225" s="295"/>
      <c r="BW225" s="358"/>
      <c r="BX225" s="295"/>
      <c r="BY225" s="358"/>
      <c r="BZ225" s="358"/>
      <c r="CA225" s="358"/>
      <c r="CB225" s="295"/>
      <c r="CF225" s="358"/>
      <c r="CG225" s="295"/>
      <c r="CH225" s="358"/>
      <c r="CI225" s="358"/>
      <c r="CJ225" s="358"/>
      <c r="CK225" s="295"/>
      <c r="CO225" s="358"/>
      <c r="CP225" s="295"/>
      <c r="CQ225" s="358"/>
      <c r="CR225" s="358"/>
      <c r="CS225" s="358"/>
      <c r="CT225" s="295"/>
      <c r="CX225" s="358"/>
      <c r="CY225" s="295"/>
      <c r="CZ225" s="358"/>
      <c r="DA225" s="358"/>
      <c r="DB225" s="358"/>
      <c r="DC225" s="295"/>
    </row>
    <row r="226" spans="48:107">
      <c r="AV226" s="358"/>
      <c r="AW226" s="295"/>
      <c r="AX226" s="358"/>
      <c r="AY226" s="358"/>
      <c r="AZ226" s="358"/>
      <c r="BA226" s="295"/>
      <c r="BE226" s="358"/>
      <c r="BF226" s="295"/>
      <c r="BG226" s="358"/>
      <c r="BH226" s="358"/>
      <c r="BI226" s="358"/>
      <c r="BJ226" s="295"/>
      <c r="BN226" s="358"/>
      <c r="BO226" s="295"/>
      <c r="BP226" s="358"/>
      <c r="BQ226" s="358"/>
      <c r="BR226" s="358"/>
      <c r="BS226" s="295"/>
      <c r="BW226" s="358"/>
      <c r="BX226" s="295"/>
      <c r="BY226" s="358"/>
      <c r="BZ226" s="358"/>
      <c r="CA226" s="358"/>
      <c r="CB226" s="295"/>
      <c r="CF226" s="358"/>
      <c r="CG226" s="295"/>
      <c r="CH226" s="358"/>
      <c r="CI226" s="358"/>
      <c r="CJ226" s="358"/>
      <c r="CK226" s="295"/>
      <c r="CO226" s="358"/>
      <c r="CP226" s="295"/>
      <c r="CQ226" s="358"/>
      <c r="CR226" s="358"/>
      <c r="CS226" s="358"/>
      <c r="CT226" s="295"/>
      <c r="CX226" s="358"/>
      <c r="CY226" s="295"/>
      <c r="CZ226" s="358"/>
      <c r="DA226" s="358"/>
      <c r="DB226" s="358"/>
      <c r="DC226" s="295"/>
    </row>
    <row r="227" spans="48:107">
      <c r="AV227" s="358"/>
      <c r="AW227" s="295"/>
      <c r="AX227" s="358"/>
      <c r="AY227" s="358"/>
      <c r="AZ227" s="358"/>
      <c r="BA227" s="295"/>
      <c r="BE227" s="358"/>
      <c r="BF227" s="295"/>
      <c r="BG227" s="358"/>
      <c r="BH227" s="358"/>
      <c r="BI227" s="358"/>
      <c r="BJ227" s="295"/>
      <c r="BN227" s="358"/>
      <c r="BO227" s="295"/>
      <c r="BP227" s="358"/>
      <c r="BQ227" s="358"/>
      <c r="BR227" s="358"/>
      <c r="BS227" s="295"/>
      <c r="BW227" s="358"/>
      <c r="BX227" s="295"/>
      <c r="BY227" s="358"/>
      <c r="BZ227" s="358"/>
      <c r="CA227" s="358"/>
      <c r="CB227" s="295"/>
      <c r="CF227" s="358"/>
      <c r="CG227" s="295"/>
      <c r="CH227" s="358"/>
      <c r="CI227" s="358"/>
      <c r="CJ227" s="358"/>
      <c r="CK227" s="295"/>
      <c r="CO227" s="358"/>
      <c r="CP227" s="295"/>
      <c r="CQ227" s="358"/>
      <c r="CR227" s="358"/>
      <c r="CS227" s="358"/>
      <c r="CT227" s="295"/>
      <c r="CX227" s="358"/>
      <c r="CY227" s="295"/>
      <c r="CZ227" s="358"/>
      <c r="DA227" s="358"/>
      <c r="DB227" s="358"/>
      <c r="DC227" s="295"/>
    </row>
    <row r="228" spans="48:107">
      <c r="AV228" s="358"/>
      <c r="AW228" s="295"/>
      <c r="AX228" s="358"/>
      <c r="AY228" s="358"/>
      <c r="AZ228" s="358"/>
      <c r="BA228" s="295"/>
      <c r="BE228" s="358"/>
      <c r="BF228" s="295"/>
      <c r="BG228" s="358"/>
      <c r="BH228" s="358"/>
      <c r="BI228" s="358"/>
      <c r="BJ228" s="295"/>
      <c r="BN228" s="358"/>
      <c r="BO228" s="295"/>
      <c r="BP228" s="358"/>
      <c r="BQ228" s="358"/>
      <c r="BR228" s="358"/>
      <c r="BS228" s="295"/>
      <c r="BW228" s="358"/>
      <c r="BX228" s="295"/>
      <c r="BY228" s="358"/>
      <c r="BZ228" s="358"/>
      <c r="CA228" s="358"/>
      <c r="CB228" s="295"/>
      <c r="CF228" s="358"/>
      <c r="CG228" s="295"/>
      <c r="CH228" s="358"/>
      <c r="CI228" s="358"/>
      <c r="CJ228" s="358"/>
      <c r="CK228" s="295"/>
      <c r="CO228" s="358"/>
      <c r="CP228" s="295"/>
      <c r="CQ228" s="358"/>
      <c r="CR228" s="358"/>
      <c r="CS228" s="358"/>
      <c r="CT228" s="295"/>
      <c r="CX228" s="358"/>
      <c r="CY228" s="295"/>
      <c r="CZ228" s="358"/>
      <c r="DA228" s="358"/>
      <c r="DB228" s="358"/>
      <c r="DC228" s="295"/>
    </row>
    <row r="229" spans="48:107">
      <c r="AV229" s="358"/>
      <c r="AW229" s="295"/>
      <c r="AX229" s="358"/>
      <c r="AY229" s="358"/>
      <c r="AZ229" s="358"/>
      <c r="BA229" s="295"/>
      <c r="BE229" s="358"/>
      <c r="BF229" s="295"/>
      <c r="BG229" s="358"/>
      <c r="BH229" s="358"/>
      <c r="BI229" s="358"/>
      <c r="BJ229" s="295"/>
      <c r="BN229" s="358"/>
      <c r="BO229" s="295"/>
      <c r="BP229" s="358"/>
      <c r="BQ229" s="358"/>
      <c r="BR229" s="358"/>
      <c r="BS229" s="295"/>
      <c r="BW229" s="358"/>
      <c r="BX229" s="295"/>
      <c r="BY229" s="358"/>
      <c r="BZ229" s="358"/>
      <c r="CA229" s="358"/>
      <c r="CB229" s="295"/>
      <c r="CF229" s="358"/>
      <c r="CG229" s="295"/>
      <c r="CH229" s="358"/>
      <c r="CI229" s="358"/>
      <c r="CJ229" s="358"/>
      <c r="CK229" s="295"/>
      <c r="CO229" s="358"/>
      <c r="CP229" s="295"/>
      <c r="CQ229" s="358"/>
      <c r="CR229" s="358"/>
      <c r="CS229" s="358"/>
      <c r="CT229" s="295"/>
      <c r="CX229" s="358"/>
      <c r="CY229" s="295"/>
      <c r="CZ229" s="358"/>
      <c r="DA229" s="358"/>
      <c r="DB229" s="358"/>
      <c r="DC229" s="295"/>
    </row>
    <row r="230" spans="48:107">
      <c r="AV230" s="358"/>
      <c r="AW230" s="295"/>
      <c r="AX230" s="358"/>
      <c r="AY230" s="358"/>
      <c r="AZ230" s="358"/>
      <c r="BA230" s="295"/>
      <c r="BE230" s="358"/>
      <c r="BF230" s="295"/>
      <c r="BG230" s="358"/>
      <c r="BH230" s="358"/>
      <c r="BI230" s="358"/>
      <c r="BJ230" s="295"/>
      <c r="BN230" s="358"/>
      <c r="BO230" s="295"/>
      <c r="BP230" s="358"/>
      <c r="BQ230" s="358"/>
      <c r="BR230" s="358"/>
      <c r="BS230" s="295"/>
      <c r="BW230" s="358"/>
      <c r="BX230" s="295"/>
      <c r="BY230" s="358"/>
      <c r="BZ230" s="358"/>
      <c r="CA230" s="358"/>
      <c r="CB230" s="295"/>
      <c r="CF230" s="358"/>
      <c r="CG230" s="295"/>
      <c r="CH230" s="358"/>
      <c r="CI230" s="358"/>
      <c r="CJ230" s="358"/>
      <c r="CK230" s="295"/>
      <c r="CO230" s="358"/>
      <c r="CP230" s="295"/>
      <c r="CQ230" s="358"/>
      <c r="CR230" s="358"/>
      <c r="CS230" s="358"/>
      <c r="CT230" s="295"/>
      <c r="CX230" s="358"/>
      <c r="CY230" s="295"/>
      <c r="CZ230" s="358"/>
      <c r="DA230" s="358"/>
      <c r="DB230" s="358"/>
      <c r="DC230" s="295"/>
    </row>
    <row r="231" spans="48:107">
      <c r="AV231" s="358"/>
      <c r="AW231" s="295"/>
      <c r="AX231" s="358"/>
      <c r="AY231" s="358"/>
      <c r="AZ231" s="358"/>
      <c r="BA231" s="295"/>
      <c r="BE231" s="358"/>
      <c r="BF231" s="295"/>
      <c r="BG231" s="358"/>
      <c r="BH231" s="358"/>
      <c r="BI231" s="358"/>
      <c r="BJ231" s="295"/>
      <c r="BN231" s="358"/>
      <c r="BO231" s="295"/>
      <c r="BP231" s="358"/>
      <c r="BQ231" s="358"/>
      <c r="BR231" s="358"/>
      <c r="BS231" s="295"/>
      <c r="BW231" s="358"/>
      <c r="BX231" s="295"/>
      <c r="BY231" s="358"/>
      <c r="BZ231" s="358"/>
      <c r="CA231" s="358"/>
      <c r="CB231" s="295"/>
      <c r="CF231" s="358"/>
      <c r="CG231" s="295"/>
      <c r="CH231" s="358"/>
      <c r="CI231" s="358"/>
      <c r="CJ231" s="358"/>
      <c r="CK231" s="295"/>
      <c r="CO231" s="358"/>
      <c r="CP231" s="295"/>
      <c r="CQ231" s="358"/>
      <c r="CR231" s="358"/>
      <c r="CS231" s="358"/>
      <c r="CT231" s="295"/>
      <c r="CX231" s="358"/>
      <c r="CY231" s="295"/>
      <c r="CZ231" s="358"/>
      <c r="DA231" s="358"/>
      <c r="DB231" s="358"/>
      <c r="DC231" s="295"/>
    </row>
    <row r="232" spans="48:107">
      <c r="AV232" s="358"/>
      <c r="AW232" s="295"/>
      <c r="AX232" s="358"/>
      <c r="AY232" s="358"/>
      <c r="AZ232" s="358"/>
      <c r="BA232" s="295"/>
      <c r="BE232" s="358"/>
      <c r="BF232" s="295"/>
      <c r="BG232" s="358"/>
      <c r="BH232" s="358"/>
      <c r="BI232" s="358"/>
      <c r="BJ232" s="295"/>
      <c r="BN232" s="358"/>
      <c r="BO232" s="295"/>
      <c r="BP232" s="358"/>
      <c r="BQ232" s="358"/>
      <c r="BR232" s="358"/>
      <c r="BS232" s="295"/>
      <c r="BW232" s="358"/>
      <c r="BX232" s="295"/>
      <c r="BY232" s="358"/>
      <c r="BZ232" s="358"/>
      <c r="CA232" s="358"/>
      <c r="CB232" s="295"/>
      <c r="CF232" s="358"/>
      <c r="CG232" s="295"/>
      <c r="CH232" s="358"/>
      <c r="CI232" s="358"/>
      <c r="CJ232" s="358"/>
      <c r="CK232" s="295"/>
      <c r="CO232" s="358"/>
      <c r="CP232" s="295"/>
      <c r="CQ232" s="358"/>
      <c r="CR232" s="358"/>
      <c r="CS232" s="358"/>
      <c r="CT232" s="295"/>
      <c r="CX232" s="358"/>
      <c r="CY232" s="295"/>
      <c r="CZ232" s="358"/>
      <c r="DA232" s="358"/>
      <c r="DB232" s="358"/>
      <c r="DC232" s="295"/>
    </row>
    <row r="233" spans="48:107">
      <c r="AV233" s="358"/>
      <c r="AW233" s="295"/>
      <c r="AX233" s="358"/>
      <c r="AY233" s="358"/>
      <c r="AZ233" s="358"/>
      <c r="BA233" s="295"/>
      <c r="BE233" s="358"/>
      <c r="BF233" s="295"/>
      <c r="BG233" s="358"/>
      <c r="BH233" s="358"/>
      <c r="BI233" s="358"/>
      <c r="BJ233" s="295"/>
      <c r="BN233" s="358"/>
      <c r="BO233" s="295"/>
      <c r="BP233" s="358"/>
      <c r="BQ233" s="358"/>
      <c r="BR233" s="358"/>
      <c r="BS233" s="295"/>
      <c r="BW233" s="358"/>
      <c r="BX233" s="295"/>
      <c r="BY233" s="358"/>
      <c r="BZ233" s="358"/>
      <c r="CA233" s="358"/>
      <c r="CB233" s="295"/>
      <c r="CF233" s="358"/>
      <c r="CG233" s="295"/>
      <c r="CH233" s="358"/>
      <c r="CI233" s="358"/>
      <c r="CJ233" s="358"/>
      <c r="CK233" s="295"/>
      <c r="CO233" s="358"/>
      <c r="CP233" s="295"/>
      <c r="CQ233" s="358"/>
      <c r="CR233" s="358"/>
      <c r="CS233" s="358"/>
      <c r="CT233" s="295"/>
      <c r="CX233" s="358"/>
      <c r="CY233" s="295"/>
      <c r="CZ233" s="358"/>
      <c r="DA233" s="358"/>
      <c r="DB233" s="358"/>
      <c r="DC233" s="295"/>
    </row>
    <row r="234" spans="48:107">
      <c r="AV234" s="358"/>
      <c r="AW234" s="295"/>
      <c r="AX234" s="358"/>
      <c r="AY234" s="358"/>
      <c r="AZ234" s="358"/>
      <c r="BA234" s="295"/>
      <c r="BE234" s="358"/>
      <c r="BF234" s="295"/>
      <c r="BG234" s="358"/>
      <c r="BH234" s="358"/>
      <c r="BI234" s="358"/>
      <c r="BJ234" s="295"/>
      <c r="BN234" s="358"/>
      <c r="BO234" s="295"/>
      <c r="BP234" s="358"/>
      <c r="BQ234" s="358"/>
      <c r="BR234" s="358"/>
      <c r="BS234" s="295"/>
      <c r="BW234" s="358"/>
      <c r="BX234" s="295"/>
      <c r="BY234" s="358"/>
      <c r="BZ234" s="358"/>
      <c r="CA234" s="358"/>
      <c r="CB234" s="295"/>
      <c r="CF234" s="358"/>
      <c r="CG234" s="295"/>
      <c r="CH234" s="358"/>
      <c r="CI234" s="358"/>
      <c r="CJ234" s="358"/>
      <c r="CK234" s="295"/>
      <c r="CO234" s="358"/>
      <c r="CP234" s="295"/>
      <c r="CQ234" s="358"/>
      <c r="CR234" s="358"/>
      <c r="CS234" s="358"/>
      <c r="CT234" s="295"/>
      <c r="CX234" s="358"/>
      <c r="CY234" s="295"/>
      <c r="CZ234" s="358"/>
      <c r="DA234" s="358"/>
      <c r="DB234" s="358"/>
      <c r="DC234" s="295"/>
    </row>
    <row r="235" spans="48:107">
      <c r="AV235" s="358"/>
      <c r="AW235" s="295"/>
      <c r="AX235" s="358"/>
      <c r="AY235" s="358"/>
      <c r="AZ235" s="358"/>
      <c r="BA235" s="295"/>
      <c r="BE235" s="358"/>
      <c r="BF235" s="295"/>
      <c r="BG235" s="358"/>
      <c r="BH235" s="358"/>
      <c r="BI235" s="358"/>
      <c r="BJ235" s="295"/>
      <c r="BN235" s="358"/>
      <c r="BO235" s="295"/>
      <c r="BP235" s="358"/>
      <c r="BQ235" s="358"/>
      <c r="BR235" s="358"/>
      <c r="BS235" s="295"/>
      <c r="BW235" s="358"/>
      <c r="BX235" s="295"/>
      <c r="BY235" s="358"/>
      <c r="BZ235" s="358"/>
      <c r="CA235" s="358"/>
      <c r="CB235" s="295"/>
      <c r="CF235" s="358"/>
      <c r="CG235" s="295"/>
      <c r="CH235" s="358"/>
      <c r="CI235" s="358"/>
      <c r="CJ235" s="358"/>
      <c r="CK235" s="295"/>
      <c r="CO235" s="358"/>
      <c r="CP235" s="295"/>
      <c r="CQ235" s="358"/>
      <c r="CR235" s="358"/>
      <c r="CS235" s="358"/>
      <c r="CT235" s="295"/>
      <c r="CX235" s="358"/>
      <c r="CY235" s="295"/>
      <c r="CZ235" s="358"/>
      <c r="DA235" s="358"/>
      <c r="DB235" s="358"/>
      <c r="DC235" s="295"/>
    </row>
    <row r="236" spans="48:107">
      <c r="AV236" s="358"/>
      <c r="AW236" s="295"/>
      <c r="AX236" s="358"/>
      <c r="AY236" s="358"/>
      <c r="AZ236" s="358"/>
      <c r="BA236" s="295"/>
      <c r="BE236" s="358"/>
      <c r="BF236" s="295"/>
      <c r="BG236" s="358"/>
      <c r="BH236" s="358"/>
      <c r="BI236" s="358"/>
      <c r="BJ236" s="295"/>
      <c r="BN236" s="358"/>
      <c r="BO236" s="295"/>
      <c r="BP236" s="358"/>
      <c r="BQ236" s="358"/>
      <c r="BR236" s="358"/>
      <c r="BS236" s="295"/>
      <c r="BW236" s="358"/>
      <c r="BX236" s="295"/>
      <c r="BY236" s="358"/>
      <c r="BZ236" s="358"/>
      <c r="CA236" s="358"/>
      <c r="CB236" s="295"/>
      <c r="CF236" s="358"/>
      <c r="CG236" s="295"/>
      <c r="CH236" s="358"/>
      <c r="CI236" s="358"/>
      <c r="CJ236" s="358"/>
      <c r="CK236" s="295"/>
      <c r="CO236" s="358"/>
      <c r="CP236" s="295"/>
      <c r="CQ236" s="358"/>
      <c r="CR236" s="358"/>
      <c r="CS236" s="358"/>
      <c r="CT236" s="295"/>
      <c r="CX236" s="358"/>
      <c r="CY236" s="295"/>
      <c r="CZ236" s="358"/>
      <c r="DA236" s="358"/>
      <c r="DB236" s="358"/>
      <c r="DC236" s="295"/>
    </row>
    <row r="237" spans="48:107">
      <c r="AV237" s="358"/>
      <c r="AW237" s="295"/>
      <c r="AX237" s="358"/>
      <c r="AY237" s="358"/>
      <c r="AZ237" s="358"/>
      <c r="BA237" s="295"/>
      <c r="BE237" s="358"/>
      <c r="BF237" s="295"/>
      <c r="BG237" s="358"/>
      <c r="BH237" s="358"/>
      <c r="BI237" s="358"/>
      <c r="BJ237" s="295"/>
      <c r="BN237" s="358"/>
      <c r="BO237" s="295"/>
      <c r="BP237" s="358"/>
      <c r="BQ237" s="358"/>
      <c r="BR237" s="358"/>
      <c r="BS237" s="295"/>
      <c r="BW237" s="358"/>
      <c r="BX237" s="295"/>
      <c r="BY237" s="358"/>
      <c r="BZ237" s="358"/>
      <c r="CA237" s="358"/>
      <c r="CB237" s="295"/>
      <c r="CF237" s="358"/>
      <c r="CG237" s="295"/>
      <c r="CH237" s="358"/>
      <c r="CI237" s="358"/>
      <c r="CJ237" s="358"/>
      <c r="CK237" s="295"/>
      <c r="CO237" s="358"/>
      <c r="CP237" s="295"/>
      <c r="CQ237" s="358"/>
      <c r="CR237" s="358"/>
      <c r="CS237" s="358"/>
      <c r="CT237" s="295"/>
      <c r="CX237" s="358"/>
      <c r="CY237" s="295"/>
      <c r="CZ237" s="358"/>
      <c r="DA237" s="358"/>
      <c r="DB237" s="358"/>
      <c r="DC237" s="295"/>
    </row>
    <row r="238" spans="48:107">
      <c r="AV238" s="358"/>
      <c r="AW238" s="295"/>
      <c r="AX238" s="358"/>
      <c r="AY238" s="358"/>
      <c r="AZ238" s="358"/>
      <c r="BA238" s="295"/>
      <c r="BE238" s="358"/>
      <c r="BF238" s="295"/>
      <c r="BG238" s="358"/>
      <c r="BH238" s="358"/>
      <c r="BI238" s="358"/>
      <c r="BJ238" s="295"/>
      <c r="BN238" s="358"/>
      <c r="BO238" s="295"/>
      <c r="BP238" s="358"/>
      <c r="BQ238" s="358"/>
      <c r="BR238" s="358"/>
      <c r="BS238" s="295"/>
      <c r="BW238" s="358"/>
      <c r="BX238" s="295"/>
      <c r="BY238" s="358"/>
      <c r="BZ238" s="358"/>
      <c r="CA238" s="358"/>
      <c r="CB238" s="295"/>
      <c r="CF238" s="358"/>
      <c r="CG238" s="295"/>
      <c r="CH238" s="358"/>
      <c r="CI238" s="358"/>
      <c r="CJ238" s="358"/>
      <c r="CK238" s="295"/>
      <c r="CO238" s="358"/>
      <c r="CP238" s="295"/>
      <c r="CQ238" s="358"/>
      <c r="CR238" s="358"/>
      <c r="CS238" s="358"/>
      <c r="CT238" s="295"/>
      <c r="CX238" s="358"/>
      <c r="CY238" s="295"/>
      <c r="CZ238" s="358"/>
      <c r="DA238" s="358"/>
      <c r="DB238" s="358"/>
      <c r="DC238" s="295"/>
    </row>
    <row r="239" spans="48:107">
      <c r="AV239" s="358"/>
      <c r="AW239" s="295"/>
      <c r="AX239" s="358"/>
      <c r="AY239" s="358"/>
      <c r="AZ239" s="358"/>
      <c r="BA239" s="295"/>
      <c r="BE239" s="358"/>
      <c r="BF239" s="295"/>
      <c r="BG239" s="358"/>
      <c r="BH239" s="358"/>
      <c r="BI239" s="358"/>
      <c r="BJ239" s="295"/>
      <c r="BN239" s="358"/>
      <c r="BO239" s="295"/>
      <c r="BP239" s="358"/>
      <c r="BQ239" s="358"/>
      <c r="BR239" s="358"/>
      <c r="BS239" s="295"/>
      <c r="BW239" s="358"/>
      <c r="BX239" s="295"/>
      <c r="BY239" s="358"/>
      <c r="BZ239" s="358"/>
      <c r="CA239" s="358"/>
      <c r="CB239" s="295"/>
      <c r="CF239" s="358"/>
      <c r="CG239" s="295"/>
      <c r="CH239" s="358"/>
      <c r="CI239" s="358"/>
      <c r="CJ239" s="358"/>
      <c r="CK239" s="295"/>
      <c r="CO239" s="358"/>
      <c r="CP239" s="295"/>
      <c r="CQ239" s="358"/>
      <c r="CR239" s="358"/>
      <c r="CS239" s="358"/>
      <c r="CT239" s="295"/>
      <c r="CX239" s="358"/>
      <c r="CY239" s="295"/>
      <c r="CZ239" s="358"/>
      <c r="DA239" s="358"/>
      <c r="DB239" s="358"/>
      <c r="DC239" s="295"/>
    </row>
    <row r="240" spans="48:107">
      <c r="AV240" s="358"/>
      <c r="AW240" s="295"/>
      <c r="AX240" s="358"/>
      <c r="AY240" s="358"/>
      <c r="AZ240" s="358"/>
      <c r="BA240" s="295"/>
      <c r="BE240" s="358"/>
      <c r="BF240" s="295"/>
      <c r="BG240" s="358"/>
      <c r="BH240" s="358"/>
      <c r="BI240" s="358"/>
      <c r="BJ240" s="295"/>
      <c r="BN240" s="358"/>
      <c r="BO240" s="295"/>
      <c r="BP240" s="358"/>
      <c r="BQ240" s="358"/>
      <c r="BR240" s="358"/>
      <c r="BS240" s="295"/>
      <c r="BW240" s="358"/>
      <c r="BX240" s="295"/>
      <c r="BY240" s="358"/>
      <c r="BZ240" s="358"/>
      <c r="CA240" s="358"/>
      <c r="CB240" s="295"/>
      <c r="CF240" s="358"/>
      <c r="CG240" s="295"/>
      <c r="CH240" s="358"/>
      <c r="CI240" s="358"/>
      <c r="CJ240" s="358"/>
      <c r="CK240" s="295"/>
      <c r="CO240" s="358"/>
      <c r="CP240" s="295"/>
      <c r="CQ240" s="358"/>
      <c r="CR240" s="358"/>
      <c r="CS240" s="358"/>
      <c r="CT240" s="295"/>
      <c r="CX240" s="358"/>
      <c r="CY240" s="295"/>
      <c r="CZ240" s="358"/>
      <c r="DA240" s="358"/>
      <c r="DB240" s="358"/>
      <c r="DC240" s="295"/>
    </row>
    <row r="241" spans="48:107">
      <c r="AV241" s="358"/>
      <c r="AW241" s="295"/>
      <c r="AX241" s="358"/>
      <c r="AY241" s="358"/>
      <c r="AZ241" s="358"/>
      <c r="BA241" s="295"/>
      <c r="BE241" s="358"/>
      <c r="BF241" s="295"/>
      <c r="BG241" s="358"/>
      <c r="BH241" s="358"/>
      <c r="BI241" s="358"/>
      <c r="BJ241" s="295"/>
      <c r="BN241" s="358"/>
      <c r="BO241" s="295"/>
      <c r="BP241" s="358"/>
      <c r="BQ241" s="358"/>
      <c r="BR241" s="358"/>
      <c r="BS241" s="295"/>
      <c r="BW241" s="358"/>
      <c r="BX241" s="295"/>
      <c r="BY241" s="358"/>
      <c r="BZ241" s="358"/>
      <c r="CA241" s="358"/>
      <c r="CB241" s="295"/>
      <c r="CF241" s="358"/>
      <c r="CG241" s="295"/>
      <c r="CH241" s="358"/>
      <c r="CI241" s="358"/>
      <c r="CJ241" s="358"/>
      <c r="CK241" s="295"/>
      <c r="CO241" s="358"/>
      <c r="CP241" s="295"/>
      <c r="CQ241" s="358"/>
      <c r="CR241" s="358"/>
      <c r="CS241" s="358"/>
      <c r="CT241" s="295"/>
      <c r="CX241" s="358"/>
      <c r="CY241" s="295"/>
      <c r="CZ241" s="358"/>
      <c r="DA241" s="358"/>
      <c r="DB241" s="358"/>
      <c r="DC241" s="295"/>
    </row>
    <row r="242" spans="48:107">
      <c r="AV242" s="358"/>
      <c r="AW242" s="295"/>
      <c r="AX242" s="358"/>
      <c r="AY242" s="358"/>
      <c r="AZ242" s="358"/>
      <c r="BA242" s="295"/>
      <c r="BE242" s="358"/>
      <c r="BF242" s="295"/>
      <c r="BG242" s="358"/>
      <c r="BH242" s="358"/>
      <c r="BI242" s="358"/>
      <c r="BJ242" s="295"/>
      <c r="BN242" s="358"/>
      <c r="BO242" s="295"/>
      <c r="BP242" s="358"/>
      <c r="BQ242" s="358"/>
      <c r="BR242" s="358"/>
      <c r="BS242" s="295"/>
      <c r="BW242" s="358"/>
      <c r="BX242" s="295"/>
      <c r="BY242" s="358"/>
      <c r="BZ242" s="358"/>
      <c r="CA242" s="358"/>
      <c r="CB242" s="295"/>
      <c r="CF242" s="358"/>
      <c r="CG242" s="295"/>
      <c r="CH242" s="358"/>
      <c r="CI242" s="358"/>
      <c r="CJ242" s="358"/>
      <c r="CK242" s="295"/>
      <c r="CO242" s="358"/>
      <c r="CP242" s="295"/>
      <c r="CQ242" s="358"/>
      <c r="CR242" s="358"/>
      <c r="CS242" s="358"/>
      <c r="CT242" s="295"/>
      <c r="CX242" s="358"/>
      <c r="CY242" s="295"/>
      <c r="CZ242" s="358"/>
      <c r="DA242" s="358"/>
      <c r="DB242" s="358"/>
      <c r="DC242" s="295"/>
    </row>
    <row r="243" spans="48:107">
      <c r="AV243" s="358"/>
      <c r="AW243" s="295"/>
      <c r="AX243" s="358"/>
      <c r="AY243" s="358"/>
      <c r="AZ243" s="358"/>
      <c r="BA243" s="295"/>
      <c r="BE243" s="358"/>
      <c r="BF243" s="295"/>
      <c r="BG243" s="358"/>
      <c r="BH243" s="358"/>
      <c r="BI243" s="358"/>
      <c r="BJ243" s="295"/>
      <c r="BN243" s="358"/>
      <c r="BO243" s="295"/>
      <c r="BP243" s="358"/>
      <c r="BQ243" s="358"/>
      <c r="BR243" s="358"/>
      <c r="BS243" s="295"/>
      <c r="BW243" s="358"/>
      <c r="BX243" s="295"/>
      <c r="BY243" s="358"/>
      <c r="BZ243" s="358"/>
      <c r="CA243" s="358"/>
      <c r="CB243" s="295"/>
      <c r="CF243" s="358"/>
      <c r="CG243" s="295"/>
      <c r="CH243" s="358"/>
      <c r="CI243" s="358"/>
      <c r="CJ243" s="358"/>
      <c r="CK243" s="295"/>
      <c r="CO243" s="358"/>
      <c r="CP243" s="295"/>
      <c r="CQ243" s="358"/>
      <c r="CR243" s="358"/>
      <c r="CS243" s="358"/>
      <c r="CT243" s="295"/>
      <c r="CX243" s="358"/>
      <c r="CY243" s="295"/>
      <c r="CZ243" s="358"/>
      <c r="DA243" s="358"/>
      <c r="DB243" s="358"/>
      <c r="DC243" s="295"/>
    </row>
    <row r="244" spans="48:107">
      <c r="AV244" s="358"/>
      <c r="AW244" s="295"/>
      <c r="AX244" s="358"/>
      <c r="AY244" s="358"/>
      <c r="AZ244" s="358"/>
      <c r="BA244" s="295"/>
      <c r="BE244" s="358"/>
      <c r="BF244" s="295"/>
      <c r="BG244" s="358"/>
      <c r="BH244" s="358"/>
      <c r="BI244" s="358"/>
      <c r="BJ244" s="295"/>
      <c r="BN244" s="358"/>
      <c r="BO244" s="295"/>
      <c r="BP244" s="358"/>
      <c r="BQ244" s="358"/>
      <c r="BR244" s="358"/>
      <c r="BS244" s="295"/>
      <c r="BW244" s="358"/>
      <c r="BX244" s="295"/>
      <c r="BY244" s="358"/>
      <c r="BZ244" s="358"/>
      <c r="CA244" s="358"/>
      <c r="CB244" s="295"/>
      <c r="CF244" s="358"/>
      <c r="CG244" s="295"/>
      <c r="CH244" s="358"/>
      <c r="CI244" s="358"/>
      <c r="CJ244" s="358"/>
      <c r="CK244" s="295"/>
      <c r="CO244" s="358"/>
      <c r="CP244" s="295"/>
      <c r="CQ244" s="358"/>
      <c r="CR244" s="358"/>
      <c r="CS244" s="358"/>
      <c r="CT244" s="295"/>
      <c r="CX244" s="358"/>
      <c r="CY244" s="295"/>
      <c r="CZ244" s="358"/>
      <c r="DA244" s="358"/>
      <c r="DB244" s="358"/>
      <c r="DC244" s="295"/>
    </row>
    <row r="245" spans="48:107">
      <c r="AV245" s="358"/>
      <c r="AW245" s="295"/>
      <c r="AX245" s="358"/>
      <c r="AY245" s="358"/>
      <c r="AZ245" s="358"/>
      <c r="BA245" s="295"/>
      <c r="BE245" s="358"/>
      <c r="BF245" s="295"/>
      <c r="BG245" s="358"/>
      <c r="BH245" s="358"/>
      <c r="BI245" s="358"/>
      <c r="BJ245" s="295"/>
      <c r="BN245" s="358"/>
      <c r="BO245" s="295"/>
      <c r="BP245" s="358"/>
      <c r="BQ245" s="358"/>
      <c r="BR245" s="358"/>
      <c r="BS245" s="295"/>
      <c r="BW245" s="358"/>
      <c r="BX245" s="295"/>
      <c r="BY245" s="358"/>
      <c r="BZ245" s="358"/>
      <c r="CA245" s="358"/>
      <c r="CB245" s="295"/>
      <c r="CF245" s="358"/>
      <c r="CG245" s="295"/>
      <c r="CH245" s="358"/>
      <c r="CI245" s="358"/>
      <c r="CJ245" s="358"/>
      <c r="CK245" s="295"/>
      <c r="CO245" s="358"/>
      <c r="CP245" s="295"/>
      <c r="CQ245" s="358"/>
      <c r="CR245" s="358"/>
      <c r="CS245" s="358"/>
      <c r="CT245" s="295"/>
      <c r="CX245" s="358"/>
      <c r="CY245" s="295"/>
      <c r="CZ245" s="358"/>
      <c r="DA245" s="358"/>
      <c r="DB245" s="358"/>
      <c r="DC245" s="295"/>
    </row>
    <row r="246" spans="48:107">
      <c r="AV246" s="358"/>
      <c r="AW246" s="295"/>
      <c r="AX246" s="358"/>
      <c r="AY246" s="358"/>
      <c r="AZ246" s="358"/>
      <c r="BA246" s="295"/>
      <c r="BE246" s="358"/>
      <c r="BF246" s="295"/>
      <c r="BG246" s="358"/>
      <c r="BH246" s="358"/>
      <c r="BI246" s="358"/>
      <c r="BJ246" s="295"/>
      <c r="BN246" s="358"/>
      <c r="BO246" s="295"/>
      <c r="BP246" s="358"/>
      <c r="BQ246" s="358"/>
      <c r="BR246" s="358"/>
      <c r="BS246" s="295"/>
      <c r="BW246" s="358"/>
      <c r="BX246" s="295"/>
      <c r="BY246" s="358"/>
      <c r="BZ246" s="358"/>
      <c r="CA246" s="358"/>
      <c r="CB246" s="295"/>
      <c r="CF246" s="358"/>
      <c r="CG246" s="295"/>
      <c r="CH246" s="358"/>
      <c r="CI246" s="358"/>
      <c r="CJ246" s="358"/>
      <c r="CK246" s="295"/>
      <c r="CO246" s="358"/>
      <c r="CP246" s="295"/>
      <c r="CQ246" s="358"/>
      <c r="CR246" s="358"/>
      <c r="CS246" s="358"/>
      <c r="CT246" s="295"/>
      <c r="CX246" s="358"/>
      <c r="CY246" s="295"/>
      <c r="CZ246" s="358"/>
      <c r="DA246" s="358"/>
      <c r="DB246" s="358"/>
      <c r="DC246" s="295"/>
    </row>
    <row r="247" spans="48:107">
      <c r="AV247" s="358"/>
      <c r="AW247" s="295"/>
      <c r="AX247" s="358"/>
      <c r="AY247" s="358"/>
      <c r="AZ247" s="358"/>
      <c r="BA247" s="295"/>
      <c r="BE247" s="358"/>
      <c r="BF247" s="295"/>
      <c r="BG247" s="358"/>
      <c r="BH247" s="358"/>
      <c r="BI247" s="358"/>
      <c r="BJ247" s="295"/>
      <c r="BN247" s="358"/>
      <c r="BO247" s="295"/>
      <c r="BP247" s="358"/>
      <c r="BQ247" s="358"/>
      <c r="BR247" s="358"/>
      <c r="BS247" s="295"/>
      <c r="BW247" s="358"/>
      <c r="BX247" s="295"/>
      <c r="BY247" s="358"/>
      <c r="BZ247" s="358"/>
      <c r="CA247" s="358"/>
      <c r="CB247" s="295"/>
      <c r="CF247" s="358"/>
      <c r="CG247" s="295"/>
      <c r="CH247" s="358"/>
      <c r="CI247" s="358"/>
      <c r="CJ247" s="358"/>
      <c r="CK247" s="295"/>
      <c r="CO247" s="358"/>
      <c r="CP247" s="295"/>
      <c r="CQ247" s="358"/>
      <c r="CR247" s="358"/>
      <c r="CS247" s="358"/>
      <c r="CT247" s="295"/>
      <c r="CX247" s="358"/>
      <c r="CY247" s="295"/>
      <c r="CZ247" s="358"/>
      <c r="DA247" s="358"/>
      <c r="DB247" s="358"/>
      <c r="DC247" s="295"/>
    </row>
    <row r="248" spans="48:107">
      <c r="AV248" s="358"/>
      <c r="AW248" s="295"/>
      <c r="AX248" s="358"/>
      <c r="AY248" s="358"/>
      <c r="AZ248" s="358"/>
      <c r="BA248" s="295"/>
      <c r="BE248" s="358"/>
      <c r="BF248" s="295"/>
      <c r="BG248" s="358"/>
      <c r="BH248" s="358"/>
      <c r="BI248" s="358"/>
      <c r="BJ248" s="295"/>
      <c r="BN248" s="358"/>
      <c r="BO248" s="295"/>
      <c r="BP248" s="358"/>
      <c r="BQ248" s="358"/>
      <c r="BR248" s="358"/>
      <c r="BS248" s="295"/>
      <c r="BW248" s="358"/>
      <c r="BX248" s="295"/>
      <c r="BY248" s="358"/>
      <c r="BZ248" s="358"/>
      <c r="CA248" s="358"/>
      <c r="CB248" s="295"/>
      <c r="CF248" s="358"/>
      <c r="CG248" s="295"/>
      <c r="CH248" s="358"/>
      <c r="CI248" s="358"/>
      <c r="CJ248" s="358"/>
      <c r="CK248" s="295"/>
      <c r="CO248" s="358"/>
      <c r="CP248" s="295"/>
      <c r="CQ248" s="358"/>
      <c r="CR248" s="358"/>
      <c r="CS248" s="358"/>
      <c r="CT248" s="295"/>
      <c r="CX248" s="358"/>
      <c r="CY248" s="295"/>
      <c r="CZ248" s="358"/>
      <c r="DA248" s="358"/>
      <c r="DB248" s="358"/>
      <c r="DC248" s="295"/>
    </row>
    <row r="249" spans="48:107">
      <c r="AV249" s="358"/>
      <c r="AW249" s="295"/>
      <c r="AX249" s="358"/>
      <c r="AY249" s="358"/>
      <c r="AZ249" s="358"/>
      <c r="BA249" s="295"/>
      <c r="BE249" s="358"/>
      <c r="BF249" s="295"/>
      <c r="BG249" s="358"/>
      <c r="BH249" s="358"/>
      <c r="BI249" s="358"/>
      <c r="BJ249" s="295"/>
      <c r="BN249" s="358"/>
      <c r="BO249" s="295"/>
      <c r="BP249" s="358"/>
      <c r="BQ249" s="358"/>
      <c r="BR249" s="358"/>
      <c r="BS249" s="295"/>
      <c r="BW249" s="358"/>
      <c r="BX249" s="295"/>
      <c r="BY249" s="358"/>
      <c r="BZ249" s="358"/>
      <c r="CA249" s="358"/>
      <c r="CB249" s="295"/>
      <c r="CF249" s="358"/>
      <c r="CG249" s="295"/>
      <c r="CH249" s="358"/>
      <c r="CI249" s="358"/>
      <c r="CJ249" s="358"/>
      <c r="CK249" s="295"/>
      <c r="CO249" s="358"/>
      <c r="CP249" s="295"/>
      <c r="CQ249" s="358"/>
      <c r="CR249" s="358"/>
      <c r="CS249" s="358"/>
      <c r="CT249" s="295"/>
      <c r="CX249" s="358"/>
      <c r="CY249" s="295"/>
      <c r="CZ249" s="358"/>
      <c r="DA249" s="358"/>
      <c r="DB249" s="358"/>
      <c r="DC249" s="295"/>
    </row>
    <row r="250" spans="48:107">
      <c r="AV250" s="358"/>
      <c r="AW250" s="295"/>
      <c r="AX250" s="358"/>
      <c r="AY250" s="358"/>
      <c r="AZ250" s="358"/>
      <c r="BA250" s="295"/>
      <c r="BE250" s="358"/>
      <c r="BF250" s="295"/>
      <c r="BG250" s="358"/>
      <c r="BH250" s="358"/>
      <c r="BI250" s="358"/>
      <c r="BJ250" s="295"/>
      <c r="BN250" s="358"/>
      <c r="BO250" s="295"/>
      <c r="BP250" s="358"/>
      <c r="BQ250" s="358"/>
      <c r="BR250" s="358"/>
      <c r="BS250" s="295"/>
      <c r="BW250" s="358"/>
      <c r="BX250" s="295"/>
      <c r="BY250" s="358"/>
      <c r="BZ250" s="358"/>
      <c r="CA250" s="358"/>
      <c r="CB250" s="295"/>
      <c r="CF250" s="358"/>
      <c r="CG250" s="295"/>
      <c r="CH250" s="358"/>
      <c r="CI250" s="358"/>
      <c r="CJ250" s="358"/>
      <c r="CK250" s="295"/>
      <c r="CO250" s="358"/>
      <c r="CP250" s="295"/>
      <c r="CQ250" s="358"/>
      <c r="CR250" s="358"/>
      <c r="CS250" s="358"/>
      <c r="CT250" s="295"/>
      <c r="CX250" s="358"/>
      <c r="CY250" s="295"/>
      <c r="CZ250" s="358"/>
      <c r="DA250" s="358"/>
      <c r="DB250" s="358"/>
      <c r="DC250" s="295"/>
    </row>
    <row r="251" spans="48:107">
      <c r="AV251" s="358"/>
      <c r="AW251" s="295"/>
      <c r="AX251" s="358"/>
      <c r="AY251" s="358"/>
      <c r="AZ251" s="358"/>
      <c r="BA251" s="295"/>
      <c r="BE251" s="358"/>
      <c r="BF251" s="295"/>
      <c r="BG251" s="358"/>
      <c r="BH251" s="358"/>
      <c r="BI251" s="358"/>
      <c r="BJ251" s="295"/>
      <c r="BN251" s="358"/>
      <c r="BO251" s="295"/>
      <c r="BP251" s="358"/>
      <c r="BQ251" s="358"/>
      <c r="BR251" s="358"/>
      <c r="BS251" s="295"/>
      <c r="BW251" s="358"/>
      <c r="BX251" s="295"/>
      <c r="BY251" s="358"/>
      <c r="BZ251" s="358"/>
      <c r="CA251" s="358"/>
      <c r="CB251" s="295"/>
      <c r="CF251" s="358"/>
      <c r="CG251" s="295"/>
      <c r="CH251" s="358"/>
      <c r="CI251" s="358"/>
      <c r="CJ251" s="358"/>
      <c r="CK251" s="295"/>
      <c r="CO251" s="358"/>
      <c r="CP251" s="295"/>
      <c r="CQ251" s="358"/>
      <c r="CR251" s="358"/>
      <c r="CS251" s="358"/>
      <c r="CT251" s="295"/>
      <c r="CX251" s="358"/>
      <c r="CY251" s="295"/>
      <c r="CZ251" s="358"/>
      <c r="DA251" s="358"/>
      <c r="DB251" s="358"/>
      <c r="DC251" s="295"/>
    </row>
    <row r="252" spans="48:107">
      <c r="AV252" s="358"/>
      <c r="AW252" s="295"/>
      <c r="AX252" s="358"/>
      <c r="AY252" s="358"/>
      <c r="AZ252" s="358"/>
      <c r="BA252" s="295"/>
      <c r="BE252" s="358"/>
      <c r="BF252" s="295"/>
      <c r="BG252" s="358"/>
      <c r="BH252" s="358"/>
      <c r="BI252" s="358"/>
      <c r="BJ252" s="295"/>
      <c r="BN252" s="358"/>
      <c r="BO252" s="295"/>
      <c r="BP252" s="358"/>
      <c r="BQ252" s="358"/>
      <c r="BR252" s="358"/>
      <c r="BS252" s="295"/>
      <c r="BW252" s="358"/>
      <c r="BX252" s="295"/>
      <c r="BY252" s="358"/>
      <c r="BZ252" s="358"/>
      <c r="CA252" s="358"/>
      <c r="CB252" s="295"/>
      <c r="CF252" s="358"/>
      <c r="CG252" s="295"/>
      <c r="CH252" s="358"/>
      <c r="CI252" s="358"/>
      <c r="CJ252" s="358"/>
      <c r="CK252" s="295"/>
      <c r="CO252" s="358"/>
      <c r="CP252" s="295"/>
      <c r="CQ252" s="358"/>
      <c r="CR252" s="358"/>
      <c r="CS252" s="358"/>
      <c r="CT252" s="295"/>
      <c r="CX252" s="358"/>
      <c r="CY252" s="295"/>
      <c r="CZ252" s="358"/>
      <c r="DA252" s="358"/>
      <c r="DB252" s="358"/>
      <c r="DC252" s="295"/>
    </row>
    <row r="253" spans="48:107">
      <c r="AV253" s="358"/>
      <c r="AW253" s="295"/>
      <c r="AX253" s="358"/>
      <c r="AY253" s="358"/>
      <c r="AZ253" s="358"/>
      <c r="BA253" s="295"/>
      <c r="BE253" s="358"/>
      <c r="BF253" s="295"/>
      <c r="BG253" s="358"/>
      <c r="BH253" s="358"/>
      <c r="BI253" s="358"/>
      <c r="BJ253" s="295"/>
      <c r="BN253" s="358"/>
      <c r="BO253" s="295"/>
      <c r="BP253" s="358"/>
      <c r="BQ253" s="358"/>
      <c r="BR253" s="358"/>
      <c r="BS253" s="295"/>
      <c r="BW253" s="358"/>
      <c r="BX253" s="295"/>
      <c r="BY253" s="358"/>
      <c r="BZ253" s="358"/>
      <c r="CA253" s="358"/>
      <c r="CB253" s="295"/>
      <c r="CF253" s="358"/>
      <c r="CG253" s="295"/>
      <c r="CH253" s="358"/>
      <c r="CI253" s="358"/>
      <c r="CJ253" s="358"/>
      <c r="CK253" s="295"/>
      <c r="CO253" s="358"/>
      <c r="CP253" s="295"/>
      <c r="CQ253" s="358"/>
      <c r="CR253" s="358"/>
      <c r="CS253" s="358"/>
      <c r="CT253" s="295"/>
      <c r="CX253" s="358"/>
      <c r="CY253" s="295"/>
      <c r="CZ253" s="358"/>
      <c r="DA253" s="358"/>
      <c r="DB253" s="358"/>
      <c r="DC253" s="295"/>
    </row>
    <row r="254" spans="48:107">
      <c r="AV254" s="358"/>
      <c r="AW254" s="295"/>
      <c r="AX254" s="358"/>
      <c r="AY254" s="358"/>
      <c r="AZ254" s="358"/>
      <c r="BA254" s="295"/>
      <c r="BE254" s="358"/>
      <c r="BF254" s="295"/>
      <c r="BG254" s="358"/>
      <c r="BH254" s="358"/>
      <c r="BI254" s="358"/>
      <c r="BJ254" s="295"/>
      <c r="BN254" s="358"/>
      <c r="BO254" s="295"/>
      <c r="BP254" s="358"/>
      <c r="BQ254" s="358"/>
      <c r="BR254" s="358"/>
      <c r="BS254" s="295"/>
      <c r="BW254" s="358"/>
      <c r="BX254" s="295"/>
      <c r="BY254" s="358"/>
      <c r="BZ254" s="358"/>
      <c r="CA254" s="358"/>
      <c r="CB254" s="295"/>
      <c r="CF254" s="358"/>
      <c r="CG254" s="295"/>
      <c r="CH254" s="358"/>
      <c r="CI254" s="358"/>
      <c r="CJ254" s="358"/>
      <c r="CK254" s="295"/>
      <c r="CO254" s="358"/>
      <c r="CP254" s="295"/>
      <c r="CQ254" s="358"/>
      <c r="CR254" s="358"/>
      <c r="CS254" s="358"/>
      <c r="CT254" s="295"/>
      <c r="CX254" s="358"/>
      <c r="CY254" s="295"/>
      <c r="CZ254" s="358"/>
      <c r="DA254" s="358"/>
      <c r="DB254" s="358"/>
      <c r="DC254" s="295"/>
    </row>
    <row r="255" spans="48:107">
      <c r="AV255" s="358"/>
      <c r="AW255" s="295"/>
      <c r="AX255" s="358"/>
      <c r="AY255" s="358"/>
      <c r="AZ255" s="358"/>
      <c r="BA255" s="295"/>
      <c r="BE255" s="358"/>
      <c r="BF255" s="295"/>
      <c r="BG255" s="358"/>
      <c r="BH255" s="358"/>
      <c r="BI255" s="358"/>
      <c r="BJ255" s="295"/>
      <c r="BN255" s="358"/>
      <c r="BO255" s="295"/>
      <c r="BP255" s="358"/>
      <c r="BQ255" s="358"/>
      <c r="BR255" s="358"/>
      <c r="BS255" s="295"/>
      <c r="BW255" s="358"/>
      <c r="BX255" s="295"/>
      <c r="BY255" s="358"/>
      <c r="BZ255" s="358"/>
      <c r="CA255" s="358"/>
      <c r="CB255" s="295"/>
      <c r="CF255" s="358"/>
      <c r="CG255" s="295"/>
      <c r="CH255" s="358"/>
      <c r="CI255" s="358"/>
      <c r="CJ255" s="358"/>
      <c r="CK255" s="295"/>
      <c r="CO255" s="358"/>
      <c r="CP255" s="295"/>
      <c r="CQ255" s="358"/>
      <c r="CR255" s="358"/>
      <c r="CS255" s="358"/>
      <c r="CT255" s="295"/>
      <c r="CX255" s="358"/>
      <c r="CY255" s="295"/>
      <c r="CZ255" s="358"/>
      <c r="DA255" s="358"/>
      <c r="DB255" s="358"/>
      <c r="DC255" s="295"/>
    </row>
    <row r="256" spans="48:107">
      <c r="AV256" s="358"/>
      <c r="AW256" s="295"/>
      <c r="AX256" s="358"/>
      <c r="AY256" s="358"/>
      <c r="AZ256" s="358"/>
      <c r="BA256" s="295"/>
      <c r="BE256" s="358"/>
      <c r="BF256" s="295"/>
      <c r="BG256" s="358"/>
      <c r="BH256" s="358"/>
      <c r="BI256" s="358"/>
      <c r="BJ256" s="295"/>
      <c r="BN256" s="358"/>
      <c r="BO256" s="295"/>
      <c r="BP256" s="358"/>
      <c r="BQ256" s="358"/>
      <c r="BR256" s="358"/>
      <c r="BS256" s="295"/>
      <c r="BW256" s="358"/>
      <c r="BX256" s="295"/>
      <c r="BY256" s="358"/>
      <c r="BZ256" s="358"/>
      <c r="CA256" s="358"/>
      <c r="CB256" s="295"/>
      <c r="CF256" s="358"/>
      <c r="CG256" s="295"/>
      <c r="CH256" s="358"/>
      <c r="CI256" s="358"/>
      <c r="CJ256" s="358"/>
      <c r="CK256" s="295"/>
      <c r="CO256" s="358"/>
      <c r="CP256" s="295"/>
      <c r="CQ256" s="358"/>
      <c r="CR256" s="358"/>
      <c r="CS256" s="358"/>
      <c r="CT256" s="295"/>
      <c r="CX256" s="358"/>
      <c r="CY256" s="295"/>
      <c r="CZ256" s="358"/>
      <c r="DA256" s="358"/>
      <c r="DB256" s="358"/>
      <c r="DC256" s="295"/>
    </row>
    <row r="257" spans="48:107">
      <c r="AV257" s="358"/>
      <c r="AW257" s="295"/>
      <c r="AX257" s="358"/>
      <c r="AY257" s="358"/>
      <c r="AZ257" s="358"/>
      <c r="BA257" s="295"/>
      <c r="BE257" s="358"/>
      <c r="BF257" s="295"/>
      <c r="BG257" s="358"/>
      <c r="BH257" s="358"/>
      <c r="BI257" s="358"/>
      <c r="BJ257" s="295"/>
      <c r="BN257" s="358"/>
      <c r="BO257" s="295"/>
      <c r="BP257" s="358"/>
      <c r="BQ257" s="358"/>
      <c r="BR257" s="358"/>
      <c r="BS257" s="295"/>
      <c r="BW257" s="358"/>
      <c r="BX257" s="295"/>
      <c r="BY257" s="358"/>
      <c r="BZ257" s="358"/>
      <c r="CA257" s="358"/>
      <c r="CB257" s="295"/>
      <c r="CF257" s="358"/>
      <c r="CG257" s="295"/>
      <c r="CH257" s="358"/>
      <c r="CI257" s="358"/>
      <c r="CJ257" s="358"/>
      <c r="CK257" s="295"/>
      <c r="CO257" s="358"/>
      <c r="CP257" s="295"/>
      <c r="CQ257" s="358"/>
      <c r="CR257" s="358"/>
      <c r="CS257" s="358"/>
      <c r="CT257" s="295"/>
      <c r="CX257" s="358"/>
      <c r="CY257" s="295"/>
      <c r="CZ257" s="358"/>
      <c r="DA257" s="358"/>
      <c r="DB257" s="358"/>
      <c r="DC257" s="295"/>
    </row>
    <row r="258" spans="48:107">
      <c r="AV258" s="358"/>
      <c r="AW258" s="295"/>
      <c r="AX258" s="358"/>
      <c r="AY258" s="358"/>
      <c r="AZ258" s="358"/>
      <c r="BA258" s="295"/>
      <c r="BE258" s="358"/>
      <c r="BF258" s="295"/>
      <c r="BG258" s="358"/>
      <c r="BH258" s="358"/>
      <c r="BI258" s="358"/>
      <c r="BJ258" s="295"/>
      <c r="BN258" s="358"/>
      <c r="BO258" s="295"/>
      <c r="BP258" s="358"/>
      <c r="BQ258" s="358"/>
      <c r="BR258" s="358"/>
      <c r="BS258" s="295"/>
      <c r="BW258" s="358"/>
      <c r="BX258" s="295"/>
      <c r="BY258" s="358"/>
      <c r="BZ258" s="358"/>
      <c r="CA258" s="358"/>
      <c r="CB258" s="295"/>
      <c r="CF258" s="358"/>
      <c r="CG258" s="295"/>
      <c r="CH258" s="358"/>
      <c r="CI258" s="358"/>
      <c r="CJ258" s="358"/>
      <c r="CK258" s="295"/>
      <c r="CO258" s="358"/>
      <c r="CP258" s="295"/>
      <c r="CQ258" s="358"/>
      <c r="CR258" s="358"/>
      <c r="CS258" s="358"/>
      <c r="CT258" s="295"/>
      <c r="CX258" s="358"/>
      <c r="CY258" s="295"/>
      <c r="CZ258" s="358"/>
      <c r="DA258" s="358"/>
      <c r="DB258" s="358"/>
      <c r="DC258" s="295"/>
    </row>
    <row r="259" spans="48:107">
      <c r="AV259" s="358"/>
      <c r="AW259" s="295"/>
      <c r="AX259" s="358"/>
      <c r="AY259" s="358"/>
      <c r="AZ259" s="358"/>
      <c r="BA259" s="295"/>
      <c r="BE259" s="358"/>
      <c r="BF259" s="295"/>
      <c r="BG259" s="358"/>
      <c r="BH259" s="358"/>
      <c r="BI259" s="358"/>
      <c r="BJ259" s="295"/>
      <c r="BN259" s="358"/>
      <c r="BO259" s="295"/>
      <c r="BP259" s="358"/>
      <c r="BQ259" s="358"/>
      <c r="BR259" s="358"/>
      <c r="BS259" s="295"/>
      <c r="BW259" s="358"/>
      <c r="BX259" s="295"/>
      <c r="BY259" s="358"/>
      <c r="BZ259" s="358"/>
      <c r="CA259" s="358"/>
      <c r="CB259" s="295"/>
      <c r="CF259" s="358"/>
      <c r="CG259" s="295"/>
      <c r="CH259" s="358"/>
      <c r="CI259" s="358"/>
      <c r="CJ259" s="358"/>
      <c r="CK259" s="295"/>
      <c r="CO259" s="358"/>
      <c r="CP259" s="295"/>
      <c r="CQ259" s="358"/>
      <c r="CR259" s="358"/>
      <c r="CS259" s="358"/>
      <c r="CT259" s="295"/>
      <c r="CX259" s="358"/>
      <c r="CY259" s="295"/>
      <c r="CZ259" s="358"/>
      <c r="DA259" s="358"/>
      <c r="DB259" s="358"/>
      <c r="DC259" s="295"/>
    </row>
    <row r="260" spans="48:107">
      <c r="AV260" s="358"/>
      <c r="AW260" s="295"/>
      <c r="AX260" s="358"/>
      <c r="AY260" s="358"/>
      <c r="AZ260" s="358"/>
      <c r="BA260" s="295"/>
      <c r="BE260" s="358"/>
      <c r="BF260" s="295"/>
      <c r="BG260" s="358"/>
      <c r="BH260" s="358"/>
      <c r="BI260" s="358"/>
      <c r="BJ260" s="295"/>
      <c r="BN260" s="358"/>
      <c r="BO260" s="295"/>
      <c r="BP260" s="358"/>
      <c r="BQ260" s="358"/>
      <c r="BR260" s="358"/>
      <c r="BS260" s="295"/>
      <c r="BW260" s="358"/>
      <c r="BX260" s="295"/>
      <c r="BY260" s="358"/>
      <c r="BZ260" s="358"/>
      <c r="CA260" s="358"/>
      <c r="CB260" s="295"/>
      <c r="CF260" s="358"/>
      <c r="CG260" s="295"/>
      <c r="CH260" s="358"/>
      <c r="CI260" s="358"/>
      <c r="CJ260" s="358"/>
      <c r="CK260" s="295"/>
      <c r="CO260" s="358"/>
      <c r="CP260" s="295"/>
      <c r="CQ260" s="358"/>
      <c r="CR260" s="358"/>
      <c r="CS260" s="358"/>
      <c r="CT260" s="295"/>
      <c r="CX260" s="358"/>
      <c r="CY260" s="295"/>
      <c r="CZ260" s="358"/>
      <c r="DA260" s="358"/>
      <c r="DB260" s="358"/>
      <c r="DC260" s="295"/>
    </row>
    <row r="261" spans="48:107">
      <c r="AV261" s="358"/>
      <c r="AW261" s="295"/>
      <c r="AX261" s="358"/>
      <c r="AY261" s="358"/>
      <c r="AZ261" s="358"/>
      <c r="BA261" s="295"/>
      <c r="BE261" s="358"/>
      <c r="BF261" s="295"/>
      <c r="BG261" s="358"/>
      <c r="BH261" s="358"/>
      <c r="BI261" s="358"/>
      <c r="BJ261" s="295"/>
      <c r="BN261" s="358"/>
      <c r="BO261" s="295"/>
      <c r="BP261" s="358"/>
      <c r="BQ261" s="358"/>
      <c r="BR261" s="358"/>
      <c r="BS261" s="295"/>
      <c r="BW261" s="358"/>
      <c r="BX261" s="295"/>
      <c r="BY261" s="358"/>
      <c r="BZ261" s="358"/>
      <c r="CA261" s="358"/>
      <c r="CB261" s="295"/>
      <c r="CF261" s="358"/>
      <c r="CG261" s="295"/>
      <c r="CH261" s="358"/>
      <c r="CI261" s="358"/>
      <c r="CJ261" s="358"/>
      <c r="CK261" s="295"/>
      <c r="CO261" s="358"/>
      <c r="CP261" s="295"/>
      <c r="CQ261" s="358"/>
      <c r="CR261" s="358"/>
      <c r="CS261" s="358"/>
      <c r="CT261" s="295"/>
      <c r="CX261" s="358"/>
      <c r="CY261" s="295"/>
      <c r="CZ261" s="358"/>
      <c r="DA261" s="358"/>
      <c r="DB261" s="358"/>
      <c r="DC261" s="295"/>
    </row>
    <row r="262" spans="48:107">
      <c r="AV262" s="358"/>
      <c r="AW262" s="295"/>
      <c r="AX262" s="358"/>
      <c r="AY262" s="358"/>
      <c r="AZ262" s="358"/>
      <c r="BA262" s="295"/>
      <c r="BE262" s="358"/>
      <c r="BF262" s="295"/>
      <c r="BG262" s="358"/>
      <c r="BH262" s="358"/>
      <c r="BI262" s="358"/>
      <c r="BJ262" s="295"/>
      <c r="BN262" s="358"/>
      <c r="BO262" s="295"/>
      <c r="BP262" s="358"/>
      <c r="BQ262" s="358"/>
      <c r="BR262" s="358"/>
      <c r="BS262" s="295"/>
      <c r="BW262" s="358"/>
      <c r="BX262" s="295"/>
      <c r="BY262" s="358"/>
      <c r="BZ262" s="358"/>
      <c r="CA262" s="358"/>
      <c r="CB262" s="295"/>
      <c r="CF262" s="358"/>
      <c r="CG262" s="295"/>
      <c r="CH262" s="358"/>
      <c r="CI262" s="358"/>
      <c r="CJ262" s="358"/>
      <c r="CK262" s="295"/>
      <c r="CO262" s="358"/>
      <c r="CP262" s="295"/>
      <c r="CQ262" s="358"/>
      <c r="CR262" s="358"/>
      <c r="CS262" s="358"/>
      <c r="CT262" s="295"/>
      <c r="CX262" s="358"/>
      <c r="CY262" s="295"/>
      <c r="CZ262" s="358"/>
      <c r="DA262" s="358"/>
      <c r="DB262" s="358"/>
      <c r="DC262" s="295"/>
    </row>
    <row r="263" spans="48:107">
      <c r="AV263" s="358"/>
      <c r="AW263" s="295"/>
      <c r="AX263" s="358"/>
      <c r="AY263" s="358"/>
      <c r="AZ263" s="358"/>
      <c r="BA263" s="295"/>
      <c r="BE263" s="358"/>
      <c r="BF263" s="295"/>
      <c r="BG263" s="358"/>
      <c r="BH263" s="358"/>
      <c r="BI263" s="358"/>
      <c r="BJ263" s="295"/>
      <c r="BN263" s="358"/>
      <c r="BO263" s="295"/>
      <c r="BP263" s="358"/>
      <c r="BQ263" s="358"/>
      <c r="BR263" s="358"/>
      <c r="BS263" s="295"/>
      <c r="BW263" s="358"/>
      <c r="BX263" s="295"/>
      <c r="BY263" s="358"/>
      <c r="BZ263" s="358"/>
      <c r="CA263" s="358"/>
      <c r="CB263" s="295"/>
      <c r="CF263" s="358"/>
      <c r="CG263" s="295"/>
      <c r="CH263" s="358"/>
      <c r="CI263" s="358"/>
      <c r="CJ263" s="358"/>
      <c r="CK263" s="295"/>
      <c r="CO263" s="358"/>
      <c r="CP263" s="295"/>
      <c r="CQ263" s="358"/>
      <c r="CR263" s="358"/>
      <c r="CS263" s="358"/>
      <c r="CT263" s="295"/>
      <c r="CX263" s="358"/>
      <c r="CY263" s="295"/>
      <c r="CZ263" s="358"/>
      <c r="DA263" s="358"/>
      <c r="DB263" s="358"/>
      <c r="DC263" s="295"/>
    </row>
    <row r="264" spans="48:107">
      <c r="AV264" s="358"/>
      <c r="AW264" s="295"/>
      <c r="AX264" s="358"/>
      <c r="AY264" s="358"/>
      <c r="AZ264" s="358"/>
      <c r="BA264" s="295"/>
      <c r="BE264" s="358"/>
      <c r="BF264" s="295"/>
      <c r="BG264" s="358"/>
      <c r="BH264" s="358"/>
      <c r="BI264" s="358"/>
      <c r="BJ264" s="295"/>
      <c r="BN264" s="358"/>
      <c r="BO264" s="295"/>
      <c r="BP264" s="358"/>
      <c r="BQ264" s="358"/>
      <c r="BR264" s="358"/>
      <c r="BS264" s="295"/>
      <c r="BW264" s="358"/>
      <c r="BX264" s="295"/>
      <c r="BY264" s="358"/>
      <c r="BZ264" s="358"/>
      <c r="CA264" s="358"/>
      <c r="CB264" s="295"/>
      <c r="CF264" s="358"/>
      <c r="CG264" s="295"/>
      <c r="CH264" s="358"/>
      <c r="CI264" s="358"/>
      <c r="CJ264" s="358"/>
      <c r="CK264" s="295"/>
      <c r="CO264" s="358"/>
      <c r="CP264" s="295"/>
      <c r="CQ264" s="358"/>
      <c r="CR264" s="358"/>
      <c r="CS264" s="358"/>
      <c r="CT264" s="295"/>
      <c r="CX264" s="358"/>
      <c r="CY264" s="295"/>
      <c r="CZ264" s="358"/>
      <c r="DA264" s="358"/>
      <c r="DB264" s="358"/>
      <c r="DC264" s="295"/>
    </row>
    <row r="265" spans="48:107">
      <c r="AV265" s="358"/>
      <c r="AW265" s="295"/>
      <c r="AX265" s="358"/>
      <c r="AY265" s="358"/>
      <c r="AZ265" s="358"/>
      <c r="BA265" s="295"/>
      <c r="BE265" s="358"/>
      <c r="BF265" s="295"/>
      <c r="BG265" s="358"/>
      <c r="BH265" s="358"/>
      <c r="BI265" s="358"/>
      <c r="BJ265" s="295"/>
      <c r="BN265" s="358"/>
      <c r="BO265" s="295"/>
      <c r="BP265" s="358"/>
      <c r="BQ265" s="358"/>
      <c r="BR265" s="358"/>
      <c r="BS265" s="295"/>
      <c r="BW265" s="358"/>
      <c r="BX265" s="295"/>
      <c r="BY265" s="358"/>
      <c r="BZ265" s="358"/>
      <c r="CA265" s="358"/>
      <c r="CB265" s="295"/>
      <c r="CF265" s="358"/>
      <c r="CG265" s="295"/>
      <c r="CH265" s="358"/>
      <c r="CI265" s="358"/>
      <c r="CJ265" s="358"/>
      <c r="CK265" s="295"/>
      <c r="CO265" s="358"/>
      <c r="CP265" s="295"/>
      <c r="CQ265" s="358"/>
      <c r="CR265" s="358"/>
      <c r="CS265" s="358"/>
      <c r="CT265" s="295"/>
      <c r="CX265" s="358"/>
      <c r="CY265" s="295"/>
      <c r="CZ265" s="358"/>
      <c r="DA265" s="358"/>
      <c r="DB265" s="358"/>
      <c r="DC265" s="295"/>
    </row>
    <row r="266" spans="48:107">
      <c r="AV266" s="358"/>
      <c r="AW266" s="295"/>
      <c r="AX266" s="358"/>
      <c r="AY266" s="358"/>
      <c r="AZ266" s="358"/>
      <c r="BA266" s="295"/>
      <c r="BE266" s="358"/>
      <c r="BF266" s="295"/>
      <c r="BG266" s="358"/>
      <c r="BH266" s="358"/>
      <c r="BI266" s="358"/>
      <c r="BJ266" s="295"/>
      <c r="BN266" s="358"/>
      <c r="BO266" s="295"/>
      <c r="BP266" s="358"/>
      <c r="BQ266" s="358"/>
      <c r="BR266" s="358"/>
      <c r="BS266" s="295"/>
      <c r="BW266" s="358"/>
      <c r="BX266" s="295"/>
      <c r="BY266" s="358"/>
      <c r="BZ266" s="358"/>
      <c r="CA266" s="358"/>
      <c r="CB266" s="295"/>
      <c r="CF266" s="358"/>
      <c r="CG266" s="295"/>
      <c r="CH266" s="358"/>
      <c r="CI266" s="358"/>
      <c r="CJ266" s="358"/>
      <c r="CK266" s="295"/>
      <c r="CO266" s="358"/>
      <c r="CP266" s="295"/>
      <c r="CQ266" s="358"/>
      <c r="CR266" s="358"/>
      <c r="CS266" s="358"/>
      <c r="CT266" s="295"/>
      <c r="CX266" s="358"/>
      <c r="CY266" s="295"/>
      <c r="CZ266" s="358"/>
      <c r="DA266" s="358"/>
      <c r="DB266" s="358"/>
      <c r="DC266" s="295"/>
    </row>
    <row r="267" spans="48:107">
      <c r="AV267" s="358"/>
      <c r="AW267" s="295"/>
      <c r="AX267" s="358"/>
      <c r="AY267" s="358"/>
      <c r="AZ267" s="358"/>
      <c r="BA267" s="295"/>
      <c r="BE267" s="358"/>
      <c r="BF267" s="295"/>
      <c r="BG267" s="358"/>
      <c r="BH267" s="358"/>
      <c r="BI267" s="358"/>
      <c r="BJ267" s="295"/>
      <c r="BN267" s="358"/>
      <c r="BO267" s="295"/>
      <c r="BP267" s="358"/>
      <c r="BQ267" s="358"/>
      <c r="BR267" s="358"/>
      <c r="BS267" s="295"/>
      <c r="BW267" s="358"/>
      <c r="BX267" s="295"/>
      <c r="BY267" s="358"/>
      <c r="BZ267" s="358"/>
      <c r="CA267" s="358"/>
      <c r="CB267" s="295"/>
      <c r="CF267" s="358"/>
      <c r="CG267" s="295"/>
      <c r="CH267" s="358"/>
      <c r="CI267" s="358"/>
      <c r="CJ267" s="358"/>
      <c r="CK267" s="295"/>
      <c r="CO267" s="358"/>
      <c r="CP267" s="295"/>
      <c r="CQ267" s="358"/>
      <c r="CR267" s="358"/>
      <c r="CS267" s="358"/>
      <c r="CT267" s="295"/>
      <c r="CX267" s="358"/>
      <c r="CY267" s="295"/>
      <c r="CZ267" s="358"/>
      <c r="DA267" s="358"/>
      <c r="DB267" s="358"/>
      <c r="DC267" s="295"/>
    </row>
    <row r="268" spans="48:107">
      <c r="AV268" s="358"/>
      <c r="AW268" s="295"/>
      <c r="AX268" s="358"/>
      <c r="AY268" s="358"/>
      <c r="AZ268" s="358"/>
      <c r="BA268" s="295"/>
      <c r="BE268" s="358"/>
      <c r="BF268" s="295"/>
      <c r="BG268" s="358"/>
      <c r="BH268" s="358"/>
      <c r="BI268" s="358"/>
      <c r="BJ268" s="295"/>
      <c r="BN268" s="358"/>
      <c r="BO268" s="295"/>
      <c r="BP268" s="358"/>
      <c r="BQ268" s="358"/>
      <c r="BR268" s="358"/>
      <c r="BS268" s="295"/>
      <c r="BW268" s="358"/>
      <c r="BX268" s="295"/>
      <c r="BY268" s="358"/>
      <c r="BZ268" s="358"/>
      <c r="CA268" s="358"/>
      <c r="CB268" s="295"/>
      <c r="CF268" s="358"/>
      <c r="CG268" s="295"/>
      <c r="CH268" s="358"/>
      <c r="CI268" s="358"/>
      <c r="CJ268" s="358"/>
      <c r="CK268" s="295"/>
      <c r="CO268" s="358"/>
      <c r="CP268" s="295"/>
      <c r="CQ268" s="358"/>
      <c r="CR268" s="358"/>
      <c r="CS268" s="358"/>
      <c r="CT268" s="295"/>
      <c r="CX268" s="358"/>
      <c r="CY268" s="295"/>
      <c r="CZ268" s="358"/>
      <c r="DA268" s="358"/>
      <c r="DB268" s="358"/>
      <c r="DC268" s="295"/>
    </row>
    <row r="269" spans="48:107">
      <c r="AV269" s="358"/>
      <c r="AW269" s="295"/>
      <c r="AX269" s="358"/>
      <c r="AY269" s="358"/>
      <c r="AZ269" s="358"/>
      <c r="BA269" s="295"/>
      <c r="BE269" s="358"/>
      <c r="BF269" s="295"/>
      <c r="BG269" s="358"/>
      <c r="BH269" s="358"/>
      <c r="BI269" s="358"/>
      <c r="BJ269" s="295"/>
      <c r="BN269" s="358"/>
      <c r="BO269" s="295"/>
      <c r="BP269" s="358"/>
      <c r="BQ269" s="358"/>
      <c r="BR269" s="358"/>
      <c r="BS269" s="295"/>
      <c r="BW269" s="358"/>
      <c r="BX269" s="295"/>
      <c r="BY269" s="358"/>
      <c r="BZ269" s="358"/>
      <c r="CA269" s="358"/>
      <c r="CB269" s="295"/>
      <c r="CF269" s="358"/>
      <c r="CG269" s="295"/>
      <c r="CH269" s="358"/>
      <c r="CI269" s="358"/>
      <c r="CJ269" s="358"/>
      <c r="CK269" s="295"/>
      <c r="CO269" s="358"/>
      <c r="CP269" s="295"/>
      <c r="CQ269" s="358"/>
      <c r="CR269" s="358"/>
      <c r="CS269" s="358"/>
      <c r="CT269" s="295"/>
      <c r="CX269" s="358"/>
      <c r="CY269" s="295"/>
      <c r="CZ269" s="358"/>
      <c r="DA269" s="358"/>
      <c r="DB269" s="358"/>
      <c r="DC269" s="295"/>
    </row>
    <row r="270" spans="48:107">
      <c r="AV270" s="358"/>
      <c r="AW270" s="295"/>
      <c r="AX270" s="358"/>
      <c r="AY270" s="358"/>
      <c r="AZ270" s="358"/>
      <c r="BA270" s="295"/>
      <c r="BE270" s="358"/>
      <c r="BF270" s="295"/>
      <c r="BG270" s="358"/>
      <c r="BH270" s="358"/>
      <c r="BI270" s="358"/>
      <c r="BJ270" s="295"/>
      <c r="BN270" s="358"/>
      <c r="BO270" s="295"/>
      <c r="BP270" s="358"/>
      <c r="BQ270" s="358"/>
      <c r="BR270" s="358"/>
      <c r="BS270" s="295"/>
      <c r="BW270" s="358"/>
      <c r="BX270" s="295"/>
      <c r="BY270" s="358"/>
      <c r="BZ270" s="358"/>
      <c r="CA270" s="358"/>
      <c r="CB270" s="295"/>
      <c r="CF270" s="358"/>
      <c r="CG270" s="295"/>
      <c r="CH270" s="358"/>
      <c r="CI270" s="358"/>
      <c r="CJ270" s="358"/>
      <c r="CK270" s="295"/>
      <c r="CO270" s="358"/>
      <c r="CP270" s="295"/>
      <c r="CQ270" s="358"/>
      <c r="CR270" s="358"/>
      <c r="CS270" s="358"/>
      <c r="CT270" s="295"/>
      <c r="CX270" s="358"/>
      <c r="CY270" s="295"/>
      <c r="CZ270" s="358"/>
      <c r="DA270" s="358"/>
      <c r="DB270" s="358"/>
      <c r="DC270" s="295"/>
    </row>
    <row r="271" spans="48:107">
      <c r="AV271" s="358"/>
      <c r="AW271" s="295"/>
      <c r="AX271" s="358"/>
      <c r="AY271" s="358"/>
      <c r="AZ271" s="358"/>
      <c r="BA271" s="295"/>
      <c r="BE271" s="358"/>
      <c r="BF271" s="295"/>
      <c r="BG271" s="358"/>
      <c r="BH271" s="358"/>
      <c r="BI271" s="358"/>
      <c r="BJ271" s="295"/>
      <c r="BN271" s="358"/>
      <c r="BO271" s="295"/>
      <c r="BP271" s="358"/>
      <c r="BQ271" s="358"/>
      <c r="BR271" s="358"/>
      <c r="BS271" s="295"/>
      <c r="BW271" s="358"/>
      <c r="BX271" s="295"/>
      <c r="BY271" s="358"/>
      <c r="BZ271" s="358"/>
      <c r="CA271" s="358"/>
      <c r="CB271" s="295"/>
      <c r="CF271" s="358"/>
      <c r="CG271" s="295"/>
      <c r="CH271" s="358"/>
      <c r="CI271" s="358"/>
      <c r="CJ271" s="358"/>
      <c r="CK271" s="295"/>
      <c r="CO271" s="358"/>
      <c r="CP271" s="295"/>
      <c r="CQ271" s="358"/>
      <c r="CR271" s="358"/>
      <c r="CS271" s="358"/>
      <c r="CT271" s="295"/>
      <c r="CX271" s="358"/>
      <c r="CY271" s="295"/>
      <c r="CZ271" s="358"/>
      <c r="DA271" s="358"/>
      <c r="DB271" s="358"/>
      <c r="DC271" s="295"/>
    </row>
    <row r="272" spans="48:107">
      <c r="AV272" s="358"/>
      <c r="AW272" s="295"/>
      <c r="AX272" s="295"/>
      <c r="AY272" s="358"/>
      <c r="AZ272" s="358"/>
      <c r="BA272" s="295"/>
      <c r="BE272" s="358"/>
      <c r="BF272" s="295"/>
      <c r="BG272" s="358"/>
      <c r="BH272" s="358"/>
      <c r="BI272" s="358"/>
      <c r="BJ272" s="295"/>
      <c r="BN272" s="358"/>
      <c r="BO272" s="295"/>
      <c r="BP272" s="358"/>
      <c r="BQ272" s="358"/>
      <c r="BR272" s="358"/>
      <c r="BS272" s="295"/>
      <c r="BW272" s="358"/>
      <c r="BX272" s="295"/>
      <c r="BY272" s="358"/>
      <c r="BZ272" s="358"/>
      <c r="CA272" s="358"/>
      <c r="CB272" s="295"/>
      <c r="CF272" s="358"/>
      <c r="CG272" s="295"/>
      <c r="CH272" s="358"/>
      <c r="CI272" s="358"/>
      <c r="CJ272" s="358"/>
      <c r="CK272" s="295"/>
      <c r="CO272" s="358"/>
      <c r="CP272" s="295"/>
      <c r="CQ272" s="358"/>
      <c r="CR272" s="358"/>
      <c r="CS272" s="358"/>
      <c r="CT272" s="295"/>
      <c r="CX272" s="358"/>
      <c r="CY272" s="295"/>
      <c r="CZ272" s="358"/>
      <c r="DA272" s="358"/>
      <c r="DB272" s="358"/>
      <c r="DC272" s="295"/>
    </row>
    <row r="273" spans="48:107">
      <c r="AV273" s="358"/>
      <c r="AW273" s="295"/>
      <c r="AX273" s="295"/>
      <c r="AY273" s="358"/>
      <c r="AZ273" s="358"/>
      <c r="BA273" s="295"/>
      <c r="BE273" s="358"/>
      <c r="BF273" s="295"/>
      <c r="BG273" s="358"/>
      <c r="BH273" s="358"/>
      <c r="BI273" s="358"/>
      <c r="BJ273" s="295"/>
      <c r="BN273" s="358"/>
      <c r="BO273" s="295"/>
      <c r="BP273" s="358"/>
      <c r="BQ273" s="358"/>
      <c r="BR273" s="358"/>
      <c r="BS273" s="295"/>
      <c r="BW273" s="358"/>
      <c r="BX273" s="295"/>
      <c r="BY273" s="358"/>
      <c r="BZ273" s="358"/>
      <c r="CA273" s="358"/>
      <c r="CB273" s="295"/>
      <c r="CF273" s="358"/>
      <c r="CG273" s="295"/>
      <c r="CH273" s="358"/>
      <c r="CI273" s="358"/>
      <c r="CJ273" s="358"/>
      <c r="CK273" s="295"/>
      <c r="CO273" s="358"/>
      <c r="CP273" s="295"/>
      <c r="CQ273" s="358"/>
      <c r="CR273" s="358"/>
      <c r="CS273" s="358"/>
      <c r="CT273" s="295"/>
      <c r="CX273" s="358"/>
      <c r="CY273" s="295"/>
      <c r="CZ273" s="358"/>
      <c r="DA273" s="358"/>
      <c r="DB273" s="358"/>
      <c r="DC273" s="295"/>
    </row>
    <row r="274" spans="48:107">
      <c r="AV274" s="358"/>
      <c r="AW274" s="295"/>
      <c r="AX274" s="295"/>
      <c r="AY274" s="358"/>
      <c r="AZ274" s="358"/>
      <c r="BA274" s="295"/>
      <c r="BE274" s="358"/>
      <c r="BF274" s="295"/>
      <c r="BG274" s="358"/>
      <c r="BH274" s="358"/>
      <c r="BI274" s="358"/>
      <c r="BJ274" s="295"/>
      <c r="BN274" s="358"/>
      <c r="BO274" s="295"/>
      <c r="BP274" s="358"/>
      <c r="BQ274" s="358"/>
      <c r="BR274" s="358"/>
      <c r="BS274" s="295"/>
      <c r="BW274" s="358"/>
      <c r="BX274" s="295"/>
      <c r="BY274" s="358"/>
      <c r="BZ274" s="358"/>
      <c r="CA274" s="358"/>
      <c r="CB274" s="295"/>
      <c r="CF274" s="358"/>
      <c r="CG274" s="295"/>
      <c r="CH274" s="358"/>
      <c r="CI274" s="358"/>
      <c r="CJ274" s="358"/>
      <c r="CK274" s="295"/>
      <c r="CO274" s="358"/>
      <c r="CP274" s="295"/>
      <c r="CQ274" s="358"/>
      <c r="CR274" s="358"/>
      <c r="CS274" s="358"/>
      <c r="CT274" s="295"/>
      <c r="CX274" s="358"/>
      <c r="CY274" s="295"/>
      <c r="CZ274" s="358"/>
      <c r="DA274" s="358"/>
      <c r="DB274" s="358"/>
      <c r="DC274" s="295"/>
    </row>
    <row r="275" spans="48:107">
      <c r="AV275" s="358"/>
      <c r="AW275" s="295"/>
      <c r="AX275" s="295"/>
      <c r="AY275" s="358"/>
      <c r="AZ275" s="358"/>
      <c r="BA275" s="295"/>
      <c r="BE275" s="358"/>
      <c r="BF275" s="295"/>
      <c r="BG275" s="358"/>
      <c r="BH275" s="358"/>
      <c r="BI275" s="358"/>
      <c r="BJ275" s="295"/>
      <c r="BN275" s="358"/>
      <c r="BO275" s="295"/>
      <c r="BP275" s="358"/>
      <c r="BQ275" s="358"/>
      <c r="BR275" s="358"/>
      <c r="BS275" s="295"/>
      <c r="BW275" s="358"/>
      <c r="BX275" s="295"/>
      <c r="BY275" s="358"/>
      <c r="BZ275" s="358"/>
      <c r="CA275" s="358"/>
      <c r="CB275" s="295"/>
      <c r="CF275" s="358"/>
      <c r="CG275" s="295"/>
      <c r="CH275" s="358"/>
      <c r="CI275" s="358"/>
      <c r="CJ275" s="358"/>
      <c r="CK275" s="295"/>
      <c r="CO275" s="358"/>
      <c r="CP275" s="295"/>
      <c r="CQ275" s="358"/>
      <c r="CR275" s="358"/>
      <c r="CS275" s="358"/>
      <c r="CT275" s="295"/>
      <c r="CX275" s="358"/>
      <c r="CY275" s="295"/>
      <c r="CZ275" s="358"/>
      <c r="DA275" s="358"/>
      <c r="DB275" s="358"/>
      <c r="DC275" s="295"/>
    </row>
    <row r="276" spans="48:107">
      <c r="AV276" s="358"/>
      <c r="AW276" s="295"/>
      <c r="AX276" s="295"/>
      <c r="AY276" s="358"/>
      <c r="AZ276" s="358"/>
      <c r="BA276" s="295"/>
      <c r="BE276" s="358"/>
      <c r="BF276" s="295"/>
      <c r="BG276" s="358"/>
      <c r="BH276" s="358"/>
      <c r="BI276" s="358"/>
      <c r="BJ276" s="295"/>
      <c r="BN276" s="358"/>
      <c r="BO276" s="295"/>
      <c r="BP276" s="358"/>
      <c r="BQ276" s="358"/>
      <c r="BR276" s="358"/>
      <c r="BS276" s="295"/>
      <c r="BW276" s="358"/>
      <c r="BX276" s="295"/>
      <c r="BY276" s="358"/>
      <c r="BZ276" s="358"/>
      <c r="CA276" s="358"/>
      <c r="CB276" s="295"/>
      <c r="CF276" s="358"/>
      <c r="CG276" s="295"/>
      <c r="CH276" s="358"/>
      <c r="CI276" s="358"/>
      <c r="CJ276" s="358"/>
      <c r="CK276" s="295"/>
      <c r="CO276" s="358"/>
      <c r="CP276" s="295"/>
      <c r="CQ276" s="358"/>
      <c r="CR276" s="358"/>
      <c r="CS276" s="358"/>
      <c r="CT276" s="295"/>
      <c r="CX276" s="358"/>
      <c r="CY276" s="295"/>
      <c r="CZ276" s="358"/>
      <c r="DA276" s="358"/>
      <c r="DB276" s="358"/>
      <c r="DC276" s="295"/>
    </row>
    <row r="277" spans="48:107">
      <c r="AV277" s="358"/>
      <c r="AW277" s="295"/>
      <c r="AX277" s="295"/>
      <c r="AY277" s="358"/>
      <c r="AZ277" s="358"/>
      <c r="BA277" s="295"/>
      <c r="BE277" s="358"/>
      <c r="BF277" s="295"/>
      <c r="BG277" s="358"/>
      <c r="BH277" s="358"/>
      <c r="BI277" s="358"/>
      <c r="BJ277" s="295"/>
      <c r="BN277" s="358"/>
      <c r="BO277" s="295"/>
      <c r="BP277" s="358"/>
      <c r="BQ277" s="358"/>
      <c r="BR277" s="358"/>
      <c r="BS277" s="295"/>
      <c r="BW277" s="358"/>
      <c r="BX277" s="295"/>
      <c r="BY277" s="358"/>
      <c r="BZ277" s="358"/>
      <c r="CA277" s="358"/>
      <c r="CB277" s="295"/>
      <c r="CF277" s="358"/>
      <c r="CG277" s="295"/>
      <c r="CH277" s="358"/>
      <c r="CI277" s="358"/>
      <c r="CJ277" s="358"/>
      <c r="CK277" s="295"/>
      <c r="CO277" s="358"/>
      <c r="CP277" s="295"/>
      <c r="CQ277" s="358"/>
      <c r="CR277" s="358"/>
      <c r="CS277" s="358"/>
      <c r="CT277" s="295"/>
      <c r="CX277" s="358"/>
      <c r="CY277" s="295"/>
      <c r="CZ277" s="358"/>
      <c r="DA277" s="358"/>
      <c r="DB277" s="358"/>
      <c r="DC277" s="295"/>
    </row>
    <row r="278" spans="48:107">
      <c r="AV278" s="358"/>
      <c r="AW278" s="295"/>
      <c r="AX278" s="295"/>
      <c r="AY278" s="358"/>
      <c r="AZ278" s="358"/>
      <c r="BA278" s="295"/>
      <c r="BE278" s="358"/>
      <c r="BF278" s="295"/>
      <c r="BG278" s="358"/>
      <c r="BH278" s="358"/>
      <c r="BI278" s="358"/>
      <c r="BJ278" s="295"/>
      <c r="BN278" s="358"/>
      <c r="BO278" s="295"/>
      <c r="BP278" s="358"/>
      <c r="BQ278" s="358"/>
      <c r="BR278" s="358"/>
      <c r="BS278" s="295"/>
      <c r="BW278" s="358"/>
      <c r="BX278" s="295"/>
      <c r="BY278" s="358"/>
      <c r="BZ278" s="358"/>
      <c r="CA278" s="358"/>
      <c r="CB278" s="295"/>
      <c r="CF278" s="358"/>
      <c r="CG278" s="295"/>
      <c r="CH278" s="358"/>
      <c r="CI278" s="358"/>
      <c r="CJ278" s="358"/>
      <c r="CK278" s="295"/>
      <c r="CO278" s="358"/>
      <c r="CP278" s="295"/>
      <c r="CQ278" s="358"/>
      <c r="CR278" s="358"/>
      <c r="CS278" s="358"/>
      <c r="CT278" s="295"/>
      <c r="CX278" s="358"/>
      <c r="CY278" s="295"/>
      <c r="CZ278" s="358"/>
      <c r="DA278" s="358"/>
      <c r="DB278" s="358"/>
      <c r="DC278" s="295"/>
    </row>
    <row r="279" spans="48:107">
      <c r="AV279" s="358"/>
      <c r="AW279" s="295"/>
      <c r="AX279" s="295"/>
      <c r="AY279" s="358"/>
      <c r="AZ279" s="358"/>
      <c r="BA279" s="295"/>
      <c r="BE279" s="358"/>
      <c r="BF279" s="295"/>
      <c r="BG279" s="358"/>
      <c r="BH279" s="358"/>
      <c r="BI279" s="358"/>
      <c r="BJ279" s="295"/>
      <c r="BN279" s="358"/>
      <c r="BO279" s="295"/>
      <c r="BP279" s="358"/>
      <c r="BQ279" s="358"/>
      <c r="BR279" s="358"/>
      <c r="BS279" s="295"/>
      <c r="BW279" s="358"/>
      <c r="BX279" s="295"/>
      <c r="BY279" s="358"/>
      <c r="BZ279" s="358"/>
      <c r="CA279" s="358"/>
      <c r="CB279" s="295"/>
      <c r="CF279" s="358"/>
      <c r="CG279" s="295"/>
      <c r="CH279" s="358"/>
      <c r="CI279" s="358"/>
      <c r="CJ279" s="358"/>
      <c r="CK279" s="295"/>
      <c r="CO279" s="358"/>
      <c r="CP279" s="295"/>
      <c r="CQ279" s="358"/>
      <c r="CR279" s="358"/>
      <c r="CS279" s="358"/>
      <c r="CT279" s="295"/>
      <c r="CX279" s="358"/>
      <c r="CY279" s="295"/>
      <c r="CZ279" s="358"/>
      <c r="DA279" s="358"/>
      <c r="DB279" s="358"/>
      <c r="DC279" s="295"/>
    </row>
    <row r="280" spans="48:107">
      <c r="AV280" s="358"/>
      <c r="AW280" s="295"/>
      <c r="AX280" s="295"/>
      <c r="AY280" s="358"/>
      <c r="AZ280" s="358"/>
      <c r="BA280" s="295"/>
      <c r="BE280" s="358"/>
      <c r="BF280" s="295"/>
      <c r="BG280" s="358"/>
      <c r="BH280" s="358"/>
      <c r="BI280" s="358"/>
      <c r="BJ280" s="295"/>
      <c r="BN280" s="358"/>
      <c r="BO280" s="295"/>
      <c r="BP280" s="358"/>
      <c r="BQ280" s="358"/>
      <c r="BR280" s="358"/>
      <c r="BS280" s="295"/>
      <c r="BW280" s="358"/>
      <c r="BX280" s="295"/>
      <c r="BY280" s="358"/>
      <c r="BZ280" s="358"/>
      <c r="CA280" s="358"/>
      <c r="CB280" s="295"/>
      <c r="CF280" s="358"/>
      <c r="CG280" s="295"/>
      <c r="CH280" s="358"/>
      <c r="CI280" s="358"/>
      <c r="CJ280" s="358"/>
      <c r="CK280" s="295"/>
      <c r="CO280" s="358"/>
      <c r="CP280" s="295"/>
      <c r="CQ280" s="358"/>
      <c r="CR280" s="358"/>
      <c r="CS280" s="358"/>
      <c r="CT280" s="295"/>
      <c r="CX280" s="358"/>
      <c r="CY280" s="295"/>
      <c r="CZ280" s="358"/>
      <c r="DA280" s="358"/>
      <c r="DB280" s="358"/>
      <c r="DC280" s="295"/>
    </row>
    <row r="281" spans="48:107">
      <c r="AV281" s="358"/>
      <c r="AW281" s="295"/>
      <c r="AX281" s="295"/>
      <c r="AY281" s="358"/>
      <c r="AZ281" s="358"/>
      <c r="BA281" s="295"/>
      <c r="BE281" s="358"/>
      <c r="BF281" s="295"/>
      <c r="BG281" s="358"/>
      <c r="BH281" s="358"/>
      <c r="BI281" s="358"/>
      <c r="BJ281" s="295"/>
      <c r="BN281" s="358"/>
      <c r="BO281" s="295"/>
      <c r="BP281" s="358"/>
      <c r="BQ281" s="358"/>
      <c r="BR281" s="358"/>
      <c r="BS281" s="295"/>
      <c r="BW281" s="358"/>
      <c r="BX281" s="295"/>
      <c r="BY281" s="358"/>
      <c r="BZ281" s="358"/>
      <c r="CA281" s="358"/>
      <c r="CB281" s="295"/>
      <c r="CF281" s="358"/>
      <c r="CG281" s="295"/>
      <c r="CH281" s="358"/>
      <c r="CI281" s="358"/>
      <c r="CJ281" s="358"/>
      <c r="CK281" s="295"/>
      <c r="CO281" s="358"/>
      <c r="CP281" s="295"/>
      <c r="CQ281" s="358"/>
      <c r="CR281" s="358"/>
      <c r="CS281" s="358"/>
      <c r="CT281" s="295"/>
      <c r="CX281" s="358"/>
      <c r="CY281" s="295"/>
      <c r="CZ281" s="358"/>
      <c r="DA281" s="358"/>
      <c r="DB281" s="358"/>
      <c r="DC281" s="295"/>
    </row>
    <row r="282" spans="48:107">
      <c r="AV282" s="358"/>
      <c r="AW282" s="295"/>
      <c r="AX282" s="295"/>
      <c r="AY282" s="358"/>
      <c r="AZ282" s="358"/>
      <c r="BA282" s="295"/>
      <c r="BE282" s="358"/>
      <c r="BF282" s="295"/>
      <c r="BG282" s="358"/>
      <c r="BH282" s="358"/>
      <c r="BI282" s="358"/>
      <c r="BJ282" s="295"/>
      <c r="BN282" s="358"/>
      <c r="BO282" s="295"/>
      <c r="BP282" s="358"/>
      <c r="BQ282" s="358"/>
      <c r="BR282" s="358"/>
      <c r="BS282" s="295"/>
      <c r="BW282" s="358"/>
      <c r="BX282" s="295"/>
      <c r="BY282" s="358"/>
      <c r="BZ282" s="358"/>
      <c r="CA282" s="358"/>
      <c r="CB282" s="295"/>
      <c r="CF282" s="358"/>
      <c r="CG282" s="295"/>
      <c r="CH282" s="358"/>
      <c r="CI282" s="358"/>
      <c r="CJ282" s="358"/>
      <c r="CK282" s="295"/>
      <c r="CO282" s="358"/>
      <c r="CP282" s="295"/>
      <c r="CQ282" s="358"/>
      <c r="CR282" s="358"/>
      <c r="CS282" s="358"/>
      <c r="CT282" s="295"/>
      <c r="CX282" s="358"/>
      <c r="CY282" s="295"/>
      <c r="CZ282" s="358"/>
      <c r="DA282" s="358"/>
      <c r="DB282" s="358"/>
      <c r="DC282" s="295"/>
    </row>
    <row r="283" spans="48:107">
      <c r="AV283" s="358"/>
      <c r="AW283" s="295"/>
      <c r="AX283" s="295"/>
      <c r="AY283" s="358"/>
      <c r="AZ283" s="358"/>
      <c r="BA283" s="295"/>
      <c r="BE283" s="358"/>
      <c r="BF283" s="295"/>
      <c r="BG283" s="358"/>
      <c r="BH283" s="358"/>
      <c r="BI283" s="358"/>
      <c r="BJ283" s="295"/>
      <c r="BN283" s="358"/>
      <c r="BO283" s="295"/>
      <c r="BP283" s="358"/>
      <c r="BQ283" s="358"/>
      <c r="BR283" s="358"/>
      <c r="BS283" s="295"/>
      <c r="BW283" s="358"/>
      <c r="BX283" s="295"/>
      <c r="BY283" s="358"/>
      <c r="BZ283" s="358"/>
      <c r="CA283" s="358"/>
      <c r="CB283" s="295"/>
      <c r="CF283" s="358"/>
      <c r="CG283" s="295"/>
      <c r="CH283" s="358"/>
      <c r="CI283" s="358"/>
      <c r="CJ283" s="358"/>
      <c r="CK283" s="295"/>
      <c r="CO283" s="358"/>
      <c r="CP283" s="295"/>
      <c r="CQ283" s="358"/>
      <c r="CR283" s="358"/>
      <c r="CS283" s="358"/>
      <c r="CT283" s="295"/>
      <c r="CX283" s="358"/>
      <c r="CY283" s="295"/>
      <c r="CZ283" s="358"/>
      <c r="DA283" s="358"/>
      <c r="DB283" s="358"/>
      <c r="DC283" s="295"/>
    </row>
    <row r="284" spans="48:107">
      <c r="AV284" s="358"/>
      <c r="AW284" s="295"/>
      <c r="AX284" s="295"/>
      <c r="AY284" s="358"/>
      <c r="AZ284" s="358"/>
      <c r="BA284" s="295"/>
      <c r="BE284" s="358"/>
      <c r="BF284" s="295"/>
      <c r="BG284" s="358"/>
      <c r="BH284" s="358"/>
      <c r="BI284" s="358"/>
      <c r="BJ284" s="295"/>
      <c r="BN284" s="358"/>
      <c r="BO284" s="295"/>
      <c r="BP284" s="358"/>
      <c r="BQ284" s="358"/>
      <c r="BR284" s="358"/>
      <c r="BS284" s="295"/>
      <c r="BW284" s="358"/>
      <c r="BX284" s="295"/>
      <c r="BY284" s="358"/>
      <c r="BZ284" s="358"/>
      <c r="CA284" s="358"/>
      <c r="CB284" s="295"/>
      <c r="CF284" s="358"/>
      <c r="CG284" s="295"/>
      <c r="CH284" s="358"/>
      <c r="CI284" s="358"/>
      <c r="CJ284" s="358"/>
      <c r="CK284" s="295"/>
      <c r="CO284" s="358"/>
      <c r="CP284" s="295"/>
      <c r="CQ284" s="358"/>
      <c r="CR284" s="358"/>
      <c r="CS284" s="358"/>
      <c r="CT284" s="295"/>
      <c r="CX284" s="358"/>
      <c r="CY284" s="295"/>
      <c r="CZ284" s="358"/>
      <c r="DA284" s="358"/>
      <c r="DB284" s="358"/>
      <c r="DC284" s="295"/>
    </row>
    <row r="285" spans="48:107">
      <c r="AV285" s="358"/>
      <c r="AW285" s="295"/>
      <c r="AX285" s="295"/>
      <c r="AY285" s="358"/>
      <c r="AZ285" s="358"/>
      <c r="BA285" s="295"/>
      <c r="BE285" s="358"/>
      <c r="BF285" s="295"/>
      <c r="BG285" s="358"/>
      <c r="BH285" s="358"/>
      <c r="BI285" s="358"/>
      <c r="BJ285" s="295"/>
      <c r="BN285" s="358"/>
      <c r="BO285" s="295"/>
      <c r="BP285" s="358"/>
      <c r="BQ285" s="358"/>
      <c r="BR285" s="358"/>
      <c r="BS285" s="295"/>
      <c r="BW285" s="358"/>
      <c r="BX285" s="295"/>
      <c r="BY285" s="358"/>
      <c r="BZ285" s="358"/>
      <c r="CA285" s="358"/>
      <c r="CB285" s="295"/>
      <c r="CF285" s="358"/>
      <c r="CG285" s="295"/>
      <c r="CH285" s="358"/>
      <c r="CI285" s="358"/>
      <c r="CJ285" s="358"/>
      <c r="CK285" s="295"/>
      <c r="CO285" s="358"/>
      <c r="CP285" s="295"/>
      <c r="CQ285" s="358"/>
      <c r="CR285" s="358"/>
      <c r="CS285" s="358"/>
      <c r="CT285" s="295"/>
      <c r="CX285" s="358"/>
      <c r="CY285" s="295"/>
      <c r="CZ285" s="358"/>
      <c r="DA285" s="358"/>
      <c r="DB285" s="358"/>
      <c r="DC285" s="295"/>
    </row>
    <row r="286" spans="48:107">
      <c r="AV286" s="358"/>
      <c r="AW286" s="295"/>
      <c r="AX286" s="295"/>
      <c r="AY286" s="358"/>
      <c r="AZ286" s="358"/>
      <c r="BA286" s="295"/>
      <c r="BE286" s="358"/>
      <c r="BF286" s="295"/>
      <c r="BG286" s="358"/>
      <c r="BH286" s="358"/>
      <c r="BI286" s="358"/>
      <c r="BJ286" s="295"/>
      <c r="BN286" s="358"/>
      <c r="BO286" s="295"/>
      <c r="BP286" s="358"/>
      <c r="BQ286" s="358"/>
      <c r="BR286" s="358"/>
      <c r="BS286" s="295"/>
      <c r="BW286" s="358"/>
      <c r="BX286" s="295"/>
      <c r="BY286" s="358"/>
      <c r="BZ286" s="358"/>
      <c r="CA286" s="358"/>
      <c r="CB286" s="295"/>
      <c r="CF286" s="358"/>
      <c r="CG286" s="295"/>
      <c r="CH286" s="358"/>
      <c r="CI286" s="358"/>
      <c r="CJ286" s="358"/>
      <c r="CK286" s="295"/>
      <c r="CO286" s="358"/>
      <c r="CP286" s="295"/>
      <c r="CQ286" s="358"/>
      <c r="CR286" s="358"/>
      <c r="CS286" s="358"/>
      <c r="CT286" s="295"/>
      <c r="CX286" s="358"/>
      <c r="CY286" s="295"/>
      <c r="CZ286" s="358"/>
      <c r="DA286" s="358"/>
      <c r="DB286" s="358"/>
      <c r="DC286" s="295"/>
    </row>
    <row r="287" spans="48:107">
      <c r="AV287" s="358"/>
      <c r="AW287" s="295"/>
      <c r="AX287" s="295"/>
      <c r="AY287" s="358"/>
      <c r="AZ287" s="358"/>
      <c r="BA287" s="295"/>
      <c r="BE287" s="358"/>
      <c r="BF287" s="295"/>
      <c r="BG287" s="358"/>
      <c r="BH287" s="358"/>
      <c r="BI287" s="358"/>
      <c r="BJ287" s="295"/>
      <c r="BN287" s="358"/>
      <c r="BO287" s="295"/>
      <c r="BP287" s="358"/>
      <c r="BQ287" s="358"/>
      <c r="BR287" s="358"/>
      <c r="BS287" s="295"/>
      <c r="BW287" s="358"/>
      <c r="BX287" s="295"/>
      <c r="BY287" s="358"/>
      <c r="BZ287" s="358"/>
      <c r="CA287" s="358"/>
      <c r="CB287" s="295"/>
      <c r="CF287" s="358"/>
      <c r="CG287" s="295"/>
      <c r="CH287" s="358"/>
      <c r="CI287" s="358"/>
      <c r="CJ287" s="358"/>
      <c r="CK287" s="295"/>
      <c r="CO287" s="358"/>
      <c r="CP287" s="295"/>
      <c r="CQ287" s="358"/>
      <c r="CR287" s="358"/>
      <c r="CS287" s="358"/>
      <c r="CT287" s="295"/>
      <c r="CX287" s="358"/>
      <c r="CY287" s="295"/>
      <c r="CZ287" s="358"/>
      <c r="DA287" s="358"/>
      <c r="DB287" s="358"/>
      <c r="DC287" s="295"/>
    </row>
    <row r="288" spans="48:107">
      <c r="AV288" s="358"/>
      <c r="AW288" s="295"/>
      <c r="AX288" s="295"/>
      <c r="AY288" s="358"/>
      <c r="AZ288" s="358"/>
      <c r="BA288" s="295"/>
      <c r="BE288" s="358"/>
      <c r="BF288" s="295"/>
      <c r="BG288" s="358"/>
      <c r="BH288" s="358"/>
      <c r="BI288" s="358"/>
      <c r="BJ288" s="295"/>
      <c r="BN288" s="358"/>
      <c r="BO288" s="295"/>
      <c r="BP288" s="358"/>
      <c r="BQ288" s="358"/>
      <c r="BR288" s="358"/>
      <c r="BS288" s="295"/>
      <c r="BW288" s="358"/>
      <c r="BX288" s="295"/>
      <c r="BY288" s="358"/>
      <c r="BZ288" s="358"/>
      <c r="CA288" s="358"/>
      <c r="CB288" s="295"/>
      <c r="CF288" s="358"/>
      <c r="CG288" s="295"/>
      <c r="CH288" s="358"/>
      <c r="CI288" s="358"/>
      <c r="CJ288" s="358"/>
      <c r="CK288" s="295"/>
      <c r="CO288" s="358"/>
      <c r="CP288" s="295"/>
      <c r="CQ288" s="358"/>
      <c r="CR288" s="358"/>
      <c r="CS288" s="358"/>
      <c r="CT288" s="295"/>
      <c r="CX288" s="358"/>
      <c r="CY288" s="295"/>
      <c r="CZ288" s="358"/>
      <c r="DA288" s="358"/>
      <c r="DB288" s="358"/>
      <c r="DC288" s="295"/>
    </row>
    <row r="289" spans="48:107">
      <c r="AV289" s="358"/>
      <c r="AW289" s="295"/>
      <c r="AX289" s="295"/>
      <c r="AY289" s="358"/>
      <c r="AZ289" s="358"/>
      <c r="BA289" s="295"/>
      <c r="BE289" s="358"/>
      <c r="BF289" s="295"/>
      <c r="BG289" s="358"/>
      <c r="BH289" s="358"/>
      <c r="BI289" s="358"/>
      <c r="BJ289" s="295"/>
      <c r="BN289" s="358"/>
      <c r="BO289" s="295"/>
      <c r="BP289" s="358"/>
      <c r="BQ289" s="358"/>
      <c r="BR289" s="358"/>
      <c r="BS289" s="295"/>
      <c r="BW289" s="358"/>
      <c r="BX289" s="295"/>
      <c r="BY289" s="358"/>
      <c r="BZ289" s="358"/>
      <c r="CA289" s="358"/>
      <c r="CB289" s="295"/>
      <c r="CF289" s="358"/>
      <c r="CG289" s="295"/>
      <c r="CH289" s="358"/>
      <c r="CI289" s="358"/>
      <c r="CJ289" s="358"/>
      <c r="CK289" s="295"/>
      <c r="CO289" s="358"/>
      <c r="CP289" s="295"/>
      <c r="CQ289" s="358"/>
      <c r="CR289" s="358"/>
      <c r="CS289" s="358"/>
      <c r="CT289" s="295"/>
      <c r="CX289" s="358"/>
      <c r="CY289" s="295"/>
      <c r="CZ289" s="358"/>
      <c r="DA289" s="358"/>
      <c r="DB289" s="358"/>
      <c r="DC289" s="295"/>
    </row>
    <row r="290" spans="48:107">
      <c r="AV290" s="358"/>
      <c r="AW290" s="295"/>
      <c r="AX290" s="295"/>
      <c r="AY290" s="358"/>
      <c r="AZ290" s="358"/>
      <c r="BA290" s="295"/>
      <c r="BE290" s="358"/>
      <c r="BF290" s="295"/>
      <c r="BG290" s="358"/>
      <c r="BH290" s="358"/>
      <c r="BI290" s="358"/>
      <c r="BJ290" s="295"/>
      <c r="BN290" s="358"/>
      <c r="BO290" s="295"/>
      <c r="BP290" s="358"/>
      <c r="BQ290" s="358"/>
      <c r="BR290" s="358"/>
      <c r="BS290" s="295"/>
      <c r="BW290" s="358"/>
      <c r="BX290" s="295"/>
      <c r="BY290" s="358"/>
      <c r="BZ290" s="358"/>
      <c r="CA290" s="358"/>
      <c r="CB290" s="295"/>
      <c r="CF290" s="358"/>
      <c r="CG290" s="295"/>
      <c r="CH290" s="358"/>
      <c r="CI290" s="358"/>
      <c r="CJ290" s="358"/>
      <c r="CK290" s="295"/>
      <c r="CO290" s="358"/>
      <c r="CP290" s="295"/>
      <c r="CQ290" s="358"/>
      <c r="CR290" s="358"/>
      <c r="CS290" s="358"/>
      <c r="CT290" s="295"/>
      <c r="CX290" s="358"/>
      <c r="CY290" s="295"/>
      <c r="CZ290" s="358"/>
      <c r="DA290" s="358"/>
      <c r="DB290" s="358"/>
      <c r="DC290" s="295"/>
    </row>
    <row r="291" spans="48:107">
      <c r="AV291" s="358"/>
      <c r="AW291" s="295"/>
      <c r="AX291" s="295"/>
      <c r="AY291" s="358"/>
      <c r="AZ291" s="358"/>
      <c r="BA291" s="295"/>
      <c r="BE291" s="358"/>
      <c r="BF291" s="295"/>
      <c r="BG291" s="358"/>
      <c r="BH291" s="358"/>
      <c r="BI291" s="358"/>
      <c r="BJ291" s="295"/>
      <c r="BN291" s="358"/>
      <c r="BO291" s="295"/>
      <c r="BP291" s="358"/>
      <c r="BQ291" s="358"/>
      <c r="BR291" s="358"/>
      <c r="BS291" s="295"/>
      <c r="BW291" s="358"/>
      <c r="BX291" s="295"/>
      <c r="BY291" s="358"/>
      <c r="BZ291" s="358"/>
      <c r="CA291" s="358"/>
      <c r="CB291" s="295"/>
      <c r="CF291" s="358"/>
      <c r="CG291" s="295"/>
      <c r="CH291" s="358"/>
      <c r="CI291" s="358"/>
      <c r="CJ291" s="358"/>
      <c r="CK291" s="295"/>
      <c r="CO291" s="358"/>
      <c r="CP291" s="295"/>
      <c r="CQ291" s="358"/>
      <c r="CR291" s="358"/>
      <c r="CS291" s="358"/>
      <c r="CT291" s="295"/>
      <c r="CX291" s="358"/>
      <c r="CY291" s="295"/>
      <c r="CZ291" s="358"/>
      <c r="DA291" s="358"/>
      <c r="DB291" s="358"/>
      <c r="DC291" s="295"/>
    </row>
    <row r="292" spans="48:107">
      <c r="AV292" s="358"/>
      <c r="AW292" s="295"/>
      <c r="AX292" s="295"/>
      <c r="AY292" s="358"/>
      <c r="AZ292" s="358"/>
      <c r="BA292" s="295"/>
      <c r="BE292" s="358"/>
      <c r="BF292" s="295"/>
      <c r="BG292" s="358"/>
      <c r="BH292" s="358"/>
      <c r="BI292" s="358"/>
      <c r="BJ292" s="295"/>
      <c r="BN292" s="358"/>
      <c r="BO292" s="295"/>
      <c r="BP292" s="358"/>
      <c r="BQ292" s="358"/>
      <c r="BR292" s="358"/>
      <c r="BS292" s="295"/>
      <c r="BW292" s="358"/>
      <c r="BX292" s="295"/>
      <c r="BY292" s="358"/>
      <c r="BZ292" s="358"/>
      <c r="CA292" s="358"/>
      <c r="CB292" s="295"/>
      <c r="CF292" s="358"/>
      <c r="CG292" s="295"/>
      <c r="CH292" s="358"/>
      <c r="CI292" s="358"/>
      <c r="CJ292" s="358"/>
      <c r="CK292" s="295"/>
      <c r="CO292" s="358"/>
      <c r="CP292" s="295"/>
      <c r="CQ292" s="358"/>
      <c r="CR292" s="358"/>
      <c r="CS292" s="358"/>
      <c r="CT292" s="295"/>
      <c r="CX292" s="358"/>
      <c r="CY292" s="295"/>
      <c r="CZ292" s="358"/>
      <c r="DA292" s="358"/>
      <c r="DB292" s="358"/>
      <c r="DC292" s="295"/>
    </row>
    <row r="293" spans="48:107">
      <c r="AV293" s="358"/>
      <c r="AW293" s="295"/>
      <c r="AX293" s="295"/>
      <c r="AY293" s="358"/>
      <c r="AZ293" s="358"/>
      <c r="BA293" s="295"/>
      <c r="BE293" s="358"/>
      <c r="BF293" s="295"/>
      <c r="BG293" s="358"/>
      <c r="BH293" s="358"/>
      <c r="BI293" s="358"/>
      <c r="BJ293" s="295"/>
      <c r="BN293" s="358"/>
      <c r="BO293" s="295"/>
      <c r="BP293" s="358"/>
      <c r="BQ293" s="358"/>
      <c r="BR293" s="358"/>
      <c r="BS293" s="295"/>
      <c r="BW293" s="358"/>
      <c r="BX293" s="295"/>
      <c r="BY293" s="358"/>
      <c r="BZ293" s="358"/>
      <c r="CA293" s="358"/>
      <c r="CB293" s="295"/>
      <c r="CF293" s="358"/>
      <c r="CG293" s="295"/>
      <c r="CH293" s="358"/>
      <c r="CI293" s="358"/>
      <c r="CJ293" s="358"/>
      <c r="CK293" s="295"/>
      <c r="CO293" s="358"/>
      <c r="CP293" s="295"/>
      <c r="CQ293" s="358"/>
      <c r="CR293" s="358"/>
      <c r="CS293" s="358"/>
      <c r="CT293" s="295"/>
      <c r="CX293" s="358"/>
      <c r="CY293" s="295"/>
      <c r="CZ293" s="358"/>
      <c r="DA293" s="358"/>
      <c r="DB293" s="358"/>
      <c r="DC293" s="295"/>
    </row>
    <row r="294" spans="48:107">
      <c r="AV294" s="358"/>
      <c r="AW294" s="295"/>
      <c r="AX294" s="295"/>
      <c r="AY294" s="358"/>
      <c r="AZ294" s="358"/>
      <c r="BA294" s="295"/>
      <c r="BE294" s="358"/>
      <c r="BF294" s="295"/>
      <c r="BG294" s="358"/>
      <c r="BH294" s="358"/>
      <c r="BI294" s="358"/>
      <c r="BJ294" s="295"/>
      <c r="BN294" s="358"/>
      <c r="BO294" s="295"/>
      <c r="BP294" s="358"/>
      <c r="BQ294" s="358"/>
      <c r="BR294" s="358"/>
      <c r="BS294" s="295"/>
      <c r="BW294" s="358"/>
      <c r="BX294" s="295"/>
      <c r="BY294" s="358"/>
      <c r="BZ294" s="358"/>
      <c r="CA294" s="358"/>
      <c r="CB294" s="295"/>
      <c r="CF294" s="358"/>
      <c r="CG294" s="295"/>
      <c r="CH294" s="358"/>
      <c r="CI294" s="358"/>
      <c r="CJ294" s="358"/>
      <c r="CK294" s="295"/>
      <c r="CO294" s="358"/>
      <c r="CP294" s="295"/>
      <c r="CQ294" s="358"/>
      <c r="CR294" s="358"/>
      <c r="CS294" s="358"/>
      <c r="CT294" s="295"/>
      <c r="CX294" s="358"/>
      <c r="CY294" s="295"/>
      <c r="CZ294" s="358"/>
      <c r="DA294" s="358"/>
      <c r="DB294" s="358"/>
      <c r="DC294" s="295"/>
    </row>
    <row r="295" spans="48:107">
      <c r="AV295" s="358"/>
      <c r="AW295" s="295"/>
      <c r="AX295" s="295"/>
      <c r="AY295" s="358"/>
      <c r="AZ295" s="358"/>
      <c r="BA295" s="295"/>
      <c r="BE295" s="358"/>
      <c r="BF295" s="295"/>
      <c r="BG295" s="358"/>
      <c r="BH295" s="358"/>
      <c r="BI295" s="358"/>
      <c r="BJ295" s="295"/>
      <c r="BN295" s="358"/>
      <c r="BO295" s="295"/>
      <c r="BP295" s="358"/>
      <c r="BQ295" s="358"/>
      <c r="BR295" s="358"/>
      <c r="BS295" s="295"/>
      <c r="BW295" s="358"/>
      <c r="BX295" s="295"/>
      <c r="BY295" s="358"/>
      <c r="BZ295" s="358"/>
      <c r="CA295" s="358"/>
      <c r="CB295" s="295"/>
      <c r="CF295" s="358"/>
      <c r="CG295" s="295"/>
      <c r="CH295" s="358"/>
      <c r="CI295" s="358"/>
      <c r="CJ295" s="358"/>
      <c r="CK295" s="295"/>
      <c r="CO295" s="358"/>
      <c r="CP295" s="295"/>
      <c r="CQ295" s="358"/>
      <c r="CR295" s="358"/>
      <c r="CS295" s="358"/>
      <c r="CT295" s="295"/>
      <c r="CX295" s="358"/>
      <c r="CY295" s="295"/>
      <c r="CZ295" s="358"/>
      <c r="DA295" s="358"/>
      <c r="DB295" s="358"/>
      <c r="DC295" s="295"/>
    </row>
    <row r="296" spans="48:107">
      <c r="AV296" s="358"/>
      <c r="AW296" s="295"/>
      <c r="AX296" s="295"/>
      <c r="AY296" s="358"/>
      <c r="AZ296" s="358"/>
      <c r="BA296" s="295"/>
      <c r="BE296" s="358"/>
      <c r="BF296" s="295"/>
      <c r="BG296" s="358"/>
      <c r="BH296" s="358"/>
      <c r="BI296" s="358"/>
      <c r="BJ296" s="295"/>
      <c r="BN296" s="358"/>
      <c r="BO296" s="295"/>
      <c r="BP296" s="358"/>
      <c r="BQ296" s="358"/>
      <c r="BR296" s="358"/>
      <c r="BS296" s="295"/>
      <c r="BW296" s="358"/>
      <c r="BX296" s="295"/>
      <c r="BY296" s="358"/>
      <c r="BZ296" s="358"/>
      <c r="CA296" s="358"/>
      <c r="CB296" s="295"/>
      <c r="CF296" s="358"/>
      <c r="CG296" s="295"/>
      <c r="CH296" s="358"/>
      <c r="CI296" s="358"/>
      <c r="CJ296" s="358"/>
      <c r="CK296" s="295"/>
      <c r="CO296" s="358"/>
      <c r="CP296" s="295"/>
      <c r="CQ296" s="358"/>
      <c r="CR296" s="358"/>
      <c r="CS296" s="358"/>
      <c r="CT296" s="295"/>
      <c r="CX296" s="358"/>
      <c r="CY296" s="295"/>
      <c r="CZ296" s="358"/>
      <c r="DA296" s="358"/>
      <c r="DB296" s="358"/>
      <c r="DC296" s="295"/>
    </row>
    <row r="297" spans="48:107">
      <c r="AV297" s="358"/>
      <c r="AW297" s="295"/>
      <c r="AX297" s="295"/>
      <c r="AY297" s="358"/>
      <c r="AZ297" s="358"/>
      <c r="BA297" s="295"/>
      <c r="BE297" s="358"/>
      <c r="BF297" s="295"/>
      <c r="BG297" s="358"/>
      <c r="BH297" s="358"/>
      <c r="BI297" s="358"/>
      <c r="BJ297" s="295"/>
      <c r="BN297" s="358"/>
      <c r="BO297" s="295"/>
      <c r="BP297" s="358"/>
      <c r="BQ297" s="358"/>
      <c r="BR297" s="358"/>
      <c r="BS297" s="295"/>
      <c r="BW297" s="358"/>
      <c r="BX297" s="295"/>
      <c r="BY297" s="358"/>
      <c r="BZ297" s="358"/>
      <c r="CA297" s="358"/>
      <c r="CB297" s="295"/>
      <c r="CF297" s="358"/>
      <c r="CG297" s="295"/>
      <c r="CH297" s="358"/>
      <c r="CI297" s="358"/>
      <c r="CJ297" s="358"/>
      <c r="CK297" s="295"/>
      <c r="CO297" s="358"/>
      <c r="CP297" s="295"/>
      <c r="CQ297" s="358"/>
      <c r="CR297" s="358"/>
      <c r="CS297" s="358"/>
      <c r="CT297" s="295"/>
      <c r="CX297" s="358"/>
      <c r="CY297" s="295"/>
      <c r="CZ297" s="358"/>
      <c r="DA297" s="358"/>
      <c r="DB297" s="358"/>
      <c r="DC297" s="295"/>
    </row>
    <row r="298" spans="48:107">
      <c r="AV298" s="358"/>
      <c r="AW298" s="295"/>
      <c r="AX298" s="295"/>
      <c r="AY298" s="358"/>
      <c r="AZ298" s="358"/>
      <c r="BA298" s="295"/>
      <c r="BE298" s="358"/>
      <c r="BF298" s="295"/>
      <c r="BG298" s="358"/>
      <c r="BH298" s="358"/>
      <c r="BI298" s="358"/>
      <c r="BJ298" s="295"/>
      <c r="BN298" s="358"/>
      <c r="BO298" s="295"/>
      <c r="BP298" s="358"/>
      <c r="BQ298" s="358"/>
      <c r="BR298" s="358"/>
      <c r="BS298" s="295"/>
      <c r="BW298" s="358"/>
      <c r="BX298" s="295"/>
      <c r="BY298" s="358"/>
      <c r="BZ298" s="358"/>
      <c r="CA298" s="358"/>
      <c r="CB298" s="295"/>
      <c r="CF298" s="358"/>
      <c r="CG298" s="295"/>
      <c r="CH298" s="358"/>
      <c r="CI298" s="358"/>
      <c r="CJ298" s="358"/>
      <c r="CK298" s="295"/>
      <c r="CO298" s="358"/>
      <c r="CP298" s="295"/>
      <c r="CQ298" s="358"/>
      <c r="CR298" s="358"/>
      <c r="CS298" s="358"/>
      <c r="CT298" s="295"/>
      <c r="CX298" s="358"/>
      <c r="CY298" s="295"/>
      <c r="CZ298" s="358"/>
      <c r="DA298" s="358"/>
      <c r="DB298" s="358"/>
      <c r="DC298" s="295"/>
    </row>
    <row r="299" spans="48:107">
      <c r="AV299" s="358"/>
      <c r="AW299" s="295"/>
      <c r="AX299" s="295"/>
      <c r="AY299" s="358"/>
      <c r="AZ299" s="358"/>
      <c r="BA299" s="295"/>
      <c r="BE299" s="358"/>
      <c r="BF299" s="295"/>
      <c r="BG299" s="358"/>
      <c r="BH299" s="358"/>
      <c r="BI299" s="358"/>
      <c r="BJ299" s="295"/>
      <c r="BN299" s="358"/>
      <c r="BO299" s="295"/>
      <c r="BP299" s="358"/>
      <c r="BQ299" s="358"/>
      <c r="BR299" s="358"/>
      <c r="BS299" s="295"/>
      <c r="BW299" s="358"/>
      <c r="BX299" s="295"/>
      <c r="BY299" s="358"/>
      <c r="BZ299" s="358"/>
      <c r="CA299" s="358"/>
      <c r="CB299" s="295"/>
      <c r="CF299" s="358"/>
      <c r="CG299" s="295"/>
      <c r="CH299" s="358"/>
      <c r="CI299" s="358"/>
      <c r="CJ299" s="358"/>
      <c r="CK299" s="295"/>
      <c r="CO299" s="358"/>
      <c r="CP299" s="295"/>
      <c r="CQ299" s="358"/>
      <c r="CR299" s="358"/>
      <c r="CS299" s="358"/>
      <c r="CT299" s="295"/>
      <c r="CX299" s="358"/>
      <c r="CY299" s="295"/>
      <c r="CZ299" s="358"/>
      <c r="DA299" s="358"/>
      <c r="DB299" s="358"/>
      <c r="DC299" s="295"/>
    </row>
    <row r="300" spans="48:107">
      <c r="AV300" s="358"/>
      <c r="AW300" s="295"/>
      <c r="AX300" s="295"/>
      <c r="AY300" s="358"/>
      <c r="AZ300" s="358"/>
      <c r="BA300" s="295"/>
      <c r="BE300" s="358"/>
      <c r="BF300" s="295"/>
      <c r="BG300" s="358"/>
      <c r="BH300" s="358"/>
      <c r="BI300" s="358"/>
      <c r="BJ300" s="295"/>
      <c r="BN300" s="358"/>
      <c r="BO300" s="295"/>
      <c r="BP300" s="358"/>
      <c r="BQ300" s="358"/>
      <c r="BR300" s="358"/>
      <c r="BS300" s="295"/>
      <c r="BW300" s="358"/>
      <c r="BX300" s="295"/>
      <c r="BY300" s="358"/>
      <c r="BZ300" s="358"/>
      <c r="CA300" s="358"/>
      <c r="CB300" s="295"/>
      <c r="CF300" s="358"/>
      <c r="CG300" s="295"/>
      <c r="CH300" s="358"/>
      <c r="CI300" s="358"/>
      <c r="CJ300" s="358"/>
      <c r="CK300" s="295"/>
      <c r="CO300" s="358"/>
      <c r="CP300" s="295"/>
      <c r="CQ300" s="358"/>
      <c r="CR300" s="358"/>
      <c r="CS300" s="358"/>
      <c r="CT300" s="295"/>
      <c r="CX300" s="358"/>
      <c r="CY300" s="295"/>
      <c r="CZ300" s="358"/>
      <c r="DA300" s="358"/>
      <c r="DB300" s="358"/>
      <c r="DC300" s="295"/>
    </row>
    <row r="301" spans="48:107">
      <c r="AV301" s="358"/>
      <c r="AW301" s="295"/>
      <c r="AX301" s="295"/>
      <c r="AY301" s="358"/>
      <c r="AZ301" s="358"/>
      <c r="BA301" s="295"/>
      <c r="BE301" s="358"/>
      <c r="BF301" s="295"/>
      <c r="BG301" s="358"/>
      <c r="BH301" s="358"/>
      <c r="BI301" s="358"/>
      <c r="BJ301" s="295"/>
      <c r="BN301" s="358"/>
      <c r="BO301" s="295"/>
      <c r="BP301" s="358"/>
      <c r="BQ301" s="358"/>
      <c r="BR301" s="358"/>
      <c r="BS301" s="295"/>
      <c r="BW301" s="358"/>
      <c r="BX301" s="295"/>
      <c r="BY301" s="358"/>
      <c r="BZ301" s="358"/>
      <c r="CA301" s="358"/>
      <c r="CB301" s="295"/>
      <c r="CF301" s="358"/>
      <c r="CG301" s="295"/>
      <c r="CH301" s="358"/>
      <c r="CI301" s="358"/>
      <c r="CJ301" s="358"/>
      <c r="CK301" s="295"/>
      <c r="CO301" s="358"/>
      <c r="CP301" s="295"/>
      <c r="CQ301" s="358"/>
      <c r="CR301" s="358"/>
      <c r="CS301" s="358"/>
      <c r="CT301" s="295"/>
      <c r="CX301" s="358"/>
      <c r="CY301" s="295"/>
      <c r="CZ301" s="358"/>
      <c r="DA301" s="358"/>
      <c r="DB301" s="358"/>
      <c r="DC301" s="295"/>
    </row>
    <row r="302" spans="48:107">
      <c r="AV302" s="358"/>
      <c r="AW302" s="295"/>
      <c r="AX302" s="295"/>
      <c r="AY302" s="358"/>
      <c r="AZ302" s="358"/>
      <c r="BA302" s="295"/>
      <c r="BE302" s="358"/>
      <c r="BF302" s="295"/>
      <c r="BG302" s="358"/>
      <c r="BH302" s="358"/>
      <c r="BI302" s="358"/>
      <c r="BJ302" s="295"/>
      <c r="BN302" s="358"/>
      <c r="BO302" s="295"/>
      <c r="BP302" s="358"/>
      <c r="BQ302" s="358"/>
      <c r="BR302" s="358"/>
      <c r="BS302" s="295"/>
      <c r="BW302" s="358"/>
      <c r="BX302" s="295"/>
      <c r="BY302" s="358"/>
      <c r="BZ302" s="358"/>
      <c r="CA302" s="358"/>
      <c r="CB302" s="295"/>
      <c r="CF302" s="358"/>
      <c r="CG302" s="295"/>
      <c r="CH302" s="358"/>
      <c r="CI302" s="358"/>
      <c r="CJ302" s="358"/>
      <c r="CK302" s="295"/>
      <c r="CO302" s="358"/>
      <c r="CP302" s="295"/>
      <c r="CQ302" s="358"/>
      <c r="CR302" s="358"/>
      <c r="CS302" s="358"/>
      <c r="CT302" s="295"/>
      <c r="CX302" s="358"/>
      <c r="CY302" s="295"/>
      <c r="CZ302" s="358"/>
      <c r="DA302" s="358"/>
      <c r="DB302" s="358"/>
      <c r="DC302" s="295"/>
    </row>
    <row r="303" spans="48:107">
      <c r="AV303" s="358"/>
      <c r="AW303" s="295"/>
      <c r="AX303" s="295"/>
      <c r="AY303" s="358"/>
      <c r="AZ303" s="358"/>
      <c r="BA303" s="295"/>
      <c r="BE303" s="358"/>
      <c r="BF303" s="295"/>
      <c r="BG303" s="358"/>
      <c r="BH303" s="358"/>
      <c r="BI303" s="358"/>
      <c r="BJ303" s="295"/>
      <c r="BN303" s="358"/>
      <c r="BO303" s="295"/>
      <c r="BP303" s="358"/>
      <c r="BQ303" s="358"/>
      <c r="BR303" s="358"/>
      <c r="BS303" s="295"/>
      <c r="BW303" s="358"/>
      <c r="BX303" s="295"/>
      <c r="BY303" s="358"/>
      <c r="BZ303" s="358"/>
      <c r="CA303" s="358"/>
      <c r="CB303" s="295"/>
      <c r="CF303" s="358"/>
      <c r="CG303" s="295"/>
      <c r="CH303" s="358"/>
      <c r="CI303" s="358"/>
      <c r="CJ303" s="358"/>
      <c r="CK303" s="295"/>
      <c r="CO303" s="358"/>
      <c r="CP303" s="295"/>
      <c r="CQ303" s="358"/>
      <c r="CR303" s="358"/>
      <c r="CS303" s="358"/>
      <c r="CT303" s="295"/>
      <c r="CX303" s="358"/>
      <c r="CY303" s="295"/>
      <c r="CZ303" s="358"/>
      <c r="DA303" s="358"/>
      <c r="DB303" s="358"/>
      <c r="DC303" s="295"/>
    </row>
    <row r="304" spans="48:107">
      <c r="AV304" s="358"/>
      <c r="AW304" s="295"/>
      <c r="AX304" s="295"/>
      <c r="AY304" s="358"/>
      <c r="AZ304" s="358"/>
      <c r="BA304" s="295"/>
      <c r="BE304" s="358"/>
      <c r="BF304" s="295"/>
      <c r="BG304" s="358"/>
      <c r="BH304" s="358"/>
      <c r="BI304" s="358"/>
      <c r="BJ304" s="295"/>
      <c r="BN304" s="358"/>
      <c r="BO304" s="295"/>
      <c r="BP304" s="358"/>
      <c r="BQ304" s="358"/>
      <c r="BR304" s="358"/>
      <c r="BS304" s="295"/>
      <c r="BW304" s="358"/>
      <c r="BX304" s="295"/>
      <c r="BY304" s="358"/>
      <c r="BZ304" s="358"/>
      <c r="CA304" s="358"/>
      <c r="CB304" s="295"/>
      <c r="CF304" s="358"/>
      <c r="CG304" s="295"/>
      <c r="CH304" s="358"/>
      <c r="CI304" s="358"/>
      <c r="CJ304" s="358"/>
      <c r="CK304" s="295"/>
      <c r="CO304" s="358"/>
      <c r="CP304" s="295"/>
      <c r="CQ304" s="358"/>
      <c r="CR304" s="358"/>
      <c r="CS304" s="358"/>
      <c r="CT304" s="295"/>
      <c r="CX304" s="358"/>
      <c r="CY304" s="295"/>
      <c r="CZ304" s="358"/>
      <c r="DA304" s="358"/>
      <c r="DB304" s="358"/>
      <c r="DC304" s="295"/>
    </row>
    <row r="305" spans="48:107">
      <c r="AV305" s="358"/>
      <c r="AW305" s="295"/>
      <c r="AX305" s="295"/>
      <c r="AY305" s="358"/>
      <c r="AZ305" s="358"/>
      <c r="BA305" s="295"/>
      <c r="BE305" s="358"/>
      <c r="BF305" s="295"/>
      <c r="BG305" s="358"/>
      <c r="BH305" s="358"/>
      <c r="BI305" s="358"/>
      <c r="BJ305" s="295"/>
      <c r="BN305" s="358"/>
      <c r="BO305" s="295"/>
      <c r="BP305" s="358"/>
      <c r="BQ305" s="358"/>
      <c r="BR305" s="358"/>
      <c r="BS305" s="295"/>
      <c r="BW305" s="358"/>
      <c r="BX305" s="295"/>
      <c r="BY305" s="358"/>
      <c r="BZ305" s="358"/>
      <c r="CA305" s="358"/>
      <c r="CB305" s="295"/>
      <c r="CF305" s="358"/>
      <c r="CG305" s="295"/>
      <c r="CH305" s="358"/>
      <c r="CI305" s="358"/>
      <c r="CJ305" s="358"/>
      <c r="CK305" s="295"/>
      <c r="CO305" s="358"/>
      <c r="CP305" s="295"/>
      <c r="CQ305" s="358"/>
      <c r="CR305" s="358"/>
      <c r="CS305" s="358"/>
      <c r="CT305" s="295"/>
      <c r="CX305" s="358"/>
      <c r="CY305" s="295"/>
      <c r="CZ305" s="358"/>
      <c r="DA305" s="358"/>
      <c r="DB305" s="358"/>
      <c r="DC305" s="295"/>
    </row>
    <row r="306" spans="48:107">
      <c r="AV306" s="358"/>
      <c r="AW306" s="295"/>
      <c r="AX306" s="295"/>
      <c r="AY306" s="358"/>
      <c r="AZ306" s="358"/>
      <c r="BA306" s="295"/>
      <c r="BE306" s="358"/>
      <c r="BF306" s="295"/>
      <c r="BG306" s="358"/>
      <c r="BH306" s="358"/>
      <c r="BI306" s="358"/>
      <c r="BJ306" s="295"/>
      <c r="BN306" s="358"/>
      <c r="BO306" s="295"/>
      <c r="BP306" s="358"/>
      <c r="BQ306" s="358"/>
      <c r="BR306" s="358"/>
      <c r="BS306" s="295"/>
      <c r="BW306" s="358"/>
      <c r="BX306" s="295"/>
      <c r="BY306" s="358"/>
      <c r="BZ306" s="358"/>
      <c r="CA306" s="358"/>
      <c r="CB306" s="295"/>
      <c r="CF306" s="358"/>
      <c r="CG306" s="295"/>
      <c r="CH306" s="358"/>
      <c r="CI306" s="358"/>
      <c r="CJ306" s="358"/>
      <c r="CK306" s="295"/>
      <c r="CO306" s="358"/>
      <c r="CP306" s="295"/>
      <c r="CQ306" s="358"/>
      <c r="CR306" s="358"/>
      <c r="CS306" s="358"/>
      <c r="CT306" s="295"/>
      <c r="CX306" s="358"/>
      <c r="CY306" s="295"/>
      <c r="CZ306" s="358"/>
      <c r="DA306" s="358"/>
      <c r="DB306" s="358"/>
      <c r="DC306" s="295"/>
    </row>
    <row r="307" spans="48:107">
      <c r="AV307" s="358"/>
      <c r="AW307" s="295"/>
      <c r="AX307" s="295"/>
      <c r="AY307" s="358"/>
      <c r="AZ307" s="358"/>
      <c r="BA307" s="295"/>
      <c r="BE307" s="358"/>
      <c r="BF307" s="295"/>
      <c r="BG307" s="358"/>
      <c r="BH307" s="358"/>
      <c r="BI307" s="358"/>
      <c r="BJ307" s="295"/>
      <c r="BN307" s="358"/>
      <c r="BO307" s="295"/>
      <c r="BP307" s="358"/>
      <c r="BQ307" s="358"/>
      <c r="BR307" s="358"/>
      <c r="BS307" s="295"/>
      <c r="BW307" s="358"/>
      <c r="BX307" s="295"/>
      <c r="BY307" s="358"/>
      <c r="BZ307" s="358"/>
      <c r="CA307" s="358"/>
      <c r="CB307" s="295"/>
      <c r="CF307" s="358"/>
      <c r="CG307" s="295"/>
      <c r="CH307" s="358"/>
      <c r="CI307" s="358"/>
      <c r="CJ307" s="358"/>
      <c r="CK307" s="295"/>
      <c r="CO307" s="358"/>
      <c r="CP307" s="295"/>
      <c r="CQ307" s="358"/>
      <c r="CR307" s="358"/>
      <c r="CS307" s="358"/>
      <c r="CT307" s="295"/>
      <c r="CX307" s="358"/>
      <c r="CY307" s="295"/>
      <c r="CZ307" s="358"/>
      <c r="DA307" s="358"/>
      <c r="DB307" s="358"/>
      <c r="DC307" s="295"/>
    </row>
    <row r="308" spans="48:107">
      <c r="AV308" s="358"/>
      <c r="AW308" s="295"/>
      <c r="AX308" s="295"/>
      <c r="AY308" s="358"/>
      <c r="AZ308" s="358"/>
      <c r="BA308" s="295"/>
      <c r="BE308" s="358"/>
      <c r="BF308" s="295"/>
      <c r="BG308" s="358"/>
      <c r="BH308" s="358"/>
      <c r="BI308" s="358"/>
      <c r="BJ308" s="295"/>
      <c r="BN308" s="358"/>
      <c r="BO308" s="295"/>
      <c r="BP308" s="358"/>
      <c r="BQ308" s="358"/>
      <c r="BR308" s="358"/>
      <c r="BS308" s="295"/>
      <c r="BW308" s="358"/>
      <c r="BX308" s="295"/>
      <c r="BY308" s="358"/>
      <c r="BZ308" s="358"/>
      <c r="CA308" s="358"/>
      <c r="CB308" s="295"/>
      <c r="CF308" s="358"/>
      <c r="CG308" s="295"/>
      <c r="CH308" s="358"/>
      <c r="CI308" s="358"/>
      <c r="CJ308" s="358"/>
      <c r="CK308" s="295"/>
      <c r="CO308" s="358"/>
      <c r="CP308" s="295"/>
      <c r="CQ308" s="358"/>
      <c r="CR308" s="358"/>
      <c r="CS308" s="358"/>
      <c r="CT308" s="295"/>
      <c r="CX308" s="358"/>
      <c r="CY308" s="295"/>
      <c r="CZ308" s="358"/>
      <c r="DA308" s="358"/>
      <c r="DB308" s="358"/>
      <c r="DC308" s="295"/>
    </row>
    <row r="309" spans="48:107">
      <c r="AV309" s="358"/>
      <c r="AW309" s="295"/>
      <c r="AX309" s="295"/>
      <c r="AY309" s="358"/>
      <c r="AZ309" s="358"/>
      <c r="BA309" s="295"/>
      <c r="BE309" s="358"/>
      <c r="BF309" s="295"/>
      <c r="BG309" s="358"/>
      <c r="BH309" s="358"/>
      <c r="BI309" s="358"/>
      <c r="BJ309" s="295"/>
      <c r="BN309" s="358"/>
      <c r="BO309" s="295"/>
      <c r="BP309" s="358"/>
      <c r="BQ309" s="358"/>
      <c r="BR309" s="358"/>
      <c r="BS309" s="295"/>
      <c r="BW309" s="358"/>
      <c r="BX309" s="295"/>
      <c r="BY309" s="358"/>
      <c r="BZ309" s="358"/>
      <c r="CA309" s="358"/>
      <c r="CB309" s="295"/>
      <c r="CF309" s="358"/>
      <c r="CG309" s="295"/>
      <c r="CH309" s="358"/>
      <c r="CI309" s="358"/>
      <c r="CJ309" s="358"/>
      <c r="CK309" s="295"/>
      <c r="CO309" s="358"/>
      <c r="CP309" s="295"/>
      <c r="CQ309" s="358"/>
      <c r="CR309" s="358"/>
      <c r="CS309" s="358"/>
      <c r="CT309" s="295"/>
      <c r="CX309" s="358"/>
      <c r="CY309" s="295"/>
      <c r="CZ309" s="358"/>
      <c r="DA309" s="358"/>
      <c r="DB309" s="358"/>
      <c r="DC309" s="295"/>
    </row>
    <row r="310" spans="48:107">
      <c r="AV310" s="358"/>
      <c r="AW310" s="295"/>
      <c r="AX310" s="295"/>
      <c r="AY310" s="358"/>
      <c r="AZ310" s="358"/>
      <c r="BA310" s="295"/>
      <c r="BE310" s="358"/>
      <c r="BF310" s="295"/>
      <c r="BG310" s="358"/>
      <c r="BH310" s="358"/>
      <c r="BI310" s="358"/>
      <c r="BJ310" s="295"/>
      <c r="BN310" s="358"/>
      <c r="BO310" s="295"/>
      <c r="BP310" s="358"/>
      <c r="BQ310" s="358"/>
      <c r="BR310" s="358"/>
      <c r="BS310" s="295"/>
      <c r="BW310" s="358"/>
      <c r="BX310" s="295"/>
      <c r="BY310" s="358"/>
      <c r="BZ310" s="358"/>
      <c r="CA310" s="358"/>
      <c r="CB310" s="295"/>
      <c r="CF310" s="358"/>
      <c r="CG310" s="295"/>
      <c r="CH310" s="358"/>
      <c r="CI310" s="358"/>
      <c r="CJ310" s="358"/>
      <c r="CK310" s="295"/>
      <c r="CO310" s="358"/>
      <c r="CP310" s="295"/>
      <c r="CQ310" s="358"/>
      <c r="CR310" s="358"/>
      <c r="CS310" s="358"/>
      <c r="CT310" s="295"/>
      <c r="CX310" s="358"/>
      <c r="CY310" s="295"/>
      <c r="CZ310" s="358"/>
      <c r="DA310" s="358"/>
      <c r="DB310" s="358"/>
      <c r="DC310" s="295"/>
    </row>
    <row r="311" spans="48:107">
      <c r="AV311" s="358"/>
      <c r="AW311" s="295"/>
      <c r="AX311" s="295"/>
      <c r="AY311" s="358"/>
      <c r="AZ311" s="358"/>
      <c r="BA311" s="295"/>
      <c r="BE311" s="358"/>
      <c r="BF311" s="295"/>
      <c r="BG311" s="358"/>
      <c r="BH311" s="358"/>
      <c r="BI311" s="358"/>
      <c r="BJ311" s="295"/>
      <c r="BN311" s="358"/>
      <c r="BO311" s="295"/>
      <c r="BP311" s="358"/>
      <c r="BQ311" s="358"/>
      <c r="BR311" s="358"/>
      <c r="BS311" s="295"/>
      <c r="BW311" s="358"/>
      <c r="BX311" s="295"/>
      <c r="BY311" s="358"/>
      <c r="BZ311" s="358"/>
      <c r="CA311" s="358"/>
      <c r="CB311" s="295"/>
      <c r="CF311" s="358"/>
      <c r="CG311" s="295"/>
      <c r="CH311" s="358"/>
      <c r="CI311" s="358"/>
      <c r="CJ311" s="358"/>
      <c r="CK311" s="295"/>
      <c r="CO311" s="358"/>
      <c r="CP311" s="295"/>
      <c r="CQ311" s="358"/>
      <c r="CR311" s="358"/>
      <c r="CS311" s="358"/>
      <c r="CT311" s="295"/>
      <c r="CX311" s="358"/>
      <c r="CY311" s="295"/>
      <c r="CZ311" s="358"/>
      <c r="DA311" s="358"/>
      <c r="DB311" s="358"/>
      <c r="DC311" s="295"/>
    </row>
    <row r="312" spans="48:107">
      <c r="AV312" s="358"/>
      <c r="AW312" s="295"/>
      <c r="AX312" s="295"/>
      <c r="AY312" s="358"/>
      <c r="AZ312" s="358"/>
      <c r="BA312" s="295"/>
      <c r="BE312" s="358"/>
      <c r="BF312" s="295"/>
      <c r="BG312" s="358"/>
      <c r="BH312" s="358"/>
      <c r="BI312" s="358"/>
      <c r="BJ312" s="295"/>
      <c r="BN312" s="358"/>
      <c r="BO312" s="295"/>
      <c r="BP312" s="358"/>
      <c r="BQ312" s="358"/>
      <c r="BR312" s="358"/>
      <c r="BS312" s="295"/>
      <c r="BW312" s="358"/>
      <c r="BX312" s="295"/>
      <c r="BY312" s="358"/>
      <c r="BZ312" s="358"/>
      <c r="CA312" s="358"/>
      <c r="CB312" s="295"/>
      <c r="CF312" s="358"/>
      <c r="CG312" s="295"/>
      <c r="CH312" s="358"/>
      <c r="CI312" s="358"/>
      <c r="CJ312" s="358"/>
      <c r="CK312" s="295"/>
      <c r="CO312" s="358"/>
      <c r="CP312" s="295"/>
      <c r="CQ312" s="358"/>
      <c r="CR312" s="358"/>
      <c r="CS312" s="358"/>
      <c r="CT312" s="295"/>
      <c r="CX312" s="358"/>
      <c r="CY312" s="295"/>
      <c r="CZ312" s="358"/>
      <c r="DA312" s="358"/>
      <c r="DB312" s="358"/>
      <c r="DC312" s="295"/>
    </row>
    <row r="313" spans="48:107">
      <c r="AV313" s="358"/>
      <c r="AW313" s="295"/>
      <c r="AX313" s="295"/>
      <c r="AY313" s="358"/>
      <c r="AZ313" s="358"/>
      <c r="BA313" s="295"/>
      <c r="BE313" s="358"/>
      <c r="BF313" s="295"/>
      <c r="BG313" s="358"/>
      <c r="BH313" s="358"/>
      <c r="BI313" s="358"/>
      <c r="BJ313" s="295"/>
      <c r="BN313" s="358"/>
      <c r="BO313" s="295"/>
      <c r="BP313" s="358"/>
      <c r="BQ313" s="358"/>
      <c r="BR313" s="358"/>
      <c r="BS313" s="295"/>
      <c r="BW313" s="358"/>
      <c r="BX313" s="295"/>
      <c r="BY313" s="358"/>
      <c r="BZ313" s="358"/>
      <c r="CA313" s="358"/>
      <c r="CB313" s="295"/>
      <c r="CF313" s="358"/>
      <c r="CG313" s="295"/>
      <c r="CH313" s="358"/>
      <c r="CI313" s="358"/>
      <c r="CJ313" s="358"/>
      <c r="CK313" s="295"/>
      <c r="CO313" s="358"/>
      <c r="CP313" s="295"/>
      <c r="CQ313" s="358"/>
      <c r="CR313" s="358"/>
      <c r="CS313" s="358"/>
      <c r="CT313" s="295"/>
      <c r="CX313" s="358"/>
      <c r="CY313" s="295"/>
      <c r="CZ313" s="358"/>
      <c r="DA313" s="358"/>
      <c r="DB313" s="358"/>
      <c r="DC313" s="295"/>
    </row>
    <row r="314" spans="48:107">
      <c r="AV314" s="358"/>
      <c r="AW314" s="295"/>
      <c r="AX314" s="295"/>
      <c r="AY314" s="358"/>
      <c r="AZ314" s="358"/>
      <c r="BA314" s="295"/>
      <c r="BE314" s="358"/>
      <c r="BF314" s="295"/>
      <c r="BG314" s="358"/>
      <c r="BH314" s="358"/>
      <c r="BI314" s="358"/>
      <c r="BJ314" s="295"/>
      <c r="BN314" s="358"/>
      <c r="BO314" s="295"/>
      <c r="BP314" s="358"/>
      <c r="BQ314" s="358"/>
      <c r="BR314" s="358"/>
      <c r="BS314" s="295"/>
      <c r="BW314" s="358"/>
      <c r="BX314" s="295"/>
      <c r="BY314" s="358"/>
      <c r="BZ314" s="358"/>
      <c r="CA314" s="358"/>
      <c r="CB314" s="295"/>
      <c r="CF314" s="358"/>
      <c r="CG314" s="295"/>
      <c r="CH314" s="358"/>
      <c r="CI314" s="358"/>
      <c r="CJ314" s="358"/>
      <c r="CK314" s="295"/>
      <c r="CO314" s="358"/>
      <c r="CP314" s="295"/>
      <c r="CQ314" s="358"/>
      <c r="CR314" s="358"/>
      <c r="CS314" s="358"/>
      <c r="CT314" s="295"/>
      <c r="CX314" s="358"/>
      <c r="CY314" s="295"/>
      <c r="CZ314" s="358"/>
      <c r="DA314" s="358"/>
      <c r="DB314" s="358"/>
      <c r="DC314" s="295"/>
    </row>
    <row r="315" spans="48:107">
      <c r="AV315" s="358"/>
      <c r="AW315" s="295"/>
      <c r="AX315" s="295"/>
      <c r="AY315" s="358"/>
      <c r="AZ315" s="358"/>
      <c r="BA315" s="295"/>
      <c r="BE315" s="358"/>
      <c r="BF315" s="295"/>
      <c r="BG315" s="358"/>
      <c r="BH315" s="358"/>
      <c r="BI315" s="358"/>
      <c r="BJ315" s="295"/>
      <c r="BN315" s="358"/>
      <c r="BO315" s="295"/>
      <c r="BP315" s="358"/>
      <c r="BQ315" s="358"/>
      <c r="BR315" s="358"/>
      <c r="BS315" s="295"/>
      <c r="BW315" s="358"/>
      <c r="BX315" s="295"/>
      <c r="BY315" s="358"/>
      <c r="BZ315" s="358"/>
      <c r="CA315" s="358"/>
      <c r="CB315" s="295"/>
      <c r="CF315" s="358"/>
      <c r="CG315" s="295"/>
      <c r="CH315" s="358"/>
      <c r="CI315" s="358"/>
      <c r="CJ315" s="358"/>
      <c r="CK315" s="295"/>
      <c r="CO315" s="358"/>
      <c r="CP315" s="295"/>
      <c r="CQ315" s="358"/>
      <c r="CR315" s="358"/>
      <c r="CS315" s="358"/>
      <c r="CT315" s="295"/>
      <c r="CX315" s="358"/>
      <c r="CY315" s="295"/>
      <c r="CZ315" s="358"/>
      <c r="DA315" s="358"/>
      <c r="DB315" s="358"/>
      <c r="DC315" s="295"/>
    </row>
    <row r="316" spans="48:107">
      <c r="AV316" s="358"/>
      <c r="AW316" s="295"/>
      <c r="AX316" s="295"/>
      <c r="AY316" s="358"/>
      <c r="AZ316" s="358"/>
      <c r="BA316" s="295"/>
      <c r="BE316" s="358"/>
      <c r="BF316" s="295"/>
      <c r="BG316" s="358"/>
      <c r="BH316" s="358"/>
      <c r="BI316" s="358"/>
      <c r="BJ316" s="295"/>
      <c r="BN316" s="358"/>
      <c r="BO316" s="295"/>
      <c r="BP316" s="358"/>
      <c r="BQ316" s="358"/>
      <c r="BR316" s="358"/>
      <c r="BS316" s="295"/>
      <c r="BW316" s="358"/>
      <c r="BX316" s="295"/>
      <c r="BY316" s="358"/>
      <c r="BZ316" s="358"/>
      <c r="CA316" s="358"/>
      <c r="CB316" s="295"/>
      <c r="CF316" s="358"/>
      <c r="CG316" s="295"/>
      <c r="CH316" s="358"/>
      <c r="CI316" s="358"/>
      <c r="CJ316" s="358"/>
      <c r="CK316" s="295"/>
      <c r="CO316" s="358"/>
      <c r="CP316" s="295"/>
      <c r="CQ316" s="358"/>
      <c r="CR316" s="358"/>
      <c r="CS316" s="358"/>
      <c r="CT316" s="295"/>
      <c r="CX316" s="358"/>
      <c r="CY316" s="295"/>
      <c r="CZ316" s="358"/>
      <c r="DA316" s="358"/>
      <c r="DB316" s="358"/>
      <c r="DC316" s="295"/>
    </row>
    <row r="317" spans="48:107">
      <c r="AV317" s="358"/>
      <c r="AW317" s="295"/>
      <c r="AX317" s="295"/>
      <c r="AY317" s="358"/>
      <c r="AZ317" s="358"/>
      <c r="BA317" s="295"/>
      <c r="BE317" s="358"/>
      <c r="BF317" s="295"/>
      <c r="BG317" s="358"/>
      <c r="BH317" s="358"/>
      <c r="BI317" s="358"/>
      <c r="BJ317" s="295"/>
      <c r="BN317" s="358"/>
      <c r="BO317" s="295"/>
      <c r="BP317" s="358"/>
      <c r="BQ317" s="358"/>
      <c r="BR317" s="358"/>
      <c r="BS317" s="295"/>
      <c r="BW317" s="358"/>
      <c r="BX317" s="295"/>
      <c r="BY317" s="358"/>
      <c r="BZ317" s="358"/>
      <c r="CA317" s="358"/>
      <c r="CB317" s="295"/>
      <c r="CF317" s="358"/>
      <c r="CG317" s="295"/>
      <c r="CH317" s="358"/>
      <c r="CI317" s="358"/>
      <c r="CJ317" s="358"/>
      <c r="CK317" s="295"/>
      <c r="CO317" s="358"/>
      <c r="CP317" s="295"/>
      <c r="CQ317" s="358"/>
      <c r="CR317" s="358"/>
      <c r="CS317" s="358"/>
      <c r="CT317" s="295"/>
      <c r="CX317" s="358"/>
      <c r="CY317" s="295"/>
      <c r="CZ317" s="358"/>
      <c r="DA317" s="358"/>
      <c r="DB317" s="358"/>
      <c r="DC317" s="295"/>
    </row>
    <row r="318" spans="48:107">
      <c r="AV318" s="358"/>
      <c r="AW318" s="295"/>
      <c r="AX318" s="295"/>
      <c r="AY318" s="358"/>
      <c r="AZ318" s="358"/>
      <c r="BA318" s="295"/>
      <c r="BE318" s="358"/>
      <c r="BF318" s="295"/>
      <c r="BG318" s="358"/>
      <c r="BH318" s="358"/>
      <c r="BI318" s="358"/>
      <c r="BJ318" s="295"/>
      <c r="BN318" s="358"/>
      <c r="BO318" s="295"/>
      <c r="BP318" s="358"/>
      <c r="BQ318" s="358"/>
      <c r="BR318" s="358"/>
      <c r="BS318" s="295"/>
      <c r="BW318" s="358"/>
      <c r="BX318" s="295"/>
      <c r="BY318" s="358"/>
      <c r="BZ318" s="358"/>
      <c r="CA318" s="358"/>
      <c r="CB318" s="295"/>
      <c r="CF318" s="358"/>
      <c r="CG318" s="295"/>
      <c r="CH318" s="358"/>
      <c r="CI318" s="358"/>
      <c r="CJ318" s="358"/>
      <c r="CK318" s="295"/>
      <c r="CO318" s="358"/>
      <c r="CP318" s="295"/>
      <c r="CQ318" s="358"/>
      <c r="CR318" s="358"/>
      <c r="CS318" s="358"/>
      <c r="CT318" s="295"/>
      <c r="CX318" s="358"/>
      <c r="CY318" s="295"/>
      <c r="CZ318" s="358"/>
      <c r="DA318" s="358"/>
      <c r="DB318" s="358"/>
      <c r="DC318" s="295"/>
    </row>
    <row r="319" spans="48:107">
      <c r="AV319" s="358"/>
      <c r="AW319" s="295"/>
      <c r="AX319" s="295"/>
      <c r="AY319" s="358"/>
      <c r="AZ319" s="358"/>
      <c r="BA319" s="295"/>
      <c r="BE319" s="358"/>
      <c r="BF319" s="295"/>
      <c r="BG319" s="358"/>
      <c r="BH319" s="358"/>
      <c r="BI319" s="358"/>
      <c r="BJ319" s="295"/>
      <c r="BN319" s="358"/>
      <c r="BO319" s="295"/>
      <c r="BP319" s="358"/>
      <c r="BQ319" s="358"/>
      <c r="BR319" s="358"/>
      <c r="BS319" s="295"/>
      <c r="BW319" s="358"/>
      <c r="BX319" s="295"/>
      <c r="BY319" s="358"/>
      <c r="BZ319" s="358"/>
      <c r="CA319" s="358"/>
      <c r="CB319" s="295"/>
      <c r="CF319" s="358"/>
      <c r="CG319" s="295"/>
      <c r="CH319" s="358"/>
      <c r="CI319" s="358"/>
      <c r="CJ319" s="358"/>
      <c r="CK319" s="295"/>
      <c r="CO319" s="358"/>
      <c r="CP319" s="295"/>
      <c r="CQ319" s="358"/>
      <c r="CR319" s="358"/>
      <c r="CS319" s="358"/>
      <c r="CT319" s="295"/>
      <c r="CX319" s="358"/>
      <c r="CY319" s="295"/>
      <c r="CZ319" s="358"/>
      <c r="DA319" s="358"/>
      <c r="DB319" s="358"/>
      <c r="DC319" s="295"/>
    </row>
    <row r="320" spans="48:107">
      <c r="AV320" s="358"/>
      <c r="AW320" s="295"/>
      <c r="AX320" s="358"/>
      <c r="AY320" s="358"/>
      <c r="AZ320" s="358"/>
      <c r="BA320" s="295"/>
      <c r="BE320" s="358"/>
      <c r="BF320" s="295"/>
      <c r="BG320" s="358"/>
      <c r="BH320" s="358"/>
      <c r="BI320" s="358"/>
      <c r="BJ320" s="295"/>
      <c r="BN320" s="358"/>
      <c r="BO320" s="295"/>
      <c r="BP320" s="358"/>
      <c r="BQ320" s="358"/>
      <c r="BR320" s="358"/>
      <c r="BS320" s="295"/>
      <c r="BW320" s="358"/>
      <c r="BX320" s="295"/>
      <c r="BY320" s="358"/>
      <c r="BZ320" s="358"/>
      <c r="CA320" s="358"/>
      <c r="CB320" s="295"/>
      <c r="CF320" s="358"/>
      <c r="CG320" s="295"/>
      <c r="CH320" s="358"/>
      <c r="CI320" s="358"/>
      <c r="CJ320" s="358"/>
      <c r="CK320" s="295"/>
      <c r="CO320" s="358"/>
      <c r="CP320" s="295"/>
      <c r="CQ320" s="358"/>
      <c r="CR320" s="358"/>
      <c r="CS320" s="358"/>
      <c r="CT320" s="295"/>
      <c r="CX320" s="358"/>
      <c r="CY320" s="295"/>
      <c r="CZ320" s="358"/>
      <c r="DA320" s="358"/>
      <c r="DB320" s="358"/>
      <c r="DC320" s="295"/>
    </row>
    <row r="321" spans="48:107">
      <c r="AV321" s="358"/>
      <c r="AW321" s="295"/>
      <c r="AX321" s="358"/>
      <c r="AY321" s="358"/>
      <c r="AZ321" s="358"/>
      <c r="BA321" s="295"/>
      <c r="BE321" s="358"/>
      <c r="BF321" s="295"/>
      <c r="BG321" s="358"/>
      <c r="BH321" s="358"/>
      <c r="BI321" s="358"/>
      <c r="BJ321" s="295"/>
      <c r="BN321" s="358"/>
      <c r="BO321" s="295"/>
      <c r="BP321" s="358"/>
      <c r="BQ321" s="358"/>
      <c r="BR321" s="358"/>
      <c r="BS321" s="295"/>
      <c r="BW321" s="358"/>
      <c r="BX321" s="295"/>
      <c r="BY321" s="358"/>
      <c r="BZ321" s="358"/>
      <c r="CA321" s="358"/>
      <c r="CB321" s="295"/>
      <c r="CF321" s="358"/>
      <c r="CG321" s="295"/>
      <c r="CH321" s="358"/>
      <c r="CI321" s="358"/>
      <c r="CJ321" s="358"/>
      <c r="CK321" s="295"/>
      <c r="CO321" s="358"/>
      <c r="CP321" s="295"/>
      <c r="CQ321" s="358"/>
      <c r="CR321" s="358"/>
      <c r="CS321" s="358"/>
      <c r="CT321" s="295"/>
      <c r="CX321" s="358"/>
      <c r="CY321" s="295"/>
      <c r="CZ321" s="358"/>
      <c r="DA321" s="358"/>
      <c r="DB321" s="358"/>
      <c r="DC321" s="295"/>
    </row>
    <row r="322" spans="48:107">
      <c r="AV322" s="358"/>
      <c r="AW322" s="295"/>
      <c r="AX322" s="358"/>
      <c r="AY322" s="358"/>
      <c r="AZ322" s="358"/>
      <c r="BA322" s="295"/>
      <c r="BE322" s="358"/>
      <c r="BF322" s="295"/>
      <c r="BG322" s="358"/>
      <c r="BH322" s="358"/>
      <c r="BI322" s="358"/>
      <c r="BJ322" s="295"/>
      <c r="BN322" s="358"/>
      <c r="BO322" s="295"/>
      <c r="BP322" s="358"/>
      <c r="BQ322" s="358"/>
      <c r="BR322" s="358"/>
      <c r="BS322" s="295"/>
      <c r="BW322" s="358"/>
      <c r="BX322" s="295"/>
      <c r="BY322" s="358"/>
      <c r="BZ322" s="358"/>
      <c r="CA322" s="358"/>
      <c r="CB322" s="295"/>
      <c r="CF322" s="358"/>
      <c r="CG322" s="295"/>
      <c r="CH322" s="358"/>
      <c r="CI322" s="358"/>
      <c r="CJ322" s="358"/>
      <c r="CK322" s="295"/>
      <c r="CO322" s="358"/>
      <c r="CP322" s="295"/>
      <c r="CQ322" s="358"/>
      <c r="CR322" s="358"/>
      <c r="CS322" s="358"/>
      <c r="CT322" s="295"/>
      <c r="CX322" s="358"/>
      <c r="CY322" s="295"/>
      <c r="CZ322" s="358"/>
      <c r="DA322" s="358"/>
      <c r="DB322" s="358"/>
      <c r="DC322" s="295"/>
    </row>
    <row r="323" spans="48:107">
      <c r="AV323" s="358"/>
      <c r="AW323" s="295"/>
      <c r="AX323" s="358"/>
      <c r="AY323" s="358"/>
      <c r="AZ323" s="358"/>
      <c r="BA323" s="295"/>
      <c r="BE323" s="358"/>
      <c r="BF323" s="295"/>
      <c r="BG323" s="358"/>
      <c r="BH323" s="358"/>
      <c r="BI323" s="358"/>
      <c r="BJ323" s="295"/>
      <c r="BN323" s="358"/>
      <c r="BO323" s="295"/>
      <c r="BP323" s="358"/>
      <c r="BQ323" s="358"/>
      <c r="BR323" s="358"/>
      <c r="BS323" s="295"/>
      <c r="BW323" s="358"/>
      <c r="BX323" s="295"/>
      <c r="BY323" s="358"/>
      <c r="BZ323" s="358"/>
      <c r="CA323" s="358"/>
      <c r="CB323" s="295"/>
      <c r="CF323" s="358"/>
      <c r="CG323" s="295"/>
      <c r="CH323" s="358"/>
      <c r="CI323" s="358"/>
      <c r="CJ323" s="358"/>
      <c r="CK323" s="295"/>
      <c r="CO323" s="358"/>
      <c r="CP323" s="295"/>
      <c r="CQ323" s="358"/>
      <c r="CR323" s="358"/>
      <c r="CS323" s="358"/>
      <c r="CT323" s="295"/>
      <c r="CX323" s="358"/>
      <c r="CY323" s="295"/>
      <c r="CZ323" s="358"/>
      <c r="DA323" s="358"/>
      <c r="DB323" s="358"/>
      <c r="DC323" s="295"/>
    </row>
    <row r="324" spans="48:107">
      <c r="AV324" s="358"/>
      <c r="AW324" s="295"/>
      <c r="AX324" s="358"/>
      <c r="AY324" s="358"/>
      <c r="AZ324" s="358"/>
      <c r="BA324" s="295"/>
      <c r="BE324" s="358"/>
      <c r="BF324" s="295"/>
      <c r="BG324" s="358"/>
      <c r="BH324" s="358"/>
      <c r="BI324" s="358"/>
      <c r="BJ324" s="295"/>
      <c r="BN324" s="358"/>
      <c r="BO324" s="295"/>
      <c r="BP324" s="358"/>
      <c r="BQ324" s="358"/>
      <c r="BR324" s="358"/>
      <c r="BS324" s="295"/>
      <c r="BW324" s="358"/>
      <c r="BX324" s="295"/>
      <c r="BY324" s="358"/>
      <c r="BZ324" s="358"/>
      <c r="CA324" s="358"/>
      <c r="CB324" s="295"/>
      <c r="CF324" s="358"/>
      <c r="CG324" s="295"/>
      <c r="CH324" s="358"/>
      <c r="CI324" s="358"/>
      <c r="CJ324" s="358"/>
      <c r="CK324" s="295"/>
      <c r="CO324" s="358"/>
      <c r="CP324" s="295"/>
      <c r="CQ324" s="358"/>
      <c r="CR324" s="358"/>
      <c r="CS324" s="358"/>
      <c r="CT324" s="295"/>
      <c r="CX324" s="358"/>
      <c r="CY324" s="295"/>
      <c r="CZ324" s="358"/>
      <c r="DA324" s="358"/>
      <c r="DB324" s="358"/>
      <c r="DC324" s="295"/>
    </row>
    <row r="325" spans="48:107">
      <c r="AV325" s="358"/>
      <c r="AW325" s="295"/>
      <c r="AX325" s="358"/>
      <c r="AY325" s="358"/>
      <c r="AZ325" s="358"/>
      <c r="BA325" s="295"/>
      <c r="BE325" s="358"/>
      <c r="BF325" s="295"/>
      <c r="BG325" s="358"/>
      <c r="BH325" s="358"/>
      <c r="BI325" s="358"/>
      <c r="BJ325" s="295"/>
      <c r="BN325" s="358"/>
      <c r="BO325" s="295"/>
      <c r="BP325" s="358"/>
      <c r="BQ325" s="358"/>
      <c r="BR325" s="358"/>
      <c r="BS325" s="295"/>
      <c r="BW325" s="358"/>
      <c r="BX325" s="295"/>
      <c r="BY325" s="358"/>
      <c r="BZ325" s="358"/>
      <c r="CA325" s="358"/>
      <c r="CB325" s="295"/>
      <c r="CF325" s="358"/>
      <c r="CG325" s="295"/>
      <c r="CH325" s="358"/>
      <c r="CI325" s="358"/>
      <c r="CJ325" s="358"/>
      <c r="CK325" s="295"/>
      <c r="CO325" s="358"/>
      <c r="CP325" s="295"/>
      <c r="CQ325" s="358"/>
      <c r="CR325" s="358"/>
      <c r="CS325" s="358"/>
      <c r="CT325" s="295"/>
      <c r="CX325" s="358"/>
      <c r="CY325" s="295"/>
      <c r="CZ325" s="358"/>
      <c r="DA325" s="358"/>
      <c r="DB325" s="358"/>
      <c r="DC325" s="295"/>
    </row>
    <row r="326" spans="48:107">
      <c r="AV326" s="358"/>
      <c r="AW326" s="295"/>
      <c r="AX326" s="358"/>
      <c r="AY326" s="358"/>
      <c r="AZ326" s="358"/>
      <c r="BA326" s="295"/>
      <c r="BE326" s="358"/>
      <c r="BF326" s="295"/>
      <c r="BG326" s="358"/>
      <c r="BH326" s="358"/>
      <c r="BI326" s="358"/>
      <c r="BJ326" s="295"/>
      <c r="BN326" s="358"/>
      <c r="BO326" s="295"/>
      <c r="BP326" s="358"/>
      <c r="BQ326" s="358"/>
      <c r="BR326" s="358"/>
      <c r="BS326" s="295"/>
      <c r="BW326" s="358"/>
      <c r="BX326" s="295"/>
      <c r="BY326" s="358"/>
      <c r="BZ326" s="358"/>
      <c r="CA326" s="358"/>
      <c r="CB326" s="295"/>
      <c r="CF326" s="358"/>
      <c r="CG326" s="295"/>
      <c r="CH326" s="358"/>
      <c r="CI326" s="358"/>
      <c r="CJ326" s="358"/>
      <c r="CK326" s="295"/>
      <c r="CO326" s="358"/>
      <c r="CP326" s="295"/>
      <c r="CQ326" s="358"/>
      <c r="CR326" s="358"/>
      <c r="CS326" s="358"/>
      <c r="CT326" s="295"/>
      <c r="CX326" s="358"/>
      <c r="CY326" s="295"/>
      <c r="CZ326" s="358"/>
      <c r="DA326" s="358"/>
      <c r="DB326" s="358"/>
      <c r="DC326" s="295"/>
    </row>
    <row r="327" spans="48:107">
      <c r="AV327" s="358"/>
      <c r="AW327" s="295"/>
      <c r="AX327" s="358"/>
      <c r="AY327" s="358"/>
      <c r="AZ327" s="358"/>
      <c r="BA327" s="295"/>
      <c r="BE327" s="358"/>
      <c r="BF327" s="295"/>
      <c r="BG327" s="358"/>
      <c r="BH327" s="358"/>
      <c r="BI327" s="358"/>
      <c r="BJ327" s="295"/>
      <c r="BN327" s="358"/>
      <c r="BO327" s="295"/>
      <c r="BP327" s="358"/>
      <c r="BQ327" s="358"/>
      <c r="BR327" s="358"/>
      <c r="BS327" s="295"/>
      <c r="BW327" s="358"/>
      <c r="BX327" s="295"/>
      <c r="BY327" s="358"/>
      <c r="BZ327" s="358"/>
      <c r="CA327" s="358"/>
      <c r="CB327" s="295"/>
      <c r="CF327" s="358"/>
      <c r="CG327" s="295"/>
      <c r="CH327" s="358"/>
      <c r="CI327" s="358"/>
      <c r="CJ327" s="358"/>
      <c r="CK327" s="295"/>
      <c r="CO327" s="358"/>
      <c r="CP327" s="295"/>
      <c r="CQ327" s="358"/>
      <c r="CR327" s="358"/>
      <c r="CS327" s="358"/>
      <c r="CT327" s="295"/>
      <c r="CX327" s="358"/>
      <c r="CY327" s="295"/>
      <c r="CZ327" s="358"/>
      <c r="DA327" s="358"/>
      <c r="DB327" s="358"/>
      <c r="DC327" s="295"/>
    </row>
    <row r="328" spans="48:107">
      <c r="AV328" s="358"/>
      <c r="AW328" s="295"/>
      <c r="AX328" s="358"/>
      <c r="AY328" s="358"/>
      <c r="AZ328" s="358"/>
      <c r="BA328" s="295"/>
      <c r="BE328" s="358"/>
      <c r="BF328" s="295"/>
      <c r="BG328" s="358"/>
      <c r="BH328" s="358"/>
      <c r="BI328" s="358"/>
      <c r="BJ328" s="295"/>
      <c r="BN328" s="358"/>
      <c r="BO328" s="295"/>
      <c r="BP328" s="358"/>
      <c r="BQ328" s="358"/>
      <c r="BR328" s="358"/>
      <c r="BS328" s="295"/>
      <c r="BW328" s="358"/>
      <c r="BX328" s="295"/>
      <c r="BY328" s="358"/>
      <c r="BZ328" s="358"/>
      <c r="CA328" s="358"/>
      <c r="CB328" s="295"/>
      <c r="CF328" s="358"/>
      <c r="CG328" s="295"/>
      <c r="CH328" s="358"/>
      <c r="CI328" s="358"/>
      <c r="CJ328" s="358"/>
      <c r="CK328" s="295"/>
      <c r="CO328" s="358"/>
      <c r="CP328" s="295"/>
      <c r="CQ328" s="358"/>
      <c r="CR328" s="358"/>
      <c r="CS328" s="358"/>
      <c r="CT328" s="295"/>
      <c r="CX328" s="358"/>
      <c r="CY328" s="295"/>
      <c r="CZ328" s="358"/>
      <c r="DA328" s="358"/>
      <c r="DB328" s="358"/>
      <c r="DC328" s="295"/>
    </row>
    <row r="329" spans="48:107">
      <c r="AV329" s="358"/>
      <c r="AW329" s="295"/>
      <c r="AX329" s="358"/>
      <c r="AY329" s="358"/>
      <c r="AZ329" s="358"/>
      <c r="BA329" s="295"/>
      <c r="BE329" s="358"/>
      <c r="BF329" s="295"/>
      <c r="BG329" s="358"/>
      <c r="BH329" s="358"/>
      <c r="BI329" s="358"/>
      <c r="BJ329" s="295"/>
      <c r="BN329" s="358"/>
      <c r="BO329" s="295"/>
      <c r="BP329" s="358"/>
      <c r="BQ329" s="358"/>
      <c r="BR329" s="358"/>
      <c r="BS329" s="295"/>
      <c r="BW329" s="358"/>
      <c r="BX329" s="295"/>
      <c r="BY329" s="358"/>
      <c r="BZ329" s="358"/>
      <c r="CA329" s="358"/>
      <c r="CB329" s="295"/>
      <c r="CF329" s="358"/>
      <c r="CG329" s="295"/>
      <c r="CH329" s="358"/>
      <c r="CI329" s="358"/>
      <c r="CJ329" s="358"/>
      <c r="CK329" s="295"/>
      <c r="CO329" s="358"/>
      <c r="CP329" s="295"/>
      <c r="CQ329" s="358"/>
      <c r="CR329" s="358"/>
      <c r="CS329" s="358"/>
      <c r="CT329" s="295"/>
      <c r="CX329" s="358"/>
      <c r="CY329" s="295"/>
      <c r="CZ329" s="358"/>
      <c r="DA329" s="358"/>
      <c r="DB329" s="358"/>
      <c r="DC329" s="295"/>
    </row>
    <row r="330" spans="48:107">
      <c r="AV330" s="358"/>
      <c r="AW330" s="295"/>
      <c r="AX330" s="358"/>
      <c r="AY330" s="358"/>
      <c r="AZ330" s="358"/>
      <c r="BA330" s="295"/>
      <c r="BE330" s="358"/>
      <c r="BF330" s="295"/>
      <c r="BG330" s="358"/>
      <c r="BH330" s="358"/>
      <c r="BI330" s="358"/>
      <c r="BJ330" s="295"/>
      <c r="BN330" s="358"/>
      <c r="BO330" s="295"/>
      <c r="BP330" s="358"/>
      <c r="BQ330" s="358"/>
      <c r="BR330" s="358"/>
      <c r="BS330" s="295"/>
      <c r="BW330" s="358"/>
      <c r="BX330" s="295"/>
      <c r="BY330" s="358"/>
      <c r="BZ330" s="358"/>
      <c r="CA330" s="358"/>
      <c r="CB330" s="295"/>
      <c r="CF330" s="358"/>
      <c r="CG330" s="295"/>
      <c r="CH330" s="358"/>
      <c r="CI330" s="358"/>
      <c r="CJ330" s="358"/>
      <c r="CK330" s="295"/>
      <c r="CO330" s="358"/>
      <c r="CP330" s="295"/>
      <c r="CQ330" s="358"/>
      <c r="CR330" s="358"/>
      <c r="CS330" s="358"/>
      <c r="CT330" s="295"/>
      <c r="CX330" s="358"/>
      <c r="CY330" s="295"/>
      <c r="CZ330" s="358"/>
      <c r="DA330" s="358"/>
      <c r="DB330" s="358"/>
      <c r="DC330" s="295"/>
    </row>
    <row r="331" spans="48:107">
      <c r="AV331" s="358"/>
      <c r="AW331" s="295"/>
      <c r="AX331" s="358"/>
      <c r="AY331" s="358"/>
      <c r="AZ331" s="358"/>
      <c r="BA331" s="295"/>
      <c r="BE331" s="358"/>
      <c r="BF331" s="295"/>
      <c r="BG331" s="358"/>
      <c r="BH331" s="358"/>
      <c r="BI331" s="358"/>
      <c r="BJ331" s="295"/>
      <c r="BN331" s="358"/>
      <c r="BO331" s="295"/>
      <c r="BP331" s="358"/>
      <c r="BQ331" s="358"/>
      <c r="BR331" s="358"/>
      <c r="BS331" s="295"/>
      <c r="BW331" s="358"/>
      <c r="BX331" s="295"/>
      <c r="BY331" s="358"/>
      <c r="BZ331" s="358"/>
      <c r="CA331" s="358"/>
      <c r="CB331" s="295"/>
      <c r="CF331" s="358"/>
      <c r="CG331" s="295"/>
      <c r="CH331" s="358"/>
      <c r="CI331" s="358"/>
      <c r="CJ331" s="358"/>
      <c r="CK331" s="295"/>
      <c r="CO331" s="358"/>
      <c r="CP331" s="295"/>
      <c r="CQ331" s="358"/>
      <c r="CR331" s="358"/>
      <c r="CS331" s="358"/>
      <c r="CT331" s="295"/>
      <c r="CX331" s="358"/>
      <c r="CY331" s="295"/>
      <c r="CZ331" s="358"/>
      <c r="DA331" s="358"/>
      <c r="DB331" s="358"/>
      <c r="DC331" s="295"/>
    </row>
    <row r="332" spans="48:107">
      <c r="AV332" s="358"/>
      <c r="AW332" s="295"/>
      <c r="AX332" s="358"/>
      <c r="AY332" s="358"/>
      <c r="AZ332" s="358"/>
      <c r="BA332" s="295"/>
      <c r="BE332" s="358"/>
      <c r="BF332" s="295"/>
      <c r="BG332" s="358"/>
      <c r="BH332" s="358"/>
      <c r="BI332" s="358"/>
      <c r="BJ332" s="295"/>
      <c r="BN332" s="358"/>
      <c r="BO332" s="295"/>
      <c r="BP332" s="358"/>
      <c r="BQ332" s="358"/>
      <c r="BR332" s="358"/>
      <c r="BS332" s="295"/>
      <c r="BW332" s="358"/>
      <c r="BX332" s="295"/>
      <c r="BY332" s="358"/>
      <c r="BZ332" s="358"/>
      <c r="CA332" s="358"/>
      <c r="CB332" s="295"/>
      <c r="CF332" s="358"/>
      <c r="CG332" s="295"/>
      <c r="CH332" s="358"/>
      <c r="CI332" s="358"/>
      <c r="CJ332" s="358"/>
      <c r="CK332" s="295"/>
      <c r="CO332" s="358"/>
      <c r="CP332" s="295"/>
      <c r="CQ332" s="358"/>
      <c r="CR332" s="358"/>
      <c r="CS332" s="358"/>
      <c r="CT332" s="295"/>
      <c r="CX332" s="358"/>
      <c r="CY332" s="295"/>
      <c r="CZ332" s="358"/>
      <c r="DA332" s="358"/>
      <c r="DB332" s="358"/>
      <c r="DC332" s="295"/>
    </row>
    <row r="333" spans="48:107">
      <c r="AV333" s="358"/>
      <c r="AW333" s="295"/>
      <c r="AX333" s="358"/>
      <c r="AY333" s="358"/>
      <c r="AZ333" s="358"/>
      <c r="BA333" s="295"/>
      <c r="BE333" s="358"/>
      <c r="BF333" s="295"/>
      <c r="BG333" s="358"/>
      <c r="BH333" s="358"/>
      <c r="BI333" s="358"/>
      <c r="BJ333" s="295"/>
      <c r="BN333" s="358"/>
      <c r="BO333" s="295"/>
      <c r="BP333" s="358"/>
      <c r="BQ333" s="358"/>
      <c r="BR333" s="358"/>
      <c r="BS333" s="295"/>
      <c r="BW333" s="358"/>
      <c r="BX333" s="295"/>
      <c r="BY333" s="358"/>
      <c r="BZ333" s="358"/>
      <c r="CA333" s="358"/>
      <c r="CB333" s="295"/>
      <c r="CF333" s="358"/>
      <c r="CG333" s="295"/>
      <c r="CH333" s="358"/>
      <c r="CI333" s="358"/>
      <c r="CJ333" s="358"/>
      <c r="CK333" s="295"/>
      <c r="CO333" s="358"/>
      <c r="CP333" s="295"/>
      <c r="CQ333" s="358"/>
      <c r="CR333" s="358"/>
      <c r="CS333" s="358"/>
      <c r="CT333" s="295"/>
      <c r="CX333" s="358"/>
      <c r="CY333" s="295"/>
      <c r="CZ333" s="358"/>
      <c r="DA333" s="358"/>
      <c r="DB333" s="358"/>
      <c r="DC333" s="295"/>
    </row>
    <row r="334" spans="48:107">
      <c r="AV334" s="358"/>
      <c r="AW334" s="295"/>
      <c r="AX334" s="358"/>
      <c r="AY334" s="358"/>
      <c r="AZ334" s="358"/>
      <c r="BA334" s="295"/>
      <c r="BE334" s="358"/>
      <c r="BF334" s="295"/>
      <c r="BG334" s="358"/>
      <c r="BH334" s="358"/>
      <c r="BI334" s="358"/>
      <c r="BJ334" s="295"/>
      <c r="BN334" s="358"/>
      <c r="BO334" s="295"/>
      <c r="BP334" s="358"/>
      <c r="BQ334" s="358"/>
      <c r="BR334" s="358"/>
      <c r="BS334" s="295"/>
      <c r="BW334" s="358"/>
      <c r="BX334" s="295"/>
      <c r="BY334" s="358"/>
      <c r="BZ334" s="358"/>
      <c r="CA334" s="358"/>
      <c r="CB334" s="295"/>
      <c r="CF334" s="358"/>
      <c r="CG334" s="295"/>
      <c r="CH334" s="358"/>
      <c r="CI334" s="358"/>
      <c r="CJ334" s="358"/>
      <c r="CK334" s="295"/>
      <c r="CO334" s="358"/>
      <c r="CP334" s="295"/>
      <c r="CQ334" s="358"/>
      <c r="CR334" s="358"/>
      <c r="CS334" s="358"/>
      <c r="CT334" s="295"/>
      <c r="CX334" s="358"/>
      <c r="CY334" s="295"/>
      <c r="CZ334" s="358"/>
      <c r="DA334" s="358"/>
      <c r="DB334" s="358"/>
      <c r="DC334" s="295"/>
    </row>
    <row r="335" spans="48:107">
      <c r="AV335" s="358"/>
      <c r="AW335" s="295"/>
      <c r="AX335" s="358"/>
      <c r="AY335" s="358"/>
      <c r="AZ335" s="358"/>
      <c r="BA335" s="295"/>
      <c r="BE335" s="358"/>
      <c r="BF335" s="295"/>
      <c r="BG335" s="358"/>
      <c r="BH335" s="358"/>
      <c r="BI335" s="358"/>
      <c r="BJ335" s="295"/>
      <c r="BN335" s="358"/>
      <c r="BO335" s="295"/>
      <c r="BP335" s="358"/>
      <c r="BQ335" s="358"/>
      <c r="BR335" s="358"/>
      <c r="BS335" s="295"/>
      <c r="BW335" s="358"/>
      <c r="BX335" s="295"/>
      <c r="BY335" s="358"/>
      <c r="BZ335" s="358"/>
      <c r="CA335" s="358"/>
      <c r="CB335" s="295"/>
      <c r="CF335" s="358"/>
      <c r="CG335" s="295"/>
      <c r="CH335" s="358"/>
      <c r="CI335" s="358"/>
      <c r="CJ335" s="358"/>
      <c r="CK335" s="295"/>
      <c r="CO335" s="358"/>
      <c r="CP335" s="295"/>
      <c r="CQ335" s="358"/>
      <c r="CR335" s="358"/>
      <c r="CS335" s="358"/>
      <c r="CT335" s="295"/>
      <c r="CX335" s="358"/>
      <c r="CY335" s="295"/>
      <c r="CZ335" s="358"/>
      <c r="DA335" s="358"/>
      <c r="DB335" s="358"/>
      <c r="DC335" s="295"/>
    </row>
    <row r="336" spans="48:107">
      <c r="AV336" s="358"/>
      <c r="AW336" s="295"/>
      <c r="AX336" s="358"/>
      <c r="AY336" s="358"/>
      <c r="AZ336" s="358"/>
      <c r="BA336" s="295"/>
      <c r="BE336" s="358"/>
      <c r="BF336" s="295"/>
      <c r="BG336" s="358"/>
      <c r="BH336" s="358"/>
      <c r="BI336" s="358"/>
      <c r="BJ336" s="295"/>
      <c r="BN336" s="358"/>
      <c r="BO336" s="295"/>
      <c r="BP336" s="358"/>
      <c r="BQ336" s="358"/>
      <c r="BR336" s="358"/>
      <c r="BS336" s="295"/>
      <c r="BW336" s="358"/>
      <c r="BX336" s="295"/>
      <c r="BY336" s="358"/>
      <c r="BZ336" s="358"/>
      <c r="CA336" s="358"/>
      <c r="CB336" s="295"/>
      <c r="CF336" s="358"/>
      <c r="CG336" s="295"/>
      <c r="CH336" s="358"/>
      <c r="CI336" s="358"/>
      <c r="CJ336" s="358"/>
      <c r="CK336" s="295"/>
      <c r="CO336" s="358"/>
      <c r="CP336" s="295"/>
      <c r="CQ336" s="358"/>
      <c r="CR336" s="358"/>
      <c r="CS336" s="358"/>
      <c r="CT336" s="295"/>
      <c r="CX336" s="358"/>
      <c r="CY336" s="295"/>
      <c r="CZ336" s="358"/>
      <c r="DA336" s="358"/>
      <c r="DB336" s="358"/>
      <c r="DC336" s="295"/>
    </row>
    <row r="337" spans="48:107">
      <c r="AV337" s="358"/>
      <c r="AW337" s="295"/>
      <c r="AX337" s="358"/>
      <c r="AY337" s="358"/>
      <c r="AZ337" s="358"/>
      <c r="BA337" s="295"/>
      <c r="BE337" s="358"/>
      <c r="BF337" s="295"/>
      <c r="BG337" s="358"/>
      <c r="BH337" s="358"/>
      <c r="BI337" s="358"/>
      <c r="BJ337" s="295"/>
      <c r="BN337" s="358"/>
      <c r="BO337" s="295"/>
      <c r="BP337" s="358"/>
      <c r="BQ337" s="358"/>
      <c r="BR337" s="358"/>
      <c r="BS337" s="295"/>
      <c r="BW337" s="358"/>
      <c r="BX337" s="295"/>
      <c r="BY337" s="358"/>
      <c r="BZ337" s="358"/>
      <c r="CA337" s="358"/>
      <c r="CB337" s="295"/>
      <c r="CF337" s="358"/>
      <c r="CG337" s="295"/>
      <c r="CH337" s="358"/>
      <c r="CI337" s="358"/>
      <c r="CJ337" s="358"/>
      <c r="CK337" s="295"/>
      <c r="CO337" s="358"/>
      <c r="CP337" s="295"/>
      <c r="CQ337" s="358"/>
      <c r="CR337" s="358"/>
      <c r="CS337" s="358"/>
      <c r="CT337" s="295"/>
      <c r="CX337" s="358"/>
      <c r="CY337" s="295"/>
      <c r="CZ337" s="358"/>
      <c r="DA337" s="358"/>
      <c r="DB337" s="358"/>
      <c r="DC337" s="295"/>
    </row>
    <row r="338" spans="48:107">
      <c r="AV338" s="358"/>
      <c r="AW338" s="295"/>
      <c r="AX338" s="358"/>
      <c r="AY338" s="358"/>
      <c r="AZ338" s="358"/>
      <c r="BA338" s="295"/>
      <c r="BE338" s="358"/>
      <c r="BF338" s="295"/>
      <c r="BG338" s="358"/>
      <c r="BH338" s="358"/>
      <c r="BI338" s="358"/>
      <c r="BJ338" s="295"/>
      <c r="BN338" s="358"/>
      <c r="BO338" s="295"/>
      <c r="BP338" s="358"/>
      <c r="BQ338" s="358"/>
      <c r="BR338" s="358"/>
      <c r="BS338" s="295"/>
      <c r="BW338" s="358"/>
      <c r="BX338" s="295"/>
      <c r="BY338" s="358"/>
      <c r="BZ338" s="358"/>
      <c r="CA338" s="358"/>
      <c r="CB338" s="295"/>
      <c r="CF338" s="358"/>
      <c r="CG338" s="295"/>
      <c r="CH338" s="358"/>
      <c r="CI338" s="358"/>
      <c r="CJ338" s="358"/>
      <c r="CK338" s="295"/>
      <c r="CO338" s="358"/>
      <c r="CP338" s="295"/>
      <c r="CQ338" s="358"/>
      <c r="CR338" s="358"/>
      <c r="CS338" s="358"/>
      <c r="CT338" s="295"/>
      <c r="CX338" s="358"/>
      <c r="CY338" s="295"/>
      <c r="CZ338" s="358"/>
      <c r="DA338" s="358"/>
      <c r="DB338" s="358"/>
      <c r="DC338" s="295"/>
    </row>
    <row r="339" spans="48:107">
      <c r="AV339" s="358"/>
      <c r="AW339" s="295"/>
      <c r="AX339" s="358"/>
      <c r="AY339" s="358"/>
      <c r="AZ339" s="358"/>
      <c r="BA339" s="295"/>
      <c r="BE339" s="358"/>
      <c r="BF339" s="295"/>
      <c r="BG339" s="358"/>
      <c r="BH339" s="358"/>
      <c r="BI339" s="358"/>
      <c r="BJ339" s="295"/>
      <c r="BN339" s="358"/>
      <c r="BO339" s="295"/>
      <c r="BP339" s="358"/>
      <c r="BQ339" s="358"/>
      <c r="BR339" s="358"/>
      <c r="BS339" s="295"/>
      <c r="BW339" s="358"/>
      <c r="BX339" s="295"/>
      <c r="BY339" s="358"/>
      <c r="BZ339" s="358"/>
      <c r="CA339" s="358"/>
      <c r="CB339" s="295"/>
      <c r="CF339" s="358"/>
      <c r="CG339" s="295"/>
      <c r="CH339" s="358"/>
      <c r="CI339" s="358"/>
      <c r="CJ339" s="358"/>
      <c r="CK339" s="295"/>
      <c r="CO339" s="358"/>
      <c r="CP339" s="295"/>
      <c r="CQ339" s="358"/>
      <c r="CR339" s="358"/>
      <c r="CS339" s="358"/>
      <c r="CT339" s="295"/>
      <c r="CX339" s="358"/>
      <c r="CY339" s="295"/>
      <c r="CZ339" s="358"/>
      <c r="DA339" s="358"/>
      <c r="DB339" s="358"/>
      <c r="DC339" s="295"/>
    </row>
    <row r="340" spans="48:107">
      <c r="AV340" s="358"/>
      <c r="AW340" s="295"/>
      <c r="AX340" s="358"/>
      <c r="AY340" s="358"/>
      <c r="AZ340" s="358"/>
      <c r="BA340" s="295"/>
      <c r="BE340" s="358"/>
      <c r="BF340" s="295"/>
      <c r="BG340" s="358"/>
      <c r="BH340" s="358"/>
      <c r="BI340" s="358"/>
      <c r="BJ340" s="295"/>
      <c r="BN340" s="358"/>
      <c r="BO340" s="295"/>
      <c r="BP340" s="358"/>
      <c r="BQ340" s="358"/>
      <c r="BR340" s="358"/>
      <c r="BS340" s="295"/>
      <c r="BW340" s="358"/>
      <c r="BX340" s="295"/>
      <c r="BY340" s="358"/>
      <c r="BZ340" s="358"/>
      <c r="CA340" s="358"/>
      <c r="CB340" s="295"/>
      <c r="CF340" s="358"/>
      <c r="CG340" s="295"/>
      <c r="CH340" s="358"/>
      <c r="CI340" s="358"/>
      <c r="CJ340" s="358"/>
      <c r="CK340" s="295"/>
      <c r="CO340" s="358"/>
      <c r="CP340" s="295"/>
      <c r="CQ340" s="358"/>
      <c r="CR340" s="358"/>
      <c r="CS340" s="358"/>
      <c r="CT340" s="295"/>
      <c r="CX340" s="358"/>
      <c r="CY340" s="295"/>
      <c r="CZ340" s="358"/>
      <c r="DA340" s="358"/>
      <c r="DB340" s="358"/>
      <c r="DC340" s="295"/>
    </row>
    <row r="341" spans="48:107">
      <c r="AV341" s="358"/>
      <c r="AW341" s="295"/>
      <c r="AX341" s="358"/>
      <c r="AY341" s="358"/>
      <c r="AZ341" s="358"/>
      <c r="BA341" s="295"/>
      <c r="BE341" s="358"/>
      <c r="BF341" s="295"/>
      <c r="BG341" s="358"/>
      <c r="BH341" s="358"/>
      <c r="BI341" s="358"/>
      <c r="BJ341" s="295"/>
      <c r="BN341" s="358"/>
      <c r="BO341" s="295"/>
      <c r="BP341" s="358"/>
      <c r="BQ341" s="358"/>
      <c r="BR341" s="358"/>
      <c r="BS341" s="295"/>
      <c r="BW341" s="358"/>
      <c r="BX341" s="295"/>
      <c r="BY341" s="358"/>
      <c r="BZ341" s="358"/>
      <c r="CA341" s="358"/>
      <c r="CB341" s="295"/>
      <c r="CF341" s="358"/>
      <c r="CG341" s="295"/>
      <c r="CH341" s="358"/>
      <c r="CI341" s="358"/>
      <c r="CJ341" s="358"/>
      <c r="CK341" s="295"/>
      <c r="CO341" s="358"/>
      <c r="CP341" s="295"/>
      <c r="CQ341" s="358"/>
      <c r="CR341" s="358"/>
      <c r="CS341" s="358"/>
      <c r="CT341" s="295"/>
      <c r="CX341" s="358"/>
      <c r="CY341" s="295"/>
      <c r="CZ341" s="358"/>
      <c r="DA341" s="358"/>
      <c r="DB341" s="358"/>
      <c r="DC341" s="295"/>
    </row>
    <row r="342" spans="48:107">
      <c r="AV342" s="358"/>
      <c r="AW342" s="295"/>
      <c r="AX342" s="358"/>
      <c r="AY342" s="358"/>
      <c r="AZ342" s="358"/>
      <c r="BA342" s="295"/>
      <c r="BE342" s="358"/>
      <c r="BF342" s="295"/>
      <c r="BG342" s="358"/>
      <c r="BH342" s="358"/>
      <c r="BI342" s="358"/>
      <c r="BJ342" s="295"/>
      <c r="BN342" s="358"/>
      <c r="BO342" s="295"/>
      <c r="BP342" s="358"/>
      <c r="BQ342" s="358"/>
      <c r="BR342" s="358"/>
      <c r="BS342" s="295"/>
      <c r="BW342" s="358"/>
      <c r="BX342" s="295"/>
      <c r="BY342" s="358"/>
      <c r="BZ342" s="358"/>
      <c r="CA342" s="358"/>
      <c r="CB342" s="295"/>
      <c r="CF342" s="358"/>
      <c r="CG342" s="295"/>
      <c r="CH342" s="358"/>
      <c r="CI342" s="358"/>
      <c r="CJ342" s="358"/>
      <c r="CK342" s="295"/>
      <c r="CO342" s="358"/>
      <c r="CP342" s="295"/>
      <c r="CQ342" s="358"/>
      <c r="CR342" s="358"/>
      <c r="CS342" s="358"/>
      <c r="CT342" s="295"/>
      <c r="CX342" s="358"/>
      <c r="CY342" s="295"/>
      <c r="CZ342" s="358"/>
      <c r="DA342" s="358"/>
      <c r="DB342" s="358"/>
      <c r="DC342" s="295"/>
    </row>
    <row r="343" spans="48:107">
      <c r="AV343" s="358"/>
      <c r="AW343" s="295"/>
      <c r="AX343" s="358"/>
      <c r="AY343" s="358"/>
      <c r="AZ343" s="358"/>
      <c r="BA343" s="295"/>
      <c r="BE343" s="358"/>
      <c r="BF343" s="295"/>
      <c r="BG343" s="358"/>
      <c r="BH343" s="358"/>
      <c r="BI343" s="358"/>
      <c r="BJ343" s="295"/>
      <c r="BN343" s="358"/>
      <c r="BO343" s="295"/>
      <c r="BP343" s="358"/>
      <c r="BQ343" s="358"/>
      <c r="BR343" s="358"/>
      <c r="BS343" s="295"/>
      <c r="BW343" s="358"/>
      <c r="BX343" s="295"/>
      <c r="BY343" s="358"/>
      <c r="BZ343" s="358"/>
      <c r="CA343" s="358"/>
      <c r="CB343" s="295"/>
      <c r="CF343" s="358"/>
      <c r="CG343" s="295"/>
      <c r="CH343" s="358"/>
      <c r="CI343" s="358"/>
      <c r="CJ343" s="358"/>
      <c r="CK343" s="295"/>
      <c r="CO343" s="358"/>
      <c r="CP343" s="295"/>
      <c r="CQ343" s="358"/>
      <c r="CR343" s="358"/>
      <c r="CS343" s="358"/>
      <c r="CT343" s="295"/>
      <c r="CX343" s="358"/>
      <c r="CY343" s="295"/>
      <c r="CZ343" s="358"/>
      <c r="DA343" s="358"/>
      <c r="DB343" s="358"/>
      <c r="DC343" s="295"/>
    </row>
    <row r="344" spans="48:107">
      <c r="AV344" s="358"/>
      <c r="AW344" s="295"/>
      <c r="AX344" s="358"/>
      <c r="AY344" s="358"/>
      <c r="AZ344" s="358"/>
      <c r="BA344" s="295"/>
      <c r="BE344" s="358"/>
      <c r="BF344" s="295"/>
      <c r="BG344" s="358"/>
      <c r="BH344" s="358"/>
      <c r="BI344" s="358"/>
      <c r="BJ344" s="295"/>
      <c r="BN344" s="358"/>
      <c r="BO344" s="295"/>
      <c r="BP344" s="358"/>
      <c r="BQ344" s="358"/>
      <c r="BR344" s="358"/>
      <c r="BS344" s="295"/>
      <c r="BW344" s="358"/>
      <c r="BX344" s="295"/>
      <c r="BY344" s="358"/>
      <c r="BZ344" s="358"/>
      <c r="CA344" s="358"/>
      <c r="CB344" s="295"/>
      <c r="CF344" s="358"/>
      <c r="CG344" s="295"/>
      <c r="CH344" s="358"/>
      <c r="CI344" s="358"/>
      <c r="CJ344" s="358"/>
      <c r="CK344" s="295"/>
      <c r="CO344" s="358"/>
      <c r="CP344" s="295"/>
      <c r="CQ344" s="358"/>
      <c r="CR344" s="358"/>
      <c r="CS344" s="358"/>
      <c r="CT344" s="295"/>
      <c r="CX344" s="358"/>
      <c r="CY344" s="295"/>
      <c r="CZ344" s="358"/>
      <c r="DA344" s="358"/>
      <c r="DB344" s="358"/>
      <c r="DC344" s="295"/>
    </row>
    <row r="345" spans="48:107">
      <c r="AV345" s="358"/>
      <c r="AW345" s="295"/>
      <c r="AX345" s="358"/>
      <c r="AY345" s="358"/>
      <c r="AZ345" s="358"/>
      <c r="BA345" s="295"/>
      <c r="BE345" s="358"/>
      <c r="BF345" s="295"/>
      <c r="BG345" s="358"/>
      <c r="BH345" s="358"/>
      <c r="BI345" s="358"/>
      <c r="BJ345" s="295"/>
      <c r="BN345" s="358"/>
      <c r="BO345" s="295"/>
      <c r="BP345" s="358"/>
      <c r="BQ345" s="358"/>
      <c r="BR345" s="358"/>
      <c r="BS345" s="295"/>
      <c r="BW345" s="358"/>
      <c r="BX345" s="295"/>
      <c r="BY345" s="358"/>
      <c r="BZ345" s="358"/>
      <c r="CA345" s="358"/>
      <c r="CB345" s="295"/>
      <c r="CF345" s="358"/>
      <c r="CG345" s="295"/>
      <c r="CH345" s="358"/>
      <c r="CI345" s="358"/>
      <c r="CJ345" s="358"/>
      <c r="CK345" s="295"/>
      <c r="CO345" s="358"/>
      <c r="CP345" s="295"/>
      <c r="CQ345" s="358"/>
      <c r="CR345" s="358"/>
      <c r="CS345" s="358"/>
      <c r="CT345" s="295"/>
      <c r="CX345" s="358"/>
      <c r="CY345" s="295"/>
      <c r="CZ345" s="358"/>
      <c r="DA345" s="358"/>
      <c r="DB345" s="358"/>
      <c r="DC345" s="295"/>
    </row>
    <row r="346" spans="48:107">
      <c r="AV346" s="358"/>
      <c r="AW346" s="295"/>
      <c r="AX346" s="358"/>
      <c r="AY346" s="358"/>
      <c r="AZ346" s="358"/>
      <c r="BA346" s="295"/>
      <c r="BE346" s="358"/>
      <c r="BF346" s="295"/>
      <c r="BG346" s="358"/>
      <c r="BH346" s="358"/>
      <c r="BI346" s="358"/>
      <c r="BJ346" s="295"/>
      <c r="BN346" s="358"/>
      <c r="BO346" s="295"/>
      <c r="BP346" s="358"/>
      <c r="BQ346" s="358"/>
      <c r="BR346" s="358"/>
      <c r="BS346" s="295"/>
      <c r="BW346" s="358"/>
      <c r="BX346" s="295"/>
      <c r="BY346" s="358"/>
      <c r="BZ346" s="358"/>
      <c r="CA346" s="358"/>
      <c r="CB346" s="295"/>
      <c r="CF346" s="358"/>
      <c r="CG346" s="295"/>
      <c r="CH346" s="358"/>
      <c r="CI346" s="358"/>
      <c r="CJ346" s="358"/>
      <c r="CK346" s="295"/>
      <c r="CO346" s="358"/>
      <c r="CP346" s="295"/>
      <c r="CQ346" s="358"/>
      <c r="CR346" s="358"/>
      <c r="CS346" s="358"/>
      <c r="CT346" s="295"/>
      <c r="CX346" s="358"/>
      <c r="CY346" s="295"/>
      <c r="CZ346" s="358"/>
      <c r="DA346" s="358"/>
      <c r="DB346" s="358"/>
      <c r="DC346" s="295"/>
    </row>
    <row r="347" spans="48:107">
      <c r="AV347" s="358"/>
      <c r="AW347" s="295"/>
      <c r="AX347" s="358"/>
      <c r="AY347" s="358"/>
      <c r="AZ347" s="358"/>
      <c r="BA347" s="295"/>
      <c r="BE347" s="358"/>
      <c r="BF347" s="295"/>
      <c r="BG347" s="358"/>
      <c r="BH347" s="358"/>
      <c r="BI347" s="358"/>
      <c r="BJ347" s="295"/>
      <c r="BN347" s="358"/>
      <c r="BO347" s="295"/>
      <c r="BP347" s="358"/>
      <c r="BQ347" s="358"/>
      <c r="BR347" s="358"/>
      <c r="BS347" s="295"/>
      <c r="BW347" s="358"/>
      <c r="BX347" s="295"/>
      <c r="BY347" s="358"/>
      <c r="BZ347" s="358"/>
      <c r="CA347" s="358"/>
      <c r="CB347" s="295"/>
      <c r="CF347" s="358"/>
      <c r="CG347" s="295"/>
      <c r="CH347" s="358"/>
      <c r="CI347" s="358"/>
      <c r="CJ347" s="358"/>
      <c r="CK347" s="295"/>
      <c r="CO347" s="358"/>
      <c r="CP347" s="295"/>
      <c r="CQ347" s="358"/>
      <c r="CR347" s="358"/>
      <c r="CS347" s="358"/>
      <c r="CT347" s="295"/>
      <c r="CX347" s="358"/>
      <c r="CY347" s="295"/>
      <c r="CZ347" s="358"/>
      <c r="DA347" s="358"/>
      <c r="DB347" s="358"/>
      <c r="DC347" s="295"/>
    </row>
    <row r="348" spans="48:107">
      <c r="AV348" s="358"/>
      <c r="AW348" s="295"/>
      <c r="AX348" s="358"/>
      <c r="AY348" s="358"/>
      <c r="AZ348" s="358"/>
      <c r="BA348" s="295"/>
      <c r="BE348" s="358"/>
      <c r="BF348" s="295"/>
      <c r="BG348" s="358"/>
      <c r="BH348" s="358"/>
      <c r="BI348" s="358"/>
      <c r="BJ348" s="295"/>
      <c r="BN348" s="358"/>
      <c r="BO348" s="295"/>
      <c r="BP348" s="358"/>
      <c r="BQ348" s="358"/>
      <c r="BR348" s="358"/>
      <c r="BS348" s="295"/>
      <c r="BW348" s="358"/>
      <c r="BX348" s="295"/>
      <c r="BY348" s="358"/>
      <c r="BZ348" s="358"/>
      <c r="CA348" s="358"/>
      <c r="CB348" s="295"/>
      <c r="CF348" s="358"/>
      <c r="CG348" s="295"/>
      <c r="CH348" s="358"/>
      <c r="CI348" s="358"/>
      <c r="CJ348" s="358"/>
      <c r="CK348" s="295"/>
      <c r="CO348" s="358"/>
      <c r="CP348" s="295"/>
      <c r="CQ348" s="358"/>
      <c r="CR348" s="358"/>
      <c r="CS348" s="358"/>
      <c r="CT348" s="295"/>
      <c r="CX348" s="358"/>
      <c r="CY348" s="295"/>
      <c r="CZ348" s="358"/>
      <c r="DA348" s="358"/>
      <c r="DB348" s="358"/>
      <c r="DC348" s="295"/>
    </row>
    <row r="349" spans="48:107">
      <c r="AV349" s="358"/>
      <c r="AW349" s="295"/>
      <c r="AX349" s="358"/>
      <c r="AY349" s="358"/>
      <c r="AZ349" s="358"/>
      <c r="BA349" s="295"/>
      <c r="BE349" s="358"/>
      <c r="BF349" s="295"/>
      <c r="BG349" s="358"/>
      <c r="BH349" s="358"/>
      <c r="BI349" s="358"/>
      <c r="BJ349" s="295"/>
      <c r="BN349" s="358"/>
      <c r="BO349" s="295"/>
      <c r="BP349" s="358"/>
      <c r="BQ349" s="358"/>
      <c r="BR349" s="358"/>
      <c r="BS349" s="295"/>
      <c r="BW349" s="358"/>
      <c r="BX349" s="295"/>
      <c r="BY349" s="358"/>
      <c r="BZ349" s="358"/>
      <c r="CA349" s="358"/>
      <c r="CB349" s="295"/>
      <c r="CF349" s="358"/>
      <c r="CG349" s="295"/>
      <c r="CH349" s="358"/>
      <c r="CI349" s="358"/>
      <c r="CJ349" s="358"/>
      <c r="CK349" s="295"/>
      <c r="CO349" s="358"/>
      <c r="CP349" s="295"/>
      <c r="CQ349" s="358"/>
      <c r="CR349" s="358"/>
      <c r="CS349" s="358"/>
      <c r="CT349" s="295"/>
      <c r="CX349" s="358"/>
      <c r="CY349" s="295"/>
      <c r="CZ349" s="358"/>
      <c r="DA349" s="358"/>
      <c r="DB349" s="358"/>
      <c r="DC349" s="295"/>
    </row>
    <row r="350" spans="48:107">
      <c r="AV350" s="358"/>
      <c r="AW350" s="295"/>
      <c r="AX350" s="358"/>
      <c r="AY350" s="358"/>
      <c r="AZ350" s="358"/>
      <c r="BA350" s="295"/>
      <c r="BE350" s="358"/>
      <c r="BF350" s="295"/>
      <c r="BG350" s="358"/>
      <c r="BH350" s="358"/>
      <c r="BI350" s="358"/>
      <c r="BJ350" s="295"/>
      <c r="BN350" s="358"/>
      <c r="BO350" s="295"/>
      <c r="BP350" s="358"/>
      <c r="BQ350" s="358"/>
      <c r="BR350" s="358"/>
      <c r="BS350" s="295"/>
      <c r="BW350" s="358"/>
      <c r="BX350" s="295"/>
      <c r="BY350" s="358"/>
      <c r="BZ350" s="358"/>
      <c r="CA350" s="358"/>
      <c r="CB350" s="295"/>
      <c r="CF350" s="358"/>
      <c r="CG350" s="295"/>
      <c r="CH350" s="358"/>
      <c r="CI350" s="358"/>
      <c r="CJ350" s="358"/>
      <c r="CK350" s="295"/>
      <c r="CO350" s="358"/>
      <c r="CP350" s="295"/>
      <c r="CQ350" s="358"/>
      <c r="CR350" s="358"/>
      <c r="CS350" s="358"/>
      <c r="CT350" s="295"/>
      <c r="CX350" s="358"/>
      <c r="CY350" s="295"/>
      <c r="CZ350" s="358"/>
      <c r="DA350" s="358"/>
      <c r="DB350" s="358"/>
      <c r="DC350" s="295"/>
    </row>
    <row r="351" spans="48:107">
      <c r="AV351" s="358"/>
      <c r="AW351" s="295"/>
      <c r="AX351" s="358"/>
      <c r="AY351" s="358"/>
      <c r="AZ351" s="358"/>
      <c r="BA351" s="295"/>
      <c r="BE351" s="358"/>
      <c r="BF351" s="295"/>
      <c r="BG351" s="358"/>
      <c r="BH351" s="358"/>
      <c r="BI351" s="358"/>
      <c r="BJ351" s="295"/>
      <c r="BN351" s="358"/>
      <c r="BO351" s="295"/>
      <c r="BP351" s="358"/>
      <c r="BQ351" s="358"/>
      <c r="BR351" s="358"/>
      <c r="BS351" s="295"/>
      <c r="BW351" s="358"/>
      <c r="BX351" s="295"/>
      <c r="BY351" s="358"/>
      <c r="BZ351" s="358"/>
      <c r="CA351" s="358"/>
      <c r="CB351" s="295"/>
      <c r="CF351" s="358"/>
      <c r="CG351" s="295"/>
      <c r="CH351" s="358"/>
      <c r="CI351" s="358"/>
      <c r="CJ351" s="358"/>
      <c r="CK351" s="295"/>
      <c r="CO351" s="358"/>
      <c r="CP351" s="295"/>
      <c r="CQ351" s="358"/>
      <c r="CR351" s="358"/>
      <c r="CS351" s="358"/>
      <c r="CT351" s="295"/>
      <c r="CX351" s="358"/>
      <c r="CY351" s="295"/>
      <c r="CZ351" s="358"/>
      <c r="DA351" s="358"/>
      <c r="DB351" s="358"/>
      <c r="DC351" s="295"/>
    </row>
    <row r="352" spans="48:107">
      <c r="AV352" s="358"/>
      <c r="AW352" s="295"/>
      <c r="AX352" s="358"/>
      <c r="AY352" s="358"/>
      <c r="AZ352" s="358"/>
      <c r="BA352" s="295"/>
      <c r="BE352" s="358"/>
      <c r="BF352" s="295"/>
      <c r="BG352" s="358"/>
      <c r="BH352" s="358"/>
      <c r="BI352" s="358"/>
      <c r="BJ352" s="295"/>
      <c r="BN352" s="358"/>
      <c r="BO352" s="295"/>
      <c r="BP352" s="358"/>
      <c r="BQ352" s="358"/>
      <c r="BR352" s="358"/>
      <c r="BS352" s="295"/>
      <c r="BW352" s="358"/>
      <c r="BX352" s="295"/>
      <c r="BY352" s="358"/>
      <c r="BZ352" s="358"/>
      <c r="CA352" s="358"/>
      <c r="CB352" s="295"/>
      <c r="CF352" s="358"/>
      <c r="CG352" s="295"/>
      <c r="CH352" s="358"/>
      <c r="CI352" s="358"/>
      <c r="CJ352" s="358"/>
      <c r="CK352" s="295"/>
      <c r="CO352" s="358"/>
      <c r="CP352" s="295"/>
      <c r="CQ352" s="358"/>
      <c r="CR352" s="358"/>
      <c r="CS352" s="358"/>
      <c r="CT352" s="295"/>
      <c r="CX352" s="358"/>
      <c r="CY352" s="295"/>
      <c r="CZ352" s="358"/>
      <c r="DA352" s="358"/>
      <c r="DB352" s="358"/>
      <c r="DC352" s="295"/>
    </row>
    <row r="353" spans="48:107">
      <c r="AV353" s="358"/>
      <c r="AW353" s="295"/>
      <c r="AX353" s="358"/>
      <c r="AY353" s="358"/>
      <c r="AZ353" s="358"/>
      <c r="BA353" s="295"/>
      <c r="BE353" s="358"/>
      <c r="BF353" s="295"/>
      <c r="BG353" s="358"/>
      <c r="BH353" s="358"/>
      <c r="BI353" s="358"/>
      <c r="BJ353" s="295"/>
      <c r="BN353" s="358"/>
      <c r="BO353" s="295"/>
      <c r="BP353" s="358"/>
      <c r="BQ353" s="358"/>
      <c r="BR353" s="358"/>
      <c r="BS353" s="295"/>
      <c r="BW353" s="358"/>
      <c r="BX353" s="295"/>
      <c r="BY353" s="358"/>
      <c r="BZ353" s="358"/>
      <c r="CA353" s="358"/>
      <c r="CB353" s="295"/>
      <c r="CF353" s="358"/>
      <c r="CG353" s="295"/>
      <c r="CH353" s="358"/>
      <c r="CI353" s="358"/>
      <c r="CJ353" s="358"/>
      <c r="CK353" s="295"/>
      <c r="CO353" s="358"/>
      <c r="CP353" s="295"/>
      <c r="CQ353" s="358"/>
      <c r="CR353" s="358"/>
      <c r="CS353" s="358"/>
      <c r="CT353" s="295"/>
      <c r="CX353" s="358"/>
      <c r="CY353" s="295"/>
      <c r="CZ353" s="358"/>
      <c r="DA353" s="358"/>
      <c r="DB353" s="358"/>
      <c r="DC353" s="295"/>
    </row>
    <row r="354" spans="48:107">
      <c r="AV354" s="358"/>
      <c r="AW354" s="295"/>
      <c r="AX354" s="358"/>
      <c r="AY354" s="358"/>
      <c r="AZ354" s="358"/>
      <c r="BA354" s="295"/>
      <c r="BE354" s="358"/>
      <c r="BF354" s="295"/>
      <c r="BG354" s="358"/>
      <c r="BH354" s="358"/>
      <c r="BI354" s="358"/>
      <c r="BJ354" s="295"/>
      <c r="BN354" s="358"/>
      <c r="BO354" s="295"/>
      <c r="BP354" s="358"/>
      <c r="BQ354" s="358"/>
      <c r="BR354" s="358"/>
      <c r="BS354" s="295"/>
      <c r="BW354" s="358"/>
      <c r="BX354" s="295"/>
      <c r="BY354" s="358"/>
      <c r="BZ354" s="358"/>
      <c r="CA354" s="358"/>
      <c r="CB354" s="295"/>
      <c r="CF354" s="358"/>
      <c r="CG354" s="295"/>
      <c r="CH354" s="358"/>
      <c r="CI354" s="358"/>
      <c r="CJ354" s="358"/>
      <c r="CK354" s="295"/>
      <c r="CO354" s="358"/>
      <c r="CP354" s="295"/>
      <c r="CQ354" s="358"/>
      <c r="CR354" s="358"/>
      <c r="CS354" s="358"/>
      <c r="CT354" s="295"/>
      <c r="CX354" s="358"/>
      <c r="CY354" s="295"/>
      <c r="CZ354" s="358"/>
      <c r="DA354" s="358"/>
      <c r="DB354" s="358"/>
      <c r="DC354" s="295"/>
    </row>
    <row r="355" spans="48:107">
      <c r="AV355" s="358"/>
      <c r="AW355" s="295"/>
      <c r="AX355" s="358"/>
      <c r="AY355" s="358"/>
      <c r="AZ355" s="358"/>
      <c r="BA355" s="295"/>
      <c r="BE355" s="358"/>
      <c r="BF355" s="295"/>
      <c r="BG355" s="358"/>
      <c r="BH355" s="358"/>
      <c r="BI355" s="358"/>
      <c r="BJ355" s="295"/>
      <c r="BN355" s="358"/>
      <c r="BO355" s="295"/>
      <c r="BP355" s="358"/>
      <c r="BQ355" s="358"/>
      <c r="BR355" s="358"/>
      <c r="BS355" s="295"/>
      <c r="BW355" s="358"/>
      <c r="BX355" s="295"/>
      <c r="BY355" s="358"/>
      <c r="BZ355" s="358"/>
      <c r="CA355" s="358"/>
      <c r="CB355" s="295"/>
      <c r="CF355" s="358"/>
      <c r="CG355" s="295"/>
      <c r="CH355" s="358"/>
      <c r="CI355" s="358"/>
      <c r="CJ355" s="358"/>
      <c r="CK355" s="295"/>
      <c r="CO355" s="358"/>
      <c r="CP355" s="295"/>
      <c r="CQ355" s="358"/>
      <c r="CR355" s="358"/>
      <c r="CS355" s="358"/>
      <c r="CT355" s="295"/>
      <c r="CX355" s="358"/>
      <c r="CY355" s="295"/>
      <c r="CZ355" s="358"/>
      <c r="DA355" s="358"/>
      <c r="DB355" s="358"/>
      <c r="DC355" s="295"/>
    </row>
    <row r="356" spans="48:107">
      <c r="AV356" s="358"/>
      <c r="AW356" s="295"/>
      <c r="AX356" s="358"/>
      <c r="AY356" s="358"/>
      <c r="AZ356" s="358"/>
      <c r="BA356" s="295"/>
      <c r="BE356" s="358"/>
      <c r="BF356" s="295"/>
      <c r="BG356" s="358"/>
      <c r="BH356" s="358"/>
      <c r="BI356" s="358"/>
      <c r="BJ356" s="295"/>
      <c r="BN356" s="358"/>
      <c r="BO356" s="295"/>
      <c r="BP356" s="358"/>
      <c r="BQ356" s="358"/>
      <c r="BR356" s="358"/>
      <c r="BS356" s="295"/>
      <c r="BW356" s="358"/>
      <c r="BX356" s="295"/>
      <c r="BY356" s="358"/>
      <c r="BZ356" s="358"/>
      <c r="CA356" s="358"/>
      <c r="CB356" s="295"/>
      <c r="CF356" s="358"/>
      <c r="CG356" s="295"/>
      <c r="CH356" s="358"/>
      <c r="CI356" s="358"/>
      <c r="CJ356" s="358"/>
      <c r="CK356" s="295"/>
      <c r="CO356" s="358"/>
      <c r="CP356" s="295"/>
      <c r="CQ356" s="358"/>
      <c r="CR356" s="358"/>
      <c r="CS356" s="358"/>
      <c r="CT356" s="295"/>
      <c r="CX356" s="358"/>
      <c r="CY356" s="295"/>
      <c r="CZ356" s="358"/>
      <c r="DA356" s="358"/>
      <c r="DB356" s="358"/>
      <c r="DC356" s="295"/>
    </row>
    <row r="357" spans="48:107">
      <c r="AV357" s="358"/>
      <c r="AW357" s="295"/>
      <c r="AX357" s="358"/>
      <c r="AY357" s="358"/>
      <c r="AZ357" s="358"/>
      <c r="BA357" s="295"/>
      <c r="BE357" s="358"/>
      <c r="BF357" s="295"/>
      <c r="BG357" s="358"/>
      <c r="BH357" s="358"/>
      <c r="BI357" s="358"/>
      <c r="BJ357" s="295"/>
      <c r="BN357" s="358"/>
      <c r="BO357" s="295"/>
      <c r="BP357" s="358"/>
      <c r="BQ357" s="358"/>
      <c r="BR357" s="358"/>
      <c r="BS357" s="295"/>
      <c r="BW357" s="358"/>
      <c r="BX357" s="295"/>
      <c r="BY357" s="358"/>
      <c r="BZ357" s="358"/>
      <c r="CA357" s="358"/>
      <c r="CB357" s="295"/>
      <c r="CF357" s="358"/>
      <c r="CG357" s="295"/>
      <c r="CH357" s="358"/>
      <c r="CI357" s="358"/>
      <c r="CJ357" s="358"/>
      <c r="CK357" s="295"/>
      <c r="CO357" s="358"/>
      <c r="CP357" s="295"/>
      <c r="CQ357" s="358"/>
      <c r="CR357" s="358"/>
      <c r="CS357" s="358"/>
      <c r="CT357" s="295"/>
      <c r="CX357" s="358"/>
      <c r="CY357" s="295"/>
      <c r="CZ357" s="358"/>
      <c r="DA357" s="358"/>
      <c r="DB357" s="358"/>
      <c r="DC357" s="295"/>
    </row>
    <row r="358" spans="48:107">
      <c r="AV358" s="358"/>
      <c r="AW358" s="295"/>
      <c r="AX358" s="358"/>
      <c r="AY358" s="358"/>
      <c r="AZ358" s="358"/>
      <c r="BA358" s="295"/>
      <c r="BE358" s="358"/>
      <c r="BF358" s="295"/>
      <c r="BG358" s="358"/>
      <c r="BH358" s="358"/>
      <c r="BI358" s="358"/>
      <c r="BJ358" s="295"/>
      <c r="BN358" s="358"/>
      <c r="BO358" s="295"/>
      <c r="BP358" s="358"/>
      <c r="BQ358" s="358"/>
      <c r="BR358" s="358"/>
      <c r="BS358" s="295"/>
      <c r="BW358" s="358"/>
      <c r="BX358" s="295"/>
      <c r="BY358" s="358"/>
      <c r="BZ358" s="358"/>
      <c r="CA358" s="358"/>
      <c r="CB358" s="295"/>
      <c r="CF358" s="358"/>
      <c r="CG358" s="295"/>
      <c r="CH358" s="358"/>
      <c r="CI358" s="358"/>
      <c r="CJ358" s="358"/>
      <c r="CK358" s="295"/>
      <c r="CO358" s="358"/>
      <c r="CP358" s="295"/>
      <c r="CQ358" s="358"/>
      <c r="CR358" s="358"/>
      <c r="CS358" s="358"/>
      <c r="CT358" s="295"/>
      <c r="CX358" s="358"/>
      <c r="CY358" s="295"/>
      <c r="CZ358" s="358"/>
      <c r="DA358" s="358"/>
      <c r="DB358" s="358"/>
      <c r="DC358" s="295"/>
    </row>
    <row r="359" spans="48:107">
      <c r="AV359" s="358"/>
      <c r="AW359" s="295"/>
      <c r="AX359" s="358"/>
      <c r="AY359" s="358"/>
      <c r="AZ359" s="358"/>
      <c r="BA359" s="295"/>
      <c r="BE359" s="358"/>
      <c r="BF359" s="295"/>
      <c r="BG359" s="358"/>
      <c r="BH359" s="358"/>
      <c r="BI359" s="358"/>
      <c r="BJ359" s="295"/>
      <c r="BN359" s="358"/>
      <c r="BO359" s="295"/>
      <c r="BP359" s="358"/>
      <c r="BQ359" s="358"/>
      <c r="BR359" s="358"/>
      <c r="BS359" s="295"/>
      <c r="BW359" s="358"/>
      <c r="BX359" s="295"/>
      <c r="BY359" s="358"/>
      <c r="BZ359" s="358"/>
      <c r="CA359" s="358"/>
      <c r="CB359" s="295"/>
      <c r="CF359" s="358"/>
      <c r="CG359" s="295"/>
      <c r="CH359" s="358"/>
      <c r="CI359" s="358"/>
      <c r="CJ359" s="358"/>
      <c r="CK359" s="295"/>
      <c r="CO359" s="358"/>
      <c r="CP359" s="295"/>
      <c r="CQ359" s="358"/>
      <c r="CR359" s="358"/>
      <c r="CS359" s="358"/>
      <c r="CT359" s="295"/>
      <c r="CX359" s="358"/>
      <c r="CY359" s="295"/>
      <c r="CZ359" s="358"/>
      <c r="DA359" s="358"/>
      <c r="DB359" s="358"/>
      <c r="DC359" s="295"/>
    </row>
    <row r="360" spans="48:107">
      <c r="AV360" s="358"/>
      <c r="AW360" s="295"/>
      <c r="AX360" s="358"/>
      <c r="AY360" s="358"/>
      <c r="AZ360" s="358"/>
      <c r="BA360" s="295"/>
      <c r="BE360" s="358"/>
      <c r="BF360" s="295"/>
      <c r="BG360" s="358"/>
      <c r="BH360" s="358"/>
      <c r="BI360" s="358"/>
      <c r="BJ360" s="295"/>
      <c r="BN360" s="358"/>
      <c r="BO360" s="295"/>
      <c r="BP360" s="358"/>
      <c r="BQ360" s="358"/>
      <c r="BR360" s="358"/>
      <c r="BS360" s="295"/>
      <c r="BW360" s="358"/>
      <c r="BX360" s="295"/>
      <c r="BY360" s="358"/>
      <c r="BZ360" s="358"/>
      <c r="CA360" s="358"/>
      <c r="CB360" s="295"/>
      <c r="CF360" s="358"/>
      <c r="CG360" s="295"/>
      <c r="CH360" s="358"/>
      <c r="CI360" s="358"/>
      <c r="CJ360" s="358"/>
      <c r="CK360" s="295"/>
      <c r="CO360" s="358"/>
      <c r="CP360" s="295"/>
      <c r="CQ360" s="358"/>
      <c r="CR360" s="358"/>
      <c r="CS360" s="358"/>
      <c r="CT360" s="295"/>
      <c r="CX360" s="358"/>
      <c r="CY360" s="295"/>
      <c r="CZ360" s="358"/>
      <c r="DA360" s="358"/>
      <c r="DB360" s="358"/>
      <c r="DC360" s="295"/>
    </row>
    <row r="361" spans="48:107">
      <c r="AV361" s="358"/>
      <c r="AW361" s="295"/>
      <c r="AX361" s="358"/>
      <c r="AY361" s="358"/>
      <c r="AZ361" s="358"/>
      <c r="BA361" s="295"/>
      <c r="BE361" s="358"/>
      <c r="BF361" s="295"/>
      <c r="BG361" s="358"/>
      <c r="BH361" s="358"/>
      <c r="BI361" s="358"/>
      <c r="BJ361" s="295"/>
      <c r="BN361" s="358"/>
      <c r="BO361" s="295"/>
      <c r="BP361" s="358"/>
      <c r="BQ361" s="358"/>
      <c r="BR361" s="358"/>
      <c r="BS361" s="295"/>
      <c r="BW361" s="358"/>
      <c r="BX361" s="295"/>
      <c r="BY361" s="358"/>
      <c r="BZ361" s="358"/>
      <c r="CA361" s="358"/>
      <c r="CB361" s="295"/>
      <c r="CF361" s="358"/>
      <c r="CG361" s="295"/>
      <c r="CH361" s="358"/>
      <c r="CI361" s="358"/>
      <c r="CJ361" s="358"/>
      <c r="CK361" s="295"/>
      <c r="CO361" s="358"/>
      <c r="CP361" s="295"/>
      <c r="CQ361" s="358"/>
      <c r="CR361" s="358"/>
      <c r="CS361" s="358"/>
      <c r="CT361" s="295"/>
      <c r="CX361" s="358"/>
      <c r="CY361" s="295"/>
      <c r="CZ361" s="358"/>
      <c r="DA361" s="358"/>
      <c r="DB361" s="358"/>
      <c r="DC361" s="295"/>
    </row>
    <row r="362" spans="48:107">
      <c r="AV362" s="358"/>
      <c r="AW362" s="295"/>
      <c r="AX362" s="358"/>
      <c r="AY362" s="358"/>
      <c r="AZ362" s="358"/>
      <c r="BA362" s="295"/>
      <c r="BE362" s="358"/>
      <c r="BF362" s="295"/>
      <c r="BG362" s="358"/>
      <c r="BH362" s="358"/>
      <c r="BI362" s="358"/>
      <c r="BJ362" s="295"/>
      <c r="BN362" s="358"/>
      <c r="BO362" s="295"/>
      <c r="BP362" s="358"/>
      <c r="BQ362" s="358"/>
      <c r="BR362" s="358"/>
      <c r="BS362" s="295"/>
      <c r="BW362" s="358"/>
      <c r="BX362" s="295"/>
      <c r="BY362" s="358"/>
      <c r="BZ362" s="358"/>
      <c r="CA362" s="358"/>
      <c r="CB362" s="295"/>
      <c r="CF362" s="358"/>
      <c r="CG362" s="295"/>
      <c r="CH362" s="358"/>
      <c r="CI362" s="358"/>
      <c r="CJ362" s="358"/>
      <c r="CK362" s="295"/>
      <c r="CO362" s="358"/>
      <c r="CP362" s="295"/>
      <c r="CQ362" s="358"/>
      <c r="CR362" s="358"/>
      <c r="CS362" s="358"/>
      <c r="CT362" s="295"/>
      <c r="CX362" s="358"/>
      <c r="CY362" s="295"/>
      <c r="CZ362" s="358"/>
      <c r="DA362" s="358"/>
      <c r="DB362" s="358"/>
      <c r="DC362" s="295"/>
    </row>
    <row r="363" spans="48:107">
      <c r="AV363" s="358"/>
      <c r="AW363" s="295"/>
      <c r="AX363" s="358"/>
      <c r="AY363" s="358"/>
      <c r="AZ363" s="358"/>
      <c r="BA363" s="295"/>
      <c r="BE363" s="358"/>
      <c r="BF363" s="295"/>
      <c r="BG363" s="358"/>
      <c r="BH363" s="358"/>
      <c r="BI363" s="358"/>
      <c r="BJ363" s="295"/>
      <c r="BN363" s="358"/>
      <c r="BO363" s="295"/>
      <c r="BP363" s="358"/>
      <c r="BQ363" s="358"/>
      <c r="BR363" s="358"/>
      <c r="BS363" s="295"/>
      <c r="BW363" s="358"/>
      <c r="BX363" s="295"/>
      <c r="BY363" s="358"/>
      <c r="BZ363" s="358"/>
      <c r="CA363" s="358"/>
      <c r="CB363" s="295"/>
      <c r="CF363" s="358"/>
      <c r="CG363" s="295"/>
      <c r="CH363" s="358"/>
      <c r="CI363" s="358"/>
      <c r="CJ363" s="358"/>
      <c r="CK363" s="295"/>
      <c r="CO363" s="358"/>
      <c r="CP363" s="295"/>
      <c r="CQ363" s="358"/>
      <c r="CR363" s="358"/>
      <c r="CS363" s="358"/>
      <c r="CT363" s="295"/>
      <c r="CX363" s="358"/>
      <c r="CY363" s="295"/>
      <c r="CZ363" s="358"/>
      <c r="DA363" s="358"/>
      <c r="DB363" s="358"/>
      <c r="DC363" s="295"/>
    </row>
    <row r="364" spans="48:107">
      <c r="AV364" s="358"/>
      <c r="AW364" s="295"/>
      <c r="AX364" s="358"/>
      <c r="AY364" s="358"/>
      <c r="AZ364" s="358"/>
      <c r="BA364" s="295"/>
      <c r="BE364" s="358"/>
      <c r="BF364" s="295"/>
      <c r="BG364" s="358"/>
      <c r="BH364" s="358"/>
      <c r="BI364" s="358"/>
      <c r="BJ364" s="295"/>
      <c r="BN364" s="358"/>
      <c r="BO364" s="295"/>
      <c r="BP364" s="358"/>
      <c r="BQ364" s="358"/>
      <c r="BR364" s="358"/>
      <c r="BS364" s="295"/>
      <c r="BW364" s="358"/>
      <c r="BX364" s="295"/>
      <c r="BY364" s="358"/>
      <c r="BZ364" s="358"/>
      <c r="CA364" s="358"/>
      <c r="CB364" s="295"/>
      <c r="CF364" s="358"/>
      <c r="CG364" s="295"/>
      <c r="CH364" s="358"/>
      <c r="CI364" s="358"/>
      <c r="CJ364" s="358"/>
      <c r="CK364" s="295"/>
      <c r="CO364" s="358"/>
      <c r="CP364" s="295"/>
      <c r="CQ364" s="358"/>
      <c r="CR364" s="358"/>
      <c r="CS364" s="358"/>
      <c r="CT364" s="295"/>
      <c r="CX364" s="358"/>
      <c r="CY364" s="295"/>
      <c r="CZ364" s="358"/>
      <c r="DA364" s="358"/>
      <c r="DB364" s="358"/>
      <c r="DC364" s="295"/>
    </row>
    <row r="365" spans="48:107">
      <c r="AV365" s="358"/>
      <c r="AW365" s="295"/>
      <c r="AX365" s="358"/>
      <c r="AY365" s="358"/>
      <c r="AZ365" s="358"/>
      <c r="BA365" s="295"/>
      <c r="BE365" s="358"/>
      <c r="BF365" s="295"/>
      <c r="BG365" s="358"/>
      <c r="BH365" s="358"/>
      <c r="BI365" s="358"/>
      <c r="BJ365" s="295"/>
      <c r="BN365" s="358"/>
      <c r="BO365" s="295"/>
      <c r="BP365" s="358"/>
      <c r="BQ365" s="358"/>
      <c r="BR365" s="358"/>
      <c r="BS365" s="295"/>
      <c r="BW365" s="358"/>
      <c r="BX365" s="295"/>
      <c r="BY365" s="358"/>
      <c r="BZ365" s="358"/>
      <c r="CA365" s="358"/>
      <c r="CB365" s="295"/>
      <c r="CF365" s="358"/>
      <c r="CG365" s="295"/>
      <c r="CH365" s="358"/>
      <c r="CI365" s="358"/>
      <c r="CJ365" s="358"/>
      <c r="CK365" s="295"/>
      <c r="CO365" s="358"/>
      <c r="CP365" s="295"/>
      <c r="CQ365" s="358"/>
      <c r="CR365" s="358"/>
      <c r="CS365" s="358"/>
      <c r="CT365" s="295"/>
      <c r="CX365" s="358"/>
      <c r="CY365" s="295"/>
      <c r="CZ365" s="358"/>
      <c r="DA365" s="358"/>
      <c r="DB365" s="358"/>
      <c r="DC365" s="295"/>
    </row>
    <row r="366" spans="48:107">
      <c r="AV366" s="358"/>
      <c r="AW366" s="295"/>
      <c r="AX366" s="358"/>
      <c r="AY366" s="358"/>
      <c r="AZ366" s="358"/>
      <c r="BA366" s="295"/>
      <c r="BE366" s="358"/>
      <c r="BF366" s="295"/>
      <c r="BG366" s="358"/>
      <c r="BH366" s="358"/>
      <c r="BI366" s="358"/>
      <c r="BJ366" s="295"/>
      <c r="BN366" s="358"/>
      <c r="BO366" s="295"/>
      <c r="BP366" s="358"/>
      <c r="BQ366" s="358"/>
      <c r="BR366" s="358"/>
      <c r="BS366" s="295"/>
      <c r="BW366" s="358"/>
      <c r="BX366" s="295"/>
      <c r="BY366" s="358"/>
      <c r="BZ366" s="358"/>
      <c r="CA366" s="358"/>
      <c r="CB366" s="295"/>
      <c r="CF366" s="358"/>
      <c r="CG366" s="295"/>
      <c r="CH366" s="358"/>
      <c r="CI366" s="358"/>
      <c r="CJ366" s="358"/>
      <c r="CK366" s="295"/>
      <c r="CO366" s="358"/>
      <c r="CP366" s="295"/>
      <c r="CQ366" s="358"/>
      <c r="CR366" s="358"/>
      <c r="CS366" s="358"/>
      <c r="CT366" s="295"/>
      <c r="CX366" s="358"/>
      <c r="CY366" s="295"/>
      <c r="CZ366" s="358"/>
      <c r="DA366" s="358"/>
      <c r="DB366" s="358"/>
      <c r="DC366" s="295"/>
    </row>
    <row r="367" spans="48:107">
      <c r="AV367" s="358"/>
      <c r="AW367" s="295"/>
      <c r="AX367" s="358"/>
      <c r="AY367" s="358"/>
      <c r="AZ367" s="358"/>
      <c r="BA367" s="295"/>
      <c r="BE367" s="358"/>
      <c r="BF367" s="295"/>
      <c r="BG367" s="358"/>
      <c r="BH367" s="358"/>
      <c r="BI367" s="358"/>
      <c r="BJ367" s="295"/>
      <c r="BN367" s="358"/>
      <c r="BO367" s="295"/>
      <c r="BP367" s="358"/>
      <c r="BQ367" s="358"/>
      <c r="BR367" s="358"/>
      <c r="BS367" s="295"/>
      <c r="BW367" s="358"/>
      <c r="BX367" s="295"/>
      <c r="BY367" s="358"/>
      <c r="BZ367" s="358"/>
      <c r="CA367" s="358"/>
      <c r="CB367" s="295"/>
      <c r="CF367" s="358"/>
      <c r="CG367" s="295"/>
      <c r="CH367" s="358"/>
      <c r="CI367" s="358"/>
      <c r="CJ367" s="358"/>
      <c r="CK367" s="295"/>
      <c r="CO367" s="358"/>
      <c r="CP367" s="295"/>
      <c r="CQ367" s="358"/>
      <c r="CR367" s="358"/>
      <c r="CS367" s="358"/>
      <c r="CT367" s="295"/>
      <c r="CX367" s="358"/>
      <c r="CY367" s="295"/>
      <c r="CZ367" s="358"/>
      <c r="DA367" s="358"/>
      <c r="DB367" s="358"/>
      <c r="DC367" s="295"/>
    </row>
    <row r="368" spans="48:107">
      <c r="AV368" s="358"/>
      <c r="AW368" s="295"/>
      <c r="AX368" s="295"/>
      <c r="AY368" s="358"/>
      <c r="AZ368" s="358"/>
      <c r="BA368" s="295"/>
      <c r="BE368" s="358"/>
      <c r="BF368" s="295"/>
      <c r="BG368" s="358"/>
      <c r="BH368" s="358"/>
      <c r="BI368" s="358"/>
      <c r="BJ368" s="295"/>
      <c r="BN368" s="358"/>
      <c r="BO368" s="295"/>
      <c r="BP368" s="358"/>
      <c r="BQ368" s="358"/>
      <c r="BR368" s="358"/>
      <c r="BS368" s="295"/>
      <c r="BW368" s="358"/>
      <c r="BX368" s="295"/>
      <c r="BY368" s="358"/>
      <c r="BZ368" s="358"/>
      <c r="CA368" s="358"/>
      <c r="CB368" s="295"/>
      <c r="CF368" s="358"/>
      <c r="CG368" s="295"/>
      <c r="CH368" s="358"/>
      <c r="CI368" s="358"/>
      <c r="CJ368" s="358"/>
      <c r="CK368" s="295"/>
      <c r="CO368" s="358"/>
      <c r="CP368" s="295"/>
      <c r="CQ368" s="358"/>
      <c r="CR368" s="358"/>
      <c r="CS368" s="358"/>
      <c r="CT368" s="295"/>
      <c r="CX368" s="358"/>
      <c r="CY368" s="295"/>
      <c r="CZ368" s="358"/>
      <c r="DA368" s="358"/>
      <c r="DB368" s="358"/>
      <c r="DC368" s="295"/>
    </row>
    <row r="369" spans="48:107">
      <c r="AV369" s="358"/>
      <c r="AW369" s="295"/>
      <c r="AX369" s="295"/>
      <c r="AY369" s="358"/>
      <c r="AZ369" s="358"/>
      <c r="BA369" s="295"/>
      <c r="BE369" s="358"/>
      <c r="BF369" s="295"/>
      <c r="BG369" s="358"/>
      <c r="BH369" s="358"/>
      <c r="BI369" s="358"/>
      <c r="BJ369" s="295"/>
      <c r="BN369" s="358"/>
      <c r="BO369" s="295"/>
      <c r="BP369" s="358"/>
      <c r="BQ369" s="358"/>
      <c r="BR369" s="358"/>
      <c r="BS369" s="295"/>
      <c r="BW369" s="358"/>
      <c r="BX369" s="295"/>
      <c r="BY369" s="358"/>
      <c r="BZ369" s="358"/>
      <c r="CA369" s="358"/>
      <c r="CB369" s="295"/>
      <c r="CF369" s="358"/>
      <c r="CG369" s="295"/>
      <c r="CH369" s="358"/>
      <c r="CI369" s="358"/>
      <c r="CJ369" s="358"/>
      <c r="CK369" s="295"/>
      <c r="CO369" s="358"/>
      <c r="CP369" s="295"/>
      <c r="CQ369" s="358"/>
      <c r="CR369" s="358"/>
      <c r="CS369" s="358"/>
      <c r="CT369" s="295"/>
      <c r="CX369" s="358"/>
      <c r="CY369" s="295"/>
      <c r="CZ369" s="358"/>
      <c r="DA369" s="358"/>
      <c r="DB369" s="358"/>
      <c r="DC369" s="295"/>
    </row>
    <row r="370" spans="48:107">
      <c r="AV370" s="358"/>
      <c r="AW370" s="295"/>
      <c r="AX370" s="295"/>
      <c r="AY370" s="358"/>
      <c r="AZ370" s="358"/>
      <c r="BA370" s="295"/>
      <c r="BE370" s="358"/>
      <c r="BF370" s="295"/>
      <c r="BG370" s="358"/>
      <c r="BH370" s="358"/>
      <c r="BI370" s="358"/>
      <c r="BJ370" s="295"/>
      <c r="BN370" s="358"/>
      <c r="BO370" s="295"/>
      <c r="BP370" s="358"/>
      <c r="BQ370" s="358"/>
      <c r="BR370" s="358"/>
      <c r="BS370" s="295"/>
      <c r="BW370" s="358"/>
      <c r="BX370" s="295"/>
      <c r="BY370" s="358"/>
      <c r="BZ370" s="358"/>
      <c r="CA370" s="358"/>
      <c r="CB370" s="295"/>
      <c r="CF370" s="358"/>
      <c r="CG370" s="295"/>
      <c r="CH370" s="358"/>
      <c r="CI370" s="358"/>
      <c r="CJ370" s="358"/>
      <c r="CK370" s="295"/>
      <c r="CO370" s="358"/>
      <c r="CP370" s="295"/>
      <c r="CQ370" s="358"/>
      <c r="CR370" s="358"/>
      <c r="CS370" s="358"/>
      <c r="CT370" s="295"/>
      <c r="CX370" s="358"/>
      <c r="CY370" s="295"/>
      <c r="CZ370" s="358"/>
      <c r="DA370" s="358"/>
      <c r="DB370" s="358"/>
      <c r="DC370" s="295"/>
    </row>
    <row r="371" spans="48:107">
      <c r="AV371" s="358"/>
      <c r="AW371" s="295"/>
      <c r="AX371" s="295"/>
      <c r="AY371" s="358"/>
      <c r="AZ371" s="358"/>
      <c r="BA371" s="295"/>
      <c r="BE371" s="358"/>
      <c r="BF371" s="295"/>
      <c r="BG371" s="358"/>
      <c r="BH371" s="358"/>
      <c r="BI371" s="358"/>
      <c r="BJ371" s="295"/>
      <c r="BN371" s="358"/>
      <c r="BO371" s="295"/>
      <c r="BP371" s="358"/>
      <c r="BQ371" s="358"/>
      <c r="BR371" s="358"/>
      <c r="BS371" s="295"/>
      <c r="BW371" s="358"/>
      <c r="BX371" s="295"/>
      <c r="BY371" s="358"/>
      <c r="BZ371" s="358"/>
      <c r="CA371" s="358"/>
      <c r="CB371" s="295"/>
      <c r="CF371" s="358"/>
      <c r="CG371" s="295"/>
      <c r="CH371" s="358"/>
      <c r="CI371" s="358"/>
      <c r="CJ371" s="358"/>
      <c r="CK371" s="295"/>
      <c r="CO371" s="358"/>
      <c r="CP371" s="295"/>
      <c r="CQ371" s="358"/>
      <c r="CR371" s="358"/>
      <c r="CS371" s="358"/>
      <c r="CT371" s="295"/>
      <c r="CX371" s="358"/>
      <c r="CY371" s="295"/>
      <c r="CZ371" s="358"/>
      <c r="DA371" s="358"/>
      <c r="DB371" s="358"/>
      <c r="DC371" s="295"/>
    </row>
    <row r="372" spans="48:107">
      <c r="AV372" s="358"/>
      <c r="AW372" s="295"/>
      <c r="AX372" s="295"/>
      <c r="AY372" s="358"/>
      <c r="AZ372" s="358"/>
      <c r="BA372" s="295"/>
      <c r="BE372" s="358"/>
      <c r="BF372" s="295"/>
      <c r="BG372" s="358"/>
      <c r="BH372" s="358"/>
      <c r="BI372" s="358"/>
      <c r="BJ372" s="295"/>
      <c r="BN372" s="358"/>
      <c r="BO372" s="295"/>
      <c r="BP372" s="358"/>
      <c r="BQ372" s="358"/>
      <c r="BR372" s="358"/>
      <c r="BS372" s="295"/>
      <c r="BW372" s="358"/>
      <c r="BX372" s="295"/>
      <c r="BY372" s="358"/>
      <c r="BZ372" s="358"/>
      <c r="CA372" s="358"/>
      <c r="CB372" s="295"/>
      <c r="CF372" s="358"/>
      <c r="CG372" s="295"/>
      <c r="CH372" s="358"/>
      <c r="CI372" s="358"/>
      <c r="CJ372" s="358"/>
      <c r="CK372" s="295"/>
      <c r="CO372" s="358"/>
      <c r="CP372" s="295"/>
      <c r="CQ372" s="358"/>
      <c r="CR372" s="358"/>
      <c r="CS372" s="358"/>
      <c r="CT372" s="295"/>
      <c r="CX372" s="358"/>
      <c r="CY372" s="295"/>
      <c r="CZ372" s="358"/>
      <c r="DA372" s="358"/>
      <c r="DB372" s="358"/>
      <c r="DC372" s="295"/>
    </row>
    <row r="373" spans="48:107">
      <c r="AV373" s="358"/>
      <c r="AW373" s="295"/>
      <c r="AX373" s="295"/>
      <c r="AY373" s="358"/>
      <c r="AZ373" s="358"/>
      <c r="BA373" s="295"/>
      <c r="BE373" s="358"/>
      <c r="BF373" s="295"/>
      <c r="BG373" s="358"/>
      <c r="BH373" s="358"/>
      <c r="BI373" s="358"/>
      <c r="BJ373" s="295"/>
      <c r="BN373" s="358"/>
      <c r="BO373" s="295"/>
      <c r="BP373" s="358"/>
      <c r="BQ373" s="358"/>
      <c r="BR373" s="358"/>
      <c r="BS373" s="295"/>
      <c r="BW373" s="358"/>
      <c r="BX373" s="295"/>
      <c r="BY373" s="358"/>
      <c r="BZ373" s="358"/>
      <c r="CA373" s="358"/>
      <c r="CB373" s="295"/>
      <c r="CF373" s="358"/>
      <c r="CG373" s="295"/>
      <c r="CH373" s="358"/>
      <c r="CI373" s="358"/>
      <c r="CJ373" s="358"/>
      <c r="CK373" s="295"/>
      <c r="CO373" s="358"/>
      <c r="CP373" s="295"/>
      <c r="CQ373" s="358"/>
      <c r="CR373" s="358"/>
      <c r="CS373" s="358"/>
      <c r="CT373" s="295"/>
      <c r="CX373" s="358"/>
      <c r="CY373" s="295"/>
      <c r="CZ373" s="358"/>
      <c r="DA373" s="358"/>
      <c r="DB373" s="358"/>
      <c r="DC373" s="295"/>
    </row>
    <row r="374" spans="48:107">
      <c r="AV374" s="358"/>
      <c r="AW374" s="295"/>
      <c r="AX374" s="295"/>
      <c r="AY374" s="358"/>
      <c r="AZ374" s="358"/>
      <c r="BA374" s="295"/>
      <c r="BE374" s="358"/>
      <c r="BF374" s="295"/>
      <c r="BG374" s="358"/>
      <c r="BH374" s="358"/>
      <c r="BI374" s="358"/>
      <c r="BJ374" s="295"/>
      <c r="BN374" s="358"/>
      <c r="BO374" s="295"/>
      <c r="BP374" s="358"/>
      <c r="BQ374" s="358"/>
      <c r="BR374" s="358"/>
      <c r="BS374" s="295"/>
      <c r="BW374" s="358"/>
      <c r="BX374" s="295"/>
      <c r="BY374" s="358"/>
      <c r="BZ374" s="358"/>
      <c r="CA374" s="358"/>
      <c r="CB374" s="295"/>
      <c r="CF374" s="358"/>
      <c r="CG374" s="295"/>
      <c r="CH374" s="358"/>
      <c r="CI374" s="358"/>
      <c r="CJ374" s="358"/>
      <c r="CK374" s="295"/>
      <c r="CO374" s="358"/>
      <c r="CP374" s="295"/>
      <c r="CQ374" s="358"/>
      <c r="CR374" s="358"/>
      <c r="CS374" s="358"/>
      <c r="CT374" s="295"/>
      <c r="CX374" s="358"/>
      <c r="CY374" s="295"/>
      <c r="CZ374" s="358"/>
      <c r="DA374" s="358"/>
      <c r="DB374" s="358"/>
      <c r="DC374" s="295"/>
    </row>
    <row r="375" spans="48:107">
      <c r="AV375" s="358"/>
      <c r="AW375" s="295"/>
      <c r="AX375" s="295"/>
      <c r="AY375" s="358"/>
      <c r="AZ375" s="358"/>
      <c r="BA375" s="295"/>
      <c r="BE375" s="358"/>
      <c r="BF375" s="295"/>
      <c r="BG375" s="358"/>
      <c r="BH375" s="358"/>
      <c r="BI375" s="358"/>
      <c r="BJ375" s="295"/>
      <c r="BN375" s="358"/>
      <c r="BO375" s="295"/>
      <c r="BP375" s="358"/>
      <c r="BQ375" s="358"/>
      <c r="BR375" s="358"/>
      <c r="BS375" s="295"/>
      <c r="BW375" s="358"/>
      <c r="BX375" s="295"/>
      <c r="BY375" s="358"/>
      <c r="BZ375" s="358"/>
      <c r="CA375" s="358"/>
      <c r="CB375" s="295"/>
      <c r="CF375" s="358"/>
      <c r="CG375" s="295"/>
      <c r="CH375" s="358"/>
      <c r="CI375" s="358"/>
      <c r="CJ375" s="358"/>
      <c r="CK375" s="295"/>
      <c r="CO375" s="358"/>
      <c r="CP375" s="295"/>
      <c r="CQ375" s="358"/>
      <c r="CR375" s="358"/>
      <c r="CS375" s="358"/>
      <c r="CT375" s="295"/>
      <c r="CX375" s="358"/>
      <c r="CY375" s="295"/>
      <c r="CZ375" s="358"/>
      <c r="DA375" s="358"/>
      <c r="DB375" s="358"/>
      <c r="DC375" s="295"/>
    </row>
    <row r="376" spans="48:107">
      <c r="AV376" s="358"/>
      <c r="AW376" s="295"/>
      <c r="AX376" s="295"/>
      <c r="AY376" s="358"/>
      <c r="AZ376" s="358"/>
      <c r="BA376" s="295"/>
      <c r="BE376" s="358"/>
      <c r="BF376" s="295"/>
      <c r="BG376" s="358"/>
      <c r="BH376" s="358"/>
      <c r="BI376" s="358"/>
      <c r="BJ376" s="295"/>
      <c r="BN376" s="358"/>
      <c r="BO376" s="295"/>
      <c r="BP376" s="358"/>
      <c r="BQ376" s="358"/>
      <c r="BR376" s="358"/>
      <c r="BS376" s="295"/>
      <c r="BW376" s="358"/>
      <c r="BX376" s="295"/>
      <c r="BY376" s="358"/>
      <c r="BZ376" s="358"/>
      <c r="CA376" s="358"/>
      <c r="CB376" s="295"/>
      <c r="CF376" s="358"/>
      <c r="CG376" s="295"/>
      <c r="CH376" s="358"/>
      <c r="CI376" s="358"/>
      <c r="CJ376" s="358"/>
      <c r="CK376" s="295"/>
      <c r="CO376" s="358"/>
      <c r="CP376" s="295"/>
      <c r="CQ376" s="358"/>
      <c r="CR376" s="358"/>
      <c r="CS376" s="358"/>
      <c r="CT376" s="295"/>
      <c r="CX376" s="358"/>
      <c r="CY376" s="295"/>
      <c r="CZ376" s="358"/>
      <c r="DA376" s="358"/>
      <c r="DB376" s="358"/>
      <c r="DC376" s="295"/>
    </row>
    <row r="377" spans="48:107">
      <c r="AV377" s="358"/>
      <c r="AW377" s="295"/>
      <c r="AX377" s="295"/>
      <c r="AY377" s="358"/>
      <c r="AZ377" s="358"/>
      <c r="BA377" s="295"/>
      <c r="BE377" s="358"/>
      <c r="BF377" s="295"/>
      <c r="BG377" s="358"/>
      <c r="BH377" s="358"/>
      <c r="BI377" s="358"/>
      <c r="BJ377" s="295"/>
      <c r="BN377" s="358"/>
      <c r="BO377" s="295"/>
      <c r="BP377" s="358"/>
      <c r="BQ377" s="358"/>
      <c r="BR377" s="358"/>
      <c r="BS377" s="295"/>
      <c r="BW377" s="358"/>
      <c r="BX377" s="295"/>
      <c r="BY377" s="358"/>
      <c r="BZ377" s="358"/>
      <c r="CA377" s="358"/>
      <c r="CB377" s="295"/>
      <c r="CF377" s="358"/>
      <c r="CG377" s="295"/>
      <c r="CH377" s="358"/>
      <c r="CI377" s="358"/>
      <c r="CJ377" s="358"/>
      <c r="CK377" s="295"/>
      <c r="CO377" s="358"/>
      <c r="CP377" s="295"/>
      <c r="CQ377" s="358"/>
      <c r="CR377" s="358"/>
      <c r="CS377" s="358"/>
      <c r="CT377" s="295"/>
      <c r="CX377" s="358"/>
      <c r="CY377" s="295"/>
      <c r="CZ377" s="358"/>
      <c r="DA377" s="358"/>
      <c r="DB377" s="358"/>
      <c r="DC377" s="295"/>
    </row>
    <row r="378" spans="48:107">
      <c r="AV378" s="358"/>
      <c r="AW378" s="295"/>
      <c r="AX378" s="295"/>
      <c r="AY378" s="358"/>
      <c r="AZ378" s="358"/>
      <c r="BA378" s="295"/>
      <c r="BE378" s="358"/>
      <c r="BF378" s="295"/>
      <c r="BG378" s="358"/>
      <c r="BH378" s="358"/>
      <c r="BI378" s="358"/>
      <c r="BJ378" s="295"/>
      <c r="BN378" s="358"/>
      <c r="BO378" s="295"/>
      <c r="BP378" s="358"/>
      <c r="BQ378" s="358"/>
      <c r="BR378" s="358"/>
      <c r="BS378" s="295"/>
      <c r="BW378" s="358"/>
      <c r="BX378" s="295"/>
      <c r="BY378" s="358"/>
      <c r="BZ378" s="358"/>
      <c r="CA378" s="358"/>
      <c r="CB378" s="295"/>
      <c r="CF378" s="358"/>
      <c r="CG378" s="295"/>
      <c r="CH378" s="358"/>
      <c r="CI378" s="358"/>
      <c r="CJ378" s="358"/>
      <c r="CK378" s="295"/>
      <c r="CO378" s="358"/>
      <c r="CP378" s="295"/>
      <c r="CQ378" s="358"/>
      <c r="CR378" s="358"/>
      <c r="CS378" s="358"/>
      <c r="CT378" s="295"/>
      <c r="CX378" s="358"/>
      <c r="CY378" s="295"/>
      <c r="CZ378" s="358"/>
      <c r="DA378" s="358"/>
      <c r="DB378" s="358"/>
      <c r="DC378" s="295"/>
    </row>
    <row r="379" spans="48:107">
      <c r="AV379" s="358"/>
      <c r="AW379" s="295"/>
      <c r="AX379" s="295"/>
      <c r="AY379" s="358"/>
      <c r="AZ379" s="358"/>
      <c r="BA379" s="295"/>
      <c r="BE379" s="358"/>
      <c r="BF379" s="295"/>
      <c r="BG379" s="358"/>
      <c r="BH379" s="358"/>
      <c r="BI379" s="358"/>
      <c r="BJ379" s="295"/>
      <c r="BN379" s="358"/>
      <c r="BO379" s="295"/>
      <c r="BP379" s="358"/>
      <c r="BQ379" s="358"/>
      <c r="BR379" s="358"/>
      <c r="BS379" s="295"/>
      <c r="BW379" s="358"/>
      <c r="BX379" s="295"/>
      <c r="BY379" s="358"/>
      <c r="BZ379" s="358"/>
      <c r="CA379" s="358"/>
      <c r="CB379" s="295"/>
      <c r="CF379" s="358"/>
      <c r="CG379" s="295"/>
      <c r="CH379" s="358"/>
      <c r="CI379" s="358"/>
      <c r="CJ379" s="358"/>
      <c r="CK379" s="295"/>
      <c r="CO379" s="358"/>
      <c r="CP379" s="295"/>
      <c r="CQ379" s="358"/>
      <c r="CR379" s="358"/>
      <c r="CS379" s="358"/>
      <c r="CT379" s="295"/>
      <c r="CX379" s="358"/>
      <c r="CY379" s="295"/>
      <c r="CZ379" s="358"/>
      <c r="DA379" s="358"/>
      <c r="DB379" s="358"/>
      <c r="DC379" s="295"/>
    </row>
    <row r="380" spans="48:107">
      <c r="AV380" s="358"/>
      <c r="AW380" s="295"/>
      <c r="AX380" s="295"/>
      <c r="AY380" s="358"/>
      <c r="AZ380" s="358"/>
      <c r="BA380" s="295"/>
      <c r="BE380" s="358"/>
      <c r="BF380" s="295"/>
      <c r="BG380" s="358"/>
      <c r="BH380" s="358"/>
      <c r="BI380" s="358"/>
      <c r="BJ380" s="295"/>
      <c r="BN380" s="358"/>
      <c r="BO380" s="295"/>
      <c r="BP380" s="358"/>
      <c r="BQ380" s="358"/>
      <c r="BR380" s="358"/>
      <c r="BS380" s="295"/>
      <c r="BW380" s="358"/>
      <c r="BX380" s="295"/>
      <c r="BY380" s="358"/>
      <c r="BZ380" s="358"/>
      <c r="CA380" s="358"/>
      <c r="CB380" s="295"/>
      <c r="CF380" s="358"/>
      <c r="CG380" s="295"/>
      <c r="CH380" s="358"/>
      <c r="CI380" s="358"/>
      <c r="CJ380" s="358"/>
      <c r="CK380" s="295"/>
      <c r="CO380" s="358"/>
      <c r="CP380" s="295"/>
      <c r="CQ380" s="358"/>
      <c r="CR380" s="358"/>
      <c r="CS380" s="358"/>
      <c r="CT380" s="295"/>
      <c r="CX380" s="358"/>
      <c r="CY380" s="295"/>
      <c r="CZ380" s="358"/>
      <c r="DA380" s="358"/>
      <c r="DB380" s="358"/>
      <c r="DC380" s="295"/>
    </row>
    <row r="381" spans="48:107">
      <c r="AV381" s="358"/>
      <c r="AW381" s="295"/>
      <c r="AX381" s="295"/>
      <c r="AY381" s="358"/>
      <c r="AZ381" s="358"/>
      <c r="BA381" s="295"/>
      <c r="BE381" s="358"/>
      <c r="BF381" s="295"/>
      <c r="BG381" s="358"/>
      <c r="BH381" s="358"/>
      <c r="BI381" s="358"/>
      <c r="BJ381" s="295"/>
      <c r="BN381" s="358"/>
      <c r="BO381" s="295"/>
      <c r="BP381" s="358"/>
      <c r="BQ381" s="358"/>
      <c r="BR381" s="358"/>
      <c r="BS381" s="295"/>
      <c r="BW381" s="358"/>
      <c r="BX381" s="295"/>
      <c r="BY381" s="358"/>
      <c r="BZ381" s="358"/>
      <c r="CA381" s="358"/>
      <c r="CB381" s="295"/>
      <c r="CF381" s="358"/>
      <c r="CG381" s="295"/>
      <c r="CH381" s="358"/>
      <c r="CI381" s="358"/>
      <c r="CJ381" s="358"/>
      <c r="CK381" s="295"/>
      <c r="CO381" s="358"/>
      <c r="CP381" s="295"/>
      <c r="CQ381" s="358"/>
      <c r="CR381" s="358"/>
      <c r="CS381" s="358"/>
      <c r="CT381" s="295"/>
      <c r="CX381" s="358"/>
      <c r="CY381" s="295"/>
      <c r="CZ381" s="358"/>
      <c r="DA381" s="358"/>
      <c r="DB381" s="358"/>
      <c r="DC381" s="295"/>
    </row>
    <row r="382" spans="48:107">
      <c r="AV382" s="358"/>
      <c r="AW382" s="295"/>
      <c r="AX382" s="295"/>
      <c r="AY382" s="358"/>
      <c r="AZ382" s="358"/>
      <c r="BA382" s="295"/>
      <c r="BE382" s="358"/>
      <c r="BF382" s="295"/>
      <c r="BG382" s="358"/>
      <c r="BH382" s="358"/>
      <c r="BI382" s="358"/>
      <c r="BJ382" s="295"/>
      <c r="BN382" s="358"/>
      <c r="BO382" s="295"/>
      <c r="BP382" s="358"/>
      <c r="BQ382" s="358"/>
      <c r="BR382" s="358"/>
      <c r="BS382" s="295"/>
      <c r="BW382" s="358"/>
      <c r="BX382" s="295"/>
      <c r="BY382" s="358"/>
      <c r="BZ382" s="358"/>
      <c r="CA382" s="358"/>
      <c r="CB382" s="295"/>
      <c r="CF382" s="358"/>
      <c r="CG382" s="295"/>
      <c r="CH382" s="358"/>
      <c r="CI382" s="358"/>
      <c r="CJ382" s="358"/>
      <c r="CK382" s="295"/>
      <c r="CO382" s="358"/>
      <c r="CP382" s="295"/>
      <c r="CQ382" s="358"/>
      <c r="CR382" s="358"/>
      <c r="CS382" s="358"/>
      <c r="CT382" s="295"/>
      <c r="CX382" s="358"/>
      <c r="CY382" s="295"/>
      <c r="CZ382" s="358"/>
      <c r="DA382" s="358"/>
      <c r="DB382" s="358"/>
      <c r="DC382" s="295"/>
    </row>
    <row r="383" spans="48:107">
      <c r="AV383" s="358"/>
      <c r="AW383" s="295"/>
      <c r="AX383" s="295"/>
      <c r="AY383" s="358"/>
      <c r="AZ383" s="358"/>
      <c r="BA383" s="295"/>
      <c r="BE383" s="358"/>
      <c r="BF383" s="295"/>
      <c r="BG383" s="358"/>
      <c r="BH383" s="358"/>
      <c r="BI383" s="358"/>
      <c r="BJ383" s="295"/>
      <c r="BN383" s="358"/>
      <c r="BO383" s="295"/>
      <c r="BP383" s="358"/>
      <c r="BQ383" s="358"/>
      <c r="BR383" s="358"/>
      <c r="BS383" s="295"/>
      <c r="BW383" s="358"/>
      <c r="BX383" s="295"/>
      <c r="BY383" s="358"/>
      <c r="BZ383" s="358"/>
      <c r="CA383" s="358"/>
      <c r="CB383" s="295"/>
      <c r="CF383" s="358"/>
      <c r="CG383" s="295"/>
      <c r="CH383" s="358"/>
      <c r="CI383" s="358"/>
      <c r="CJ383" s="358"/>
      <c r="CK383" s="295"/>
      <c r="CO383" s="358"/>
      <c r="CP383" s="295"/>
      <c r="CQ383" s="358"/>
      <c r="CR383" s="358"/>
      <c r="CS383" s="358"/>
      <c r="CT383" s="295"/>
      <c r="CX383" s="358"/>
      <c r="CY383" s="295"/>
      <c r="CZ383" s="358"/>
      <c r="DA383" s="358"/>
      <c r="DB383" s="358"/>
      <c r="DC383" s="295"/>
    </row>
    <row r="384" spans="48:107">
      <c r="AV384" s="358"/>
      <c r="AW384" s="295"/>
      <c r="AX384" s="295"/>
      <c r="AY384" s="358"/>
      <c r="AZ384" s="358"/>
      <c r="BA384" s="295"/>
      <c r="BE384" s="358"/>
      <c r="BF384" s="295"/>
      <c r="BG384" s="358"/>
      <c r="BH384" s="358"/>
      <c r="BI384" s="358"/>
      <c r="BJ384" s="295"/>
      <c r="BN384" s="358"/>
      <c r="BO384" s="295"/>
      <c r="BP384" s="358"/>
      <c r="BQ384" s="358"/>
      <c r="BR384" s="358"/>
      <c r="BS384" s="295"/>
      <c r="BW384" s="358"/>
      <c r="BX384" s="295"/>
      <c r="BY384" s="358"/>
      <c r="BZ384" s="358"/>
      <c r="CA384" s="358"/>
      <c r="CB384" s="295"/>
      <c r="CF384" s="358"/>
      <c r="CG384" s="295"/>
      <c r="CH384" s="358"/>
      <c r="CI384" s="358"/>
      <c r="CJ384" s="358"/>
      <c r="CK384" s="295"/>
      <c r="CO384" s="358"/>
      <c r="CP384" s="295"/>
      <c r="CQ384" s="358"/>
      <c r="CR384" s="358"/>
      <c r="CS384" s="358"/>
      <c r="CT384" s="295"/>
      <c r="CX384" s="358"/>
      <c r="CY384" s="295"/>
      <c r="CZ384" s="358"/>
      <c r="DA384" s="358"/>
      <c r="DB384" s="358"/>
      <c r="DC384" s="295"/>
    </row>
    <row r="385" spans="48:107">
      <c r="AV385" s="358"/>
      <c r="AW385" s="295"/>
      <c r="AX385" s="295"/>
      <c r="AY385" s="358"/>
      <c r="AZ385" s="358"/>
      <c r="BA385" s="295"/>
      <c r="BE385" s="358"/>
      <c r="BF385" s="295"/>
      <c r="BG385" s="358"/>
      <c r="BH385" s="358"/>
      <c r="BI385" s="358"/>
      <c r="BJ385" s="295"/>
      <c r="BN385" s="358"/>
      <c r="BO385" s="295"/>
      <c r="BP385" s="358"/>
      <c r="BQ385" s="358"/>
      <c r="BR385" s="358"/>
      <c r="BS385" s="295"/>
      <c r="BW385" s="358"/>
      <c r="BX385" s="295"/>
      <c r="BY385" s="358"/>
      <c r="BZ385" s="358"/>
      <c r="CA385" s="358"/>
      <c r="CB385" s="295"/>
      <c r="CF385" s="358"/>
      <c r="CG385" s="295"/>
      <c r="CH385" s="358"/>
      <c r="CI385" s="358"/>
      <c r="CJ385" s="358"/>
      <c r="CK385" s="295"/>
      <c r="CO385" s="358"/>
      <c r="CP385" s="295"/>
      <c r="CQ385" s="358"/>
      <c r="CR385" s="358"/>
      <c r="CS385" s="358"/>
      <c r="CT385" s="295"/>
      <c r="CX385" s="358"/>
      <c r="CY385" s="295"/>
      <c r="CZ385" s="358"/>
      <c r="DA385" s="358"/>
      <c r="DB385" s="358"/>
      <c r="DC385" s="295"/>
    </row>
    <row r="386" spans="48:107">
      <c r="AV386" s="358"/>
      <c r="AW386" s="295"/>
      <c r="AX386" s="295"/>
      <c r="AY386" s="358"/>
      <c r="AZ386" s="358"/>
      <c r="BA386" s="295"/>
      <c r="BE386" s="358"/>
      <c r="BF386" s="295"/>
      <c r="BG386" s="358"/>
      <c r="BH386" s="358"/>
      <c r="BI386" s="358"/>
      <c r="BJ386" s="295"/>
      <c r="BN386" s="358"/>
      <c r="BO386" s="295"/>
      <c r="BP386" s="358"/>
      <c r="BQ386" s="358"/>
      <c r="BR386" s="358"/>
      <c r="BS386" s="295"/>
      <c r="BW386" s="358"/>
      <c r="BX386" s="295"/>
      <c r="BY386" s="358"/>
      <c r="BZ386" s="358"/>
      <c r="CA386" s="358"/>
      <c r="CB386" s="295"/>
      <c r="CF386" s="358"/>
      <c r="CG386" s="295"/>
      <c r="CH386" s="358"/>
      <c r="CI386" s="358"/>
      <c r="CJ386" s="358"/>
      <c r="CK386" s="295"/>
      <c r="CO386" s="358"/>
      <c r="CP386" s="295"/>
      <c r="CQ386" s="358"/>
      <c r="CR386" s="358"/>
      <c r="CS386" s="358"/>
      <c r="CT386" s="295"/>
      <c r="CX386" s="358"/>
      <c r="CY386" s="295"/>
      <c r="CZ386" s="358"/>
      <c r="DA386" s="358"/>
      <c r="DB386" s="358"/>
      <c r="DC386" s="295"/>
    </row>
    <row r="387" spans="48:107">
      <c r="AV387" s="358"/>
      <c r="AW387" s="295"/>
      <c r="AX387" s="295"/>
      <c r="AY387" s="358"/>
      <c r="AZ387" s="358"/>
      <c r="BA387" s="295"/>
      <c r="BE387" s="358"/>
      <c r="BF387" s="295"/>
      <c r="BG387" s="358"/>
      <c r="BH387" s="358"/>
      <c r="BI387" s="358"/>
      <c r="BJ387" s="295"/>
      <c r="BN387" s="358"/>
      <c r="BO387" s="295"/>
      <c r="BP387" s="358"/>
      <c r="BQ387" s="358"/>
      <c r="BR387" s="358"/>
      <c r="BS387" s="295"/>
      <c r="BW387" s="358"/>
      <c r="BX387" s="295"/>
      <c r="BY387" s="358"/>
      <c r="BZ387" s="358"/>
      <c r="CA387" s="358"/>
      <c r="CB387" s="295"/>
      <c r="CF387" s="358"/>
      <c r="CG387" s="295"/>
      <c r="CH387" s="358"/>
      <c r="CI387" s="358"/>
      <c r="CJ387" s="358"/>
      <c r="CK387" s="295"/>
      <c r="CO387" s="358"/>
      <c r="CP387" s="295"/>
      <c r="CQ387" s="358"/>
      <c r="CR387" s="358"/>
      <c r="CS387" s="358"/>
      <c r="CT387" s="295"/>
      <c r="CX387" s="358"/>
      <c r="CY387" s="295"/>
      <c r="CZ387" s="358"/>
      <c r="DA387" s="358"/>
      <c r="DB387" s="358"/>
      <c r="DC387" s="295"/>
    </row>
    <row r="388" spans="48:107">
      <c r="AV388" s="358"/>
      <c r="AW388" s="295"/>
      <c r="AX388" s="295"/>
      <c r="AY388" s="358"/>
      <c r="AZ388" s="358"/>
      <c r="BA388" s="295"/>
      <c r="BE388" s="358"/>
      <c r="BF388" s="295"/>
      <c r="BG388" s="358"/>
      <c r="BH388" s="358"/>
      <c r="BI388" s="358"/>
      <c r="BJ388" s="295"/>
      <c r="BN388" s="358"/>
      <c r="BO388" s="295"/>
      <c r="BP388" s="358"/>
      <c r="BQ388" s="358"/>
      <c r="BR388" s="358"/>
      <c r="BS388" s="295"/>
      <c r="BW388" s="358"/>
      <c r="BX388" s="295"/>
      <c r="BY388" s="358"/>
      <c r="BZ388" s="358"/>
      <c r="CA388" s="358"/>
      <c r="CB388" s="295"/>
      <c r="CF388" s="358"/>
      <c r="CG388" s="295"/>
      <c r="CH388" s="358"/>
      <c r="CI388" s="358"/>
      <c r="CJ388" s="358"/>
      <c r="CK388" s="295"/>
      <c r="CO388" s="358"/>
      <c r="CP388" s="295"/>
      <c r="CQ388" s="358"/>
      <c r="CR388" s="358"/>
      <c r="CS388" s="358"/>
      <c r="CT388" s="295"/>
      <c r="CX388" s="358"/>
      <c r="CY388" s="295"/>
      <c r="CZ388" s="358"/>
      <c r="DA388" s="358"/>
      <c r="DB388" s="358"/>
      <c r="DC388" s="295"/>
    </row>
    <row r="389" spans="48:107">
      <c r="AV389" s="358"/>
      <c r="AW389" s="295"/>
      <c r="AX389" s="295"/>
      <c r="AY389" s="358"/>
      <c r="AZ389" s="358"/>
      <c r="BA389" s="295"/>
      <c r="BE389" s="358"/>
      <c r="BF389" s="295"/>
      <c r="BG389" s="358"/>
      <c r="BH389" s="358"/>
      <c r="BI389" s="358"/>
      <c r="BJ389" s="295"/>
      <c r="BN389" s="358"/>
      <c r="BO389" s="295"/>
      <c r="BP389" s="358"/>
      <c r="BQ389" s="358"/>
      <c r="BR389" s="358"/>
      <c r="BS389" s="295"/>
      <c r="BW389" s="358"/>
      <c r="BX389" s="295"/>
      <c r="BY389" s="358"/>
      <c r="BZ389" s="358"/>
      <c r="CA389" s="358"/>
      <c r="CB389" s="295"/>
      <c r="CF389" s="358"/>
      <c r="CG389" s="295"/>
      <c r="CH389" s="358"/>
      <c r="CI389" s="358"/>
      <c r="CJ389" s="358"/>
      <c r="CK389" s="295"/>
      <c r="CO389" s="358"/>
      <c r="CP389" s="295"/>
      <c r="CQ389" s="358"/>
      <c r="CR389" s="358"/>
      <c r="CS389" s="358"/>
      <c r="CT389" s="295"/>
      <c r="CX389" s="358"/>
      <c r="CY389" s="295"/>
      <c r="CZ389" s="358"/>
      <c r="DA389" s="358"/>
      <c r="DB389" s="358"/>
      <c r="DC389" s="295"/>
    </row>
    <row r="390" spans="48:107">
      <c r="AV390" s="358"/>
      <c r="AW390" s="295"/>
      <c r="AX390" s="295"/>
      <c r="AY390" s="358"/>
      <c r="AZ390" s="358"/>
      <c r="BA390" s="295"/>
      <c r="BE390" s="358"/>
      <c r="BF390" s="295"/>
      <c r="BG390" s="358"/>
      <c r="BH390" s="358"/>
      <c r="BI390" s="358"/>
      <c r="BJ390" s="295"/>
      <c r="BN390" s="358"/>
      <c r="BO390" s="295"/>
      <c r="BP390" s="358"/>
      <c r="BQ390" s="358"/>
      <c r="BR390" s="358"/>
      <c r="BS390" s="295"/>
      <c r="BW390" s="358"/>
      <c r="BX390" s="295"/>
      <c r="BY390" s="358"/>
      <c r="BZ390" s="358"/>
      <c r="CA390" s="358"/>
      <c r="CB390" s="295"/>
      <c r="CF390" s="358"/>
      <c r="CG390" s="295"/>
      <c r="CH390" s="358"/>
      <c r="CI390" s="358"/>
      <c r="CJ390" s="358"/>
      <c r="CK390" s="295"/>
      <c r="CO390" s="358"/>
      <c r="CP390" s="295"/>
      <c r="CQ390" s="358"/>
      <c r="CR390" s="358"/>
      <c r="CS390" s="358"/>
      <c r="CT390" s="295"/>
      <c r="CX390" s="358"/>
      <c r="CY390" s="295"/>
      <c r="CZ390" s="358"/>
      <c r="DA390" s="358"/>
      <c r="DB390" s="358"/>
      <c r="DC390" s="295"/>
    </row>
    <row r="391" spans="48:107">
      <c r="AV391" s="358"/>
      <c r="AW391" s="295"/>
      <c r="AX391" s="295"/>
      <c r="AY391" s="358"/>
      <c r="AZ391" s="358"/>
      <c r="BA391" s="295"/>
      <c r="BE391" s="358"/>
      <c r="BF391" s="295"/>
      <c r="BG391" s="358"/>
      <c r="BH391" s="358"/>
      <c r="BI391" s="358"/>
      <c r="BJ391" s="295"/>
      <c r="BN391" s="358"/>
      <c r="BO391" s="295"/>
      <c r="BP391" s="358"/>
      <c r="BQ391" s="358"/>
      <c r="BR391" s="358"/>
      <c r="BS391" s="295"/>
      <c r="BW391" s="358"/>
      <c r="BX391" s="295"/>
      <c r="BY391" s="358"/>
      <c r="BZ391" s="358"/>
      <c r="CA391" s="358"/>
      <c r="CB391" s="295"/>
      <c r="CF391" s="358"/>
      <c r="CG391" s="295"/>
      <c r="CH391" s="358"/>
      <c r="CI391" s="358"/>
      <c r="CJ391" s="358"/>
      <c r="CK391" s="295"/>
      <c r="CO391" s="358"/>
      <c r="CP391" s="295"/>
      <c r="CQ391" s="358"/>
      <c r="CR391" s="358"/>
      <c r="CS391" s="358"/>
      <c r="CT391" s="295"/>
      <c r="CX391" s="358"/>
      <c r="CY391" s="295"/>
      <c r="CZ391" s="358"/>
      <c r="DA391" s="358"/>
      <c r="DB391" s="358"/>
      <c r="DC391" s="295"/>
    </row>
    <row r="392" spans="48:107">
      <c r="AV392" s="358"/>
      <c r="AW392" s="295"/>
      <c r="AX392" s="295"/>
      <c r="AY392" s="358"/>
      <c r="AZ392" s="358"/>
      <c r="BA392" s="295"/>
      <c r="BE392" s="358"/>
      <c r="BF392" s="295"/>
      <c r="BG392" s="358"/>
      <c r="BH392" s="358"/>
      <c r="BI392" s="358"/>
      <c r="BJ392" s="295"/>
      <c r="BN392" s="358"/>
      <c r="BO392" s="295"/>
      <c r="BP392" s="358"/>
      <c r="BQ392" s="358"/>
      <c r="BR392" s="358"/>
      <c r="BS392" s="295"/>
      <c r="BW392" s="358"/>
      <c r="BX392" s="295"/>
      <c r="BY392" s="358"/>
      <c r="BZ392" s="358"/>
      <c r="CA392" s="358"/>
      <c r="CB392" s="295"/>
      <c r="CF392" s="358"/>
      <c r="CG392" s="295"/>
      <c r="CH392" s="358"/>
      <c r="CI392" s="358"/>
      <c r="CJ392" s="358"/>
      <c r="CK392" s="295"/>
      <c r="CO392" s="358"/>
      <c r="CP392" s="295"/>
      <c r="CQ392" s="358"/>
      <c r="CR392" s="358"/>
      <c r="CS392" s="358"/>
      <c r="CT392" s="295"/>
      <c r="CX392" s="358"/>
      <c r="CY392" s="295"/>
      <c r="CZ392" s="358"/>
      <c r="DA392" s="358"/>
      <c r="DB392" s="358"/>
      <c r="DC392" s="295"/>
    </row>
    <row r="393" spans="48:107">
      <c r="AV393" s="358"/>
      <c r="AW393" s="295"/>
      <c r="AX393" s="295"/>
      <c r="AY393" s="358"/>
      <c r="AZ393" s="358"/>
      <c r="BA393" s="295"/>
      <c r="BE393" s="358"/>
      <c r="BF393" s="295"/>
      <c r="BG393" s="358"/>
      <c r="BH393" s="358"/>
      <c r="BI393" s="358"/>
      <c r="BJ393" s="295"/>
      <c r="BN393" s="358"/>
      <c r="BO393" s="295"/>
      <c r="BP393" s="358"/>
      <c r="BQ393" s="358"/>
      <c r="BR393" s="358"/>
      <c r="BS393" s="295"/>
      <c r="BW393" s="358"/>
      <c r="BX393" s="295"/>
      <c r="BY393" s="358"/>
      <c r="BZ393" s="358"/>
      <c r="CA393" s="358"/>
      <c r="CB393" s="295"/>
      <c r="CF393" s="358"/>
      <c r="CG393" s="295"/>
      <c r="CH393" s="358"/>
      <c r="CI393" s="358"/>
      <c r="CJ393" s="358"/>
      <c r="CK393" s="295"/>
      <c r="CO393" s="358"/>
      <c r="CP393" s="295"/>
      <c r="CQ393" s="358"/>
      <c r="CR393" s="358"/>
      <c r="CS393" s="358"/>
      <c r="CT393" s="295"/>
      <c r="CX393" s="358"/>
      <c r="CY393" s="295"/>
      <c r="CZ393" s="358"/>
      <c r="DA393" s="358"/>
      <c r="DB393" s="358"/>
      <c r="DC393" s="295"/>
    </row>
    <row r="394" spans="48:107">
      <c r="AV394" s="358"/>
      <c r="AW394" s="295"/>
      <c r="AX394" s="295"/>
      <c r="AY394" s="358"/>
      <c r="AZ394" s="358"/>
      <c r="BA394" s="295"/>
      <c r="BE394" s="358"/>
      <c r="BF394" s="295"/>
      <c r="BG394" s="358"/>
      <c r="BH394" s="358"/>
      <c r="BI394" s="358"/>
      <c r="BJ394" s="295"/>
      <c r="BN394" s="358"/>
      <c r="BO394" s="295"/>
      <c r="BP394" s="358"/>
      <c r="BQ394" s="358"/>
      <c r="BR394" s="358"/>
      <c r="BS394" s="295"/>
      <c r="BW394" s="358"/>
      <c r="BX394" s="295"/>
      <c r="BY394" s="358"/>
      <c r="BZ394" s="358"/>
      <c r="CA394" s="358"/>
      <c r="CB394" s="295"/>
      <c r="CF394" s="358"/>
      <c r="CG394" s="295"/>
      <c r="CH394" s="358"/>
      <c r="CI394" s="358"/>
      <c r="CJ394" s="358"/>
      <c r="CK394" s="295"/>
      <c r="CO394" s="358"/>
      <c r="CP394" s="295"/>
      <c r="CQ394" s="358"/>
      <c r="CR394" s="358"/>
      <c r="CS394" s="358"/>
      <c r="CT394" s="295"/>
      <c r="CX394" s="358"/>
      <c r="CY394" s="295"/>
      <c r="CZ394" s="358"/>
      <c r="DA394" s="358"/>
      <c r="DB394" s="358"/>
      <c r="DC394" s="295"/>
    </row>
    <row r="395" spans="48:107">
      <c r="AV395" s="358"/>
      <c r="AW395" s="295"/>
      <c r="AX395" s="295"/>
      <c r="AY395" s="358"/>
      <c r="AZ395" s="358"/>
      <c r="BA395" s="295"/>
      <c r="BE395" s="358"/>
      <c r="BF395" s="295"/>
      <c r="BG395" s="358"/>
      <c r="BH395" s="358"/>
      <c r="BI395" s="358"/>
      <c r="BJ395" s="295"/>
      <c r="BN395" s="358"/>
      <c r="BO395" s="295"/>
      <c r="BP395" s="358"/>
      <c r="BQ395" s="358"/>
      <c r="BR395" s="358"/>
      <c r="BS395" s="295"/>
      <c r="BW395" s="358"/>
      <c r="BX395" s="295"/>
      <c r="BY395" s="358"/>
      <c r="BZ395" s="358"/>
      <c r="CA395" s="358"/>
      <c r="CB395" s="295"/>
      <c r="CF395" s="358"/>
      <c r="CG395" s="295"/>
      <c r="CH395" s="358"/>
      <c r="CI395" s="358"/>
      <c r="CJ395" s="358"/>
      <c r="CK395" s="295"/>
      <c r="CO395" s="358"/>
      <c r="CP395" s="295"/>
      <c r="CQ395" s="358"/>
      <c r="CR395" s="358"/>
      <c r="CS395" s="358"/>
      <c r="CT395" s="295"/>
      <c r="CX395" s="358"/>
      <c r="CY395" s="295"/>
      <c r="CZ395" s="358"/>
      <c r="DA395" s="358"/>
      <c r="DB395" s="358"/>
      <c r="DC395" s="295"/>
    </row>
    <row r="396" spans="48:107">
      <c r="AV396" s="358"/>
      <c r="AW396" s="295"/>
      <c r="AX396" s="295"/>
      <c r="AY396" s="358"/>
      <c r="AZ396" s="358"/>
      <c r="BA396" s="295"/>
      <c r="BE396" s="358"/>
      <c r="BF396" s="295"/>
      <c r="BG396" s="358"/>
      <c r="BH396" s="358"/>
      <c r="BI396" s="358"/>
      <c r="BJ396" s="295"/>
      <c r="BN396" s="358"/>
      <c r="BO396" s="295"/>
      <c r="BP396" s="358"/>
      <c r="BQ396" s="358"/>
      <c r="BR396" s="358"/>
      <c r="BS396" s="295"/>
      <c r="BW396" s="358"/>
      <c r="BX396" s="295"/>
      <c r="BY396" s="358"/>
      <c r="BZ396" s="358"/>
      <c r="CA396" s="358"/>
      <c r="CB396" s="295"/>
      <c r="CF396" s="358"/>
      <c r="CG396" s="295"/>
      <c r="CH396" s="358"/>
      <c r="CI396" s="358"/>
      <c r="CJ396" s="358"/>
      <c r="CK396" s="295"/>
      <c r="CO396" s="358"/>
      <c r="CP396" s="295"/>
      <c r="CQ396" s="358"/>
      <c r="CR396" s="358"/>
      <c r="CS396" s="358"/>
      <c r="CT396" s="295"/>
      <c r="CX396" s="358"/>
      <c r="CY396" s="295"/>
      <c r="CZ396" s="358"/>
      <c r="DA396" s="358"/>
      <c r="DB396" s="358"/>
      <c r="DC396" s="295"/>
    </row>
    <row r="397" spans="48:107">
      <c r="AV397" s="358"/>
      <c r="AW397" s="295"/>
      <c r="AX397" s="295"/>
      <c r="AY397" s="358"/>
      <c r="AZ397" s="358"/>
      <c r="BA397" s="295"/>
      <c r="BE397" s="358"/>
      <c r="BF397" s="295"/>
      <c r="BG397" s="358"/>
      <c r="BH397" s="358"/>
      <c r="BI397" s="358"/>
      <c r="BJ397" s="295"/>
      <c r="BN397" s="358"/>
      <c r="BO397" s="295"/>
      <c r="BP397" s="358"/>
      <c r="BQ397" s="358"/>
      <c r="BR397" s="358"/>
      <c r="BS397" s="295"/>
      <c r="BW397" s="358"/>
      <c r="BX397" s="295"/>
      <c r="BY397" s="358"/>
      <c r="BZ397" s="358"/>
      <c r="CA397" s="358"/>
      <c r="CB397" s="295"/>
      <c r="CF397" s="358"/>
      <c r="CG397" s="295"/>
      <c r="CH397" s="358"/>
      <c r="CI397" s="358"/>
      <c r="CJ397" s="358"/>
      <c r="CK397" s="295"/>
      <c r="CO397" s="358"/>
      <c r="CP397" s="295"/>
      <c r="CQ397" s="358"/>
      <c r="CR397" s="358"/>
      <c r="CS397" s="358"/>
      <c r="CT397" s="295"/>
      <c r="CX397" s="358"/>
      <c r="CY397" s="295"/>
      <c r="CZ397" s="358"/>
      <c r="DA397" s="358"/>
      <c r="DB397" s="358"/>
      <c r="DC397" s="295"/>
    </row>
    <row r="398" spans="48:107">
      <c r="AV398" s="358"/>
      <c r="AW398" s="295"/>
      <c r="AX398" s="295"/>
      <c r="AY398" s="358"/>
      <c r="AZ398" s="358"/>
      <c r="BA398" s="295"/>
      <c r="BE398" s="358"/>
      <c r="BF398" s="295"/>
      <c r="BG398" s="358"/>
      <c r="BH398" s="358"/>
      <c r="BI398" s="358"/>
      <c r="BJ398" s="295"/>
      <c r="BN398" s="358"/>
      <c r="BO398" s="295"/>
      <c r="BP398" s="358"/>
      <c r="BQ398" s="358"/>
      <c r="BR398" s="358"/>
      <c r="BS398" s="295"/>
      <c r="BW398" s="358"/>
      <c r="BX398" s="295"/>
      <c r="BY398" s="358"/>
      <c r="BZ398" s="358"/>
      <c r="CA398" s="358"/>
      <c r="CB398" s="295"/>
      <c r="CF398" s="358"/>
      <c r="CG398" s="295"/>
      <c r="CH398" s="358"/>
      <c r="CI398" s="358"/>
      <c r="CJ398" s="358"/>
      <c r="CK398" s="295"/>
      <c r="CO398" s="358"/>
      <c r="CP398" s="295"/>
      <c r="CQ398" s="358"/>
      <c r="CR398" s="358"/>
      <c r="CS398" s="358"/>
      <c r="CT398" s="295"/>
      <c r="CX398" s="358"/>
      <c r="CY398" s="295"/>
      <c r="CZ398" s="358"/>
      <c r="DA398" s="358"/>
      <c r="DB398" s="358"/>
      <c r="DC398" s="295"/>
    </row>
    <row r="399" spans="48:107">
      <c r="AV399" s="358"/>
      <c r="AW399" s="295"/>
      <c r="AX399" s="295"/>
      <c r="AY399" s="358"/>
      <c r="AZ399" s="358"/>
      <c r="BA399" s="295"/>
      <c r="BE399" s="358"/>
      <c r="BF399" s="295"/>
      <c r="BG399" s="358"/>
      <c r="BH399" s="358"/>
      <c r="BI399" s="358"/>
      <c r="BJ399" s="295"/>
      <c r="BN399" s="358"/>
      <c r="BO399" s="295"/>
      <c r="BP399" s="358"/>
      <c r="BQ399" s="358"/>
      <c r="BR399" s="358"/>
      <c r="BS399" s="295"/>
      <c r="BW399" s="358"/>
      <c r="BX399" s="295"/>
      <c r="BY399" s="358"/>
      <c r="BZ399" s="358"/>
      <c r="CA399" s="358"/>
      <c r="CB399" s="295"/>
      <c r="CF399" s="358"/>
      <c r="CG399" s="295"/>
      <c r="CH399" s="358"/>
      <c r="CI399" s="358"/>
      <c r="CJ399" s="358"/>
      <c r="CK399" s="295"/>
      <c r="CO399" s="358"/>
      <c r="CP399" s="295"/>
      <c r="CQ399" s="358"/>
      <c r="CR399" s="358"/>
      <c r="CS399" s="358"/>
      <c r="CT399" s="295"/>
      <c r="CX399" s="358"/>
      <c r="CY399" s="295"/>
      <c r="CZ399" s="358"/>
      <c r="DA399" s="358"/>
      <c r="DB399" s="358"/>
      <c r="DC399" s="295"/>
    </row>
    <row r="400" spans="48:107">
      <c r="AV400" s="358"/>
      <c r="AW400" s="295"/>
      <c r="AX400" s="295"/>
      <c r="AY400" s="358"/>
      <c r="AZ400" s="358"/>
      <c r="BA400" s="295"/>
      <c r="BE400" s="358"/>
      <c r="BF400" s="295"/>
      <c r="BG400" s="358"/>
      <c r="BH400" s="358"/>
      <c r="BI400" s="358"/>
      <c r="BJ400" s="295"/>
      <c r="BN400" s="358"/>
      <c r="BO400" s="295"/>
      <c r="BP400" s="358"/>
      <c r="BQ400" s="358"/>
      <c r="BR400" s="358"/>
      <c r="BS400" s="295"/>
      <c r="BW400" s="358"/>
      <c r="BX400" s="295"/>
      <c r="BY400" s="358"/>
      <c r="BZ400" s="358"/>
      <c r="CA400" s="358"/>
      <c r="CB400" s="295"/>
      <c r="CF400" s="358"/>
      <c r="CG400" s="295"/>
      <c r="CH400" s="358"/>
      <c r="CI400" s="358"/>
      <c r="CJ400" s="358"/>
      <c r="CK400" s="295"/>
      <c r="CO400" s="358"/>
      <c r="CP400" s="295"/>
      <c r="CQ400" s="358"/>
      <c r="CR400" s="358"/>
      <c r="CS400" s="358"/>
      <c r="CT400" s="295"/>
      <c r="CX400" s="358"/>
      <c r="CY400" s="295"/>
      <c r="CZ400" s="358"/>
      <c r="DA400" s="358"/>
      <c r="DB400" s="358"/>
      <c r="DC400" s="295"/>
    </row>
    <row r="401" spans="48:107">
      <c r="AV401" s="358"/>
      <c r="AW401" s="295"/>
      <c r="AX401" s="295"/>
      <c r="AY401" s="358"/>
      <c r="AZ401" s="358"/>
      <c r="BA401" s="295"/>
      <c r="BE401" s="358"/>
      <c r="BF401" s="295"/>
      <c r="BG401" s="358"/>
      <c r="BH401" s="358"/>
      <c r="BI401" s="358"/>
      <c r="BJ401" s="295"/>
      <c r="BN401" s="358"/>
      <c r="BO401" s="295"/>
      <c r="BP401" s="358"/>
      <c r="BQ401" s="358"/>
      <c r="BR401" s="358"/>
      <c r="BS401" s="295"/>
      <c r="BW401" s="358"/>
      <c r="BX401" s="295"/>
      <c r="BY401" s="358"/>
      <c r="BZ401" s="358"/>
      <c r="CA401" s="358"/>
      <c r="CB401" s="295"/>
      <c r="CF401" s="358"/>
      <c r="CG401" s="295"/>
      <c r="CH401" s="358"/>
      <c r="CI401" s="358"/>
      <c r="CJ401" s="358"/>
      <c r="CK401" s="295"/>
      <c r="CO401" s="358"/>
      <c r="CP401" s="295"/>
      <c r="CQ401" s="358"/>
      <c r="CR401" s="358"/>
      <c r="CS401" s="358"/>
      <c r="CT401" s="295"/>
      <c r="CX401" s="358"/>
      <c r="CY401" s="295"/>
      <c r="CZ401" s="358"/>
      <c r="DA401" s="358"/>
      <c r="DB401" s="358"/>
      <c r="DC401" s="295"/>
    </row>
    <row r="402" spans="48:107">
      <c r="AV402" s="358"/>
      <c r="AW402" s="295"/>
      <c r="AX402" s="295"/>
      <c r="AY402" s="358"/>
      <c r="AZ402" s="358"/>
      <c r="BA402" s="295"/>
      <c r="BE402" s="358"/>
      <c r="BF402" s="295"/>
      <c r="BG402" s="358"/>
      <c r="BH402" s="358"/>
      <c r="BI402" s="358"/>
      <c r="BJ402" s="295"/>
      <c r="BN402" s="358"/>
      <c r="BO402" s="295"/>
      <c r="BP402" s="358"/>
      <c r="BQ402" s="358"/>
      <c r="BR402" s="358"/>
      <c r="BS402" s="295"/>
      <c r="BW402" s="358"/>
      <c r="BX402" s="295"/>
      <c r="BY402" s="358"/>
      <c r="BZ402" s="358"/>
      <c r="CA402" s="358"/>
      <c r="CB402" s="295"/>
      <c r="CF402" s="358"/>
      <c r="CG402" s="295"/>
      <c r="CH402" s="358"/>
      <c r="CI402" s="358"/>
      <c r="CJ402" s="358"/>
      <c r="CK402" s="295"/>
      <c r="CO402" s="358"/>
      <c r="CP402" s="295"/>
      <c r="CQ402" s="358"/>
      <c r="CR402" s="358"/>
      <c r="CS402" s="358"/>
      <c r="CT402" s="295"/>
      <c r="CX402" s="358"/>
      <c r="CY402" s="295"/>
      <c r="CZ402" s="358"/>
      <c r="DA402" s="358"/>
      <c r="DB402" s="358"/>
      <c r="DC402" s="295"/>
    </row>
    <row r="403" spans="48:107">
      <c r="AV403" s="358"/>
      <c r="AW403" s="295"/>
      <c r="AX403" s="295"/>
      <c r="AY403" s="358"/>
      <c r="AZ403" s="358"/>
      <c r="BA403" s="295"/>
      <c r="BE403" s="358"/>
      <c r="BF403" s="295"/>
      <c r="BG403" s="358"/>
      <c r="BH403" s="358"/>
      <c r="BI403" s="358"/>
      <c r="BJ403" s="295"/>
      <c r="BN403" s="358"/>
      <c r="BO403" s="295"/>
      <c r="BP403" s="358"/>
      <c r="BQ403" s="358"/>
      <c r="BR403" s="358"/>
      <c r="BS403" s="295"/>
      <c r="BW403" s="358"/>
      <c r="BX403" s="295"/>
      <c r="BY403" s="358"/>
      <c r="BZ403" s="358"/>
      <c r="CA403" s="358"/>
      <c r="CB403" s="295"/>
      <c r="CF403" s="358"/>
      <c r="CG403" s="295"/>
      <c r="CH403" s="358"/>
      <c r="CI403" s="358"/>
      <c r="CJ403" s="358"/>
      <c r="CK403" s="295"/>
      <c r="CO403" s="358"/>
      <c r="CP403" s="295"/>
      <c r="CQ403" s="358"/>
      <c r="CR403" s="358"/>
      <c r="CS403" s="358"/>
      <c r="CT403" s="295"/>
      <c r="CX403" s="358"/>
      <c r="CY403" s="295"/>
      <c r="CZ403" s="358"/>
      <c r="DA403" s="358"/>
      <c r="DB403" s="358"/>
      <c r="DC403" s="295"/>
    </row>
    <row r="404" spans="48:107">
      <c r="AV404" s="358"/>
      <c r="AW404" s="295"/>
      <c r="AX404" s="295"/>
      <c r="AY404" s="358"/>
      <c r="AZ404" s="358"/>
      <c r="BA404" s="295"/>
      <c r="BE404" s="358"/>
      <c r="BF404" s="295"/>
      <c r="BG404" s="358"/>
      <c r="BH404" s="358"/>
      <c r="BI404" s="358"/>
      <c r="BJ404" s="295"/>
      <c r="BN404" s="358"/>
      <c r="BO404" s="295"/>
      <c r="BP404" s="358"/>
      <c r="BQ404" s="358"/>
      <c r="BR404" s="358"/>
      <c r="BS404" s="295"/>
      <c r="BW404" s="358"/>
      <c r="BX404" s="295"/>
      <c r="BY404" s="358"/>
      <c r="BZ404" s="358"/>
      <c r="CA404" s="358"/>
      <c r="CB404" s="295"/>
      <c r="CF404" s="358"/>
      <c r="CG404" s="295"/>
      <c r="CH404" s="358"/>
      <c r="CI404" s="358"/>
      <c r="CJ404" s="358"/>
      <c r="CK404" s="295"/>
      <c r="CO404" s="358"/>
      <c r="CP404" s="295"/>
      <c r="CQ404" s="358"/>
      <c r="CR404" s="358"/>
      <c r="CS404" s="358"/>
      <c r="CT404" s="295"/>
      <c r="CX404" s="358"/>
      <c r="CY404" s="295"/>
      <c r="CZ404" s="358"/>
      <c r="DA404" s="358"/>
      <c r="DB404" s="358"/>
      <c r="DC404" s="295"/>
    </row>
    <row r="405" spans="48:107">
      <c r="AV405" s="358"/>
      <c r="AW405" s="295"/>
      <c r="AX405" s="295"/>
      <c r="AY405" s="358"/>
      <c r="AZ405" s="358"/>
      <c r="BA405" s="295"/>
      <c r="BE405" s="358"/>
      <c r="BF405" s="295"/>
      <c r="BG405" s="358"/>
      <c r="BH405" s="358"/>
      <c r="BI405" s="358"/>
      <c r="BJ405" s="295"/>
      <c r="BN405" s="358"/>
      <c r="BO405" s="295"/>
      <c r="BP405" s="358"/>
      <c r="BQ405" s="358"/>
      <c r="BR405" s="358"/>
      <c r="BS405" s="295"/>
      <c r="BW405" s="358"/>
      <c r="BX405" s="295"/>
      <c r="BY405" s="358"/>
      <c r="BZ405" s="358"/>
      <c r="CA405" s="358"/>
      <c r="CB405" s="295"/>
      <c r="CF405" s="358"/>
      <c r="CG405" s="295"/>
      <c r="CH405" s="358"/>
      <c r="CI405" s="358"/>
      <c r="CJ405" s="358"/>
      <c r="CK405" s="295"/>
      <c r="CO405" s="358"/>
      <c r="CP405" s="295"/>
      <c r="CQ405" s="358"/>
      <c r="CR405" s="358"/>
      <c r="CS405" s="358"/>
      <c r="CT405" s="295"/>
      <c r="CX405" s="358"/>
      <c r="CY405" s="295"/>
      <c r="CZ405" s="358"/>
      <c r="DA405" s="358"/>
      <c r="DB405" s="358"/>
      <c r="DC405" s="295"/>
    </row>
    <row r="406" spans="48:107">
      <c r="AV406" s="358"/>
      <c r="AW406" s="295"/>
      <c r="AX406" s="295"/>
      <c r="AY406" s="358"/>
      <c r="AZ406" s="358"/>
      <c r="BA406" s="295"/>
      <c r="BE406" s="358"/>
      <c r="BF406" s="295"/>
      <c r="BG406" s="358"/>
      <c r="BH406" s="358"/>
      <c r="BI406" s="358"/>
      <c r="BJ406" s="295"/>
      <c r="BN406" s="358"/>
      <c r="BO406" s="295"/>
      <c r="BP406" s="358"/>
      <c r="BQ406" s="358"/>
      <c r="BR406" s="358"/>
      <c r="BS406" s="295"/>
      <c r="BW406" s="358"/>
      <c r="BX406" s="295"/>
      <c r="BY406" s="358"/>
      <c r="BZ406" s="358"/>
      <c r="CA406" s="358"/>
      <c r="CB406" s="295"/>
      <c r="CF406" s="358"/>
      <c r="CG406" s="295"/>
      <c r="CH406" s="358"/>
      <c r="CI406" s="358"/>
      <c r="CJ406" s="358"/>
      <c r="CK406" s="295"/>
      <c r="CO406" s="358"/>
      <c r="CP406" s="295"/>
      <c r="CQ406" s="358"/>
      <c r="CR406" s="358"/>
      <c r="CS406" s="358"/>
      <c r="CT406" s="295"/>
      <c r="CX406" s="358"/>
      <c r="CY406" s="295"/>
      <c r="CZ406" s="358"/>
      <c r="DA406" s="358"/>
      <c r="DB406" s="358"/>
      <c r="DC406" s="295"/>
    </row>
    <row r="407" spans="48:107">
      <c r="AV407" s="358"/>
      <c r="AW407" s="295"/>
      <c r="AX407" s="295"/>
      <c r="AY407" s="358"/>
      <c r="AZ407" s="358"/>
      <c r="BA407" s="295"/>
      <c r="BE407" s="358"/>
      <c r="BF407" s="295"/>
      <c r="BG407" s="358"/>
      <c r="BH407" s="358"/>
      <c r="BI407" s="358"/>
      <c r="BJ407" s="295"/>
      <c r="BN407" s="358"/>
      <c r="BO407" s="295"/>
      <c r="BP407" s="358"/>
      <c r="BQ407" s="358"/>
      <c r="BR407" s="358"/>
      <c r="BS407" s="295"/>
      <c r="BW407" s="358"/>
      <c r="BX407" s="295"/>
      <c r="BY407" s="358"/>
      <c r="BZ407" s="358"/>
      <c r="CA407" s="358"/>
      <c r="CB407" s="295"/>
      <c r="CF407" s="358"/>
      <c r="CG407" s="295"/>
      <c r="CH407" s="358"/>
      <c r="CI407" s="358"/>
      <c r="CJ407" s="358"/>
      <c r="CK407" s="295"/>
      <c r="CO407" s="358"/>
      <c r="CP407" s="295"/>
      <c r="CQ407" s="358"/>
      <c r="CR407" s="358"/>
      <c r="CS407" s="358"/>
      <c r="CT407" s="295"/>
      <c r="CX407" s="358"/>
      <c r="CY407" s="295"/>
      <c r="CZ407" s="358"/>
      <c r="DA407" s="358"/>
      <c r="DB407" s="358"/>
      <c r="DC407" s="295"/>
    </row>
    <row r="408" spans="48:107">
      <c r="AV408" s="358"/>
      <c r="AW408" s="295"/>
      <c r="AX408" s="295"/>
      <c r="AY408" s="358"/>
      <c r="AZ408" s="358"/>
      <c r="BA408" s="295"/>
      <c r="BE408" s="358"/>
      <c r="BF408" s="295"/>
      <c r="BG408" s="358"/>
      <c r="BH408" s="358"/>
      <c r="BI408" s="358"/>
      <c r="BJ408" s="295"/>
      <c r="BN408" s="358"/>
      <c r="BO408" s="295"/>
      <c r="BP408" s="358"/>
      <c r="BQ408" s="358"/>
      <c r="BR408" s="358"/>
      <c r="BS408" s="295"/>
      <c r="BW408" s="358"/>
      <c r="BX408" s="295"/>
      <c r="BY408" s="358"/>
      <c r="BZ408" s="358"/>
      <c r="CA408" s="358"/>
      <c r="CB408" s="295"/>
      <c r="CF408" s="358"/>
      <c r="CG408" s="295"/>
      <c r="CH408" s="358"/>
      <c r="CI408" s="358"/>
      <c r="CJ408" s="358"/>
      <c r="CK408" s="295"/>
      <c r="CO408" s="358"/>
      <c r="CP408" s="295"/>
      <c r="CQ408" s="358"/>
      <c r="CR408" s="358"/>
      <c r="CS408" s="358"/>
      <c r="CT408" s="295"/>
      <c r="CX408" s="358"/>
      <c r="CY408" s="295"/>
      <c r="CZ408" s="358"/>
      <c r="DA408" s="358"/>
      <c r="DB408" s="358"/>
      <c r="DC408" s="295"/>
    </row>
    <row r="409" spans="48:107">
      <c r="AV409" s="358"/>
      <c r="AW409" s="295"/>
      <c r="AX409" s="295"/>
      <c r="AY409" s="358"/>
      <c r="AZ409" s="358"/>
      <c r="BA409" s="295"/>
      <c r="BE409" s="358"/>
      <c r="BF409" s="295"/>
      <c r="BG409" s="358"/>
      <c r="BH409" s="358"/>
      <c r="BI409" s="358"/>
      <c r="BJ409" s="295"/>
      <c r="BN409" s="358"/>
      <c r="BO409" s="295"/>
      <c r="BP409" s="358"/>
      <c r="BQ409" s="358"/>
      <c r="BR409" s="358"/>
      <c r="BS409" s="295"/>
      <c r="BW409" s="358"/>
      <c r="BX409" s="295"/>
      <c r="BY409" s="358"/>
      <c r="BZ409" s="358"/>
      <c r="CA409" s="358"/>
      <c r="CB409" s="295"/>
      <c r="CF409" s="358"/>
      <c r="CG409" s="295"/>
      <c r="CH409" s="358"/>
      <c r="CI409" s="358"/>
      <c r="CJ409" s="358"/>
      <c r="CK409" s="295"/>
      <c r="CO409" s="358"/>
      <c r="CP409" s="295"/>
      <c r="CQ409" s="358"/>
      <c r="CR409" s="358"/>
      <c r="CS409" s="358"/>
      <c r="CT409" s="295"/>
      <c r="CX409" s="358"/>
      <c r="CY409" s="295"/>
      <c r="CZ409" s="358"/>
      <c r="DA409" s="358"/>
      <c r="DB409" s="358"/>
      <c r="DC409" s="295"/>
    </row>
    <row r="410" spans="48:107">
      <c r="AV410" s="358"/>
      <c r="AW410" s="295"/>
      <c r="AX410" s="295"/>
      <c r="AY410" s="358"/>
      <c r="AZ410" s="358"/>
      <c r="BA410" s="295"/>
      <c r="BE410" s="358"/>
      <c r="BF410" s="295"/>
      <c r="BG410" s="358"/>
      <c r="BH410" s="358"/>
      <c r="BI410" s="358"/>
      <c r="BJ410" s="295"/>
      <c r="BN410" s="358"/>
      <c r="BO410" s="295"/>
      <c r="BP410" s="358"/>
      <c r="BQ410" s="358"/>
      <c r="BR410" s="358"/>
      <c r="BS410" s="295"/>
      <c r="BW410" s="358"/>
      <c r="BX410" s="295"/>
      <c r="BY410" s="358"/>
      <c r="BZ410" s="358"/>
      <c r="CA410" s="358"/>
      <c r="CB410" s="295"/>
      <c r="CF410" s="358"/>
      <c r="CG410" s="295"/>
      <c r="CH410" s="358"/>
      <c r="CI410" s="358"/>
      <c r="CJ410" s="358"/>
      <c r="CK410" s="295"/>
      <c r="CO410" s="358"/>
      <c r="CP410" s="295"/>
      <c r="CQ410" s="358"/>
      <c r="CR410" s="358"/>
      <c r="CS410" s="358"/>
      <c r="CT410" s="295"/>
      <c r="CX410" s="358"/>
      <c r="CY410" s="295"/>
      <c r="CZ410" s="358"/>
      <c r="DA410" s="358"/>
      <c r="DB410" s="358"/>
      <c r="DC410" s="295"/>
    </row>
    <row r="411" spans="48:107">
      <c r="AV411" s="358"/>
      <c r="AW411" s="295"/>
      <c r="AX411" s="295"/>
      <c r="AY411" s="358"/>
      <c r="AZ411" s="358"/>
      <c r="BA411" s="295"/>
      <c r="BE411" s="358"/>
      <c r="BF411" s="295"/>
      <c r="BG411" s="358"/>
      <c r="BH411" s="358"/>
      <c r="BI411" s="358"/>
      <c r="BJ411" s="295"/>
      <c r="BN411" s="358"/>
      <c r="BO411" s="295"/>
      <c r="BP411" s="358"/>
      <c r="BQ411" s="358"/>
      <c r="BR411" s="358"/>
      <c r="BS411" s="295"/>
      <c r="BW411" s="358"/>
      <c r="BX411" s="295"/>
      <c r="BY411" s="358"/>
      <c r="BZ411" s="358"/>
      <c r="CA411" s="358"/>
      <c r="CB411" s="295"/>
      <c r="CF411" s="358"/>
      <c r="CG411" s="295"/>
      <c r="CH411" s="358"/>
      <c r="CI411" s="358"/>
      <c r="CJ411" s="358"/>
      <c r="CK411" s="295"/>
      <c r="CO411" s="358"/>
      <c r="CP411" s="295"/>
      <c r="CQ411" s="358"/>
      <c r="CR411" s="358"/>
      <c r="CS411" s="358"/>
      <c r="CT411" s="295"/>
      <c r="CX411" s="358"/>
      <c r="CY411" s="295"/>
      <c r="CZ411" s="358"/>
      <c r="DA411" s="358"/>
      <c r="DB411" s="358"/>
      <c r="DC411" s="295"/>
    </row>
    <row r="412" spans="48:107">
      <c r="AV412" s="358"/>
      <c r="AW412" s="295"/>
      <c r="AX412" s="295"/>
      <c r="AY412" s="358"/>
      <c r="AZ412" s="358"/>
      <c r="BA412" s="295"/>
      <c r="BE412" s="358"/>
      <c r="BF412" s="295"/>
      <c r="BG412" s="358"/>
      <c r="BH412" s="358"/>
      <c r="BI412" s="358"/>
      <c r="BJ412" s="295"/>
      <c r="BN412" s="358"/>
      <c r="BO412" s="295"/>
      <c r="BP412" s="358"/>
      <c r="BQ412" s="358"/>
      <c r="BR412" s="358"/>
      <c r="BS412" s="295"/>
      <c r="BW412" s="358"/>
      <c r="BX412" s="295"/>
      <c r="BY412" s="358"/>
      <c r="BZ412" s="358"/>
      <c r="CA412" s="358"/>
      <c r="CB412" s="295"/>
      <c r="CF412" s="358"/>
      <c r="CG412" s="295"/>
      <c r="CH412" s="358"/>
      <c r="CI412" s="358"/>
      <c r="CJ412" s="358"/>
      <c r="CK412" s="295"/>
      <c r="CO412" s="358"/>
      <c r="CP412" s="295"/>
      <c r="CQ412" s="358"/>
      <c r="CR412" s="358"/>
      <c r="CS412" s="358"/>
      <c r="CT412" s="295"/>
      <c r="CX412" s="358"/>
      <c r="CY412" s="295"/>
      <c r="CZ412" s="358"/>
      <c r="DA412" s="358"/>
      <c r="DB412" s="358"/>
      <c r="DC412" s="295"/>
    </row>
    <row r="413" spans="48:107">
      <c r="AV413" s="358"/>
      <c r="AW413" s="295"/>
      <c r="AX413" s="295"/>
      <c r="AY413" s="358"/>
      <c r="AZ413" s="358"/>
      <c r="BA413" s="295"/>
      <c r="BE413" s="358"/>
      <c r="BF413" s="295"/>
      <c r="BG413" s="358"/>
      <c r="BH413" s="358"/>
      <c r="BI413" s="358"/>
      <c r="BJ413" s="295"/>
      <c r="BN413" s="358"/>
      <c r="BO413" s="295"/>
      <c r="BP413" s="358"/>
      <c r="BQ413" s="358"/>
      <c r="BR413" s="358"/>
      <c r="BS413" s="295"/>
      <c r="BW413" s="358"/>
      <c r="BX413" s="295"/>
      <c r="BY413" s="358"/>
      <c r="BZ413" s="358"/>
      <c r="CA413" s="358"/>
      <c r="CB413" s="295"/>
      <c r="CF413" s="358"/>
      <c r="CG413" s="295"/>
      <c r="CH413" s="358"/>
      <c r="CI413" s="358"/>
      <c r="CJ413" s="358"/>
      <c r="CK413" s="295"/>
      <c r="CO413" s="358"/>
      <c r="CP413" s="295"/>
      <c r="CQ413" s="358"/>
      <c r="CR413" s="358"/>
      <c r="CS413" s="358"/>
      <c r="CT413" s="295"/>
      <c r="CX413" s="358"/>
      <c r="CY413" s="295"/>
      <c r="CZ413" s="358"/>
      <c r="DA413" s="358"/>
      <c r="DB413" s="358"/>
      <c r="DC413" s="295"/>
    </row>
    <row r="414" spans="48:107">
      <c r="AV414" s="358"/>
      <c r="AW414" s="295"/>
      <c r="AX414" s="295"/>
      <c r="AY414" s="358"/>
      <c r="AZ414" s="358"/>
      <c r="BA414" s="295"/>
      <c r="BE414" s="358"/>
      <c r="BF414" s="295"/>
      <c r="BG414" s="358"/>
      <c r="BH414" s="358"/>
      <c r="BI414" s="358"/>
      <c r="BJ414" s="295"/>
      <c r="BN414" s="358"/>
      <c r="BO414" s="295"/>
      <c r="BP414" s="358"/>
      <c r="BQ414" s="358"/>
      <c r="BR414" s="358"/>
      <c r="BS414" s="295"/>
      <c r="BW414" s="358"/>
      <c r="BX414" s="295"/>
      <c r="BY414" s="358"/>
      <c r="BZ414" s="358"/>
      <c r="CA414" s="358"/>
      <c r="CB414" s="295"/>
      <c r="CF414" s="358"/>
      <c r="CG414" s="295"/>
      <c r="CH414" s="358"/>
      <c r="CI414" s="358"/>
      <c r="CJ414" s="358"/>
      <c r="CK414" s="295"/>
      <c r="CO414" s="358"/>
      <c r="CP414" s="295"/>
      <c r="CQ414" s="358"/>
      <c r="CR414" s="358"/>
      <c r="CS414" s="358"/>
      <c r="CT414" s="295"/>
      <c r="CX414" s="358"/>
      <c r="CY414" s="295"/>
      <c r="CZ414" s="358"/>
      <c r="DA414" s="358"/>
      <c r="DB414" s="358"/>
      <c r="DC414" s="295"/>
    </row>
    <row r="415" spans="48:107">
      <c r="AV415" s="358"/>
      <c r="AW415" s="295"/>
      <c r="AX415" s="295"/>
      <c r="AY415" s="358"/>
      <c r="AZ415" s="358"/>
      <c r="BA415" s="295"/>
      <c r="BE415" s="358"/>
      <c r="BF415" s="295"/>
      <c r="BG415" s="358"/>
      <c r="BH415" s="358"/>
      <c r="BI415" s="358"/>
      <c r="BJ415" s="295"/>
      <c r="BN415" s="358"/>
      <c r="BO415" s="295"/>
      <c r="BP415" s="358"/>
      <c r="BQ415" s="358"/>
      <c r="BR415" s="358"/>
      <c r="BS415" s="295"/>
      <c r="BW415" s="358"/>
      <c r="BX415" s="295"/>
      <c r="BY415" s="358"/>
      <c r="BZ415" s="358"/>
      <c r="CA415" s="358"/>
      <c r="CB415" s="295"/>
      <c r="CF415" s="358"/>
      <c r="CG415" s="295"/>
      <c r="CH415" s="358"/>
      <c r="CI415" s="358"/>
      <c r="CJ415" s="358"/>
      <c r="CK415" s="295"/>
      <c r="CO415" s="358"/>
      <c r="CP415" s="295"/>
      <c r="CQ415" s="358"/>
      <c r="CR415" s="358"/>
      <c r="CS415" s="358"/>
      <c r="CT415" s="295"/>
      <c r="CX415" s="358"/>
      <c r="CY415" s="295"/>
      <c r="CZ415" s="358"/>
      <c r="DA415" s="358"/>
      <c r="DB415" s="358"/>
      <c r="DC415" s="295"/>
    </row>
    <row r="416" spans="48:107">
      <c r="AV416" s="358"/>
      <c r="AW416" s="295"/>
      <c r="AX416" s="358"/>
      <c r="AY416" s="358"/>
      <c r="AZ416" s="358"/>
      <c r="BA416" s="295"/>
      <c r="BE416" s="358"/>
      <c r="BF416" s="295"/>
      <c r="BG416" s="358"/>
      <c r="BH416" s="358"/>
      <c r="BI416" s="358"/>
      <c r="BJ416" s="295"/>
      <c r="BN416" s="358"/>
      <c r="BO416" s="295"/>
      <c r="BP416" s="358"/>
      <c r="BQ416" s="358"/>
      <c r="BR416" s="358"/>
      <c r="BS416" s="295"/>
      <c r="BW416" s="358"/>
      <c r="BX416" s="295"/>
      <c r="BY416" s="358"/>
      <c r="BZ416" s="358"/>
      <c r="CA416" s="358"/>
      <c r="CB416" s="295"/>
      <c r="CF416" s="358"/>
      <c r="CG416" s="295"/>
      <c r="CH416" s="358"/>
      <c r="CI416" s="358"/>
      <c r="CJ416" s="358"/>
      <c r="CK416" s="295"/>
      <c r="CO416" s="358"/>
      <c r="CP416" s="295"/>
      <c r="CQ416" s="358"/>
      <c r="CR416" s="358"/>
      <c r="CS416" s="358"/>
      <c r="CT416" s="295"/>
      <c r="CX416" s="358"/>
      <c r="CY416" s="295"/>
      <c r="CZ416" s="358"/>
      <c r="DA416" s="358"/>
      <c r="DB416" s="358"/>
      <c r="DC416" s="295"/>
    </row>
    <row r="417" spans="48:107">
      <c r="AV417" s="358"/>
      <c r="AW417" s="295"/>
      <c r="AX417" s="358"/>
      <c r="AY417" s="358"/>
      <c r="AZ417" s="358"/>
      <c r="BA417" s="295"/>
      <c r="BE417" s="358"/>
      <c r="BF417" s="295"/>
      <c r="BG417" s="358"/>
      <c r="BH417" s="358"/>
      <c r="BI417" s="358"/>
      <c r="BJ417" s="295"/>
      <c r="BN417" s="358"/>
      <c r="BO417" s="295"/>
      <c r="BP417" s="358"/>
      <c r="BQ417" s="358"/>
      <c r="BR417" s="358"/>
      <c r="BS417" s="295"/>
      <c r="BW417" s="358"/>
      <c r="BX417" s="295"/>
      <c r="BY417" s="358"/>
      <c r="BZ417" s="358"/>
      <c r="CA417" s="358"/>
      <c r="CB417" s="295"/>
      <c r="CF417" s="358"/>
      <c r="CG417" s="295"/>
      <c r="CH417" s="358"/>
      <c r="CI417" s="358"/>
      <c r="CJ417" s="358"/>
      <c r="CK417" s="295"/>
      <c r="CO417" s="358"/>
      <c r="CP417" s="295"/>
      <c r="CQ417" s="358"/>
      <c r="CR417" s="358"/>
      <c r="CS417" s="358"/>
      <c r="CT417" s="295"/>
      <c r="CX417" s="358"/>
      <c r="CY417" s="295"/>
      <c r="CZ417" s="358"/>
      <c r="DA417" s="358"/>
      <c r="DB417" s="358"/>
      <c r="DC417" s="295"/>
    </row>
    <row r="418" spans="48:107">
      <c r="AV418" s="358"/>
      <c r="AW418" s="295"/>
      <c r="AX418" s="358"/>
      <c r="AY418" s="358"/>
      <c r="AZ418" s="358"/>
      <c r="BA418" s="295"/>
      <c r="BE418" s="358"/>
      <c r="BF418" s="295"/>
      <c r="BG418" s="358"/>
      <c r="BH418" s="358"/>
      <c r="BI418" s="358"/>
      <c r="BJ418" s="295"/>
      <c r="BN418" s="358"/>
      <c r="BO418" s="295"/>
      <c r="BP418" s="358"/>
      <c r="BQ418" s="358"/>
      <c r="BR418" s="358"/>
      <c r="BS418" s="295"/>
      <c r="BW418" s="358"/>
      <c r="BX418" s="295"/>
      <c r="BY418" s="358"/>
      <c r="BZ418" s="358"/>
      <c r="CA418" s="358"/>
      <c r="CB418" s="295"/>
      <c r="CF418" s="358"/>
      <c r="CG418" s="295"/>
      <c r="CH418" s="358"/>
      <c r="CI418" s="358"/>
      <c r="CJ418" s="358"/>
      <c r="CK418" s="295"/>
      <c r="CO418" s="358"/>
      <c r="CP418" s="295"/>
      <c r="CQ418" s="358"/>
      <c r="CR418" s="358"/>
      <c r="CS418" s="358"/>
      <c r="CT418" s="295"/>
      <c r="CX418" s="358"/>
      <c r="CY418" s="295"/>
      <c r="CZ418" s="358"/>
      <c r="DA418" s="358"/>
      <c r="DB418" s="358"/>
      <c r="DC418" s="295"/>
    </row>
    <row r="419" spans="48:107">
      <c r="AV419" s="358"/>
      <c r="AW419" s="295"/>
      <c r="AX419" s="358"/>
      <c r="AY419" s="358"/>
      <c r="AZ419" s="358"/>
      <c r="BA419" s="295"/>
      <c r="BE419" s="358"/>
      <c r="BF419" s="295"/>
      <c r="BG419" s="358"/>
      <c r="BH419" s="358"/>
      <c r="BI419" s="358"/>
      <c r="BJ419" s="295"/>
      <c r="BN419" s="358"/>
      <c r="BO419" s="295"/>
      <c r="BP419" s="358"/>
      <c r="BQ419" s="358"/>
      <c r="BR419" s="358"/>
      <c r="BS419" s="295"/>
      <c r="BW419" s="358"/>
      <c r="BX419" s="295"/>
      <c r="BY419" s="358"/>
      <c r="BZ419" s="358"/>
      <c r="CA419" s="358"/>
      <c r="CB419" s="295"/>
      <c r="CF419" s="358"/>
      <c r="CG419" s="295"/>
      <c r="CH419" s="358"/>
      <c r="CI419" s="358"/>
      <c r="CJ419" s="358"/>
      <c r="CK419" s="295"/>
      <c r="CO419" s="358"/>
      <c r="CP419" s="295"/>
      <c r="CQ419" s="358"/>
      <c r="CR419" s="358"/>
      <c r="CS419" s="358"/>
      <c r="CT419" s="295"/>
      <c r="CX419" s="358"/>
      <c r="CY419" s="295"/>
      <c r="CZ419" s="358"/>
      <c r="DA419" s="358"/>
      <c r="DB419" s="358"/>
      <c r="DC419" s="295"/>
    </row>
    <row r="420" spans="48:107">
      <c r="AV420" s="358"/>
      <c r="AW420" s="295"/>
      <c r="AX420" s="358"/>
      <c r="AY420" s="358"/>
      <c r="AZ420" s="358"/>
      <c r="BA420" s="295"/>
      <c r="BE420" s="358"/>
      <c r="BF420" s="295"/>
      <c r="BG420" s="358"/>
      <c r="BH420" s="358"/>
      <c r="BI420" s="358"/>
      <c r="BJ420" s="295"/>
      <c r="BN420" s="358"/>
      <c r="BO420" s="295"/>
      <c r="BP420" s="358"/>
      <c r="BQ420" s="358"/>
      <c r="BR420" s="358"/>
      <c r="BS420" s="295"/>
      <c r="BW420" s="358"/>
      <c r="BX420" s="295"/>
      <c r="BY420" s="358"/>
      <c r="BZ420" s="358"/>
      <c r="CA420" s="358"/>
      <c r="CB420" s="295"/>
      <c r="CF420" s="358"/>
      <c r="CG420" s="295"/>
      <c r="CH420" s="358"/>
      <c r="CI420" s="358"/>
      <c r="CJ420" s="358"/>
      <c r="CK420" s="295"/>
      <c r="CO420" s="358"/>
      <c r="CP420" s="295"/>
      <c r="CQ420" s="358"/>
      <c r="CR420" s="358"/>
      <c r="CS420" s="358"/>
      <c r="CT420" s="295"/>
      <c r="CX420" s="358"/>
      <c r="CY420" s="295"/>
      <c r="CZ420" s="358"/>
      <c r="DA420" s="358"/>
      <c r="DB420" s="358"/>
      <c r="DC420" s="295"/>
    </row>
    <row r="421" spans="48:107">
      <c r="AV421" s="358"/>
      <c r="AW421" s="295"/>
      <c r="AX421" s="358"/>
      <c r="AY421" s="358"/>
      <c r="AZ421" s="358"/>
      <c r="BA421" s="295"/>
      <c r="BE421" s="358"/>
      <c r="BF421" s="295"/>
      <c r="BG421" s="358"/>
      <c r="BH421" s="358"/>
      <c r="BI421" s="358"/>
      <c r="BJ421" s="295"/>
      <c r="BN421" s="358"/>
      <c r="BO421" s="295"/>
      <c r="BP421" s="358"/>
      <c r="BQ421" s="358"/>
      <c r="BR421" s="358"/>
      <c r="BS421" s="295"/>
      <c r="BW421" s="358"/>
      <c r="BX421" s="295"/>
      <c r="BY421" s="358"/>
      <c r="BZ421" s="358"/>
      <c r="CA421" s="358"/>
      <c r="CB421" s="295"/>
      <c r="CF421" s="358"/>
      <c r="CG421" s="295"/>
      <c r="CH421" s="358"/>
      <c r="CI421" s="358"/>
      <c r="CJ421" s="358"/>
      <c r="CK421" s="295"/>
      <c r="CO421" s="358"/>
      <c r="CP421" s="295"/>
      <c r="CQ421" s="358"/>
      <c r="CR421" s="358"/>
      <c r="CS421" s="358"/>
      <c r="CT421" s="295"/>
      <c r="CX421" s="358"/>
      <c r="CY421" s="295"/>
      <c r="CZ421" s="358"/>
      <c r="DA421" s="358"/>
      <c r="DB421" s="358"/>
      <c r="DC421" s="295"/>
    </row>
    <row r="422" spans="48:107">
      <c r="AV422" s="358"/>
      <c r="AW422" s="295"/>
      <c r="AX422" s="358"/>
      <c r="AY422" s="358"/>
      <c r="AZ422" s="358"/>
      <c r="BA422" s="295"/>
      <c r="BE422" s="358"/>
      <c r="BF422" s="295"/>
      <c r="BG422" s="358"/>
      <c r="BH422" s="358"/>
      <c r="BI422" s="358"/>
      <c r="BJ422" s="295"/>
      <c r="BN422" s="358"/>
      <c r="BO422" s="295"/>
      <c r="BP422" s="358"/>
      <c r="BQ422" s="358"/>
      <c r="BR422" s="358"/>
      <c r="BS422" s="295"/>
      <c r="BW422" s="358"/>
      <c r="BX422" s="295"/>
      <c r="BY422" s="358"/>
      <c r="BZ422" s="358"/>
      <c r="CA422" s="358"/>
      <c r="CB422" s="295"/>
      <c r="CF422" s="358"/>
      <c r="CG422" s="295"/>
      <c r="CH422" s="358"/>
      <c r="CI422" s="358"/>
      <c r="CJ422" s="358"/>
      <c r="CK422" s="295"/>
      <c r="CO422" s="358"/>
      <c r="CP422" s="295"/>
      <c r="CQ422" s="358"/>
      <c r="CR422" s="358"/>
      <c r="CS422" s="358"/>
      <c r="CT422" s="295"/>
      <c r="CX422" s="358"/>
      <c r="CY422" s="295"/>
      <c r="CZ422" s="358"/>
      <c r="DA422" s="358"/>
      <c r="DB422" s="358"/>
      <c r="DC422" s="295"/>
    </row>
    <row r="423" spans="48:107">
      <c r="AV423" s="358"/>
      <c r="AW423" s="295"/>
      <c r="AX423" s="358"/>
      <c r="AY423" s="358"/>
      <c r="AZ423" s="358"/>
      <c r="BA423" s="295"/>
      <c r="BE423" s="358"/>
      <c r="BF423" s="295"/>
      <c r="BG423" s="358"/>
      <c r="BH423" s="358"/>
      <c r="BI423" s="358"/>
      <c r="BJ423" s="295"/>
      <c r="BN423" s="358"/>
      <c r="BO423" s="295"/>
      <c r="BP423" s="358"/>
      <c r="BQ423" s="358"/>
      <c r="BR423" s="358"/>
      <c r="BS423" s="295"/>
      <c r="BW423" s="358"/>
      <c r="BX423" s="295"/>
      <c r="BY423" s="358"/>
      <c r="BZ423" s="358"/>
      <c r="CA423" s="358"/>
      <c r="CB423" s="295"/>
      <c r="CF423" s="358"/>
      <c r="CG423" s="295"/>
      <c r="CH423" s="358"/>
      <c r="CI423" s="358"/>
      <c r="CJ423" s="358"/>
      <c r="CK423" s="295"/>
      <c r="CO423" s="358"/>
      <c r="CP423" s="295"/>
      <c r="CQ423" s="358"/>
      <c r="CR423" s="358"/>
      <c r="CS423" s="358"/>
      <c r="CT423" s="295"/>
      <c r="CX423" s="358"/>
      <c r="CY423" s="295"/>
      <c r="CZ423" s="358"/>
      <c r="DA423" s="358"/>
      <c r="DB423" s="358"/>
      <c r="DC423" s="295"/>
    </row>
    <row r="424" spans="48:107">
      <c r="AV424" s="358"/>
      <c r="AW424" s="295"/>
      <c r="AX424" s="358"/>
      <c r="AY424" s="358"/>
      <c r="AZ424" s="358"/>
      <c r="BA424" s="295"/>
      <c r="BE424" s="358"/>
      <c r="BF424" s="295"/>
      <c r="BG424" s="358"/>
      <c r="BH424" s="358"/>
      <c r="BI424" s="358"/>
      <c r="BJ424" s="295"/>
      <c r="BN424" s="358"/>
      <c r="BO424" s="295"/>
      <c r="BP424" s="358"/>
      <c r="BQ424" s="358"/>
      <c r="BR424" s="358"/>
      <c r="BS424" s="295"/>
      <c r="BW424" s="358"/>
      <c r="BX424" s="295"/>
      <c r="BY424" s="358"/>
      <c r="BZ424" s="358"/>
      <c r="CA424" s="358"/>
      <c r="CB424" s="295"/>
      <c r="CF424" s="358"/>
      <c r="CG424" s="295"/>
      <c r="CH424" s="358"/>
      <c r="CI424" s="358"/>
      <c r="CJ424" s="358"/>
      <c r="CK424" s="295"/>
      <c r="CO424" s="358"/>
      <c r="CP424" s="295"/>
      <c r="CQ424" s="358"/>
      <c r="CR424" s="358"/>
      <c r="CS424" s="358"/>
      <c r="CT424" s="295"/>
      <c r="CX424" s="358"/>
      <c r="CY424" s="295"/>
      <c r="CZ424" s="358"/>
      <c r="DA424" s="358"/>
      <c r="DB424" s="358"/>
      <c r="DC424" s="295"/>
    </row>
    <row r="425" spans="48:107">
      <c r="AV425" s="358"/>
      <c r="AW425" s="295"/>
      <c r="AX425" s="358"/>
      <c r="AY425" s="358"/>
      <c r="AZ425" s="358"/>
      <c r="BA425" s="295"/>
      <c r="BE425" s="358"/>
      <c r="BF425" s="295"/>
      <c r="BG425" s="358"/>
      <c r="BH425" s="358"/>
      <c r="BI425" s="358"/>
      <c r="BJ425" s="295"/>
      <c r="BN425" s="358"/>
      <c r="BO425" s="295"/>
      <c r="BP425" s="358"/>
      <c r="BQ425" s="358"/>
      <c r="BR425" s="358"/>
      <c r="BS425" s="295"/>
      <c r="BW425" s="358"/>
      <c r="BX425" s="295"/>
      <c r="BY425" s="358"/>
      <c r="BZ425" s="358"/>
      <c r="CA425" s="358"/>
      <c r="CB425" s="295"/>
      <c r="CF425" s="358"/>
      <c r="CG425" s="295"/>
      <c r="CH425" s="358"/>
      <c r="CI425" s="358"/>
      <c r="CJ425" s="358"/>
      <c r="CK425" s="295"/>
      <c r="CO425" s="358"/>
      <c r="CP425" s="295"/>
      <c r="CQ425" s="358"/>
      <c r="CR425" s="358"/>
      <c r="CS425" s="358"/>
      <c r="CT425" s="295"/>
      <c r="CX425" s="358"/>
      <c r="CY425" s="295"/>
      <c r="CZ425" s="358"/>
      <c r="DA425" s="358"/>
      <c r="DB425" s="358"/>
      <c r="DC425" s="295"/>
    </row>
    <row r="426" spans="48:107">
      <c r="AV426" s="358"/>
      <c r="AW426" s="295"/>
      <c r="AX426" s="358"/>
      <c r="AY426" s="358"/>
      <c r="AZ426" s="358"/>
      <c r="BA426" s="295"/>
      <c r="BE426" s="358"/>
      <c r="BF426" s="295"/>
      <c r="BG426" s="358"/>
      <c r="BH426" s="358"/>
      <c r="BI426" s="358"/>
      <c r="BJ426" s="295"/>
      <c r="BN426" s="358"/>
      <c r="BO426" s="295"/>
      <c r="BP426" s="358"/>
      <c r="BQ426" s="358"/>
      <c r="BR426" s="358"/>
      <c r="BS426" s="295"/>
      <c r="BW426" s="358"/>
      <c r="BX426" s="295"/>
      <c r="BY426" s="358"/>
      <c r="BZ426" s="358"/>
      <c r="CA426" s="358"/>
      <c r="CB426" s="295"/>
      <c r="CF426" s="358"/>
      <c r="CG426" s="295"/>
      <c r="CH426" s="358"/>
      <c r="CI426" s="358"/>
      <c r="CJ426" s="358"/>
      <c r="CK426" s="295"/>
      <c r="CO426" s="358"/>
      <c r="CP426" s="295"/>
      <c r="CQ426" s="358"/>
      <c r="CR426" s="358"/>
      <c r="CS426" s="358"/>
      <c r="CT426" s="295"/>
      <c r="CX426" s="358"/>
      <c r="CY426" s="295"/>
      <c r="CZ426" s="358"/>
      <c r="DA426" s="358"/>
      <c r="DB426" s="358"/>
      <c r="DC426" s="295"/>
    </row>
    <row r="427" spans="48:107">
      <c r="AV427" s="358"/>
      <c r="AW427" s="295"/>
      <c r="AX427" s="358"/>
      <c r="AY427" s="358"/>
      <c r="AZ427" s="358"/>
      <c r="BA427" s="295"/>
      <c r="BE427" s="358"/>
      <c r="BF427" s="295"/>
      <c r="BG427" s="358"/>
      <c r="BH427" s="358"/>
      <c r="BI427" s="358"/>
      <c r="BJ427" s="295"/>
      <c r="BN427" s="358"/>
      <c r="BO427" s="295"/>
      <c r="BP427" s="358"/>
      <c r="BQ427" s="358"/>
      <c r="BR427" s="358"/>
      <c r="BS427" s="295"/>
      <c r="BW427" s="358"/>
      <c r="BX427" s="295"/>
      <c r="BY427" s="358"/>
      <c r="BZ427" s="358"/>
      <c r="CA427" s="358"/>
      <c r="CB427" s="295"/>
      <c r="CF427" s="358"/>
      <c r="CG427" s="295"/>
      <c r="CH427" s="358"/>
      <c r="CI427" s="358"/>
      <c r="CJ427" s="358"/>
      <c r="CK427" s="295"/>
      <c r="CO427" s="358"/>
      <c r="CP427" s="295"/>
      <c r="CQ427" s="358"/>
      <c r="CR427" s="358"/>
      <c r="CS427" s="358"/>
      <c r="CT427" s="295"/>
      <c r="CX427" s="358"/>
      <c r="CY427" s="295"/>
      <c r="CZ427" s="358"/>
      <c r="DA427" s="358"/>
      <c r="DB427" s="358"/>
      <c r="DC427" s="295"/>
    </row>
    <row r="428" spans="48:107">
      <c r="AV428" s="358"/>
      <c r="AW428" s="295"/>
      <c r="AX428" s="358"/>
      <c r="AY428" s="358"/>
      <c r="AZ428" s="358"/>
      <c r="BA428" s="295"/>
      <c r="BE428" s="358"/>
      <c r="BF428" s="295"/>
      <c r="BG428" s="358"/>
      <c r="BH428" s="358"/>
      <c r="BI428" s="358"/>
      <c r="BJ428" s="295"/>
      <c r="BN428" s="358"/>
      <c r="BO428" s="295"/>
      <c r="BP428" s="358"/>
      <c r="BQ428" s="358"/>
      <c r="BR428" s="358"/>
      <c r="BS428" s="295"/>
      <c r="BW428" s="358"/>
      <c r="BX428" s="295"/>
      <c r="BY428" s="358"/>
      <c r="BZ428" s="358"/>
      <c r="CA428" s="358"/>
      <c r="CB428" s="295"/>
      <c r="CF428" s="358"/>
      <c r="CG428" s="295"/>
      <c r="CH428" s="358"/>
      <c r="CI428" s="358"/>
      <c r="CJ428" s="358"/>
      <c r="CK428" s="295"/>
      <c r="CO428" s="358"/>
      <c r="CP428" s="295"/>
      <c r="CQ428" s="358"/>
      <c r="CR428" s="358"/>
      <c r="CS428" s="358"/>
      <c r="CT428" s="295"/>
      <c r="CX428" s="358"/>
      <c r="CY428" s="295"/>
      <c r="CZ428" s="358"/>
      <c r="DA428" s="358"/>
      <c r="DB428" s="358"/>
      <c r="DC428" s="295"/>
    </row>
    <row r="429" spans="48:107">
      <c r="AV429" s="358"/>
      <c r="AW429" s="295"/>
      <c r="AX429" s="358"/>
      <c r="AY429" s="358"/>
      <c r="AZ429" s="358"/>
      <c r="BA429" s="295"/>
      <c r="BE429" s="358"/>
      <c r="BF429" s="295"/>
      <c r="BG429" s="358"/>
      <c r="BH429" s="358"/>
      <c r="BI429" s="358"/>
      <c r="BJ429" s="295"/>
      <c r="BN429" s="358"/>
      <c r="BO429" s="295"/>
      <c r="BP429" s="358"/>
      <c r="BQ429" s="358"/>
      <c r="BR429" s="358"/>
      <c r="BS429" s="295"/>
      <c r="BW429" s="358"/>
      <c r="BX429" s="295"/>
      <c r="BY429" s="358"/>
      <c r="BZ429" s="358"/>
      <c r="CA429" s="358"/>
      <c r="CB429" s="295"/>
      <c r="CF429" s="358"/>
      <c r="CG429" s="295"/>
      <c r="CH429" s="358"/>
      <c r="CI429" s="358"/>
      <c r="CJ429" s="358"/>
      <c r="CK429" s="295"/>
      <c r="CO429" s="358"/>
      <c r="CP429" s="295"/>
      <c r="CQ429" s="358"/>
      <c r="CR429" s="358"/>
      <c r="CS429" s="358"/>
      <c r="CT429" s="295"/>
      <c r="CX429" s="358"/>
      <c r="CY429" s="295"/>
      <c r="CZ429" s="358"/>
      <c r="DA429" s="358"/>
      <c r="DB429" s="358"/>
      <c r="DC429" s="295"/>
    </row>
    <row r="430" spans="48:107">
      <c r="AV430" s="358"/>
      <c r="AW430" s="295"/>
      <c r="AX430" s="358"/>
      <c r="AY430" s="358"/>
      <c r="AZ430" s="358"/>
      <c r="BA430" s="295"/>
      <c r="BE430" s="358"/>
      <c r="BF430" s="295"/>
      <c r="BG430" s="358"/>
      <c r="BH430" s="358"/>
      <c r="BI430" s="358"/>
      <c r="BJ430" s="295"/>
      <c r="BN430" s="358"/>
      <c r="BO430" s="295"/>
      <c r="BP430" s="358"/>
      <c r="BQ430" s="358"/>
      <c r="BR430" s="358"/>
      <c r="BS430" s="295"/>
      <c r="BW430" s="358"/>
      <c r="BX430" s="295"/>
      <c r="BY430" s="358"/>
      <c r="BZ430" s="358"/>
      <c r="CA430" s="358"/>
      <c r="CB430" s="295"/>
      <c r="CF430" s="358"/>
      <c r="CG430" s="295"/>
      <c r="CH430" s="358"/>
      <c r="CI430" s="358"/>
      <c r="CJ430" s="358"/>
      <c r="CK430" s="295"/>
      <c r="CO430" s="358"/>
      <c r="CP430" s="295"/>
      <c r="CQ430" s="358"/>
      <c r="CR430" s="358"/>
      <c r="CS430" s="358"/>
      <c r="CT430" s="295"/>
      <c r="CX430" s="358"/>
      <c r="CY430" s="295"/>
      <c r="CZ430" s="358"/>
      <c r="DA430" s="358"/>
      <c r="DB430" s="358"/>
      <c r="DC430" s="295"/>
    </row>
    <row r="431" spans="48:107">
      <c r="AV431" s="358"/>
      <c r="AW431" s="295"/>
      <c r="AX431" s="358"/>
      <c r="AY431" s="358"/>
      <c r="AZ431" s="358"/>
      <c r="BA431" s="295"/>
      <c r="BE431" s="358"/>
      <c r="BF431" s="295"/>
      <c r="BG431" s="358"/>
      <c r="BH431" s="358"/>
      <c r="BI431" s="358"/>
      <c r="BJ431" s="295"/>
      <c r="BN431" s="358"/>
      <c r="BO431" s="295"/>
      <c r="BP431" s="358"/>
      <c r="BQ431" s="358"/>
      <c r="BR431" s="358"/>
      <c r="BS431" s="295"/>
      <c r="BW431" s="358"/>
      <c r="BX431" s="295"/>
      <c r="BY431" s="358"/>
      <c r="BZ431" s="358"/>
      <c r="CA431" s="358"/>
      <c r="CB431" s="295"/>
      <c r="CF431" s="358"/>
      <c r="CG431" s="295"/>
      <c r="CH431" s="358"/>
      <c r="CI431" s="358"/>
      <c r="CJ431" s="358"/>
      <c r="CK431" s="295"/>
      <c r="CO431" s="358"/>
      <c r="CP431" s="295"/>
      <c r="CQ431" s="358"/>
      <c r="CR431" s="358"/>
      <c r="CS431" s="358"/>
      <c r="CT431" s="295"/>
      <c r="CX431" s="358"/>
      <c r="CY431" s="295"/>
      <c r="CZ431" s="358"/>
      <c r="DA431" s="358"/>
      <c r="DB431" s="358"/>
      <c r="DC431" s="295"/>
    </row>
    <row r="432" spans="48:107">
      <c r="AV432" s="358"/>
      <c r="AW432" s="295"/>
      <c r="AX432" s="358"/>
      <c r="AY432" s="358"/>
      <c r="AZ432" s="358"/>
      <c r="BA432" s="295"/>
      <c r="BE432" s="358"/>
      <c r="BF432" s="295"/>
      <c r="BG432" s="358"/>
      <c r="BH432" s="358"/>
      <c r="BI432" s="358"/>
      <c r="BJ432" s="295"/>
      <c r="BN432" s="358"/>
      <c r="BO432" s="295"/>
      <c r="BP432" s="358"/>
      <c r="BQ432" s="358"/>
      <c r="BR432" s="358"/>
      <c r="BS432" s="295"/>
      <c r="BW432" s="358"/>
      <c r="BX432" s="295"/>
      <c r="BY432" s="358"/>
      <c r="BZ432" s="358"/>
      <c r="CA432" s="358"/>
      <c r="CB432" s="295"/>
      <c r="CF432" s="358"/>
      <c r="CG432" s="295"/>
      <c r="CH432" s="358"/>
      <c r="CI432" s="358"/>
      <c r="CJ432" s="358"/>
      <c r="CK432" s="295"/>
      <c r="CO432" s="358"/>
      <c r="CP432" s="295"/>
      <c r="CQ432" s="358"/>
      <c r="CR432" s="358"/>
      <c r="CS432" s="358"/>
      <c r="CT432" s="295"/>
      <c r="CX432" s="358"/>
      <c r="CY432" s="295"/>
      <c r="CZ432" s="358"/>
      <c r="DA432" s="358"/>
      <c r="DB432" s="358"/>
      <c r="DC432" s="295"/>
    </row>
    <row r="433" spans="48:107">
      <c r="AV433" s="358"/>
      <c r="AW433" s="295"/>
      <c r="AX433" s="358"/>
      <c r="AY433" s="358"/>
      <c r="AZ433" s="358"/>
      <c r="BA433" s="295"/>
      <c r="BE433" s="358"/>
      <c r="BF433" s="295"/>
      <c r="BG433" s="358"/>
      <c r="BH433" s="358"/>
      <c r="BI433" s="358"/>
      <c r="BJ433" s="295"/>
      <c r="BN433" s="358"/>
      <c r="BO433" s="295"/>
      <c r="BP433" s="358"/>
      <c r="BQ433" s="358"/>
      <c r="BR433" s="358"/>
      <c r="BS433" s="295"/>
      <c r="BW433" s="358"/>
      <c r="BX433" s="295"/>
      <c r="BY433" s="358"/>
      <c r="BZ433" s="358"/>
      <c r="CA433" s="358"/>
      <c r="CB433" s="295"/>
      <c r="CF433" s="358"/>
      <c r="CG433" s="295"/>
      <c r="CH433" s="358"/>
      <c r="CI433" s="358"/>
      <c r="CJ433" s="358"/>
      <c r="CK433" s="295"/>
      <c r="CO433" s="358"/>
      <c r="CP433" s="295"/>
      <c r="CQ433" s="358"/>
      <c r="CR433" s="358"/>
      <c r="CS433" s="358"/>
      <c r="CT433" s="295"/>
      <c r="CX433" s="358"/>
      <c r="CY433" s="295"/>
      <c r="CZ433" s="358"/>
      <c r="DA433" s="358"/>
      <c r="DB433" s="358"/>
      <c r="DC433" s="295"/>
    </row>
    <row r="434" spans="48:107">
      <c r="AV434" s="358"/>
      <c r="AW434" s="295"/>
      <c r="AX434" s="358"/>
      <c r="AY434" s="358"/>
      <c r="AZ434" s="358"/>
      <c r="BA434" s="295"/>
      <c r="BE434" s="358"/>
      <c r="BF434" s="295"/>
      <c r="BG434" s="358"/>
      <c r="BH434" s="358"/>
      <c r="BI434" s="358"/>
      <c r="BJ434" s="295"/>
      <c r="BN434" s="358"/>
      <c r="BO434" s="295"/>
      <c r="BP434" s="358"/>
      <c r="BQ434" s="358"/>
      <c r="BR434" s="358"/>
      <c r="BS434" s="295"/>
      <c r="BW434" s="358"/>
      <c r="BX434" s="295"/>
      <c r="BY434" s="358"/>
      <c r="BZ434" s="358"/>
      <c r="CA434" s="358"/>
      <c r="CB434" s="295"/>
      <c r="CF434" s="358"/>
      <c r="CG434" s="295"/>
      <c r="CH434" s="358"/>
      <c r="CI434" s="358"/>
      <c r="CJ434" s="358"/>
      <c r="CK434" s="295"/>
      <c r="CO434" s="358"/>
      <c r="CP434" s="295"/>
      <c r="CQ434" s="358"/>
      <c r="CR434" s="358"/>
      <c r="CS434" s="358"/>
      <c r="CT434" s="295"/>
      <c r="CX434" s="358"/>
      <c r="CY434" s="295"/>
      <c r="CZ434" s="358"/>
      <c r="DA434" s="358"/>
      <c r="DB434" s="358"/>
      <c r="DC434" s="295"/>
    </row>
    <row r="435" spans="48:107">
      <c r="AV435" s="358"/>
      <c r="AW435" s="295"/>
      <c r="AX435" s="358"/>
      <c r="AY435" s="358"/>
      <c r="AZ435" s="358"/>
      <c r="BA435" s="295"/>
      <c r="BE435" s="358"/>
      <c r="BF435" s="295"/>
      <c r="BG435" s="358"/>
      <c r="BH435" s="358"/>
      <c r="BI435" s="358"/>
      <c r="BJ435" s="295"/>
      <c r="BN435" s="358"/>
      <c r="BO435" s="295"/>
      <c r="BP435" s="358"/>
      <c r="BQ435" s="358"/>
      <c r="BR435" s="358"/>
      <c r="BS435" s="295"/>
      <c r="BW435" s="358"/>
      <c r="BX435" s="295"/>
      <c r="BY435" s="358"/>
      <c r="BZ435" s="358"/>
      <c r="CA435" s="358"/>
      <c r="CB435" s="295"/>
      <c r="CF435" s="358"/>
      <c r="CG435" s="295"/>
      <c r="CH435" s="358"/>
      <c r="CI435" s="358"/>
      <c r="CJ435" s="358"/>
      <c r="CK435" s="295"/>
      <c r="CO435" s="358"/>
      <c r="CP435" s="295"/>
      <c r="CQ435" s="358"/>
      <c r="CR435" s="358"/>
      <c r="CS435" s="358"/>
      <c r="CT435" s="295"/>
      <c r="CX435" s="358"/>
      <c r="CY435" s="295"/>
      <c r="CZ435" s="358"/>
      <c r="DA435" s="358"/>
      <c r="DB435" s="358"/>
      <c r="DC435" s="295"/>
    </row>
    <row r="436" spans="48:107">
      <c r="AV436" s="358"/>
      <c r="AW436" s="295"/>
      <c r="AX436" s="358"/>
      <c r="AY436" s="358"/>
      <c r="AZ436" s="358"/>
      <c r="BA436" s="295"/>
      <c r="BE436" s="358"/>
      <c r="BF436" s="295"/>
      <c r="BG436" s="358"/>
      <c r="BH436" s="358"/>
      <c r="BI436" s="358"/>
      <c r="BJ436" s="295"/>
      <c r="BN436" s="358"/>
      <c r="BO436" s="295"/>
      <c r="BP436" s="358"/>
      <c r="BQ436" s="358"/>
      <c r="BR436" s="358"/>
      <c r="BS436" s="295"/>
      <c r="BW436" s="358"/>
      <c r="BX436" s="295"/>
      <c r="BY436" s="358"/>
      <c r="BZ436" s="358"/>
      <c r="CA436" s="358"/>
      <c r="CB436" s="295"/>
      <c r="CF436" s="358"/>
      <c r="CG436" s="295"/>
      <c r="CH436" s="358"/>
      <c r="CI436" s="358"/>
      <c r="CJ436" s="358"/>
      <c r="CK436" s="295"/>
      <c r="CO436" s="358"/>
      <c r="CP436" s="295"/>
      <c r="CQ436" s="358"/>
      <c r="CR436" s="358"/>
      <c r="CS436" s="358"/>
      <c r="CT436" s="295"/>
      <c r="CX436" s="358"/>
      <c r="CY436" s="295"/>
      <c r="CZ436" s="358"/>
      <c r="DA436" s="358"/>
      <c r="DB436" s="358"/>
      <c r="DC436" s="295"/>
    </row>
    <row r="437" spans="48:107">
      <c r="AV437" s="358"/>
      <c r="AW437" s="295"/>
      <c r="AX437" s="358"/>
      <c r="AY437" s="358"/>
      <c r="AZ437" s="358"/>
      <c r="BA437" s="295"/>
      <c r="BE437" s="358"/>
      <c r="BF437" s="295"/>
      <c r="BG437" s="358"/>
      <c r="BH437" s="358"/>
      <c r="BI437" s="358"/>
      <c r="BJ437" s="295"/>
      <c r="BN437" s="358"/>
      <c r="BO437" s="295"/>
      <c r="BP437" s="358"/>
      <c r="BQ437" s="358"/>
      <c r="BR437" s="358"/>
      <c r="BS437" s="295"/>
      <c r="BW437" s="358"/>
      <c r="BX437" s="295"/>
      <c r="BY437" s="358"/>
      <c r="BZ437" s="358"/>
      <c r="CA437" s="358"/>
      <c r="CB437" s="295"/>
      <c r="CF437" s="358"/>
      <c r="CG437" s="295"/>
      <c r="CH437" s="358"/>
      <c r="CI437" s="358"/>
      <c r="CJ437" s="358"/>
      <c r="CK437" s="295"/>
      <c r="CO437" s="358"/>
      <c r="CP437" s="295"/>
      <c r="CQ437" s="358"/>
      <c r="CR437" s="358"/>
      <c r="CS437" s="358"/>
      <c r="CT437" s="295"/>
      <c r="CX437" s="358"/>
      <c r="CY437" s="295"/>
      <c r="CZ437" s="358"/>
      <c r="DA437" s="358"/>
      <c r="DB437" s="358"/>
      <c r="DC437" s="295"/>
    </row>
    <row r="438" spans="48:107">
      <c r="AV438" s="358"/>
      <c r="AW438" s="295"/>
      <c r="AX438" s="358"/>
      <c r="AY438" s="358"/>
      <c r="AZ438" s="358"/>
      <c r="BA438" s="295"/>
      <c r="BE438" s="358"/>
      <c r="BF438" s="295"/>
      <c r="BG438" s="358"/>
      <c r="BH438" s="358"/>
      <c r="BI438" s="358"/>
      <c r="BJ438" s="295"/>
      <c r="BN438" s="358"/>
      <c r="BO438" s="295"/>
      <c r="BP438" s="358"/>
      <c r="BQ438" s="358"/>
      <c r="BR438" s="358"/>
      <c r="BS438" s="295"/>
      <c r="BW438" s="358"/>
      <c r="BX438" s="295"/>
      <c r="BY438" s="358"/>
      <c r="BZ438" s="358"/>
      <c r="CA438" s="358"/>
      <c r="CB438" s="295"/>
      <c r="CF438" s="358"/>
      <c r="CG438" s="295"/>
      <c r="CH438" s="358"/>
      <c r="CI438" s="358"/>
      <c r="CJ438" s="358"/>
      <c r="CK438" s="295"/>
      <c r="CO438" s="358"/>
      <c r="CP438" s="295"/>
      <c r="CQ438" s="358"/>
      <c r="CR438" s="358"/>
      <c r="CS438" s="358"/>
      <c r="CT438" s="295"/>
      <c r="CX438" s="358"/>
      <c r="CY438" s="295"/>
      <c r="CZ438" s="358"/>
      <c r="DA438" s="358"/>
      <c r="DB438" s="358"/>
      <c r="DC438" s="295"/>
    </row>
    <row r="439" spans="48:107">
      <c r="AV439" s="358"/>
      <c r="AW439" s="295"/>
      <c r="AX439" s="358"/>
      <c r="AY439" s="358"/>
      <c r="AZ439" s="358"/>
      <c r="BA439" s="295"/>
      <c r="BE439" s="358"/>
      <c r="BF439" s="295"/>
      <c r="BG439" s="358"/>
      <c r="BH439" s="358"/>
      <c r="BI439" s="358"/>
      <c r="BJ439" s="295"/>
      <c r="BN439" s="358"/>
      <c r="BO439" s="295"/>
      <c r="BP439" s="358"/>
      <c r="BQ439" s="358"/>
      <c r="BR439" s="358"/>
      <c r="BS439" s="295"/>
      <c r="BW439" s="358"/>
      <c r="BX439" s="295"/>
      <c r="BY439" s="358"/>
      <c r="BZ439" s="358"/>
      <c r="CA439" s="358"/>
      <c r="CB439" s="295"/>
      <c r="CF439" s="358"/>
      <c r="CG439" s="295"/>
      <c r="CH439" s="358"/>
      <c r="CI439" s="358"/>
      <c r="CJ439" s="358"/>
      <c r="CK439" s="295"/>
      <c r="CO439" s="358"/>
      <c r="CP439" s="295"/>
      <c r="CQ439" s="358"/>
      <c r="CR439" s="358"/>
      <c r="CS439" s="358"/>
      <c r="CT439" s="295"/>
      <c r="CX439" s="358"/>
      <c r="CY439" s="295"/>
      <c r="CZ439" s="358"/>
      <c r="DA439" s="358"/>
      <c r="DB439" s="358"/>
      <c r="DC439" s="295"/>
    </row>
    <row r="440" spans="48:107">
      <c r="AV440" s="358"/>
      <c r="AW440" s="295"/>
      <c r="AX440" s="358"/>
      <c r="AY440" s="358"/>
      <c r="AZ440" s="358"/>
      <c r="BA440" s="295"/>
      <c r="BE440" s="358"/>
      <c r="BF440" s="295"/>
      <c r="BG440" s="358"/>
      <c r="BH440" s="358"/>
      <c r="BI440" s="358"/>
      <c r="BJ440" s="295"/>
      <c r="BN440" s="358"/>
      <c r="BO440" s="295"/>
      <c r="BP440" s="358"/>
      <c r="BQ440" s="358"/>
      <c r="BR440" s="358"/>
      <c r="BS440" s="295"/>
      <c r="BW440" s="358"/>
      <c r="BX440" s="295"/>
      <c r="BY440" s="358"/>
      <c r="BZ440" s="358"/>
      <c r="CA440" s="358"/>
      <c r="CB440" s="295"/>
      <c r="CF440" s="358"/>
      <c r="CG440" s="295"/>
      <c r="CH440" s="358"/>
      <c r="CI440" s="358"/>
      <c r="CJ440" s="358"/>
      <c r="CK440" s="295"/>
      <c r="CO440" s="358"/>
      <c r="CP440" s="295"/>
      <c r="CQ440" s="358"/>
      <c r="CR440" s="358"/>
      <c r="CS440" s="358"/>
      <c r="CT440" s="295"/>
      <c r="CX440" s="358"/>
      <c r="CY440" s="295"/>
      <c r="CZ440" s="358"/>
      <c r="DA440" s="358"/>
      <c r="DB440" s="358"/>
      <c r="DC440" s="295"/>
    </row>
    <row r="441" spans="48:107">
      <c r="AV441" s="358"/>
      <c r="AW441" s="295"/>
      <c r="AX441" s="358"/>
      <c r="AY441" s="358"/>
      <c r="AZ441" s="358"/>
      <c r="BA441" s="295"/>
      <c r="BE441" s="358"/>
      <c r="BF441" s="295"/>
      <c r="BG441" s="358"/>
      <c r="BH441" s="358"/>
      <c r="BI441" s="358"/>
      <c r="BJ441" s="295"/>
      <c r="BN441" s="358"/>
      <c r="BO441" s="295"/>
      <c r="BP441" s="358"/>
      <c r="BQ441" s="358"/>
      <c r="BR441" s="358"/>
      <c r="BS441" s="295"/>
      <c r="BW441" s="358"/>
      <c r="BX441" s="295"/>
      <c r="BY441" s="358"/>
      <c r="BZ441" s="358"/>
      <c r="CA441" s="358"/>
      <c r="CB441" s="295"/>
      <c r="CF441" s="358"/>
      <c r="CG441" s="295"/>
      <c r="CH441" s="358"/>
      <c r="CI441" s="358"/>
      <c r="CJ441" s="358"/>
      <c r="CK441" s="295"/>
      <c r="CO441" s="358"/>
      <c r="CP441" s="295"/>
      <c r="CQ441" s="358"/>
      <c r="CR441" s="358"/>
      <c r="CS441" s="358"/>
      <c r="CT441" s="295"/>
      <c r="CX441" s="358"/>
      <c r="CY441" s="295"/>
      <c r="CZ441" s="358"/>
      <c r="DA441" s="358"/>
      <c r="DB441" s="358"/>
      <c r="DC441" s="295"/>
    </row>
    <row r="442" spans="48:107">
      <c r="AV442" s="358"/>
      <c r="AW442" s="295"/>
      <c r="AX442" s="358"/>
      <c r="AY442" s="358"/>
      <c r="AZ442" s="358"/>
      <c r="BA442" s="295"/>
      <c r="BE442" s="358"/>
      <c r="BF442" s="295"/>
      <c r="BG442" s="358"/>
      <c r="BH442" s="358"/>
      <c r="BI442" s="358"/>
      <c r="BJ442" s="295"/>
      <c r="BN442" s="358"/>
      <c r="BO442" s="295"/>
      <c r="BP442" s="358"/>
      <c r="BQ442" s="358"/>
      <c r="BR442" s="358"/>
      <c r="BS442" s="295"/>
      <c r="BW442" s="358"/>
      <c r="BX442" s="295"/>
      <c r="BY442" s="358"/>
      <c r="BZ442" s="358"/>
      <c r="CA442" s="358"/>
      <c r="CB442" s="295"/>
      <c r="CF442" s="358"/>
      <c r="CG442" s="295"/>
      <c r="CH442" s="358"/>
      <c r="CI442" s="358"/>
      <c r="CJ442" s="358"/>
      <c r="CK442" s="295"/>
      <c r="CO442" s="358"/>
      <c r="CP442" s="295"/>
      <c r="CQ442" s="358"/>
      <c r="CR442" s="358"/>
      <c r="CS442" s="358"/>
      <c r="CT442" s="295"/>
      <c r="CX442" s="358"/>
      <c r="CY442" s="295"/>
      <c r="CZ442" s="358"/>
      <c r="DA442" s="358"/>
      <c r="DB442" s="358"/>
      <c r="DC442" s="295"/>
    </row>
    <row r="443" spans="48:107">
      <c r="AV443" s="358"/>
      <c r="AW443" s="295"/>
      <c r="AX443" s="358"/>
      <c r="AY443" s="358"/>
      <c r="AZ443" s="358"/>
      <c r="BA443" s="295"/>
      <c r="BE443" s="358"/>
      <c r="BF443" s="295"/>
      <c r="BG443" s="358"/>
      <c r="BH443" s="358"/>
      <c r="BI443" s="358"/>
      <c r="BJ443" s="295"/>
      <c r="BN443" s="358"/>
      <c r="BO443" s="295"/>
      <c r="BP443" s="358"/>
      <c r="BQ443" s="358"/>
      <c r="BR443" s="358"/>
      <c r="BS443" s="295"/>
      <c r="BW443" s="358"/>
      <c r="BX443" s="295"/>
      <c r="BY443" s="358"/>
      <c r="BZ443" s="358"/>
      <c r="CA443" s="358"/>
      <c r="CB443" s="295"/>
      <c r="CF443" s="358"/>
      <c r="CG443" s="295"/>
      <c r="CH443" s="358"/>
      <c r="CI443" s="358"/>
      <c r="CJ443" s="358"/>
      <c r="CK443" s="295"/>
      <c r="CO443" s="358"/>
      <c r="CP443" s="295"/>
      <c r="CQ443" s="358"/>
      <c r="CR443" s="358"/>
      <c r="CS443" s="358"/>
      <c r="CT443" s="295"/>
      <c r="CX443" s="358"/>
      <c r="CY443" s="295"/>
      <c r="CZ443" s="358"/>
      <c r="DA443" s="358"/>
      <c r="DB443" s="358"/>
      <c r="DC443" s="295"/>
    </row>
    <row r="444" spans="48:107">
      <c r="AV444" s="358"/>
      <c r="AW444" s="295"/>
      <c r="AX444" s="358"/>
      <c r="AY444" s="358"/>
      <c r="AZ444" s="358"/>
      <c r="BA444" s="295"/>
      <c r="BE444" s="358"/>
      <c r="BF444" s="295"/>
      <c r="BG444" s="358"/>
      <c r="BH444" s="358"/>
      <c r="BI444" s="358"/>
      <c r="BJ444" s="295"/>
      <c r="BN444" s="358"/>
      <c r="BO444" s="295"/>
      <c r="BP444" s="358"/>
      <c r="BQ444" s="358"/>
      <c r="BR444" s="358"/>
      <c r="BS444" s="295"/>
      <c r="BW444" s="358"/>
      <c r="BX444" s="295"/>
      <c r="BY444" s="358"/>
      <c r="BZ444" s="358"/>
      <c r="CA444" s="358"/>
      <c r="CB444" s="295"/>
      <c r="CF444" s="358"/>
      <c r="CG444" s="295"/>
      <c r="CH444" s="358"/>
      <c r="CI444" s="358"/>
      <c r="CJ444" s="358"/>
      <c r="CK444" s="295"/>
      <c r="CO444" s="358"/>
      <c r="CP444" s="295"/>
      <c r="CQ444" s="358"/>
      <c r="CR444" s="358"/>
      <c r="CS444" s="358"/>
      <c r="CT444" s="295"/>
      <c r="CX444" s="358"/>
      <c r="CY444" s="295"/>
      <c r="CZ444" s="358"/>
      <c r="DA444" s="358"/>
      <c r="DB444" s="358"/>
      <c r="DC444" s="295"/>
    </row>
    <row r="445" spans="48:107">
      <c r="AV445" s="358"/>
      <c r="AW445" s="295"/>
      <c r="AX445" s="358"/>
      <c r="AY445" s="358"/>
      <c r="AZ445" s="358"/>
      <c r="BA445" s="295"/>
      <c r="BE445" s="358"/>
      <c r="BF445" s="295"/>
      <c r="BG445" s="358"/>
      <c r="BH445" s="358"/>
      <c r="BI445" s="358"/>
      <c r="BJ445" s="295"/>
      <c r="BN445" s="358"/>
      <c r="BO445" s="295"/>
      <c r="BP445" s="358"/>
      <c r="BQ445" s="358"/>
      <c r="BR445" s="358"/>
      <c r="BS445" s="295"/>
      <c r="BW445" s="358"/>
      <c r="BX445" s="295"/>
      <c r="BY445" s="358"/>
      <c r="BZ445" s="358"/>
      <c r="CA445" s="358"/>
      <c r="CB445" s="295"/>
      <c r="CF445" s="358"/>
      <c r="CG445" s="295"/>
      <c r="CH445" s="358"/>
      <c r="CI445" s="358"/>
      <c r="CJ445" s="358"/>
      <c r="CK445" s="295"/>
      <c r="CO445" s="358"/>
      <c r="CP445" s="295"/>
      <c r="CQ445" s="358"/>
      <c r="CR445" s="358"/>
      <c r="CS445" s="358"/>
      <c r="CT445" s="295"/>
      <c r="CX445" s="358"/>
      <c r="CY445" s="295"/>
      <c r="CZ445" s="358"/>
      <c r="DA445" s="358"/>
      <c r="DB445" s="358"/>
      <c r="DC445" s="295"/>
    </row>
    <row r="446" spans="48:107">
      <c r="AV446" s="358"/>
      <c r="AW446" s="295"/>
      <c r="AX446" s="358"/>
      <c r="AY446" s="358"/>
      <c r="AZ446" s="358"/>
      <c r="BA446" s="295"/>
      <c r="BE446" s="358"/>
      <c r="BF446" s="295"/>
      <c r="BG446" s="358"/>
      <c r="BH446" s="358"/>
      <c r="BI446" s="358"/>
      <c r="BJ446" s="295"/>
      <c r="BN446" s="358"/>
      <c r="BO446" s="295"/>
      <c r="BP446" s="358"/>
      <c r="BQ446" s="358"/>
      <c r="BR446" s="358"/>
      <c r="BS446" s="295"/>
      <c r="BW446" s="358"/>
      <c r="BX446" s="295"/>
      <c r="BY446" s="358"/>
      <c r="BZ446" s="358"/>
      <c r="CA446" s="358"/>
      <c r="CB446" s="295"/>
      <c r="CF446" s="358"/>
      <c r="CG446" s="295"/>
      <c r="CH446" s="358"/>
      <c r="CI446" s="358"/>
      <c r="CJ446" s="358"/>
      <c r="CK446" s="295"/>
      <c r="CO446" s="358"/>
      <c r="CP446" s="295"/>
      <c r="CQ446" s="358"/>
      <c r="CR446" s="358"/>
      <c r="CS446" s="358"/>
      <c r="CT446" s="295"/>
      <c r="CX446" s="358"/>
      <c r="CY446" s="295"/>
      <c r="CZ446" s="358"/>
      <c r="DA446" s="358"/>
      <c r="DB446" s="358"/>
      <c r="DC446" s="295"/>
    </row>
    <row r="447" spans="48:107">
      <c r="AV447" s="358"/>
      <c r="AW447" s="295"/>
      <c r="AX447" s="358"/>
      <c r="AY447" s="358"/>
      <c r="AZ447" s="358"/>
      <c r="BA447" s="295"/>
      <c r="BE447" s="358"/>
      <c r="BF447" s="295"/>
      <c r="BG447" s="358"/>
      <c r="BH447" s="358"/>
      <c r="BI447" s="358"/>
      <c r="BJ447" s="295"/>
      <c r="BN447" s="358"/>
      <c r="BO447" s="295"/>
      <c r="BP447" s="358"/>
      <c r="BQ447" s="358"/>
      <c r="BR447" s="358"/>
      <c r="BS447" s="295"/>
      <c r="BW447" s="358"/>
      <c r="BX447" s="295"/>
      <c r="BY447" s="358"/>
      <c r="BZ447" s="358"/>
      <c r="CA447" s="358"/>
      <c r="CB447" s="295"/>
      <c r="CF447" s="358"/>
      <c r="CG447" s="295"/>
      <c r="CH447" s="358"/>
      <c r="CI447" s="358"/>
      <c r="CJ447" s="358"/>
      <c r="CK447" s="295"/>
      <c r="CO447" s="358"/>
      <c r="CP447" s="295"/>
      <c r="CQ447" s="358"/>
      <c r="CR447" s="358"/>
      <c r="CS447" s="358"/>
      <c r="CT447" s="295"/>
      <c r="CX447" s="358"/>
      <c r="CY447" s="295"/>
      <c r="CZ447" s="358"/>
      <c r="DA447" s="358"/>
      <c r="DB447" s="358"/>
      <c r="DC447" s="295"/>
    </row>
    <row r="448" spans="48:107">
      <c r="AV448" s="358"/>
      <c r="AW448" s="295"/>
      <c r="AX448" s="358"/>
      <c r="AY448" s="358"/>
      <c r="AZ448" s="358"/>
      <c r="BA448" s="295"/>
      <c r="BE448" s="358"/>
      <c r="BF448" s="295"/>
      <c r="BG448" s="358"/>
      <c r="BH448" s="358"/>
      <c r="BI448" s="358"/>
      <c r="BJ448" s="295"/>
      <c r="BN448" s="358"/>
      <c r="BO448" s="295"/>
      <c r="BP448" s="358"/>
      <c r="BQ448" s="358"/>
      <c r="BR448" s="358"/>
      <c r="BS448" s="295"/>
      <c r="BW448" s="358"/>
      <c r="BX448" s="295"/>
      <c r="BY448" s="358"/>
      <c r="BZ448" s="358"/>
      <c r="CA448" s="358"/>
      <c r="CB448" s="295"/>
      <c r="CF448" s="358"/>
      <c r="CG448" s="295"/>
      <c r="CH448" s="358"/>
      <c r="CI448" s="358"/>
      <c r="CJ448" s="358"/>
      <c r="CK448" s="295"/>
      <c r="CO448" s="358"/>
      <c r="CP448" s="295"/>
      <c r="CQ448" s="358"/>
      <c r="CR448" s="358"/>
      <c r="CS448" s="358"/>
      <c r="CT448" s="295"/>
      <c r="CX448" s="358"/>
      <c r="CY448" s="295"/>
      <c r="CZ448" s="358"/>
      <c r="DA448" s="358"/>
      <c r="DB448" s="358"/>
      <c r="DC448" s="295"/>
    </row>
    <row r="449" spans="48:107">
      <c r="AV449" s="358"/>
      <c r="AW449" s="295"/>
      <c r="AX449" s="358"/>
      <c r="AY449" s="358"/>
      <c r="AZ449" s="358"/>
      <c r="BA449" s="295"/>
      <c r="BE449" s="358"/>
      <c r="BF449" s="295"/>
      <c r="BG449" s="358"/>
      <c r="BH449" s="358"/>
      <c r="BI449" s="358"/>
      <c r="BJ449" s="295"/>
      <c r="BN449" s="358"/>
      <c r="BO449" s="295"/>
      <c r="BP449" s="358"/>
      <c r="BQ449" s="358"/>
      <c r="BR449" s="358"/>
      <c r="BS449" s="295"/>
      <c r="BW449" s="358"/>
      <c r="BX449" s="295"/>
      <c r="BY449" s="358"/>
      <c r="BZ449" s="358"/>
      <c r="CA449" s="358"/>
      <c r="CB449" s="295"/>
      <c r="CF449" s="358"/>
      <c r="CG449" s="295"/>
      <c r="CH449" s="358"/>
      <c r="CI449" s="358"/>
      <c r="CJ449" s="358"/>
      <c r="CK449" s="295"/>
      <c r="CO449" s="358"/>
      <c r="CP449" s="295"/>
      <c r="CQ449" s="358"/>
      <c r="CR449" s="358"/>
      <c r="CS449" s="358"/>
      <c r="CT449" s="295"/>
      <c r="CX449" s="358"/>
      <c r="CY449" s="295"/>
      <c r="CZ449" s="358"/>
      <c r="DA449" s="358"/>
      <c r="DB449" s="358"/>
      <c r="DC449" s="295"/>
    </row>
    <row r="450" spans="48:107">
      <c r="AV450" s="358"/>
      <c r="AW450" s="295"/>
      <c r="AX450" s="358"/>
      <c r="AY450" s="358"/>
      <c r="AZ450" s="358"/>
      <c r="BA450" s="295"/>
      <c r="BE450" s="358"/>
      <c r="BF450" s="295"/>
      <c r="BG450" s="358"/>
      <c r="BH450" s="358"/>
      <c r="BI450" s="358"/>
      <c r="BJ450" s="295"/>
      <c r="BN450" s="358"/>
      <c r="BO450" s="295"/>
      <c r="BP450" s="358"/>
      <c r="BQ450" s="358"/>
      <c r="BR450" s="358"/>
      <c r="BS450" s="295"/>
      <c r="BW450" s="358"/>
      <c r="BX450" s="295"/>
      <c r="BY450" s="358"/>
      <c r="BZ450" s="358"/>
      <c r="CA450" s="358"/>
      <c r="CB450" s="295"/>
      <c r="CF450" s="358"/>
      <c r="CG450" s="295"/>
      <c r="CH450" s="358"/>
      <c r="CI450" s="358"/>
      <c r="CJ450" s="358"/>
      <c r="CK450" s="295"/>
      <c r="CO450" s="358"/>
      <c r="CP450" s="295"/>
      <c r="CQ450" s="358"/>
      <c r="CR450" s="358"/>
      <c r="CS450" s="358"/>
      <c r="CT450" s="295"/>
      <c r="CX450" s="358"/>
      <c r="CY450" s="295"/>
      <c r="CZ450" s="358"/>
      <c r="DA450" s="358"/>
      <c r="DB450" s="358"/>
      <c r="DC450" s="295"/>
    </row>
    <row r="451" spans="48:107">
      <c r="AV451" s="358"/>
      <c r="AW451" s="295"/>
      <c r="AX451" s="358"/>
      <c r="AY451" s="358"/>
      <c r="AZ451" s="358"/>
      <c r="BA451" s="295"/>
      <c r="BE451" s="358"/>
      <c r="BF451" s="295"/>
      <c r="BG451" s="358"/>
      <c r="BH451" s="358"/>
      <c r="BI451" s="358"/>
      <c r="BJ451" s="295"/>
      <c r="BN451" s="358"/>
      <c r="BO451" s="295"/>
      <c r="BP451" s="358"/>
      <c r="BQ451" s="358"/>
      <c r="BR451" s="358"/>
      <c r="BS451" s="295"/>
      <c r="BW451" s="358"/>
      <c r="BX451" s="295"/>
      <c r="BY451" s="358"/>
      <c r="BZ451" s="358"/>
      <c r="CA451" s="358"/>
      <c r="CB451" s="295"/>
      <c r="CF451" s="358"/>
      <c r="CG451" s="295"/>
      <c r="CH451" s="358"/>
      <c r="CI451" s="358"/>
      <c r="CJ451" s="358"/>
      <c r="CK451" s="295"/>
      <c r="CO451" s="358"/>
      <c r="CP451" s="295"/>
      <c r="CQ451" s="358"/>
      <c r="CR451" s="358"/>
      <c r="CS451" s="358"/>
      <c r="CT451" s="295"/>
      <c r="CX451" s="358"/>
      <c r="CY451" s="295"/>
      <c r="CZ451" s="358"/>
      <c r="DA451" s="358"/>
      <c r="DB451" s="358"/>
      <c r="DC451" s="295"/>
    </row>
    <row r="452" spans="48:107">
      <c r="AV452" s="358"/>
      <c r="AW452" s="295"/>
      <c r="AX452" s="358"/>
      <c r="AY452" s="358"/>
      <c r="AZ452" s="358"/>
      <c r="BA452" s="295"/>
      <c r="BE452" s="358"/>
      <c r="BF452" s="295"/>
      <c r="BG452" s="358"/>
      <c r="BH452" s="358"/>
      <c r="BI452" s="358"/>
      <c r="BJ452" s="295"/>
      <c r="BN452" s="358"/>
      <c r="BO452" s="295"/>
      <c r="BP452" s="358"/>
      <c r="BQ452" s="358"/>
      <c r="BR452" s="358"/>
      <c r="BS452" s="295"/>
      <c r="BW452" s="358"/>
      <c r="BX452" s="295"/>
      <c r="BY452" s="358"/>
      <c r="BZ452" s="358"/>
      <c r="CA452" s="358"/>
      <c r="CB452" s="295"/>
      <c r="CF452" s="358"/>
      <c r="CG452" s="295"/>
      <c r="CH452" s="358"/>
      <c r="CI452" s="358"/>
      <c r="CJ452" s="358"/>
      <c r="CK452" s="295"/>
      <c r="CO452" s="358"/>
      <c r="CP452" s="295"/>
      <c r="CQ452" s="358"/>
      <c r="CR452" s="358"/>
      <c r="CS452" s="358"/>
      <c r="CT452" s="295"/>
      <c r="CX452" s="358"/>
      <c r="CY452" s="295"/>
      <c r="CZ452" s="358"/>
      <c r="DA452" s="358"/>
      <c r="DB452" s="358"/>
      <c r="DC452" s="295"/>
    </row>
    <row r="453" spans="48:107">
      <c r="AV453" s="358"/>
      <c r="AW453" s="295"/>
      <c r="AX453" s="358"/>
      <c r="AY453" s="358"/>
      <c r="AZ453" s="358"/>
      <c r="BA453" s="295"/>
      <c r="BE453" s="358"/>
      <c r="BF453" s="295"/>
      <c r="BG453" s="358"/>
      <c r="BH453" s="358"/>
      <c r="BI453" s="358"/>
      <c r="BJ453" s="295"/>
      <c r="BN453" s="358"/>
      <c r="BO453" s="295"/>
      <c r="BP453" s="358"/>
      <c r="BQ453" s="358"/>
      <c r="BR453" s="358"/>
      <c r="BS453" s="295"/>
      <c r="BW453" s="358"/>
      <c r="BX453" s="295"/>
      <c r="BY453" s="358"/>
      <c r="BZ453" s="358"/>
      <c r="CA453" s="358"/>
      <c r="CB453" s="295"/>
      <c r="CF453" s="358"/>
      <c r="CG453" s="295"/>
      <c r="CH453" s="358"/>
      <c r="CI453" s="358"/>
      <c r="CJ453" s="358"/>
      <c r="CK453" s="295"/>
      <c r="CO453" s="358"/>
      <c r="CP453" s="295"/>
      <c r="CQ453" s="358"/>
      <c r="CR453" s="358"/>
      <c r="CS453" s="358"/>
      <c r="CT453" s="295"/>
      <c r="CX453" s="358"/>
      <c r="CY453" s="295"/>
      <c r="CZ453" s="358"/>
      <c r="DA453" s="358"/>
      <c r="DB453" s="358"/>
      <c r="DC453" s="295"/>
    </row>
    <row r="454" spans="48:107">
      <c r="AV454" s="358"/>
      <c r="AW454" s="295"/>
      <c r="AX454" s="358"/>
      <c r="AY454" s="358"/>
      <c r="AZ454" s="358"/>
      <c r="BA454" s="295"/>
      <c r="BE454" s="358"/>
      <c r="BF454" s="295"/>
      <c r="BG454" s="358"/>
      <c r="BH454" s="358"/>
      <c r="BI454" s="358"/>
      <c r="BJ454" s="295"/>
      <c r="BN454" s="358"/>
      <c r="BO454" s="295"/>
      <c r="BP454" s="358"/>
      <c r="BQ454" s="358"/>
      <c r="BR454" s="358"/>
      <c r="BS454" s="295"/>
      <c r="BW454" s="358"/>
      <c r="BX454" s="295"/>
      <c r="BY454" s="358"/>
      <c r="BZ454" s="358"/>
      <c r="CA454" s="358"/>
      <c r="CB454" s="295"/>
      <c r="CF454" s="358"/>
      <c r="CG454" s="295"/>
      <c r="CH454" s="358"/>
      <c r="CI454" s="358"/>
      <c r="CJ454" s="358"/>
      <c r="CK454" s="295"/>
      <c r="CO454" s="358"/>
      <c r="CP454" s="295"/>
      <c r="CQ454" s="358"/>
      <c r="CR454" s="358"/>
      <c r="CS454" s="358"/>
      <c r="CT454" s="295"/>
      <c r="CX454" s="358"/>
      <c r="CY454" s="295"/>
      <c r="CZ454" s="358"/>
      <c r="DA454" s="358"/>
      <c r="DB454" s="358"/>
      <c r="DC454" s="295"/>
    </row>
    <row r="455" spans="48:107">
      <c r="AV455" s="358"/>
      <c r="AW455" s="295"/>
      <c r="AX455" s="358"/>
      <c r="AY455" s="358"/>
      <c r="AZ455" s="358"/>
      <c r="BA455" s="295"/>
      <c r="BE455" s="358"/>
      <c r="BF455" s="295"/>
      <c r="BG455" s="358"/>
      <c r="BH455" s="358"/>
      <c r="BI455" s="358"/>
      <c r="BJ455" s="295"/>
      <c r="BN455" s="358"/>
      <c r="BO455" s="295"/>
      <c r="BP455" s="358"/>
      <c r="BQ455" s="358"/>
      <c r="BR455" s="358"/>
      <c r="BS455" s="295"/>
      <c r="BW455" s="358"/>
      <c r="BX455" s="295"/>
      <c r="BY455" s="358"/>
      <c r="BZ455" s="358"/>
      <c r="CA455" s="358"/>
      <c r="CB455" s="295"/>
      <c r="CF455" s="358"/>
      <c r="CG455" s="295"/>
      <c r="CH455" s="358"/>
      <c r="CI455" s="358"/>
      <c r="CJ455" s="358"/>
      <c r="CK455" s="295"/>
      <c r="CO455" s="358"/>
      <c r="CP455" s="295"/>
      <c r="CQ455" s="358"/>
      <c r="CR455" s="358"/>
      <c r="CS455" s="358"/>
      <c r="CT455" s="295"/>
      <c r="CX455" s="358"/>
      <c r="CY455" s="295"/>
      <c r="CZ455" s="358"/>
      <c r="DA455" s="358"/>
      <c r="DB455" s="358"/>
      <c r="DC455" s="295"/>
    </row>
    <row r="456" spans="48:107">
      <c r="AV456" s="358"/>
      <c r="AW456" s="295"/>
      <c r="AX456" s="358"/>
      <c r="AY456" s="358"/>
      <c r="AZ456" s="358"/>
      <c r="BA456" s="295"/>
      <c r="BE456" s="358"/>
      <c r="BF456" s="295"/>
      <c r="BG456" s="358"/>
      <c r="BH456" s="358"/>
      <c r="BI456" s="358"/>
      <c r="BJ456" s="295"/>
      <c r="BN456" s="358"/>
      <c r="BO456" s="295"/>
      <c r="BP456" s="358"/>
      <c r="BQ456" s="358"/>
      <c r="BR456" s="358"/>
      <c r="BS456" s="295"/>
      <c r="BW456" s="358"/>
      <c r="BX456" s="295"/>
      <c r="BY456" s="358"/>
      <c r="BZ456" s="358"/>
      <c r="CA456" s="358"/>
      <c r="CB456" s="295"/>
      <c r="CF456" s="358"/>
      <c r="CG456" s="295"/>
      <c r="CH456" s="358"/>
      <c r="CI456" s="358"/>
      <c r="CJ456" s="358"/>
      <c r="CK456" s="295"/>
      <c r="CO456" s="358"/>
      <c r="CP456" s="295"/>
      <c r="CQ456" s="358"/>
      <c r="CR456" s="358"/>
      <c r="CS456" s="358"/>
      <c r="CT456" s="295"/>
      <c r="CX456" s="358"/>
      <c r="CY456" s="295"/>
      <c r="CZ456" s="358"/>
      <c r="DA456" s="358"/>
      <c r="DB456" s="358"/>
      <c r="DC456" s="295"/>
    </row>
    <row r="457" spans="48:107">
      <c r="AV457" s="358"/>
      <c r="AW457" s="295"/>
      <c r="AX457" s="358"/>
      <c r="AY457" s="358"/>
      <c r="AZ457" s="358"/>
      <c r="BA457" s="295"/>
      <c r="BE457" s="358"/>
      <c r="BF457" s="295"/>
      <c r="BG457" s="358"/>
      <c r="BH457" s="358"/>
      <c r="BI457" s="358"/>
      <c r="BJ457" s="295"/>
      <c r="BN457" s="358"/>
      <c r="BO457" s="295"/>
      <c r="BP457" s="358"/>
      <c r="BQ457" s="358"/>
      <c r="BR457" s="358"/>
      <c r="BS457" s="295"/>
      <c r="BW457" s="358"/>
      <c r="BX457" s="295"/>
      <c r="BY457" s="358"/>
      <c r="BZ457" s="358"/>
      <c r="CA457" s="358"/>
      <c r="CB457" s="295"/>
      <c r="CF457" s="358"/>
      <c r="CG457" s="295"/>
      <c r="CH457" s="358"/>
      <c r="CI457" s="358"/>
      <c r="CJ457" s="358"/>
      <c r="CK457" s="295"/>
      <c r="CO457" s="358"/>
      <c r="CP457" s="295"/>
      <c r="CQ457" s="358"/>
      <c r="CR457" s="358"/>
      <c r="CS457" s="358"/>
      <c r="CT457" s="295"/>
      <c r="CX457" s="358"/>
      <c r="CY457" s="295"/>
      <c r="CZ457" s="358"/>
      <c r="DA457" s="358"/>
      <c r="DB457" s="358"/>
      <c r="DC457" s="295"/>
    </row>
    <row r="458" spans="48:107">
      <c r="AV458" s="358"/>
      <c r="AW458" s="295"/>
      <c r="AX458" s="358"/>
      <c r="AY458" s="358"/>
      <c r="AZ458" s="358"/>
      <c r="BA458" s="295"/>
      <c r="BE458" s="358"/>
      <c r="BF458" s="295"/>
      <c r="BG458" s="358"/>
      <c r="BH458" s="358"/>
      <c r="BI458" s="358"/>
      <c r="BJ458" s="295"/>
      <c r="BN458" s="358"/>
      <c r="BO458" s="295"/>
      <c r="BP458" s="358"/>
      <c r="BQ458" s="358"/>
      <c r="BR458" s="358"/>
      <c r="BS458" s="295"/>
      <c r="BW458" s="358"/>
      <c r="BX458" s="295"/>
      <c r="BY458" s="358"/>
      <c r="BZ458" s="358"/>
      <c r="CA458" s="358"/>
      <c r="CB458" s="295"/>
      <c r="CF458" s="358"/>
      <c r="CG458" s="295"/>
      <c r="CH458" s="358"/>
      <c r="CI458" s="358"/>
      <c r="CJ458" s="358"/>
      <c r="CK458" s="295"/>
      <c r="CO458" s="358"/>
      <c r="CP458" s="295"/>
      <c r="CQ458" s="358"/>
      <c r="CR458" s="358"/>
      <c r="CS458" s="358"/>
      <c r="CT458" s="295"/>
      <c r="CX458" s="358"/>
      <c r="CY458" s="295"/>
      <c r="CZ458" s="358"/>
      <c r="DA458" s="358"/>
      <c r="DB458" s="358"/>
      <c r="DC458" s="295"/>
    </row>
    <row r="459" spans="48:107">
      <c r="AV459" s="358"/>
      <c r="AW459" s="295"/>
      <c r="AX459" s="358"/>
      <c r="AY459" s="358"/>
      <c r="AZ459" s="358"/>
      <c r="BA459" s="295"/>
      <c r="BE459" s="358"/>
      <c r="BF459" s="295"/>
      <c r="BG459" s="358"/>
      <c r="BH459" s="358"/>
      <c r="BI459" s="358"/>
      <c r="BJ459" s="295"/>
      <c r="BN459" s="358"/>
      <c r="BO459" s="295"/>
      <c r="BP459" s="358"/>
      <c r="BQ459" s="358"/>
      <c r="BR459" s="358"/>
      <c r="BS459" s="295"/>
      <c r="BW459" s="358"/>
      <c r="BX459" s="295"/>
      <c r="BY459" s="358"/>
      <c r="BZ459" s="358"/>
      <c r="CA459" s="358"/>
      <c r="CB459" s="295"/>
      <c r="CF459" s="358"/>
      <c r="CG459" s="295"/>
      <c r="CH459" s="358"/>
      <c r="CI459" s="358"/>
      <c r="CJ459" s="358"/>
      <c r="CK459" s="295"/>
      <c r="CO459" s="358"/>
      <c r="CP459" s="295"/>
      <c r="CQ459" s="358"/>
      <c r="CR459" s="358"/>
      <c r="CS459" s="358"/>
      <c r="CT459" s="295"/>
      <c r="CX459" s="358"/>
      <c r="CY459" s="295"/>
      <c r="CZ459" s="358"/>
      <c r="DA459" s="358"/>
      <c r="DB459" s="358"/>
      <c r="DC459" s="295"/>
    </row>
    <row r="460" spans="48:107">
      <c r="AV460" s="358"/>
      <c r="AW460" s="295"/>
      <c r="AX460" s="358"/>
      <c r="AY460" s="358"/>
      <c r="AZ460" s="358"/>
      <c r="BA460" s="295"/>
      <c r="BE460" s="358"/>
      <c r="BF460" s="295"/>
      <c r="BG460" s="358"/>
      <c r="BH460" s="358"/>
      <c r="BI460" s="358"/>
      <c r="BJ460" s="295"/>
      <c r="BN460" s="358"/>
      <c r="BO460" s="295"/>
      <c r="BP460" s="358"/>
      <c r="BQ460" s="358"/>
      <c r="BR460" s="358"/>
      <c r="BS460" s="295"/>
      <c r="BW460" s="358"/>
      <c r="BX460" s="295"/>
      <c r="BY460" s="358"/>
      <c r="BZ460" s="358"/>
      <c r="CA460" s="358"/>
      <c r="CB460" s="295"/>
      <c r="CF460" s="358"/>
      <c r="CG460" s="295"/>
      <c r="CH460" s="358"/>
      <c r="CI460" s="358"/>
      <c r="CJ460" s="358"/>
      <c r="CK460" s="295"/>
      <c r="CO460" s="358"/>
      <c r="CP460" s="295"/>
      <c r="CQ460" s="358"/>
      <c r="CR460" s="358"/>
      <c r="CS460" s="358"/>
      <c r="CT460" s="295"/>
      <c r="CX460" s="358"/>
      <c r="CY460" s="295"/>
      <c r="CZ460" s="358"/>
      <c r="DA460" s="358"/>
      <c r="DB460" s="358"/>
      <c r="DC460" s="295"/>
    </row>
    <row r="461" spans="48:107">
      <c r="AV461" s="358"/>
      <c r="AW461" s="295"/>
      <c r="AX461" s="358"/>
      <c r="AY461" s="358"/>
      <c r="AZ461" s="358"/>
      <c r="BA461" s="295"/>
      <c r="BE461" s="358"/>
      <c r="BF461" s="295"/>
      <c r="BG461" s="358"/>
      <c r="BH461" s="358"/>
      <c r="BI461" s="358"/>
      <c r="BJ461" s="295"/>
      <c r="BN461" s="358"/>
      <c r="BO461" s="295"/>
      <c r="BP461" s="358"/>
      <c r="BQ461" s="358"/>
      <c r="BR461" s="358"/>
      <c r="BS461" s="295"/>
      <c r="BW461" s="358"/>
      <c r="BX461" s="295"/>
      <c r="BY461" s="358"/>
      <c r="BZ461" s="358"/>
      <c r="CA461" s="358"/>
      <c r="CB461" s="295"/>
      <c r="CF461" s="358"/>
      <c r="CG461" s="295"/>
      <c r="CH461" s="358"/>
      <c r="CI461" s="358"/>
      <c r="CJ461" s="358"/>
      <c r="CK461" s="295"/>
      <c r="CO461" s="358"/>
      <c r="CP461" s="295"/>
      <c r="CQ461" s="358"/>
      <c r="CR461" s="358"/>
      <c r="CS461" s="358"/>
      <c r="CT461" s="295"/>
      <c r="CX461" s="358"/>
      <c r="CY461" s="295"/>
      <c r="CZ461" s="358"/>
      <c r="DA461" s="358"/>
      <c r="DB461" s="358"/>
      <c r="DC461" s="295"/>
    </row>
    <row r="462" spans="48:107">
      <c r="AV462" s="358"/>
      <c r="AW462" s="295"/>
      <c r="AX462" s="358"/>
      <c r="AY462" s="358"/>
      <c r="AZ462" s="358"/>
      <c r="BA462" s="295"/>
      <c r="BE462" s="358"/>
      <c r="BF462" s="295"/>
      <c r="BG462" s="358"/>
      <c r="BH462" s="358"/>
      <c r="BI462" s="358"/>
      <c r="BJ462" s="295"/>
      <c r="BN462" s="358"/>
      <c r="BO462" s="295"/>
      <c r="BP462" s="358"/>
      <c r="BQ462" s="358"/>
      <c r="BR462" s="358"/>
      <c r="BS462" s="295"/>
      <c r="BW462" s="358"/>
      <c r="BX462" s="295"/>
      <c r="BY462" s="358"/>
      <c r="BZ462" s="358"/>
      <c r="CA462" s="358"/>
      <c r="CB462" s="295"/>
      <c r="CF462" s="358"/>
      <c r="CG462" s="295"/>
      <c r="CH462" s="358"/>
      <c r="CI462" s="358"/>
      <c r="CJ462" s="358"/>
      <c r="CK462" s="295"/>
      <c r="CO462" s="358"/>
      <c r="CP462" s="295"/>
      <c r="CQ462" s="358"/>
      <c r="CR462" s="358"/>
      <c r="CS462" s="358"/>
      <c r="CT462" s="295"/>
      <c r="CX462" s="358"/>
      <c r="CY462" s="295"/>
      <c r="CZ462" s="358"/>
      <c r="DA462" s="358"/>
      <c r="DB462" s="358"/>
      <c r="DC462" s="295"/>
    </row>
    <row r="463" spans="48:107">
      <c r="AV463" s="358"/>
      <c r="AW463" s="295"/>
      <c r="AX463" s="358"/>
      <c r="AY463" s="358"/>
      <c r="AZ463" s="358"/>
      <c r="BA463" s="295"/>
      <c r="BE463" s="358"/>
      <c r="BF463" s="295"/>
      <c r="BG463" s="358"/>
      <c r="BH463" s="358"/>
      <c r="BI463" s="358"/>
      <c r="BJ463" s="295"/>
      <c r="BN463" s="358"/>
      <c r="BO463" s="295"/>
      <c r="BP463" s="358"/>
      <c r="BQ463" s="358"/>
      <c r="BR463" s="358"/>
      <c r="BS463" s="295"/>
      <c r="BW463" s="358"/>
      <c r="BX463" s="295"/>
      <c r="BY463" s="358"/>
      <c r="BZ463" s="358"/>
      <c r="CA463" s="358"/>
      <c r="CB463" s="295"/>
      <c r="CF463" s="358"/>
      <c r="CG463" s="295"/>
      <c r="CH463" s="358"/>
      <c r="CI463" s="358"/>
      <c r="CJ463" s="358"/>
      <c r="CK463" s="295"/>
      <c r="CO463" s="358"/>
      <c r="CP463" s="295"/>
      <c r="CQ463" s="358"/>
      <c r="CR463" s="358"/>
      <c r="CS463" s="358"/>
      <c r="CT463" s="295"/>
      <c r="CX463" s="358"/>
      <c r="CY463" s="295"/>
      <c r="CZ463" s="358"/>
      <c r="DA463" s="358"/>
      <c r="DB463" s="358"/>
      <c r="DC463" s="295"/>
    </row>
    <row r="464" spans="48:107">
      <c r="AV464" s="358"/>
      <c r="AW464" s="295"/>
      <c r="AX464" s="295"/>
      <c r="AY464" s="358"/>
      <c r="AZ464" s="358"/>
      <c r="BA464" s="295"/>
      <c r="BE464" s="358"/>
      <c r="BF464" s="295"/>
      <c r="BG464" s="358"/>
      <c r="BH464" s="358"/>
      <c r="BI464" s="358"/>
      <c r="BJ464" s="295"/>
      <c r="BN464" s="358"/>
      <c r="BO464" s="295"/>
      <c r="BP464" s="358"/>
      <c r="BQ464" s="358"/>
      <c r="BR464" s="358"/>
      <c r="BS464" s="295"/>
      <c r="BW464" s="358"/>
      <c r="BX464" s="295"/>
      <c r="BY464" s="358"/>
      <c r="BZ464" s="358"/>
      <c r="CA464" s="358"/>
      <c r="CB464" s="295"/>
      <c r="CF464" s="358"/>
      <c r="CG464" s="295"/>
      <c r="CH464" s="358"/>
      <c r="CI464" s="358"/>
      <c r="CJ464" s="358"/>
      <c r="CK464" s="295"/>
      <c r="CO464" s="358"/>
      <c r="CP464" s="295"/>
      <c r="CQ464" s="358"/>
      <c r="CR464" s="358"/>
      <c r="CS464" s="358"/>
      <c r="CT464" s="295"/>
      <c r="CX464" s="358"/>
      <c r="CY464" s="295"/>
      <c r="CZ464" s="358"/>
      <c r="DA464" s="358"/>
      <c r="DB464" s="358"/>
      <c r="DC464" s="295"/>
    </row>
    <row r="465" spans="48:107">
      <c r="AV465" s="358"/>
      <c r="AW465" s="295"/>
      <c r="AX465" s="295"/>
      <c r="AY465" s="358"/>
      <c r="AZ465" s="358"/>
      <c r="BA465" s="295"/>
      <c r="BE465" s="358"/>
      <c r="BF465" s="295"/>
      <c r="BG465" s="358"/>
      <c r="BH465" s="358"/>
      <c r="BI465" s="358"/>
      <c r="BJ465" s="295"/>
      <c r="BN465" s="358"/>
      <c r="BO465" s="295"/>
      <c r="BP465" s="358"/>
      <c r="BQ465" s="358"/>
      <c r="BR465" s="358"/>
      <c r="BS465" s="295"/>
      <c r="BW465" s="358"/>
      <c r="BX465" s="295"/>
      <c r="BY465" s="358"/>
      <c r="BZ465" s="358"/>
      <c r="CA465" s="358"/>
      <c r="CB465" s="295"/>
      <c r="CF465" s="358"/>
      <c r="CG465" s="295"/>
      <c r="CH465" s="358"/>
      <c r="CI465" s="358"/>
      <c r="CJ465" s="358"/>
      <c r="CK465" s="295"/>
      <c r="CO465" s="358"/>
      <c r="CP465" s="295"/>
      <c r="CQ465" s="358"/>
      <c r="CR465" s="358"/>
      <c r="CS465" s="358"/>
      <c r="CT465" s="295"/>
      <c r="CX465" s="358"/>
      <c r="CY465" s="295"/>
      <c r="CZ465" s="358"/>
      <c r="DA465" s="358"/>
      <c r="DB465" s="358"/>
      <c r="DC465" s="295"/>
    </row>
    <row r="466" spans="48:107">
      <c r="AV466" s="358"/>
      <c r="AW466" s="295"/>
      <c r="AX466" s="295"/>
      <c r="AY466" s="358"/>
      <c r="AZ466" s="358"/>
      <c r="BA466" s="295"/>
      <c r="BE466" s="358"/>
      <c r="BF466" s="295"/>
      <c r="BG466" s="358"/>
      <c r="BH466" s="358"/>
      <c r="BI466" s="358"/>
      <c r="BJ466" s="295"/>
      <c r="BN466" s="358"/>
      <c r="BO466" s="295"/>
      <c r="BP466" s="358"/>
      <c r="BQ466" s="358"/>
      <c r="BR466" s="358"/>
      <c r="BS466" s="295"/>
      <c r="BW466" s="358"/>
      <c r="BX466" s="295"/>
      <c r="BY466" s="358"/>
      <c r="BZ466" s="358"/>
      <c r="CA466" s="358"/>
      <c r="CB466" s="295"/>
      <c r="CF466" s="358"/>
      <c r="CG466" s="295"/>
      <c r="CH466" s="358"/>
      <c r="CI466" s="358"/>
      <c r="CJ466" s="358"/>
      <c r="CK466" s="295"/>
      <c r="CO466" s="358"/>
      <c r="CP466" s="295"/>
      <c r="CQ466" s="358"/>
      <c r="CR466" s="358"/>
      <c r="CS466" s="358"/>
      <c r="CT466" s="295"/>
      <c r="CX466" s="358"/>
      <c r="CY466" s="295"/>
      <c r="CZ466" s="358"/>
      <c r="DA466" s="358"/>
      <c r="DB466" s="358"/>
      <c r="DC466" s="295"/>
    </row>
    <row r="467" spans="48:107">
      <c r="AV467" s="358"/>
      <c r="AW467" s="295"/>
      <c r="AX467" s="295"/>
      <c r="AY467" s="358"/>
      <c r="AZ467" s="358"/>
      <c r="BA467" s="295"/>
      <c r="BE467" s="358"/>
      <c r="BF467" s="295"/>
      <c r="BG467" s="358"/>
      <c r="BH467" s="358"/>
      <c r="BI467" s="358"/>
      <c r="BJ467" s="295"/>
      <c r="BN467" s="358"/>
      <c r="BO467" s="295"/>
      <c r="BP467" s="358"/>
      <c r="BQ467" s="358"/>
      <c r="BR467" s="358"/>
      <c r="BS467" s="295"/>
      <c r="BW467" s="358"/>
      <c r="BX467" s="295"/>
      <c r="BY467" s="358"/>
      <c r="BZ467" s="358"/>
      <c r="CA467" s="358"/>
      <c r="CB467" s="295"/>
      <c r="CF467" s="358"/>
      <c r="CG467" s="295"/>
      <c r="CH467" s="358"/>
      <c r="CI467" s="358"/>
      <c r="CJ467" s="358"/>
      <c r="CK467" s="295"/>
      <c r="CO467" s="358"/>
      <c r="CP467" s="295"/>
      <c r="CQ467" s="358"/>
      <c r="CR467" s="358"/>
      <c r="CS467" s="358"/>
      <c r="CT467" s="295"/>
      <c r="CX467" s="358"/>
      <c r="CY467" s="295"/>
      <c r="CZ467" s="358"/>
      <c r="DA467" s="358"/>
      <c r="DB467" s="358"/>
      <c r="DC467" s="295"/>
    </row>
    <row r="468" spans="48:107">
      <c r="AV468" s="358"/>
      <c r="AW468" s="295"/>
      <c r="AX468" s="295"/>
      <c r="AY468" s="358"/>
      <c r="AZ468" s="358"/>
      <c r="BA468" s="295"/>
      <c r="BE468" s="358"/>
      <c r="BF468" s="295"/>
      <c r="BG468" s="358"/>
      <c r="BH468" s="358"/>
      <c r="BI468" s="358"/>
      <c r="BJ468" s="295"/>
      <c r="BN468" s="358"/>
      <c r="BO468" s="295"/>
      <c r="BP468" s="358"/>
      <c r="BQ468" s="358"/>
      <c r="BR468" s="358"/>
      <c r="BS468" s="295"/>
      <c r="BW468" s="358"/>
      <c r="BX468" s="295"/>
      <c r="BY468" s="358"/>
      <c r="BZ468" s="358"/>
      <c r="CA468" s="358"/>
      <c r="CB468" s="295"/>
      <c r="CF468" s="358"/>
      <c r="CG468" s="295"/>
      <c r="CH468" s="358"/>
      <c r="CI468" s="358"/>
      <c r="CJ468" s="358"/>
      <c r="CK468" s="295"/>
      <c r="CO468" s="358"/>
      <c r="CP468" s="295"/>
      <c r="CQ468" s="358"/>
      <c r="CR468" s="358"/>
      <c r="CS468" s="358"/>
      <c r="CT468" s="295"/>
      <c r="CX468" s="358"/>
      <c r="CY468" s="295"/>
      <c r="CZ468" s="358"/>
      <c r="DA468" s="358"/>
      <c r="DB468" s="358"/>
      <c r="DC468" s="295"/>
    </row>
    <row r="469" spans="48:107">
      <c r="AV469" s="358"/>
      <c r="AW469" s="295"/>
      <c r="AX469" s="295"/>
      <c r="AY469" s="358"/>
      <c r="AZ469" s="358"/>
      <c r="BA469" s="295"/>
      <c r="BE469" s="358"/>
      <c r="BF469" s="295"/>
      <c r="BG469" s="358"/>
      <c r="BH469" s="358"/>
      <c r="BI469" s="358"/>
      <c r="BJ469" s="295"/>
      <c r="BN469" s="358"/>
      <c r="BO469" s="295"/>
      <c r="BP469" s="358"/>
      <c r="BQ469" s="358"/>
      <c r="BR469" s="358"/>
      <c r="BS469" s="295"/>
      <c r="BW469" s="358"/>
      <c r="BX469" s="295"/>
      <c r="BY469" s="358"/>
      <c r="BZ469" s="358"/>
      <c r="CA469" s="358"/>
      <c r="CB469" s="295"/>
      <c r="CF469" s="358"/>
      <c r="CG469" s="295"/>
      <c r="CH469" s="358"/>
      <c r="CI469" s="358"/>
      <c r="CJ469" s="358"/>
      <c r="CK469" s="295"/>
      <c r="CO469" s="358"/>
      <c r="CP469" s="295"/>
      <c r="CQ469" s="358"/>
      <c r="CR469" s="358"/>
      <c r="CS469" s="358"/>
      <c r="CT469" s="295"/>
      <c r="CX469" s="358"/>
      <c r="CY469" s="295"/>
      <c r="CZ469" s="358"/>
      <c r="DA469" s="358"/>
      <c r="DB469" s="358"/>
      <c r="DC469" s="295"/>
    </row>
    <row r="470" spans="48:107">
      <c r="AV470" s="358"/>
      <c r="AW470" s="295"/>
      <c r="AX470" s="295"/>
      <c r="AY470" s="358"/>
      <c r="AZ470" s="358"/>
      <c r="BA470" s="295"/>
      <c r="BE470" s="358"/>
      <c r="BF470" s="295"/>
      <c r="BG470" s="358"/>
      <c r="BH470" s="358"/>
      <c r="BI470" s="358"/>
      <c r="BJ470" s="295"/>
      <c r="BN470" s="358"/>
      <c r="BO470" s="295"/>
      <c r="BP470" s="358"/>
      <c r="BQ470" s="358"/>
      <c r="BR470" s="358"/>
      <c r="BS470" s="295"/>
      <c r="BW470" s="358"/>
      <c r="BX470" s="295"/>
      <c r="BY470" s="358"/>
      <c r="BZ470" s="358"/>
      <c r="CA470" s="358"/>
      <c r="CB470" s="295"/>
      <c r="CF470" s="358"/>
      <c r="CG470" s="295"/>
      <c r="CH470" s="358"/>
      <c r="CI470" s="358"/>
      <c r="CJ470" s="358"/>
      <c r="CK470" s="295"/>
      <c r="CO470" s="358"/>
      <c r="CP470" s="295"/>
      <c r="CQ470" s="358"/>
      <c r="CR470" s="358"/>
      <c r="CS470" s="358"/>
      <c r="CT470" s="295"/>
      <c r="CX470" s="358"/>
      <c r="CY470" s="295"/>
      <c r="CZ470" s="358"/>
      <c r="DA470" s="358"/>
      <c r="DB470" s="358"/>
      <c r="DC470" s="295"/>
    </row>
    <row r="471" spans="48:107">
      <c r="AV471" s="358"/>
      <c r="AW471" s="295"/>
      <c r="AX471" s="295"/>
      <c r="AY471" s="358"/>
      <c r="AZ471" s="358"/>
      <c r="BA471" s="295"/>
      <c r="BE471" s="358"/>
      <c r="BF471" s="295"/>
      <c r="BG471" s="358"/>
      <c r="BH471" s="358"/>
      <c r="BI471" s="358"/>
      <c r="BJ471" s="295"/>
      <c r="BN471" s="358"/>
      <c r="BO471" s="295"/>
      <c r="BP471" s="358"/>
      <c r="BQ471" s="358"/>
      <c r="BR471" s="358"/>
      <c r="BS471" s="295"/>
      <c r="BW471" s="358"/>
      <c r="BX471" s="295"/>
      <c r="BY471" s="358"/>
      <c r="BZ471" s="358"/>
      <c r="CA471" s="358"/>
      <c r="CB471" s="295"/>
      <c r="CF471" s="358"/>
      <c r="CG471" s="295"/>
      <c r="CH471" s="358"/>
      <c r="CI471" s="358"/>
      <c r="CJ471" s="358"/>
      <c r="CK471" s="295"/>
      <c r="CO471" s="358"/>
      <c r="CP471" s="295"/>
      <c r="CQ471" s="358"/>
      <c r="CR471" s="358"/>
      <c r="CS471" s="358"/>
      <c r="CT471" s="295"/>
      <c r="CX471" s="358"/>
      <c r="CY471" s="295"/>
      <c r="CZ471" s="358"/>
      <c r="DA471" s="358"/>
      <c r="DB471" s="358"/>
      <c r="DC471" s="295"/>
    </row>
    <row r="472" spans="48:107">
      <c r="AV472" s="358"/>
      <c r="AW472" s="295"/>
      <c r="AX472" s="295"/>
      <c r="AY472" s="358"/>
      <c r="AZ472" s="358"/>
      <c r="BA472" s="295"/>
      <c r="BE472" s="358"/>
      <c r="BF472" s="295"/>
      <c r="BG472" s="358"/>
      <c r="BH472" s="358"/>
      <c r="BI472" s="358"/>
      <c r="BJ472" s="295"/>
      <c r="BN472" s="358"/>
      <c r="BO472" s="295"/>
      <c r="BP472" s="358"/>
      <c r="BQ472" s="358"/>
      <c r="BR472" s="358"/>
      <c r="BS472" s="295"/>
      <c r="BW472" s="358"/>
      <c r="BX472" s="295"/>
      <c r="BY472" s="358"/>
      <c r="BZ472" s="358"/>
      <c r="CA472" s="358"/>
      <c r="CB472" s="295"/>
      <c r="CF472" s="358"/>
      <c r="CG472" s="295"/>
      <c r="CH472" s="358"/>
      <c r="CI472" s="358"/>
      <c r="CJ472" s="358"/>
      <c r="CK472" s="295"/>
      <c r="CO472" s="358"/>
      <c r="CP472" s="295"/>
      <c r="CQ472" s="358"/>
      <c r="CR472" s="358"/>
      <c r="CS472" s="358"/>
      <c r="CT472" s="295"/>
      <c r="CX472" s="358"/>
      <c r="CY472" s="295"/>
      <c r="CZ472" s="358"/>
      <c r="DA472" s="358"/>
      <c r="DB472" s="358"/>
      <c r="DC472" s="295"/>
    </row>
    <row r="473" spans="48:107">
      <c r="AV473" s="358"/>
      <c r="AW473" s="295"/>
      <c r="AX473" s="295"/>
      <c r="AY473" s="358"/>
      <c r="AZ473" s="358"/>
      <c r="BA473" s="295"/>
      <c r="BE473" s="358"/>
      <c r="BF473" s="295"/>
      <c r="BG473" s="358"/>
      <c r="BH473" s="358"/>
      <c r="BI473" s="358"/>
      <c r="BJ473" s="295"/>
      <c r="BN473" s="358"/>
      <c r="BO473" s="295"/>
      <c r="BP473" s="358"/>
      <c r="BQ473" s="358"/>
      <c r="BR473" s="358"/>
      <c r="BS473" s="295"/>
      <c r="BW473" s="358"/>
      <c r="BX473" s="295"/>
      <c r="BY473" s="358"/>
      <c r="BZ473" s="358"/>
      <c r="CA473" s="358"/>
      <c r="CB473" s="295"/>
      <c r="CF473" s="358"/>
      <c r="CG473" s="295"/>
      <c r="CH473" s="358"/>
      <c r="CI473" s="358"/>
      <c r="CJ473" s="358"/>
      <c r="CK473" s="295"/>
      <c r="CO473" s="358"/>
      <c r="CP473" s="295"/>
      <c r="CQ473" s="358"/>
      <c r="CR473" s="358"/>
      <c r="CS473" s="358"/>
      <c r="CT473" s="295"/>
      <c r="CX473" s="358"/>
      <c r="CY473" s="295"/>
      <c r="CZ473" s="358"/>
      <c r="DA473" s="358"/>
      <c r="DB473" s="358"/>
      <c r="DC473" s="295"/>
    </row>
    <row r="474" spans="48:107">
      <c r="AV474" s="358"/>
      <c r="AW474" s="295"/>
      <c r="AX474" s="295"/>
      <c r="AY474" s="358"/>
      <c r="AZ474" s="358"/>
      <c r="BA474" s="295"/>
      <c r="BE474" s="358"/>
      <c r="BF474" s="295"/>
      <c r="BG474" s="358"/>
      <c r="BH474" s="358"/>
      <c r="BI474" s="358"/>
      <c r="BJ474" s="295"/>
      <c r="BN474" s="358"/>
      <c r="BO474" s="295"/>
      <c r="BP474" s="358"/>
      <c r="BQ474" s="358"/>
      <c r="BR474" s="358"/>
      <c r="BS474" s="295"/>
      <c r="BW474" s="358"/>
      <c r="BX474" s="295"/>
      <c r="BY474" s="358"/>
      <c r="BZ474" s="358"/>
      <c r="CA474" s="358"/>
      <c r="CB474" s="295"/>
      <c r="CF474" s="358"/>
      <c r="CG474" s="295"/>
      <c r="CH474" s="358"/>
      <c r="CI474" s="358"/>
      <c r="CJ474" s="358"/>
      <c r="CK474" s="295"/>
      <c r="CO474" s="358"/>
      <c r="CP474" s="295"/>
      <c r="CQ474" s="358"/>
      <c r="CR474" s="358"/>
      <c r="CS474" s="358"/>
      <c r="CT474" s="295"/>
      <c r="CX474" s="358"/>
      <c r="CY474" s="295"/>
      <c r="CZ474" s="358"/>
      <c r="DA474" s="358"/>
      <c r="DB474" s="358"/>
      <c r="DC474" s="295"/>
    </row>
    <row r="475" spans="48:107">
      <c r="AV475" s="358"/>
      <c r="AW475" s="295"/>
      <c r="AX475" s="295"/>
      <c r="AY475" s="358"/>
      <c r="AZ475" s="358"/>
      <c r="BA475" s="295"/>
      <c r="BE475" s="358"/>
      <c r="BF475" s="295"/>
      <c r="BG475" s="358"/>
      <c r="BH475" s="358"/>
      <c r="BI475" s="358"/>
      <c r="BJ475" s="295"/>
      <c r="BN475" s="358"/>
      <c r="BO475" s="295"/>
      <c r="BP475" s="358"/>
      <c r="BQ475" s="358"/>
      <c r="BR475" s="358"/>
      <c r="BS475" s="295"/>
      <c r="BW475" s="358"/>
      <c r="BX475" s="295"/>
      <c r="BY475" s="358"/>
      <c r="BZ475" s="358"/>
      <c r="CA475" s="358"/>
      <c r="CB475" s="295"/>
      <c r="CF475" s="358"/>
      <c r="CG475" s="295"/>
      <c r="CH475" s="358"/>
      <c r="CI475" s="358"/>
      <c r="CJ475" s="358"/>
      <c r="CK475" s="295"/>
      <c r="CO475" s="358"/>
      <c r="CP475" s="295"/>
      <c r="CQ475" s="358"/>
      <c r="CR475" s="358"/>
      <c r="CS475" s="358"/>
      <c r="CT475" s="295"/>
      <c r="CX475" s="358"/>
      <c r="CY475" s="295"/>
      <c r="CZ475" s="358"/>
      <c r="DA475" s="358"/>
      <c r="DB475" s="358"/>
      <c r="DC475" s="295"/>
    </row>
    <row r="476" spans="48:107">
      <c r="AV476" s="358"/>
      <c r="AW476" s="295"/>
      <c r="AX476" s="295"/>
      <c r="AY476" s="358"/>
      <c r="AZ476" s="358"/>
      <c r="BA476" s="295"/>
      <c r="BE476" s="358"/>
      <c r="BF476" s="295"/>
      <c r="BG476" s="358"/>
      <c r="BH476" s="358"/>
      <c r="BI476" s="358"/>
      <c r="BJ476" s="295"/>
      <c r="BN476" s="358"/>
      <c r="BO476" s="295"/>
      <c r="BP476" s="358"/>
      <c r="BQ476" s="358"/>
      <c r="BR476" s="358"/>
      <c r="BS476" s="295"/>
      <c r="BW476" s="358"/>
      <c r="BX476" s="295"/>
      <c r="BY476" s="358"/>
      <c r="BZ476" s="358"/>
      <c r="CA476" s="358"/>
      <c r="CB476" s="295"/>
      <c r="CF476" s="358"/>
      <c r="CG476" s="295"/>
      <c r="CH476" s="358"/>
      <c r="CI476" s="358"/>
      <c r="CJ476" s="358"/>
      <c r="CK476" s="295"/>
      <c r="CO476" s="358"/>
      <c r="CP476" s="295"/>
      <c r="CQ476" s="358"/>
      <c r="CR476" s="358"/>
      <c r="CS476" s="358"/>
      <c r="CT476" s="295"/>
      <c r="CX476" s="358"/>
      <c r="CY476" s="295"/>
      <c r="CZ476" s="358"/>
      <c r="DA476" s="358"/>
      <c r="DB476" s="358"/>
      <c r="DC476" s="295"/>
    </row>
    <row r="477" spans="48:107">
      <c r="AV477" s="358"/>
      <c r="AW477" s="295"/>
      <c r="AX477" s="295"/>
      <c r="AY477" s="358"/>
      <c r="AZ477" s="358"/>
      <c r="BA477" s="295"/>
      <c r="BE477" s="358"/>
      <c r="BF477" s="295"/>
      <c r="BG477" s="358"/>
      <c r="BH477" s="358"/>
      <c r="BI477" s="358"/>
      <c r="BJ477" s="295"/>
      <c r="BN477" s="358"/>
      <c r="BO477" s="295"/>
      <c r="BP477" s="358"/>
      <c r="BQ477" s="358"/>
      <c r="BR477" s="358"/>
      <c r="BS477" s="295"/>
      <c r="BW477" s="358"/>
      <c r="BX477" s="295"/>
      <c r="BY477" s="358"/>
      <c r="BZ477" s="358"/>
      <c r="CA477" s="358"/>
      <c r="CB477" s="295"/>
      <c r="CF477" s="358"/>
      <c r="CG477" s="295"/>
      <c r="CH477" s="358"/>
      <c r="CI477" s="358"/>
      <c r="CJ477" s="358"/>
      <c r="CK477" s="295"/>
      <c r="CO477" s="358"/>
      <c r="CP477" s="295"/>
      <c r="CQ477" s="358"/>
      <c r="CR477" s="358"/>
      <c r="CS477" s="358"/>
      <c r="CT477" s="295"/>
      <c r="CX477" s="358"/>
      <c r="CY477" s="295"/>
      <c r="CZ477" s="358"/>
      <c r="DA477" s="358"/>
      <c r="DB477" s="358"/>
      <c r="DC477" s="295"/>
    </row>
    <row r="478" spans="48:107">
      <c r="AV478" s="358"/>
      <c r="AW478" s="295"/>
      <c r="AX478" s="295"/>
      <c r="AY478" s="358"/>
      <c r="AZ478" s="358"/>
      <c r="BA478" s="295"/>
      <c r="BE478" s="358"/>
      <c r="BF478" s="295"/>
      <c r="BG478" s="358"/>
      <c r="BH478" s="358"/>
      <c r="BI478" s="358"/>
      <c r="BJ478" s="295"/>
      <c r="BN478" s="358"/>
      <c r="BO478" s="295"/>
      <c r="BP478" s="358"/>
      <c r="BQ478" s="358"/>
      <c r="BR478" s="358"/>
      <c r="BS478" s="295"/>
      <c r="BW478" s="358"/>
      <c r="BX478" s="295"/>
      <c r="BY478" s="358"/>
      <c r="BZ478" s="358"/>
      <c r="CA478" s="358"/>
      <c r="CB478" s="295"/>
      <c r="CF478" s="358"/>
      <c r="CG478" s="295"/>
      <c r="CH478" s="358"/>
      <c r="CI478" s="358"/>
      <c r="CJ478" s="358"/>
      <c r="CK478" s="295"/>
      <c r="CO478" s="358"/>
      <c r="CP478" s="295"/>
      <c r="CQ478" s="358"/>
      <c r="CR478" s="358"/>
      <c r="CS478" s="358"/>
      <c r="CT478" s="295"/>
      <c r="CX478" s="358"/>
      <c r="CY478" s="295"/>
      <c r="CZ478" s="358"/>
      <c r="DA478" s="358"/>
      <c r="DB478" s="358"/>
      <c r="DC478" s="295"/>
    </row>
    <row r="479" spans="48:107">
      <c r="AV479" s="358"/>
      <c r="AW479" s="295"/>
      <c r="AX479" s="295"/>
      <c r="AY479" s="358"/>
      <c r="AZ479" s="358"/>
      <c r="BA479" s="295"/>
      <c r="BE479" s="358"/>
      <c r="BF479" s="295"/>
      <c r="BG479" s="358"/>
      <c r="BH479" s="358"/>
      <c r="BI479" s="358"/>
      <c r="BJ479" s="295"/>
      <c r="BN479" s="358"/>
      <c r="BO479" s="295"/>
      <c r="BP479" s="358"/>
      <c r="BQ479" s="358"/>
      <c r="BR479" s="358"/>
      <c r="BS479" s="295"/>
      <c r="BW479" s="358"/>
      <c r="BX479" s="295"/>
      <c r="BY479" s="358"/>
      <c r="BZ479" s="358"/>
      <c r="CA479" s="358"/>
      <c r="CB479" s="295"/>
      <c r="CF479" s="358"/>
      <c r="CG479" s="295"/>
      <c r="CH479" s="358"/>
      <c r="CI479" s="358"/>
      <c r="CJ479" s="358"/>
      <c r="CK479" s="295"/>
      <c r="CO479" s="358"/>
      <c r="CP479" s="295"/>
      <c r="CQ479" s="358"/>
      <c r="CR479" s="358"/>
      <c r="CS479" s="358"/>
      <c r="CT479" s="295"/>
      <c r="CX479" s="358"/>
      <c r="CY479" s="295"/>
      <c r="CZ479" s="358"/>
      <c r="DA479" s="358"/>
      <c r="DB479" s="358"/>
      <c r="DC479" s="295"/>
    </row>
    <row r="480" spans="48:107">
      <c r="AV480" s="358"/>
      <c r="AW480" s="295"/>
      <c r="AX480" s="295"/>
      <c r="AY480" s="358"/>
      <c r="AZ480" s="358"/>
      <c r="BA480" s="295"/>
      <c r="BE480" s="358"/>
      <c r="BF480" s="295"/>
      <c r="BG480" s="358"/>
      <c r="BH480" s="358"/>
      <c r="BI480" s="358"/>
      <c r="BJ480" s="295"/>
      <c r="BN480" s="358"/>
      <c r="BO480" s="295"/>
      <c r="BP480" s="358"/>
      <c r="BQ480" s="358"/>
      <c r="BR480" s="358"/>
      <c r="BS480" s="295"/>
      <c r="BW480" s="358"/>
      <c r="BX480" s="295"/>
      <c r="BY480" s="358"/>
      <c r="BZ480" s="358"/>
      <c r="CA480" s="358"/>
      <c r="CB480" s="295"/>
      <c r="CF480" s="358"/>
      <c r="CG480" s="295"/>
      <c r="CH480" s="358"/>
      <c r="CI480" s="358"/>
      <c r="CJ480" s="358"/>
      <c r="CK480" s="295"/>
      <c r="CO480" s="358"/>
      <c r="CP480" s="295"/>
      <c r="CQ480" s="358"/>
      <c r="CR480" s="358"/>
      <c r="CS480" s="358"/>
      <c r="CT480" s="295"/>
      <c r="CX480" s="358"/>
      <c r="CY480" s="295"/>
      <c r="CZ480" s="358"/>
      <c r="DA480" s="358"/>
      <c r="DB480" s="358"/>
      <c r="DC480" s="295"/>
    </row>
    <row r="481" spans="48:107">
      <c r="AV481" s="358"/>
      <c r="AW481" s="295"/>
      <c r="AX481" s="295"/>
      <c r="AY481" s="358"/>
      <c r="AZ481" s="358"/>
      <c r="BA481" s="295"/>
      <c r="BE481" s="358"/>
      <c r="BF481" s="295"/>
      <c r="BG481" s="358"/>
      <c r="BH481" s="358"/>
      <c r="BI481" s="358"/>
      <c r="BJ481" s="295"/>
      <c r="BN481" s="358"/>
      <c r="BO481" s="295"/>
      <c r="BP481" s="358"/>
      <c r="BQ481" s="358"/>
      <c r="BR481" s="358"/>
      <c r="BS481" s="295"/>
      <c r="BW481" s="358"/>
      <c r="BX481" s="295"/>
      <c r="BY481" s="358"/>
      <c r="BZ481" s="358"/>
      <c r="CA481" s="358"/>
      <c r="CB481" s="295"/>
      <c r="CF481" s="358"/>
      <c r="CG481" s="295"/>
      <c r="CH481" s="358"/>
      <c r="CI481" s="358"/>
      <c r="CJ481" s="358"/>
      <c r="CK481" s="295"/>
      <c r="CO481" s="358"/>
      <c r="CP481" s="295"/>
      <c r="CQ481" s="358"/>
      <c r="CR481" s="358"/>
      <c r="CS481" s="358"/>
      <c r="CT481" s="295"/>
      <c r="CX481" s="358"/>
      <c r="CY481" s="295"/>
      <c r="CZ481" s="358"/>
      <c r="DA481" s="358"/>
      <c r="DB481" s="358"/>
      <c r="DC481" s="295"/>
    </row>
    <row r="482" spans="48:107">
      <c r="AV482" s="358"/>
      <c r="AW482" s="295"/>
      <c r="AX482" s="295"/>
      <c r="AY482" s="358"/>
      <c r="AZ482" s="358"/>
      <c r="BA482" s="295"/>
      <c r="BE482" s="358"/>
      <c r="BF482" s="295"/>
      <c r="BG482" s="358"/>
      <c r="BH482" s="358"/>
      <c r="BI482" s="358"/>
      <c r="BJ482" s="295"/>
      <c r="BN482" s="358"/>
      <c r="BO482" s="295"/>
      <c r="BP482" s="358"/>
      <c r="BQ482" s="358"/>
      <c r="BR482" s="358"/>
      <c r="BS482" s="295"/>
      <c r="BW482" s="358"/>
      <c r="BX482" s="295"/>
      <c r="BY482" s="358"/>
      <c r="BZ482" s="358"/>
      <c r="CA482" s="358"/>
      <c r="CB482" s="295"/>
      <c r="CF482" s="358"/>
      <c r="CG482" s="295"/>
      <c r="CH482" s="358"/>
      <c r="CI482" s="358"/>
      <c r="CJ482" s="358"/>
      <c r="CK482" s="295"/>
      <c r="CO482" s="358"/>
      <c r="CP482" s="295"/>
      <c r="CQ482" s="358"/>
      <c r="CR482" s="358"/>
      <c r="CS482" s="358"/>
      <c r="CT482" s="295"/>
      <c r="CX482" s="358"/>
      <c r="CY482" s="295"/>
      <c r="CZ482" s="358"/>
      <c r="DA482" s="358"/>
      <c r="DB482" s="358"/>
      <c r="DC482" s="295"/>
    </row>
    <row r="483" spans="48:107">
      <c r="AV483" s="358"/>
      <c r="AW483" s="295"/>
      <c r="AX483" s="295"/>
      <c r="AY483" s="358"/>
      <c r="AZ483" s="358"/>
      <c r="BA483" s="295"/>
      <c r="BE483" s="358"/>
      <c r="BF483" s="295"/>
      <c r="BG483" s="358"/>
      <c r="BH483" s="358"/>
      <c r="BI483" s="358"/>
      <c r="BJ483" s="295"/>
      <c r="BN483" s="358"/>
      <c r="BO483" s="295"/>
      <c r="BP483" s="358"/>
      <c r="BQ483" s="358"/>
      <c r="BR483" s="358"/>
      <c r="BS483" s="295"/>
      <c r="BW483" s="358"/>
      <c r="BX483" s="295"/>
      <c r="BY483" s="358"/>
      <c r="BZ483" s="358"/>
      <c r="CA483" s="358"/>
      <c r="CB483" s="295"/>
      <c r="CF483" s="358"/>
      <c r="CG483" s="295"/>
      <c r="CH483" s="358"/>
      <c r="CI483" s="358"/>
      <c r="CJ483" s="358"/>
      <c r="CK483" s="295"/>
      <c r="CO483" s="358"/>
      <c r="CP483" s="295"/>
      <c r="CQ483" s="358"/>
      <c r="CR483" s="358"/>
      <c r="CS483" s="358"/>
      <c r="CT483" s="295"/>
      <c r="CX483" s="358"/>
      <c r="CY483" s="295"/>
      <c r="CZ483" s="358"/>
      <c r="DA483" s="358"/>
      <c r="DB483" s="358"/>
      <c r="DC483" s="295"/>
    </row>
    <row r="484" spans="48:107">
      <c r="AV484" s="358"/>
      <c r="AW484" s="295"/>
      <c r="AX484" s="295"/>
      <c r="AY484" s="358"/>
      <c r="AZ484" s="358"/>
      <c r="BA484" s="295"/>
      <c r="BE484" s="358"/>
      <c r="BF484" s="295"/>
      <c r="BG484" s="358"/>
      <c r="BH484" s="358"/>
      <c r="BI484" s="358"/>
      <c r="BJ484" s="295"/>
      <c r="BN484" s="358"/>
      <c r="BO484" s="295"/>
      <c r="BP484" s="358"/>
      <c r="BQ484" s="358"/>
      <c r="BR484" s="358"/>
      <c r="BS484" s="295"/>
      <c r="BW484" s="358"/>
      <c r="BX484" s="295"/>
      <c r="BY484" s="358"/>
      <c r="BZ484" s="358"/>
      <c r="CA484" s="358"/>
      <c r="CB484" s="295"/>
      <c r="CF484" s="358"/>
      <c r="CG484" s="295"/>
      <c r="CH484" s="358"/>
      <c r="CI484" s="358"/>
      <c r="CJ484" s="358"/>
      <c r="CK484" s="295"/>
      <c r="CO484" s="358"/>
      <c r="CP484" s="295"/>
      <c r="CQ484" s="358"/>
      <c r="CR484" s="358"/>
      <c r="CS484" s="358"/>
      <c r="CT484" s="295"/>
      <c r="CX484" s="358"/>
      <c r="CY484" s="295"/>
      <c r="CZ484" s="358"/>
      <c r="DA484" s="358"/>
      <c r="DB484" s="358"/>
      <c r="DC484" s="295"/>
    </row>
    <row r="485" spans="48:107">
      <c r="AV485" s="358"/>
      <c r="AW485" s="295"/>
      <c r="AX485" s="295"/>
      <c r="AY485" s="358"/>
      <c r="AZ485" s="358"/>
      <c r="BA485" s="295"/>
      <c r="BE485" s="358"/>
      <c r="BF485" s="295"/>
      <c r="BG485" s="358"/>
      <c r="BH485" s="358"/>
      <c r="BI485" s="358"/>
      <c r="BJ485" s="295"/>
      <c r="BN485" s="358"/>
      <c r="BO485" s="295"/>
      <c r="BP485" s="358"/>
      <c r="BQ485" s="358"/>
      <c r="BR485" s="358"/>
      <c r="BS485" s="295"/>
      <c r="BW485" s="358"/>
      <c r="BX485" s="295"/>
      <c r="BY485" s="358"/>
      <c r="BZ485" s="358"/>
      <c r="CA485" s="358"/>
      <c r="CB485" s="295"/>
      <c r="CF485" s="358"/>
      <c r="CG485" s="295"/>
      <c r="CH485" s="358"/>
      <c r="CI485" s="358"/>
      <c r="CJ485" s="358"/>
      <c r="CK485" s="295"/>
      <c r="CO485" s="358"/>
      <c r="CP485" s="295"/>
      <c r="CQ485" s="358"/>
      <c r="CR485" s="358"/>
      <c r="CS485" s="358"/>
      <c r="CT485" s="295"/>
      <c r="CX485" s="358"/>
      <c r="CY485" s="295"/>
      <c r="CZ485" s="358"/>
      <c r="DA485" s="358"/>
      <c r="DB485" s="358"/>
      <c r="DC485" s="295"/>
    </row>
    <row r="486" spans="48:107">
      <c r="AV486" s="358"/>
      <c r="AW486" s="295"/>
      <c r="AX486" s="295"/>
      <c r="AY486" s="358"/>
      <c r="AZ486" s="358"/>
      <c r="BA486" s="295"/>
      <c r="BE486" s="358"/>
      <c r="BF486" s="295"/>
      <c r="BG486" s="358"/>
      <c r="BH486" s="358"/>
      <c r="BI486" s="358"/>
      <c r="BJ486" s="295"/>
      <c r="BN486" s="358"/>
      <c r="BO486" s="295"/>
      <c r="BP486" s="358"/>
      <c r="BQ486" s="358"/>
      <c r="BR486" s="358"/>
      <c r="BS486" s="295"/>
      <c r="BW486" s="358"/>
      <c r="BX486" s="295"/>
      <c r="BY486" s="358"/>
      <c r="BZ486" s="358"/>
      <c r="CA486" s="358"/>
      <c r="CB486" s="295"/>
      <c r="CF486" s="358"/>
      <c r="CG486" s="295"/>
      <c r="CH486" s="358"/>
      <c r="CI486" s="358"/>
      <c r="CJ486" s="358"/>
      <c r="CK486" s="295"/>
      <c r="CO486" s="358"/>
      <c r="CP486" s="295"/>
      <c r="CQ486" s="358"/>
      <c r="CR486" s="358"/>
      <c r="CS486" s="358"/>
      <c r="CT486" s="295"/>
      <c r="CX486" s="358"/>
      <c r="CY486" s="295"/>
      <c r="CZ486" s="358"/>
      <c r="DA486" s="358"/>
      <c r="DB486" s="358"/>
      <c r="DC486" s="295"/>
    </row>
    <row r="487" spans="48:107">
      <c r="AV487" s="358"/>
      <c r="AW487" s="295"/>
      <c r="AX487" s="295"/>
      <c r="AY487" s="358"/>
      <c r="AZ487" s="358"/>
      <c r="BA487" s="295"/>
      <c r="BE487" s="358"/>
      <c r="BF487" s="295"/>
      <c r="BG487" s="358"/>
      <c r="BH487" s="358"/>
      <c r="BI487" s="358"/>
      <c r="BJ487" s="295"/>
      <c r="BN487" s="358"/>
      <c r="BO487" s="295"/>
      <c r="BP487" s="358"/>
      <c r="BQ487" s="358"/>
      <c r="BR487" s="358"/>
      <c r="BS487" s="295"/>
      <c r="BW487" s="358"/>
      <c r="BX487" s="295"/>
      <c r="BY487" s="358"/>
      <c r="BZ487" s="358"/>
      <c r="CA487" s="358"/>
      <c r="CB487" s="295"/>
      <c r="CF487" s="358"/>
      <c r="CG487" s="295"/>
      <c r="CH487" s="358"/>
      <c r="CI487" s="358"/>
      <c r="CJ487" s="358"/>
      <c r="CK487" s="295"/>
      <c r="CO487" s="358"/>
      <c r="CP487" s="295"/>
      <c r="CQ487" s="358"/>
      <c r="CR487" s="358"/>
      <c r="CS487" s="358"/>
      <c r="CT487" s="295"/>
      <c r="CX487" s="358"/>
      <c r="CY487" s="295"/>
      <c r="CZ487" s="358"/>
      <c r="DA487" s="358"/>
      <c r="DB487" s="358"/>
      <c r="DC487" s="295"/>
    </row>
    <row r="488" spans="48:107">
      <c r="AV488" s="358"/>
      <c r="AW488" s="295"/>
      <c r="AX488" s="295"/>
      <c r="AY488" s="358"/>
      <c r="AZ488" s="358"/>
      <c r="BA488" s="295"/>
      <c r="BE488" s="358"/>
      <c r="BF488" s="295"/>
      <c r="BG488" s="358"/>
      <c r="BH488" s="358"/>
      <c r="BI488" s="358"/>
      <c r="BJ488" s="295"/>
      <c r="BN488" s="358"/>
      <c r="BO488" s="295"/>
      <c r="BP488" s="358"/>
      <c r="BQ488" s="358"/>
      <c r="BR488" s="358"/>
      <c r="BS488" s="295"/>
      <c r="BW488" s="358"/>
      <c r="BX488" s="295"/>
      <c r="BY488" s="358"/>
      <c r="BZ488" s="358"/>
      <c r="CA488" s="358"/>
      <c r="CB488" s="295"/>
      <c r="CF488" s="358"/>
      <c r="CG488" s="295"/>
      <c r="CH488" s="358"/>
      <c r="CI488" s="358"/>
      <c r="CJ488" s="358"/>
      <c r="CK488" s="295"/>
      <c r="CO488" s="358"/>
      <c r="CP488" s="295"/>
      <c r="CQ488" s="358"/>
      <c r="CR488" s="358"/>
      <c r="CS488" s="358"/>
      <c r="CT488" s="295"/>
      <c r="CX488" s="358"/>
      <c r="CY488" s="295"/>
      <c r="CZ488" s="358"/>
      <c r="DA488" s="358"/>
      <c r="DB488" s="358"/>
      <c r="DC488" s="295"/>
    </row>
    <row r="489" spans="48:107">
      <c r="AV489" s="358"/>
      <c r="AW489" s="295"/>
      <c r="AX489" s="295"/>
      <c r="AY489" s="358"/>
      <c r="AZ489" s="358"/>
      <c r="BA489" s="295"/>
      <c r="BE489" s="358"/>
      <c r="BF489" s="295"/>
      <c r="BG489" s="358"/>
      <c r="BH489" s="358"/>
      <c r="BI489" s="358"/>
      <c r="BJ489" s="295"/>
      <c r="BN489" s="358"/>
      <c r="BO489" s="295"/>
      <c r="BP489" s="358"/>
      <c r="BQ489" s="358"/>
      <c r="BR489" s="358"/>
      <c r="BS489" s="295"/>
      <c r="BW489" s="358"/>
      <c r="BX489" s="295"/>
      <c r="BY489" s="358"/>
      <c r="BZ489" s="358"/>
      <c r="CA489" s="358"/>
      <c r="CB489" s="295"/>
      <c r="CF489" s="358"/>
      <c r="CG489" s="295"/>
      <c r="CH489" s="358"/>
      <c r="CI489" s="358"/>
      <c r="CJ489" s="358"/>
      <c r="CK489" s="295"/>
      <c r="CO489" s="358"/>
      <c r="CP489" s="295"/>
      <c r="CQ489" s="358"/>
      <c r="CR489" s="358"/>
      <c r="CS489" s="358"/>
      <c r="CT489" s="295"/>
      <c r="CX489" s="358"/>
      <c r="CY489" s="295"/>
      <c r="CZ489" s="358"/>
      <c r="DA489" s="358"/>
      <c r="DB489" s="358"/>
      <c r="DC489" s="295"/>
    </row>
    <row r="490" spans="48:107">
      <c r="AV490" s="358"/>
      <c r="AW490" s="295"/>
      <c r="AX490" s="295"/>
      <c r="AY490" s="358"/>
      <c r="AZ490" s="358"/>
      <c r="BA490" s="295"/>
      <c r="BE490" s="358"/>
      <c r="BF490" s="295"/>
      <c r="BG490" s="358"/>
      <c r="BH490" s="358"/>
      <c r="BI490" s="358"/>
      <c r="BJ490" s="295"/>
      <c r="BN490" s="358"/>
      <c r="BO490" s="295"/>
      <c r="BP490" s="358"/>
      <c r="BQ490" s="358"/>
      <c r="BR490" s="358"/>
      <c r="BS490" s="295"/>
      <c r="BW490" s="358"/>
      <c r="BX490" s="295"/>
      <c r="BY490" s="358"/>
      <c r="BZ490" s="358"/>
      <c r="CA490" s="358"/>
      <c r="CB490" s="295"/>
      <c r="CF490" s="358"/>
      <c r="CG490" s="295"/>
      <c r="CH490" s="358"/>
      <c r="CI490" s="358"/>
      <c r="CJ490" s="358"/>
      <c r="CK490" s="295"/>
      <c r="CO490" s="358"/>
      <c r="CP490" s="295"/>
      <c r="CQ490" s="358"/>
      <c r="CR490" s="358"/>
      <c r="CS490" s="358"/>
      <c r="CT490" s="295"/>
      <c r="CX490" s="358"/>
      <c r="CY490" s="295"/>
      <c r="CZ490" s="358"/>
      <c r="DA490" s="358"/>
      <c r="DB490" s="358"/>
      <c r="DC490" s="295"/>
    </row>
    <row r="491" spans="48:107">
      <c r="AV491" s="358"/>
      <c r="AW491" s="295"/>
      <c r="AX491" s="295"/>
      <c r="AY491" s="358"/>
      <c r="AZ491" s="358"/>
      <c r="BA491" s="295"/>
      <c r="BE491" s="358"/>
      <c r="BF491" s="295"/>
      <c r="BG491" s="358"/>
      <c r="BH491" s="358"/>
      <c r="BI491" s="358"/>
      <c r="BJ491" s="295"/>
      <c r="BN491" s="358"/>
      <c r="BO491" s="295"/>
      <c r="BP491" s="358"/>
      <c r="BQ491" s="358"/>
      <c r="BR491" s="358"/>
      <c r="BS491" s="295"/>
      <c r="BW491" s="358"/>
      <c r="BX491" s="295"/>
      <c r="BY491" s="358"/>
      <c r="BZ491" s="358"/>
      <c r="CA491" s="358"/>
      <c r="CB491" s="295"/>
      <c r="CF491" s="358"/>
      <c r="CG491" s="295"/>
      <c r="CH491" s="358"/>
      <c r="CI491" s="358"/>
      <c r="CJ491" s="358"/>
      <c r="CK491" s="295"/>
      <c r="CO491" s="358"/>
      <c r="CP491" s="295"/>
      <c r="CQ491" s="358"/>
      <c r="CR491" s="358"/>
      <c r="CS491" s="358"/>
      <c r="CT491" s="295"/>
      <c r="CX491" s="358"/>
      <c r="CY491" s="295"/>
      <c r="CZ491" s="358"/>
      <c r="DA491" s="358"/>
      <c r="DB491" s="358"/>
      <c r="DC491" s="295"/>
    </row>
    <row r="492" spans="48:107">
      <c r="AV492" s="358"/>
      <c r="AW492" s="295"/>
      <c r="AX492" s="295"/>
      <c r="AY492" s="358"/>
      <c r="AZ492" s="358"/>
      <c r="BA492" s="295"/>
      <c r="BE492" s="358"/>
      <c r="BF492" s="295"/>
      <c r="BG492" s="358"/>
      <c r="BH492" s="358"/>
      <c r="BI492" s="358"/>
      <c r="BJ492" s="295"/>
      <c r="BN492" s="358"/>
      <c r="BO492" s="295"/>
      <c r="BP492" s="358"/>
      <c r="BQ492" s="358"/>
      <c r="BR492" s="358"/>
      <c r="BS492" s="295"/>
      <c r="BW492" s="358"/>
      <c r="BX492" s="295"/>
      <c r="BY492" s="358"/>
      <c r="BZ492" s="358"/>
      <c r="CA492" s="358"/>
      <c r="CB492" s="295"/>
      <c r="CF492" s="358"/>
      <c r="CG492" s="295"/>
      <c r="CH492" s="358"/>
      <c r="CI492" s="358"/>
      <c r="CJ492" s="358"/>
      <c r="CK492" s="295"/>
      <c r="CO492" s="358"/>
      <c r="CP492" s="295"/>
      <c r="CQ492" s="358"/>
      <c r="CR492" s="358"/>
      <c r="CS492" s="358"/>
      <c r="CT492" s="295"/>
      <c r="CX492" s="358"/>
      <c r="CY492" s="295"/>
      <c r="CZ492" s="358"/>
      <c r="DA492" s="358"/>
      <c r="DB492" s="358"/>
      <c r="DC492" s="295"/>
    </row>
    <row r="493" spans="48:107">
      <c r="AV493" s="358"/>
      <c r="AW493" s="295"/>
      <c r="AX493" s="295"/>
      <c r="AY493" s="358"/>
      <c r="AZ493" s="358"/>
      <c r="BA493" s="295"/>
      <c r="BE493" s="358"/>
      <c r="BF493" s="295"/>
      <c r="BG493" s="358"/>
      <c r="BH493" s="358"/>
      <c r="BI493" s="358"/>
      <c r="BJ493" s="295"/>
      <c r="BN493" s="358"/>
      <c r="BO493" s="295"/>
      <c r="BP493" s="358"/>
      <c r="BQ493" s="358"/>
      <c r="BR493" s="358"/>
      <c r="BS493" s="295"/>
      <c r="BW493" s="358"/>
      <c r="BX493" s="295"/>
      <c r="BY493" s="358"/>
      <c r="BZ493" s="358"/>
      <c r="CA493" s="358"/>
      <c r="CB493" s="295"/>
      <c r="CF493" s="358"/>
      <c r="CG493" s="295"/>
      <c r="CH493" s="358"/>
      <c r="CI493" s="358"/>
      <c r="CJ493" s="358"/>
      <c r="CK493" s="295"/>
      <c r="CO493" s="358"/>
      <c r="CP493" s="295"/>
      <c r="CQ493" s="358"/>
      <c r="CR493" s="358"/>
      <c r="CS493" s="358"/>
      <c r="CT493" s="295"/>
      <c r="CX493" s="358"/>
      <c r="CY493" s="295"/>
      <c r="CZ493" s="358"/>
      <c r="DA493" s="358"/>
      <c r="DB493" s="358"/>
      <c r="DC493" s="295"/>
    </row>
    <row r="494" spans="48:107">
      <c r="AV494" s="358"/>
      <c r="AW494" s="295"/>
      <c r="AX494" s="295"/>
      <c r="AY494" s="358"/>
      <c r="AZ494" s="358"/>
      <c r="BA494" s="295"/>
      <c r="BE494" s="358"/>
      <c r="BF494" s="295"/>
      <c r="BG494" s="358"/>
      <c r="BH494" s="358"/>
      <c r="BI494" s="358"/>
      <c r="BJ494" s="295"/>
      <c r="BN494" s="358"/>
      <c r="BO494" s="295"/>
      <c r="BP494" s="358"/>
      <c r="BQ494" s="358"/>
      <c r="BR494" s="358"/>
      <c r="BS494" s="295"/>
      <c r="BW494" s="358"/>
      <c r="BX494" s="295"/>
      <c r="BY494" s="358"/>
      <c r="BZ494" s="358"/>
      <c r="CA494" s="358"/>
      <c r="CB494" s="295"/>
      <c r="CF494" s="358"/>
      <c r="CG494" s="295"/>
      <c r="CH494" s="358"/>
      <c r="CI494" s="358"/>
      <c r="CJ494" s="358"/>
      <c r="CK494" s="295"/>
      <c r="CO494" s="358"/>
      <c r="CP494" s="295"/>
      <c r="CQ494" s="358"/>
      <c r="CR494" s="358"/>
      <c r="CS494" s="358"/>
      <c r="CT494" s="295"/>
      <c r="CX494" s="358"/>
      <c r="CY494" s="295"/>
      <c r="CZ494" s="358"/>
      <c r="DA494" s="358"/>
      <c r="DB494" s="358"/>
      <c r="DC494" s="295"/>
    </row>
    <row r="495" spans="48:107">
      <c r="AV495" s="358"/>
      <c r="AW495" s="295"/>
      <c r="AX495" s="295"/>
      <c r="AY495" s="358"/>
      <c r="AZ495" s="358"/>
      <c r="BA495" s="295"/>
      <c r="BE495" s="358"/>
      <c r="BF495" s="295"/>
      <c r="BG495" s="358"/>
      <c r="BH495" s="358"/>
      <c r="BI495" s="358"/>
      <c r="BJ495" s="295"/>
      <c r="BN495" s="358"/>
      <c r="BO495" s="295"/>
      <c r="BP495" s="358"/>
      <c r="BQ495" s="358"/>
      <c r="BR495" s="358"/>
      <c r="BS495" s="295"/>
      <c r="BW495" s="358"/>
      <c r="BX495" s="295"/>
      <c r="BY495" s="358"/>
      <c r="BZ495" s="358"/>
      <c r="CA495" s="358"/>
      <c r="CB495" s="295"/>
      <c r="CF495" s="358"/>
      <c r="CG495" s="295"/>
      <c r="CH495" s="358"/>
      <c r="CI495" s="358"/>
      <c r="CJ495" s="358"/>
      <c r="CK495" s="295"/>
      <c r="CO495" s="358"/>
      <c r="CP495" s="295"/>
      <c r="CQ495" s="358"/>
      <c r="CR495" s="358"/>
      <c r="CS495" s="358"/>
      <c r="CT495" s="295"/>
      <c r="CX495" s="358"/>
      <c r="CY495" s="295"/>
      <c r="CZ495" s="358"/>
      <c r="DA495" s="358"/>
      <c r="DB495" s="358"/>
      <c r="DC495" s="295"/>
    </row>
    <row r="496" spans="48:107">
      <c r="AV496" s="358"/>
      <c r="AW496" s="295"/>
      <c r="AX496" s="295"/>
      <c r="AY496" s="358"/>
      <c r="AZ496" s="358"/>
      <c r="BA496" s="295"/>
      <c r="BE496" s="358"/>
      <c r="BF496" s="295"/>
      <c r="BG496" s="358"/>
      <c r="BH496" s="358"/>
      <c r="BI496" s="358"/>
      <c r="BJ496" s="295"/>
      <c r="BN496" s="358"/>
      <c r="BO496" s="295"/>
      <c r="BP496" s="358"/>
      <c r="BQ496" s="358"/>
      <c r="BR496" s="358"/>
      <c r="BS496" s="295"/>
      <c r="BW496" s="358"/>
      <c r="BX496" s="295"/>
      <c r="BY496" s="358"/>
      <c r="BZ496" s="358"/>
      <c r="CA496" s="358"/>
      <c r="CB496" s="295"/>
      <c r="CF496" s="358"/>
      <c r="CG496" s="295"/>
      <c r="CH496" s="358"/>
      <c r="CI496" s="358"/>
      <c r="CJ496" s="358"/>
      <c r="CK496" s="295"/>
      <c r="CO496" s="358"/>
      <c r="CP496" s="295"/>
      <c r="CQ496" s="358"/>
      <c r="CR496" s="358"/>
      <c r="CS496" s="358"/>
      <c r="CT496" s="295"/>
      <c r="CX496" s="358"/>
      <c r="CY496" s="295"/>
      <c r="CZ496" s="358"/>
      <c r="DA496" s="358"/>
      <c r="DB496" s="358"/>
      <c r="DC496" s="295"/>
    </row>
    <row r="497" spans="48:107">
      <c r="AV497" s="358"/>
      <c r="AW497" s="295"/>
      <c r="AX497" s="295"/>
      <c r="AY497" s="358"/>
      <c r="AZ497" s="358"/>
      <c r="BA497" s="295"/>
      <c r="BE497" s="358"/>
      <c r="BF497" s="295"/>
      <c r="BG497" s="358"/>
      <c r="BH497" s="358"/>
      <c r="BI497" s="358"/>
      <c r="BJ497" s="295"/>
      <c r="BN497" s="358"/>
      <c r="BO497" s="295"/>
      <c r="BP497" s="358"/>
      <c r="BQ497" s="358"/>
      <c r="BR497" s="358"/>
      <c r="BS497" s="295"/>
      <c r="BW497" s="358"/>
      <c r="BX497" s="295"/>
      <c r="BY497" s="358"/>
      <c r="BZ497" s="358"/>
      <c r="CA497" s="358"/>
      <c r="CB497" s="295"/>
      <c r="CF497" s="358"/>
      <c r="CG497" s="295"/>
      <c r="CH497" s="358"/>
      <c r="CI497" s="358"/>
      <c r="CJ497" s="358"/>
      <c r="CK497" s="295"/>
      <c r="CO497" s="358"/>
      <c r="CP497" s="295"/>
      <c r="CQ497" s="358"/>
      <c r="CR497" s="358"/>
      <c r="CS497" s="358"/>
      <c r="CT497" s="295"/>
      <c r="CX497" s="358"/>
      <c r="CY497" s="295"/>
      <c r="CZ497" s="358"/>
      <c r="DA497" s="358"/>
      <c r="DB497" s="358"/>
      <c r="DC497" s="295"/>
    </row>
    <row r="498" spans="48:107">
      <c r="AV498" s="358"/>
      <c r="AW498" s="295"/>
      <c r="AX498" s="295"/>
      <c r="AY498" s="358"/>
      <c r="AZ498" s="358"/>
      <c r="BA498" s="295"/>
      <c r="BE498" s="358"/>
      <c r="BF498" s="295"/>
      <c r="BG498" s="358"/>
      <c r="BH498" s="358"/>
      <c r="BI498" s="358"/>
      <c r="BJ498" s="295"/>
      <c r="BN498" s="358"/>
      <c r="BO498" s="295"/>
      <c r="BP498" s="358"/>
      <c r="BQ498" s="358"/>
      <c r="BR498" s="358"/>
      <c r="BS498" s="295"/>
      <c r="BW498" s="358"/>
      <c r="BX498" s="295"/>
      <c r="BY498" s="358"/>
      <c r="BZ498" s="358"/>
      <c r="CA498" s="358"/>
      <c r="CB498" s="295"/>
      <c r="CF498" s="358"/>
      <c r="CG498" s="295"/>
      <c r="CH498" s="358"/>
      <c r="CI498" s="358"/>
      <c r="CJ498" s="358"/>
      <c r="CK498" s="295"/>
      <c r="CO498" s="358"/>
      <c r="CP498" s="295"/>
      <c r="CQ498" s="358"/>
      <c r="CR498" s="358"/>
      <c r="CS498" s="358"/>
      <c r="CT498" s="295"/>
      <c r="CX498" s="358"/>
      <c r="CY498" s="295"/>
      <c r="CZ498" s="358"/>
      <c r="DA498" s="358"/>
      <c r="DB498" s="358"/>
      <c r="DC498" s="295"/>
    </row>
    <row r="499" spans="48:107">
      <c r="AV499" s="358"/>
      <c r="AW499" s="295"/>
      <c r="AX499" s="295"/>
      <c r="AY499" s="358"/>
      <c r="AZ499" s="358"/>
      <c r="BA499" s="295"/>
      <c r="BE499" s="358"/>
      <c r="BF499" s="295"/>
      <c r="BG499" s="358"/>
      <c r="BH499" s="358"/>
      <c r="BI499" s="358"/>
      <c r="BJ499" s="295"/>
      <c r="BN499" s="358"/>
      <c r="BO499" s="295"/>
      <c r="BP499" s="358"/>
      <c r="BQ499" s="358"/>
      <c r="BR499" s="358"/>
      <c r="BS499" s="295"/>
      <c r="BW499" s="358"/>
      <c r="BX499" s="295"/>
      <c r="BY499" s="358"/>
      <c r="BZ499" s="358"/>
      <c r="CA499" s="358"/>
      <c r="CB499" s="295"/>
      <c r="CF499" s="358"/>
      <c r="CG499" s="295"/>
      <c r="CH499" s="358"/>
      <c r="CI499" s="358"/>
      <c r="CJ499" s="358"/>
      <c r="CK499" s="295"/>
      <c r="CO499" s="358"/>
      <c r="CP499" s="295"/>
      <c r="CQ499" s="358"/>
      <c r="CR499" s="358"/>
      <c r="CS499" s="358"/>
      <c r="CT499" s="295"/>
      <c r="CX499" s="358"/>
      <c r="CY499" s="295"/>
      <c r="CZ499" s="358"/>
      <c r="DA499" s="358"/>
      <c r="DB499" s="358"/>
      <c r="DC499" s="295"/>
    </row>
    <row r="500" spans="48:107">
      <c r="AV500" s="358"/>
      <c r="AW500" s="295"/>
      <c r="AX500" s="295"/>
      <c r="AY500" s="358"/>
      <c r="AZ500" s="358"/>
      <c r="BA500" s="295"/>
      <c r="BE500" s="358"/>
      <c r="BF500" s="295"/>
      <c r="BG500" s="358"/>
      <c r="BH500" s="358"/>
      <c r="BI500" s="358"/>
      <c r="BJ500" s="295"/>
      <c r="BN500" s="358"/>
      <c r="BO500" s="295"/>
      <c r="BP500" s="358"/>
      <c r="BQ500" s="358"/>
      <c r="BR500" s="358"/>
      <c r="BS500" s="295"/>
      <c r="BW500" s="358"/>
      <c r="BX500" s="295"/>
      <c r="BY500" s="358"/>
      <c r="BZ500" s="358"/>
      <c r="CA500" s="358"/>
      <c r="CB500" s="295"/>
      <c r="CF500" s="358"/>
      <c r="CG500" s="295"/>
      <c r="CH500" s="358"/>
      <c r="CI500" s="358"/>
      <c r="CJ500" s="358"/>
      <c r="CK500" s="295"/>
      <c r="CO500" s="358"/>
      <c r="CP500" s="295"/>
      <c r="CQ500" s="358"/>
      <c r="CR500" s="358"/>
      <c r="CS500" s="358"/>
      <c r="CT500" s="295"/>
      <c r="CX500" s="358"/>
      <c r="CY500" s="295"/>
      <c r="CZ500" s="358"/>
      <c r="DA500" s="358"/>
      <c r="DB500" s="358"/>
      <c r="DC500" s="295"/>
    </row>
    <row r="501" spans="48:107">
      <c r="AV501" s="358"/>
      <c r="AW501" s="295"/>
      <c r="AX501" s="295"/>
      <c r="AY501" s="358"/>
      <c r="AZ501" s="358"/>
      <c r="BA501" s="295"/>
      <c r="BE501" s="358"/>
      <c r="BF501" s="295"/>
      <c r="BG501" s="358"/>
      <c r="BH501" s="358"/>
      <c r="BI501" s="358"/>
      <c r="BJ501" s="295"/>
      <c r="BN501" s="358"/>
      <c r="BO501" s="295"/>
      <c r="BP501" s="358"/>
      <c r="BQ501" s="358"/>
      <c r="BR501" s="358"/>
      <c r="BS501" s="295"/>
      <c r="BW501" s="358"/>
      <c r="BX501" s="295"/>
      <c r="BY501" s="358"/>
      <c r="BZ501" s="358"/>
      <c r="CA501" s="358"/>
      <c r="CB501" s="295"/>
      <c r="CF501" s="358"/>
      <c r="CG501" s="295"/>
      <c r="CH501" s="358"/>
      <c r="CI501" s="358"/>
      <c r="CJ501" s="358"/>
      <c r="CK501" s="295"/>
      <c r="CO501" s="358"/>
      <c r="CP501" s="295"/>
      <c r="CQ501" s="358"/>
      <c r="CR501" s="358"/>
      <c r="CS501" s="358"/>
      <c r="CT501" s="295"/>
      <c r="CX501" s="358"/>
      <c r="CY501" s="295"/>
      <c r="CZ501" s="358"/>
      <c r="DA501" s="358"/>
      <c r="DB501" s="358"/>
      <c r="DC501" s="295"/>
    </row>
    <row r="502" spans="48:107">
      <c r="AV502" s="358"/>
      <c r="AW502" s="295"/>
      <c r="AX502" s="295"/>
      <c r="AY502" s="358"/>
      <c r="AZ502" s="358"/>
      <c r="BA502" s="295"/>
      <c r="BE502" s="358"/>
      <c r="BF502" s="295"/>
      <c r="BG502" s="358"/>
      <c r="BH502" s="358"/>
      <c r="BI502" s="358"/>
      <c r="BJ502" s="295"/>
      <c r="BN502" s="358"/>
      <c r="BO502" s="295"/>
      <c r="BP502" s="358"/>
      <c r="BQ502" s="358"/>
      <c r="BR502" s="358"/>
      <c r="BS502" s="295"/>
      <c r="BW502" s="358"/>
      <c r="BX502" s="295"/>
      <c r="BY502" s="358"/>
      <c r="BZ502" s="358"/>
      <c r="CA502" s="358"/>
      <c r="CB502" s="295"/>
      <c r="CF502" s="358"/>
      <c r="CG502" s="295"/>
      <c r="CH502" s="358"/>
      <c r="CI502" s="358"/>
      <c r="CJ502" s="358"/>
      <c r="CK502" s="295"/>
      <c r="CO502" s="358"/>
      <c r="CP502" s="295"/>
      <c r="CQ502" s="358"/>
      <c r="CR502" s="358"/>
      <c r="CS502" s="358"/>
      <c r="CT502" s="295"/>
      <c r="CX502" s="358"/>
      <c r="CY502" s="295"/>
      <c r="CZ502" s="358"/>
      <c r="DA502" s="358"/>
      <c r="DB502" s="358"/>
      <c r="DC502" s="295"/>
    </row>
    <row r="503" spans="48:107">
      <c r="AV503" s="358"/>
      <c r="AW503" s="295"/>
      <c r="AX503" s="295"/>
      <c r="AY503" s="358"/>
      <c r="AZ503" s="358"/>
      <c r="BA503" s="295"/>
      <c r="BE503" s="358"/>
      <c r="BF503" s="295"/>
      <c r="BG503" s="358"/>
      <c r="BH503" s="358"/>
      <c r="BI503" s="358"/>
      <c r="BJ503" s="295"/>
      <c r="BN503" s="358"/>
      <c r="BO503" s="295"/>
      <c r="BP503" s="358"/>
      <c r="BQ503" s="358"/>
      <c r="BR503" s="358"/>
      <c r="BS503" s="295"/>
      <c r="BW503" s="358"/>
      <c r="BX503" s="295"/>
      <c r="BY503" s="358"/>
      <c r="BZ503" s="358"/>
      <c r="CA503" s="358"/>
      <c r="CB503" s="295"/>
      <c r="CF503" s="358"/>
      <c r="CG503" s="295"/>
      <c r="CH503" s="358"/>
      <c r="CI503" s="358"/>
      <c r="CJ503" s="358"/>
      <c r="CK503" s="295"/>
      <c r="CO503" s="358"/>
      <c r="CP503" s="295"/>
      <c r="CQ503" s="358"/>
      <c r="CR503" s="358"/>
      <c r="CS503" s="358"/>
      <c r="CT503" s="295"/>
      <c r="CX503" s="358"/>
      <c r="CY503" s="295"/>
      <c r="CZ503" s="358"/>
      <c r="DA503" s="358"/>
      <c r="DB503" s="358"/>
      <c r="DC503" s="295"/>
    </row>
    <row r="504" spans="48:107">
      <c r="AV504" s="358"/>
      <c r="AW504" s="295"/>
      <c r="AX504" s="295"/>
      <c r="AY504" s="358"/>
      <c r="AZ504" s="358"/>
      <c r="BA504" s="295"/>
      <c r="BE504" s="358"/>
      <c r="BF504" s="295"/>
      <c r="BG504" s="358"/>
      <c r="BH504" s="358"/>
      <c r="BI504" s="358"/>
      <c r="BJ504" s="295"/>
      <c r="BN504" s="358"/>
      <c r="BO504" s="295"/>
      <c r="BP504" s="358"/>
      <c r="BQ504" s="358"/>
      <c r="BR504" s="358"/>
      <c r="BS504" s="295"/>
      <c r="BW504" s="358"/>
      <c r="BX504" s="295"/>
      <c r="BY504" s="358"/>
      <c r="BZ504" s="358"/>
      <c r="CA504" s="358"/>
      <c r="CB504" s="295"/>
      <c r="CF504" s="358"/>
      <c r="CG504" s="295"/>
      <c r="CH504" s="358"/>
      <c r="CI504" s="358"/>
      <c r="CJ504" s="358"/>
      <c r="CK504" s="295"/>
      <c r="CO504" s="358"/>
      <c r="CP504" s="295"/>
      <c r="CQ504" s="358"/>
      <c r="CR504" s="358"/>
      <c r="CS504" s="358"/>
      <c r="CT504" s="295"/>
      <c r="CX504" s="358"/>
      <c r="CY504" s="295"/>
      <c r="CZ504" s="358"/>
      <c r="DA504" s="358"/>
      <c r="DB504" s="358"/>
      <c r="DC504" s="295"/>
    </row>
    <row r="505" spans="48:107">
      <c r="AV505" s="358"/>
      <c r="AW505" s="295"/>
      <c r="AX505" s="295"/>
      <c r="AY505" s="358"/>
      <c r="AZ505" s="358"/>
      <c r="BA505" s="295"/>
      <c r="BE505" s="358"/>
      <c r="BF505" s="295"/>
      <c r="BG505" s="358"/>
      <c r="BH505" s="358"/>
      <c r="BI505" s="358"/>
      <c r="BJ505" s="295"/>
      <c r="BN505" s="358"/>
      <c r="BO505" s="295"/>
      <c r="BP505" s="358"/>
      <c r="BQ505" s="358"/>
      <c r="BR505" s="358"/>
      <c r="BS505" s="295"/>
      <c r="BW505" s="358"/>
      <c r="BX505" s="295"/>
      <c r="BY505" s="358"/>
      <c r="BZ505" s="358"/>
      <c r="CA505" s="358"/>
      <c r="CB505" s="295"/>
      <c r="CF505" s="358"/>
      <c r="CG505" s="295"/>
      <c r="CH505" s="358"/>
      <c r="CI505" s="358"/>
      <c r="CJ505" s="358"/>
      <c r="CK505" s="295"/>
      <c r="CO505" s="358"/>
      <c r="CP505" s="295"/>
      <c r="CQ505" s="358"/>
      <c r="CR505" s="358"/>
      <c r="CS505" s="358"/>
      <c r="CT505" s="295"/>
      <c r="CX505" s="358"/>
      <c r="CY505" s="295"/>
      <c r="CZ505" s="358"/>
      <c r="DA505" s="358"/>
      <c r="DB505" s="358"/>
      <c r="DC505" s="295"/>
    </row>
    <row r="506" spans="48:107">
      <c r="AV506" s="358"/>
      <c r="AW506" s="295"/>
      <c r="AX506" s="295"/>
      <c r="AY506" s="358"/>
      <c r="AZ506" s="358"/>
      <c r="BA506" s="295"/>
      <c r="BE506" s="358"/>
      <c r="BF506" s="295"/>
      <c r="BG506" s="358"/>
      <c r="BH506" s="358"/>
      <c r="BI506" s="358"/>
      <c r="BJ506" s="295"/>
      <c r="BN506" s="358"/>
      <c r="BO506" s="295"/>
      <c r="BP506" s="358"/>
      <c r="BQ506" s="358"/>
      <c r="BR506" s="358"/>
      <c r="BS506" s="295"/>
      <c r="BW506" s="358"/>
      <c r="BX506" s="295"/>
      <c r="BY506" s="358"/>
      <c r="BZ506" s="358"/>
      <c r="CA506" s="358"/>
      <c r="CB506" s="295"/>
      <c r="CF506" s="358"/>
      <c r="CG506" s="295"/>
      <c r="CH506" s="358"/>
      <c r="CI506" s="358"/>
      <c r="CJ506" s="358"/>
      <c r="CK506" s="295"/>
      <c r="CO506" s="358"/>
      <c r="CP506" s="295"/>
      <c r="CQ506" s="358"/>
      <c r="CR506" s="358"/>
      <c r="CS506" s="358"/>
      <c r="CT506" s="295"/>
      <c r="CX506" s="358"/>
      <c r="CY506" s="295"/>
      <c r="CZ506" s="358"/>
      <c r="DA506" s="358"/>
      <c r="DB506" s="358"/>
      <c r="DC506" s="295"/>
    </row>
    <row r="507" spans="48:107">
      <c r="AV507" s="358"/>
      <c r="AW507" s="295"/>
      <c r="AX507" s="295"/>
      <c r="AY507" s="358"/>
      <c r="AZ507" s="358"/>
      <c r="BA507" s="295"/>
      <c r="BE507" s="358"/>
      <c r="BF507" s="295"/>
      <c r="BG507" s="358"/>
      <c r="BH507" s="358"/>
      <c r="BI507" s="358"/>
      <c r="BJ507" s="295"/>
      <c r="BN507" s="358"/>
      <c r="BO507" s="295"/>
      <c r="BP507" s="358"/>
      <c r="BQ507" s="358"/>
      <c r="BR507" s="358"/>
      <c r="BS507" s="295"/>
      <c r="BW507" s="358"/>
      <c r="BX507" s="295"/>
      <c r="BY507" s="358"/>
      <c r="BZ507" s="358"/>
      <c r="CA507" s="358"/>
      <c r="CB507" s="295"/>
      <c r="CF507" s="358"/>
      <c r="CG507" s="295"/>
      <c r="CH507" s="358"/>
      <c r="CI507" s="358"/>
      <c r="CJ507" s="358"/>
      <c r="CK507" s="295"/>
      <c r="CO507" s="358"/>
      <c r="CP507" s="295"/>
      <c r="CQ507" s="358"/>
      <c r="CR507" s="358"/>
      <c r="CS507" s="358"/>
      <c r="CT507" s="295"/>
      <c r="CX507" s="358"/>
      <c r="CY507" s="295"/>
      <c r="CZ507" s="358"/>
      <c r="DA507" s="358"/>
      <c r="DB507" s="358"/>
      <c r="DC507" s="295"/>
    </row>
    <row r="508" spans="48:107">
      <c r="AV508" s="358"/>
      <c r="AW508" s="295"/>
      <c r="AX508" s="295"/>
      <c r="AY508" s="358"/>
      <c r="AZ508" s="358"/>
      <c r="BA508" s="295"/>
      <c r="BE508" s="358"/>
      <c r="BF508" s="295"/>
      <c r="BG508" s="358"/>
      <c r="BH508" s="358"/>
      <c r="BI508" s="358"/>
      <c r="BJ508" s="295"/>
      <c r="BN508" s="358"/>
      <c r="BO508" s="295"/>
      <c r="BP508" s="358"/>
      <c r="BQ508" s="358"/>
      <c r="BR508" s="358"/>
      <c r="BS508" s="295"/>
      <c r="BW508" s="358"/>
      <c r="BX508" s="295"/>
      <c r="BY508" s="358"/>
      <c r="BZ508" s="358"/>
      <c r="CA508" s="358"/>
      <c r="CB508" s="295"/>
      <c r="CF508" s="358"/>
      <c r="CG508" s="295"/>
      <c r="CH508" s="358"/>
      <c r="CI508" s="358"/>
      <c r="CJ508" s="358"/>
      <c r="CK508" s="295"/>
      <c r="CO508" s="358"/>
      <c r="CP508" s="295"/>
      <c r="CQ508" s="358"/>
      <c r="CR508" s="358"/>
      <c r="CS508" s="358"/>
      <c r="CT508" s="295"/>
      <c r="CX508" s="358"/>
      <c r="CY508" s="295"/>
      <c r="CZ508" s="358"/>
      <c r="DA508" s="358"/>
      <c r="DB508" s="358"/>
      <c r="DC508" s="295"/>
    </row>
    <row r="509" spans="48:107">
      <c r="AV509" s="358"/>
      <c r="AW509" s="295"/>
      <c r="AX509" s="295"/>
      <c r="AY509" s="358"/>
      <c r="AZ509" s="358"/>
      <c r="BA509" s="295"/>
      <c r="BE509" s="358"/>
      <c r="BF509" s="295"/>
      <c r="BG509" s="358"/>
      <c r="BH509" s="358"/>
      <c r="BI509" s="358"/>
      <c r="BJ509" s="295"/>
      <c r="BN509" s="358"/>
      <c r="BO509" s="295"/>
      <c r="BP509" s="358"/>
      <c r="BQ509" s="358"/>
      <c r="BR509" s="358"/>
      <c r="BS509" s="295"/>
      <c r="BW509" s="358"/>
      <c r="BX509" s="295"/>
      <c r="BY509" s="358"/>
      <c r="BZ509" s="358"/>
      <c r="CA509" s="358"/>
      <c r="CB509" s="295"/>
      <c r="CF509" s="358"/>
      <c r="CG509" s="295"/>
      <c r="CH509" s="358"/>
      <c r="CI509" s="358"/>
      <c r="CJ509" s="358"/>
      <c r="CK509" s="295"/>
      <c r="CO509" s="358"/>
      <c r="CP509" s="295"/>
      <c r="CQ509" s="358"/>
      <c r="CR509" s="358"/>
      <c r="CS509" s="358"/>
      <c r="CT509" s="295"/>
      <c r="CX509" s="358"/>
      <c r="CY509" s="295"/>
      <c r="CZ509" s="358"/>
      <c r="DA509" s="358"/>
      <c r="DB509" s="358"/>
      <c r="DC509" s="295"/>
    </row>
    <row r="510" spans="48:107">
      <c r="AV510" s="358"/>
      <c r="AW510" s="295"/>
      <c r="AX510" s="295"/>
      <c r="AY510" s="358"/>
      <c r="AZ510" s="358"/>
      <c r="BA510" s="295"/>
      <c r="BE510" s="358"/>
      <c r="BF510" s="295"/>
      <c r="BG510" s="358"/>
      <c r="BH510" s="358"/>
      <c r="BI510" s="358"/>
      <c r="BJ510" s="295"/>
      <c r="BN510" s="358"/>
      <c r="BO510" s="295"/>
      <c r="BP510" s="358"/>
      <c r="BQ510" s="358"/>
      <c r="BR510" s="358"/>
      <c r="BS510" s="295"/>
      <c r="BW510" s="358"/>
      <c r="BX510" s="295"/>
      <c r="BY510" s="358"/>
      <c r="BZ510" s="358"/>
      <c r="CA510" s="358"/>
      <c r="CB510" s="295"/>
      <c r="CF510" s="358"/>
      <c r="CG510" s="295"/>
      <c r="CH510" s="358"/>
      <c r="CI510" s="358"/>
      <c r="CJ510" s="358"/>
      <c r="CK510" s="295"/>
      <c r="CO510" s="358"/>
      <c r="CP510" s="295"/>
      <c r="CQ510" s="358"/>
      <c r="CR510" s="358"/>
      <c r="CS510" s="358"/>
      <c r="CT510" s="295"/>
      <c r="CX510" s="358"/>
      <c r="CY510" s="295"/>
      <c r="CZ510" s="358"/>
      <c r="DA510" s="358"/>
      <c r="DB510" s="358"/>
      <c r="DC510" s="295"/>
    </row>
    <row r="511" spans="48:107">
      <c r="AV511" s="358"/>
      <c r="AW511" s="295"/>
      <c r="AX511" s="295"/>
      <c r="AY511" s="358"/>
      <c r="AZ511" s="358"/>
      <c r="BA511" s="295"/>
      <c r="BE511" s="358"/>
      <c r="BF511" s="295"/>
      <c r="BG511" s="358"/>
      <c r="BH511" s="358"/>
      <c r="BI511" s="358"/>
      <c r="BJ511" s="295"/>
      <c r="BN511" s="358"/>
      <c r="BO511" s="295"/>
      <c r="BP511" s="358"/>
      <c r="BQ511" s="358"/>
      <c r="BR511" s="358"/>
      <c r="BS511" s="295"/>
      <c r="BW511" s="358"/>
      <c r="BX511" s="295"/>
      <c r="BY511" s="358"/>
      <c r="BZ511" s="358"/>
      <c r="CA511" s="358"/>
      <c r="CB511" s="295"/>
      <c r="CF511" s="358"/>
      <c r="CG511" s="295"/>
      <c r="CH511" s="358"/>
      <c r="CI511" s="358"/>
      <c r="CJ511" s="358"/>
      <c r="CK511" s="295"/>
      <c r="CO511" s="358"/>
      <c r="CP511" s="295"/>
      <c r="CQ511" s="358"/>
      <c r="CR511" s="358"/>
      <c r="CS511" s="358"/>
      <c r="CT511" s="295"/>
      <c r="CX511" s="358"/>
      <c r="CY511" s="295"/>
      <c r="CZ511" s="358"/>
      <c r="DA511" s="358"/>
      <c r="DB511" s="358"/>
      <c r="DC511" s="295"/>
    </row>
    <row r="512" spans="48:107">
      <c r="AV512" s="358"/>
      <c r="AW512" s="295"/>
      <c r="AX512" s="358"/>
      <c r="AY512" s="358"/>
      <c r="AZ512" s="358"/>
      <c r="BA512" s="295"/>
      <c r="BE512" s="358"/>
      <c r="BF512" s="295"/>
      <c r="BG512" s="358"/>
      <c r="BH512" s="358"/>
      <c r="BI512" s="358"/>
      <c r="BJ512" s="295"/>
      <c r="BN512" s="358"/>
      <c r="BO512" s="295"/>
      <c r="BP512" s="358"/>
      <c r="BQ512" s="358"/>
      <c r="BR512" s="358"/>
      <c r="BS512" s="295"/>
      <c r="BW512" s="358"/>
      <c r="BX512" s="295"/>
      <c r="BY512" s="358"/>
      <c r="BZ512" s="358"/>
      <c r="CA512" s="358"/>
      <c r="CB512" s="295"/>
      <c r="CF512" s="358"/>
      <c r="CG512" s="295"/>
      <c r="CH512" s="358"/>
      <c r="CI512" s="358"/>
      <c r="CJ512" s="358"/>
      <c r="CK512" s="295"/>
      <c r="CO512" s="358"/>
      <c r="CP512" s="295"/>
      <c r="CQ512" s="358"/>
      <c r="CR512" s="358"/>
      <c r="CS512" s="358"/>
      <c r="CT512" s="295"/>
      <c r="CX512" s="358"/>
      <c r="CY512" s="295"/>
      <c r="CZ512" s="358"/>
      <c r="DA512" s="358"/>
      <c r="DB512" s="358"/>
      <c r="DC512" s="295"/>
    </row>
    <row r="513" spans="48:107">
      <c r="AV513" s="358"/>
      <c r="AW513" s="295"/>
      <c r="AX513" s="358"/>
      <c r="AY513" s="358"/>
      <c r="AZ513" s="358"/>
      <c r="BA513" s="295"/>
      <c r="BE513" s="358"/>
      <c r="BF513" s="295"/>
      <c r="BG513" s="358"/>
      <c r="BH513" s="358"/>
      <c r="BI513" s="358"/>
      <c r="BJ513" s="295"/>
      <c r="BN513" s="358"/>
      <c r="BO513" s="295"/>
      <c r="BP513" s="358"/>
      <c r="BQ513" s="358"/>
      <c r="BR513" s="358"/>
      <c r="BS513" s="295"/>
      <c r="BW513" s="358"/>
      <c r="BX513" s="295"/>
      <c r="BY513" s="358"/>
      <c r="BZ513" s="358"/>
      <c r="CA513" s="358"/>
      <c r="CB513" s="295"/>
      <c r="CF513" s="358"/>
      <c r="CG513" s="295"/>
      <c r="CH513" s="358"/>
      <c r="CI513" s="358"/>
      <c r="CJ513" s="358"/>
      <c r="CK513" s="295"/>
      <c r="CO513" s="358"/>
      <c r="CP513" s="295"/>
      <c r="CQ513" s="358"/>
      <c r="CR513" s="358"/>
      <c r="CS513" s="358"/>
      <c r="CT513" s="295"/>
      <c r="CX513" s="358"/>
      <c r="CY513" s="295"/>
      <c r="CZ513" s="358"/>
      <c r="DA513" s="358"/>
      <c r="DB513" s="358"/>
      <c r="DC513" s="295"/>
    </row>
    <row r="514" spans="48:107">
      <c r="AV514" s="358"/>
      <c r="AW514" s="295"/>
      <c r="AX514" s="358"/>
      <c r="AY514" s="358"/>
      <c r="AZ514" s="358"/>
      <c r="BA514" s="295"/>
      <c r="BE514" s="358"/>
      <c r="BF514" s="295"/>
      <c r="BG514" s="358"/>
      <c r="BH514" s="358"/>
      <c r="BI514" s="358"/>
      <c r="BJ514" s="295"/>
      <c r="BN514" s="358"/>
      <c r="BO514" s="295"/>
      <c r="BP514" s="358"/>
      <c r="BQ514" s="358"/>
      <c r="BR514" s="358"/>
      <c r="BS514" s="295"/>
      <c r="BW514" s="358"/>
      <c r="BX514" s="295"/>
      <c r="BY514" s="358"/>
      <c r="BZ514" s="358"/>
      <c r="CA514" s="358"/>
      <c r="CB514" s="295"/>
      <c r="CF514" s="358"/>
      <c r="CG514" s="295"/>
      <c r="CH514" s="358"/>
      <c r="CI514" s="358"/>
      <c r="CJ514" s="358"/>
      <c r="CK514" s="295"/>
      <c r="CO514" s="358"/>
      <c r="CP514" s="295"/>
      <c r="CQ514" s="358"/>
      <c r="CR514" s="358"/>
      <c r="CS514" s="358"/>
      <c r="CT514" s="295"/>
      <c r="CX514" s="358"/>
      <c r="CY514" s="295"/>
      <c r="CZ514" s="358"/>
      <c r="DA514" s="358"/>
      <c r="DB514" s="358"/>
      <c r="DC514" s="295"/>
    </row>
    <row r="515" spans="48:107">
      <c r="AV515" s="358"/>
      <c r="AW515" s="295"/>
      <c r="AX515" s="358"/>
      <c r="AY515" s="358"/>
      <c r="AZ515" s="358"/>
      <c r="BA515" s="295"/>
      <c r="BE515" s="358"/>
      <c r="BF515" s="295"/>
      <c r="BG515" s="358"/>
      <c r="BH515" s="358"/>
      <c r="BI515" s="358"/>
      <c r="BJ515" s="295"/>
      <c r="BN515" s="358"/>
      <c r="BO515" s="295"/>
      <c r="BP515" s="358"/>
      <c r="BQ515" s="358"/>
      <c r="BR515" s="358"/>
      <c r="BS515" s="295"/>
      <c r="BW515" s="358"/>
      <c r="BX515" s="295"/>
      <c r="BY515" s="358"/>
      <c r="BZ515" s="358"/>
      <c r="CA515" s="358"/>
      <c r="CB515" s="295"/>
      <c r="CF515" s="358"/>
      <c r="CG515" s="295"/>
      <c r="CH515" s="358"/>
      <c r="CI515" s="358"/>
      <c r="CJ515" s="358"/>
      <c r="CK515" s="295"/>
      <c r="CO515" s="358"/>
      <c r="CP515" s="295"/>
      <c r="CQ515" s="358"/>
      <c r="CR515" s="358"/>
      <c r="CS515" s="358"/>
      <c r="CT515" s="295"/>
      <c r="CX515" s="358"/>
      <c r="CY515" s="295"/>
      <c r="CZ515" s="358"/>
      <c r="DA515" s="358"/>
      <c r="DB515" s="358"/>
      <c r="DC515" s="295"/>
    </row>
    <row r="516" spans="48:107">
      <c r="AV516" s="358"/>
      <c r="AW516" s="295"/>
      <c r="AX516" s="358"/>
      <c r="AY516" s="358"/>
      <c r="AZ516" s="358"/>
      <c r="BA516" s="295"/>
      <c r="BE516" s="358"/>
      <c r="BF516" s="295"/>
      <c r="BG516" s="358"/>
      <c r="BH516" s="358"/>
      <c r="BI516" s="358"/>
      <c r="BJ516" s="295"/>
      <c r="BN516" s="358"/>
      <c r="BO516" s="295"/>
      <c r="BP516" s="358"/>
      <c r="BQ516" s="358"/>
      <c r="BR516" s="358"/>
      <c r="BS516" s="295"/>
      <c r="BW516" s="358"/>
      <c r="BX516" s="295"/>
      <c r="BY516" s="358"/>
      <c r="BZ516" s="358"/>
      <c r="CA516" s="358"/>
      <c r="CB516" s="295"/>
      <c r="CF516" s="358"/>
      <c r="CG516" s="295"/>
      <c r="CH516" s="358"/>
      <c r="CI516" s="358"/>
      <c r="CJ516" s="358"/>
      <c r="CK516" s="295"/>
      <c r="CO516" s="358"/>
      <c r="CP516" s="295"/>
      <c r="CQ516" s="358"/>
      <c r="CR516" s="358"/>
      <c r="CS516" s="358"/>
      <c r="CT516" s="295"/>
      <c r="CX516" s="358"/>
      <c r="CY516" s="295"/>
      <c r="CZ516" s="358"/>
      <c r="DA516" s="358"/>
      <c r="DB516" s="358"/>
      <c r="DC516" s="295"/>
    </row>
    <row r="517" spans="48:107">
      <c r="AV517" s="358"/>
      <c r="AW517" s="295"/>
      <c r="AX517" s="358"/>
      <c r="AY517" s="358"/>
      <c r="AZ517" s="358"/>
      <c r="BA517" s="295"/>
      <c r="BE517" s="358"/>
      <c r="BF517" s="295"/>
      <c r="BG517" s="358"/>
      <c r="BH517" s="358"/>
      <c r="BI517" s="358"/>
      <c r="BJ517" s="295"/>
      <c r="BN517" s="358"/>
      <c r="BO517" s="295"/>
      <c r="BP517" s="358"/>
      <c r="BQ517" s="358"/>
      <c r="BR517" s="358"/>
      <c r="BS517" s="295"/>
      <c r="BW517" s="358"/>
      <c r="BX517" s="295"/>
      <c r="BY517" s="358"/>
      <c r="BZ517" s="358"/>
      <c r="CA517" s="358"/>
      <c r="CB517" s="295"/>
      <c r="CF517" s="358"/>
      <c r="CG517" s="295"/>
      <c r="CH517" s="358"/>
      <c r="CI517" s="358"/>
      <c r="CJ517" s="358"/>
      <c r="CK517" s="295"/>
      <c r="CO517" s="358"/>
      <c r="CP517" s="295"/>
      <c r="CQ517" s="358"/>
      <c r="CR517" s="358"/>
      <c r="CS517" s="358"/>
      <c r="CT517" s="295"/>
      <c r="CX517" s="358"/>
      <c r="CY517" s="295"/>
      <c r="CZ517" s="358"/>
      <c r="DA517" s="358"/>
      <c r="DB517" s="358"/>
      <c r="DC517" s="295"/>
    </row>
    <row r="518" spans="48:107">
      <c r="AV518" s="358"/>
      <c r="AW518" s="295"/>
      <c r="AX518" s="358"/>
      <c r="AY518" s="358"/>
      <c r="AZ518" s="358"/>
      <c r="BA518" s="295"/>
      <c r="BE518" s="358"/>
      <c r="BF518" s="295"/>
      <c r="BG518" s="358"/>
      <c r="BH518" s="358"/>
      <c r="BI518" s="358"/>
      <c r="BJ518" s="295"/>
      <c r="BN518" s="358"/>
      <c r="BO518" s="295"/>
      <c r="BP518" s="358"/>
      <c r="BQ518" s="358"/>
      <c r="BR518" s="358"/>
      <c r="BS518" s="295"/>
      <c r="BW518" s="358"/>
      <c r="BX518" s="295"/>
      <c r="BY518" s="358"/>
      <c r="BZ518" s="358"/>
      <c r="CA518" s="358"/>
      <c r="CB518" s="295"/>
      <c r="CF518" s="358"/>
      <c r="CG518" s="295"/>
      <c r="CH518" s="358"/>
      <c r="CI518" s="358"/>
      <c r="CJ518" s="358"/>
      <c r="CK518" s="295"/>
      <c r="CO518" s="358"/>
      <c r="CP518" s="295"/>
      <c r="CQ518" s="358"/>
      <c r="CR518" s="358"/>
      <c r="CS518" s="358"/>
      <c r="CT518" s="295"/>
      <c r="CX518" s="358"/>
      <c r="CY518" s="295"/>
      <c r="CZ518" s="358"/>
      <c r="DA518" s="358"/>
      <c r="DB518" s="358"/>
      <c r="DC518" s="295"/>
    </row>
    <row r="519" spans="48:107">
      <c r="AV519" s="358"/>
      <c r="AW519" s="295"/>
      <c r="AX519" s="358"/>
      <c r="AY519" s="358"/>
      <c r="AZ519" s="358"/>
      <c r="BA519" s="295"/>
      <c r="BE519" s="358"/>
      <c r="BF519" s="295"/>
      <c r="BG519" s="358"/>
      <c r="BH519" s="358"/>
      <c r="BI519" s="358"/>
      <c r="BJ519" s="295"/>
      <c r="BN519" s="358"/>
      <c r="BO519" s="295"/>
      <c r="BP519" s="358"/>
      <c r="BQ519" s="358"/>
      <c r="BR519" s="358"/>
      <c r="BS519" s="295"/>
      <c r="BW519" s="358"/>
      <c r="BX519" s="295"/>
      <c r="BY519" s="358"/>
      <c r="BZ519" s="358"/>
      <c r="CA519" s="358"/>
      <c r="CB519" s="295"/>
      <c r="CF519" s="358"/>
      <c r="CG519" s="295"/>
      <c r="CH519" s="358"/>
      <c r="CI519" s="358"/>
      <c r="CJ519" s="358"/>
      <c r="CK519" s="295"/>
      <c r="CO519" s="358"/>
      <c r="CP519" s="295"/>
      <c r="CQ519" s="358"/>
      <c r="CR519" s="358"/>
      <c r="CS519" s="358"/>
      <c r="CT519" s="295"/>
      <c r="CX519" s="358"/>
      <c r="CY519" s="295"/>
      <c r="CZ519" s="358"/>
      <c r="DA519" s="358"/>
      <c r="DB519" s="358"/>
      <c r="DC519" s="295"/>
    </row>
    <row r="520" spans="48:107">
      <c r="AV520" s="358"/>
      <c r="AW520" s="295"/>
      <c r="AX520" s="358"/>
      <c r="AY520" s="358"/>
      <c r="AZ520" s="358"/>
      <c r="BA520" s="295"/>
      <c r="BE520" s="358"/>
      <c r="BF520" s="295"/>
      <c r="BG520" s="358"/>
      <c r="BH520" s="358"/>
      <c r="BI520" s="358"/>
      <c r="BJ520" s="295"/>
      <c r="BN520" s="358"/>
      <c r="BO520" s="295"/>
      <c r="BP520" s="358"/>
      <c r="BQ520" s="358"/>
      <c r="BR520" s="358"/>
      <c r="BS520" s="295"/>
      <c r="BW520" s="358"/>
      <c r="BX520" s="295"/>
      <c r="BY520" s="358"/>
      <c r="BZ520" s="358"/>
      <c r="CA520" s="358"/>
      <c r="CB520" s="295"/>
      <c r="CF520" s="358"/>
      <c r="CG520" s="295"/>
      <c r="CH520" s="358"/>
      <c r="CI520" s="358"/>
      <c r="CJ520" s="358"/>
      <c r="CK520" s="295"/>
      <c r="CO520" s="358"/>
      <c r="CP520" s="295"/>
      <c r="CQ520" s="358"/>
      <c r="CR520" s="358"/>
      <c r="CS520" s="358"/>
      <c r="CT520" s="295"/>
      <c r="CX520" s="358"/>
      <c r="CY520" s="295"/>
      <c r="CZ520" s="358"/>
      <c r="DA520" s="358"/>
      <c r="DB520" s="358"/>
      <c r="DC520" s="295"/>
    </row>
    <row r="521" spans="48:107">
      <c r="AV521" s="358"/>
      <c r="AW521" s="295"/>
      <c r="AX521" s="358"/>
      <c r="AY521" s="358"/>
      <c r="AZ521" s="358"/>
      <c r="BA521" s="295"/>
      <c r="BE521" s="358"/>
      <c r="BF521" s="295"/>
      <c r="BG521" s="358"/>
      <c r="BH521" s="358"/>
      <c r="BI521" s="358"/>
      <c r="BJ521" s="295"/>
      <c r="BN521" s="358"/>
      <c r="BO521" s="295"/>
      <c r="BP521" s="358"/>
      <c r="BQ521" s="358"/>
      <c r="BR521" s="358"/>
      <c r="BS521" s="295"/>
      <c r="BW521" s="358"/>
      <c r="BX521" s="295"/>
      <c r="BY521" s="358"/>
      <c r="BZ521" s="358"/>
      <c r="CA521" s="358"/>
      <c r="CB521" s="295"/>
      <c r="CF521" s="358"/>
      <c r="CG521" s="295"/>
      <c r="CH521" s="358"/>
      <c r="CI521" s="358"/>
      <c r="CJ521" s="358"/>
      <c r="CK521" s="295"/>
      <c r="CO521" s="358"/>
      <c r="CP521" s="295"/>
      <c r="CQ521" s="358"/>
      <c r="CR521" s="358"/>
      <c r="CS521" s="358"/>
      <c r="CT521" s="295"/>
      <c r="CX521" s="358"/>
      <c r="CY521" s="295"/>
      <c r="CZ521" s="358"/>
      <c r="DA521" s="358"/>
      <c r="DB521" s="358"/>
      <c r="DC521" s="295"/>
    </row>
    <row r="522" spans="48:107">
      <c r="AV522" s="358"/>
      <c r="AW522" s="295"/>
      <c r="AX522" s="358"/>
      <c r="AY522" s="358"/>
      <c r="AZ522" s="358"/>
      <c r="BA522" s="295"/>
      <c r="BE522" s="358"/>
      <c r="BF522" s="295"/>
      <c r="BG522" s="358"/>
      <c r="BH522" s="358"/>
      <c r="BI522" s="358"/>
      <c r="BJ522" s="295"/>
      <c r="BN522" s="358"/>
      <c r="BO522" s="295"/>
      <c r="BP522" s="358"/>
      <c r="BQ522" s="358"/>
      <c r="BR522" s="358"/>
      <c r="BS522" s="295"/>
      <c r="BW522" s="358"/>
      <c r="BX522" s="295"/>
      <c r="BY522" s="358"/>
      <c r="BZ522" s="358"/>
      <c r="CA522" s="358"/>
      <c r="CB522" s="295"/>
      <c r="CF522" s="358"/>
      <c r="CG522" s="295"/>
      <c r="CH522" s="358"/>
      <c r="CI522" s="358"/>
      <c r="CJ522" s="358"/>
      <c r="CK522" s="295"/>
      <c r="CO522" s="358"/>
      <c r="CP522" s="295"/>
      <c r="CQ522" s="358"/>
      <c r="CR522" s="358"/>
      <c r="CS522" s="358"/>
      <c r="CT522" s="295"/>
      <c r="CX522" s="358"/>
      <c r="CY522" s="295"/>
      <c r="CZ522" s="358"/>
      <c r="DA522" s="358"/>
      <c r="DB522" s="358"/>
      <c r="DC522" s="295"/>
    </row>
    <row r="523" spans="48:107">
      <c r="AV523" s="358"/>
      <c r="AW523" s="295"/>
      <c r="AX523" s="358"/>
      <c r="AY523" s="358"/>
      <c r="AZ523" s="358"/>
      <c r="BA523" s="295"/>
      <c r="BE523" s="358"/>
      <c r="BF523" s="295"/>
      <c r="BG523" s="358"/>
      <c r="BH523" s="358"/>
      <c r="BI523" s="358"/>
      <c r="BJ523" s="295"/>
      <c r="BN523" s="358"/>
      <c r="BO523" s="295"/>
      <c r="BP523" s="358"/>
      <c r="BQ523" s="358"/>
      <c r="BR523" s="358"/>
      <c r="BS523" s="295"/>
      <c r="BW523" s="358"/>
      <c r="BX523" s="295"/>
      <c r="BY523" s="358"/>
      <c r="BZ523" s="358"/>
      <c r="CA523" s="358"/>
      <c r="CB523" s="295"/>
      <c r="CF523" s="358"/>
      <c r="CG523" s="295"/>
      <c r="CH523" s="358"/>
      <c r="CI523" s="358"/>
      <c r="CJ523" s="358"/>
      <c r="CK523" s="295"/>
      <c r="CO523" s="358"/>
      <c r="CP523" s="295"/>
      <c r="CQ523" s="358"/>
      <c r="CR523" s="358"/>
      <c r="CS523" s="358"/>
      <c r="CT523" s="295"/>
      <c r="CX523" s="358"/>
      <c r="CY523" s="295"/>
      <c r="CZ523" s="358"/>
      <c r="DA523" s="358"/>
      <c r="DB523" s="358"/>
      <c r="DC523" s="295"/>
    </row>
    <row r="524" spans="48:107">
      <c r="AV524" s="358"/>
      <c r="AW524" s="295"/>
      <c r="AX524" s="358"/>
      <c r="AY524" s="358"/>
      <c r="AZ524" s="358"/>
      <c r="BA524" s="295"/>
      <c r="BE524" s="358"/>
      <c r="BF524" s="295"/>
      <c r="BG524" s="358"/>
      <c r="BH524" s="358"/>
      <c r="BI524" s="358"/>
      <c r="BJ524" s="295"/>
      <c r="BN524" s="358"/>
      <c r="BO524" s="295"/>
      <c r="BP524" s="358"/>
      <c r="BQ524" s="358"/>
      <c r="BR524" s="358"/>
      <c r="BS524" s="295"/>
      <c r="BW524" s="358"/>
      <c r="BX524" s="295"/>
      <c r="BY524" s="358"/>
      <c r="BZ524" s="358"/>
      <c r="CA524" s="358"/>
      <c r="CB524" s="295"/>
      <c r="CF524" s="358"/>
      <c r="CG524" s="295"/>
      <c r="CH524" s="358"/>
      <c r="CI524" s="358"/>
      <c r="CJ524" s="358"/>
      <c r="CK524" s="295"/>
      <c r="CO524" s="358"/>
      <c r="CP524" s="295"/>
      <c r="CQ524" s="358"/>
      <c r="CR524" s="358"/>
      <c r="CS524" s="358"/>
      <c r="CT524" s="295"/>
      <c r="CX524" s="358"/>
      <c r="CY524" s="295"/>
      <c r="CZ524" s="358"/>
      <c r="DA524" s="358"/>
      <c r="DB524" s="358"/>
      <c r="DC524" s="295"/>
    </row>
    <row r="525" spans="48:107">
      <c r="AV525" s="358"/>
      <c r="AW525" s="295"/>
      <c r="AX525" s="358"/>
      <c r="AY525" s="358"/>
      <c r="AZ525" s="358"/>
      <c r="BA525" s="295"/>
      <c r="BE525" s="358"/>
      <c r="BF525" s="295"/>
      <c r="BG525" s="358"/>
      <c r="BH525" s="358"/>
      <c r="BI525" s="358"/>
      <c r="BJ525" s="295"/>
      <c r="BN525" s="358"/>
      <c r="BO525" s="295"/>
      <c r="BP525" s="358"/>
      <c r="BQ525" s="358"/>
      <c r="BR525" s="358"/>
      <c r="BS525" s="295"/>
      <c r="BW525" s="358"/>
      <c r="BX525" s="295"/>
      <c r="BY525" s="358"/>
      <c r="BZ525" s="358"/>
      <c r="CA525" s="358"/>
      <c r="CB525" s="295"/>
      <c r="CF525" s="358"/>
      <c r="CG525" s="295"/>
      <c r="CH525" s="358"/>
      <c r="CI525" s="358"/>
      <c r="CJ525" s="358"/>
      <c r="CK525" s="295"/>
      <c r="CO525" s="358"/>
      <c r="CP525" s="295"/>
      <c r="CQ525" s="358"/>
      <c r="CR525" s="358"/>
      <c r="CS525" s="358"/>
      <c r="CT525" s="295"/>
      <c r="CX525" s="358"/>
      <c r="CY525" s="295"/>
      <c r="CZ525" s="358"/>
      <c r="DA525" s="358"/>
      <c r="DB525" s="358"/>
      <c r="DC525" s="295"/>
    </row>
    <row r="526" spans="48:107">
      <c r="AV526" s="358"/>
      <c r="AW526" s="295"/>
      <c r="AX526" s="358"/>
      <c r="AY526" s="358"/>
      <c r="AZ526" s="358"/>
      <c r="BA526" s="295"/>
      <c r="BE526" s="358"/>
      <c r="BF526" s="295"/>
      <c r="BG526" s="358"/>
      <c r="BH526" s="358"/>
      <c r="BI526" s="358"/>
      <c r="BJ526" s="295"/>
      <c r="BN526" s="358"/>
      <c r="BO526" s="295"/>
      <c r="BP526" s="358"/>
      <c r="BQ526" s="358"/>
      <c r="BR526" s="358"/>
      <c r="BS526" s="295"/>
      <c r="BW526" s="358"/>
      <c r="BX526" s="295"/>
      <c r="BY526" s="358"/>
      <c r="BZ526" s="358"/>
      <c r="CA526" s="358"/>
      <c r="CB526" s="295"/>
      <c r="CF526" s="358"/>
      <c r="CG526" s="295"/>
      <c r="CH526" s="358"/>
      <c r="CI526" s="358"/>
      <c r="CJ526" s="358"/>
      <c r="CK526" s="295"/>
      <c r="CO526" s="358"/>
      <c r="CP526" s="295"/>
      <c r="CQ526" s="358"/>
      <c r="CR526" s="358"/>
      <c r="CS526" s="358"/>
      <c r="CT526" s="295"/>
      <c r="CX526" s="358"/>
      <c r="CY526" s="295"/>
      <c r="CZ526" s="358"/>
      <c r="DA526" s="358"/>
      <c r="DB526" s="358"/>
      <c r="DC526" s="295"/>
    </row>
    <row r="527" spans="48:107">
      <c r="AV527" s="358"/>
      <c r="AW527" s="295"/>
      <c r="AX527" s="358"/>
      <c r="AY527" s="358"/>
      <c r="AZ527" s="358"/>
      <c r="BA527" s="295"/>
      <c r="BE527" s="358"/>
      <c r="BF527" s="295"/>
      <c r="BG527" s="358"/>
      <c r="BH527" s="358"/>
      <c r="BI527" s="358"/>
      <c r="BJ527" s="295"/>
      <c r="BN527" s="358"/>
      <c r="BO527" s="295"/>
      <c r="BP527" s="358"/>
      <c r="BQ527" s="358"/>
      <c r="BR527" s="358"/>
      <c r="BS527" s="295"/>
      <c r="BW527" s="358"/>
      <c r="BX527" s="295"/>
      <c r="BY527" s="358"/>
      <c r="BZ527" s="358"/>
      <c r="CA527" s="358"/>
      <c r="CB527" s="295"/>
      <c r="CF527" s="358"/>
      <c r="CG527" s="295"/>
      <c r="CH527" s="358"/>
      <c r="CI527" s="358"/>
      <c r="CJ527" s="358"/>
      <c r="CK527" s="295"/>
      <c r="CO527" s="358"/>
      <c r="CP527" s="295"/>
      <c r="CQ527" s="358"/>
      <c r="CR527" s="358"/>
      <c r="CS527" s="358"/>
      <c r="CT527" s="295"/>
      <c r="CX527" s="358"/>
      <c r="CY527" s="295"/>
      <c r="CZ527" s="358"/>
      <c r="DA527" s="358"/>
      <c r="DB527" s="358"/>
      <c r="DC527" s="295"/>
    </row>
    <row r="528" spans="48:107">
      <c r="AV528" s="358"/>
      <c r="AW528" s="295"/>
      <c r="AX528" s="358"/>
      <c r="AY528" s="358"/>
      <c r="AZ528" s="358"/>
      <c r="BA528" s="295"/>
      <c r="BE528" s="358"/>
      <c r="BF528" s="295"/>
      <c r="BG528" s="358"/>
      <c r="BH528" s="358"/>
      <c r="BI528" s="358"/>
      <c r="BJ528" s="295"/>
      <c r="BN528" s="358"/>
      <c r="BO528" s="295"/>
      <c r="BP528" s="358"/>
      <c r="BQ528" s="358"/>
      <c r="BR528" s="358"/>
      <c r="BS528" s="295"/>
      <c r="BW528" s="358"/>
      <c r="BX528" s="295"/>
      <c r="BY528" s="358"/>
      <c r="BZ528" s="358"/>
      <c r="CA528" s="358"/>
      <c r="CB528" s="295"/>
      <c r="CF528" s="358"/>
      <c r="CG528" s="295"/>
      <c r="CH528" s="358"/>
      <c r="CI528" s="358"/>
      <c r="CJ528" s="358"/>
      <c r="CK528" s="295"/>
      <c r="CO528" s="358"/>
      <c r="CP528" s="295"/>
      <c r="CQ528" s="358"/>
      <c r="CR528" s="358"/>
      <c r="CS528" s="358"/>
      <c r="CT528" s="295"/>
      <c r="CX528" s="358"/>
      <c r="CY528" s="295"/>
      <c r="CZ528" s="358"/>
      <c r="DA528" s="358"/>
      <c r="DB528" s="358"/>
      <c r="DC528" s="295"/>
    </row>
    <row r="529" spans="48:107">
      <c r="AV529" s="358"/>
      <c r="AW529" s="295"/>
      <c r="AX529" s="358"/>
      <c r="AY529" s="358"/>
      <c r="AZ529" s="358"/>
      <c r="BA529" s="295"/>
      <c r="BE529" s="358"/>
      <c r="BF529" s="295"/>
      <c r="BG529" s="358"/>
      <c r="BH529" s="358"/>
      <c r="BI529" s="358"/>
      <c r="BJ529" s="295"/>
      <c r="BN529" s="358"/>
      <c r="BO529" s="295"/>
      <c r="BP529" s="358"/>
      <c r="BQ529" s="358"/>
      <c r="BR529" s="358"/>
      <c r="BS529" s="295"/>
      <c r="BW529" s="358"/>
      <c r="BX529" s="295"/>
      <c r="BY529" s="358"/>
      <c r="BZ529" s="358"/>
      <c r="CA529" s="358"/>
      <c r="CB529" s="295"/>
      <c r="CF529" s="358"/>
      <c r="CG529" s="295"/>
      <c r="CH529" s="358"/>
      <c r="CI529" s="358"/>
      <c r="CJ529" s="358"/>
      <c r="CK529" s="295"/>
      <c r="CO529" s="358"/>
      <c r="CP529" s="295"/>
      <c r="CQ529" s="358"/>
      <c r="CR529" s="358"/>
      <c r="CS529" s="358"/>
      <c r="CT529" s="295"/>
      <c r="CX529" s="358"/>
      <c r="CY529" s="295"/>
      <c r="CZ529" s="358"/>
      <c r="DA529" s="358"/>
      <c r="DB529" s="358"/>
      <c r="DC529" s="295"/>
    </row>
    <row r="530" spans="48:107">
      <c r="AV530" s="358"/>
      <c r="AW530" s="295"/>
      <c r="AX530" s="358"/>
      <c r="AY530" s="358"/>
      <c r="AZ530" s="358"/>
      <c r="BA530" s="295"/>
      <c r="BE530" s="358"/>
      <c r="BF530" s="295"/>
      <c r="BG530" s="358"/>
      <c r="BH530" s="358"/>
      <c r="BI530" s="358"/>
      <c r="BJ530" s="295"/>
      <c r="BN530" s="358"/>
      <c r="BO530" s="295"/>
      <c r="BP530" s="358"/>
      <c r="BQ530" s="358"/>
      <c r="BR530" s="358"/>
      <c r="BS530" s="295"/>
      <c r="BW530" s="358"/>
      <c r="BX530" s="295"/>
      <c r="BY530" s="358"/>
      <c r="BZ530" s="358"/>
      <c r="CA530" s="358"/>
      <c r="CB530" s="295"/>
      <c r="CF530" s="358"/>
      <c r="CG530" s="295"/>
      <c r="CH530" s="358"/>
      <c r="CI530" s="358"/>
      <c r="CJ530" s="358"/>
      <c r="CK530" s="295"/>
      <c r="CO530" s="358"/>
      <c r="CP530" s="295"/>
      <c r="CQ530" s="358"/>
      <c r="CR530" s="358"/>
      <c r="CS530" s="358"/>
      <c r="CT530" s="295"/>
      <c r="CX530" s="358"/>
      <c r="CY530" s="295"/>
      <c r="CZ530" s="358"/>
      <c r="DA530" s="358"/>
      <c r="DB530" s="358"/>
      <c r="DC530" s="295"/>
    </row>
    <row r="531" spans="48:107">
      <c r="AV531" s="358"/>
      <c r="AW531" s="295"/>
      <c r="AX531" s="358"/>
      <c r="AY531" s="358"/>
      <c r="AZ531" s="358"/>
      <c r="BA531" s="295"/>
      <c r="BE531" s="358"/>
      <c r="BF531" s="295"/>
      <c r="BG531" s="358"/>
      <c r="BH531" s="358"/>
      <c r="BI531" s="358"/>
      <c r="BJ531" s="295"/>
      <c r="BN531" s="358"/>
      <c r="BO531" s="295"/>
      <c r="BP531" s="358"/>
      <c r="BQ531" s="358"/>
      <c r="BR531" s="358"/>
      <c r="BS531" s="295"/>
      <c r="BW531" s="358"/>
      <c r="BX531" s="295"/>
      <c r="BY531" s="358"/>
      <c r="BZ531" s="358"/>
      <c r="CA531" s="358"/>
      <c r="CB531" s="295"/>
      <c r="CF531" s="358"/>
      <c r="CG531" s="295"/>
      <c r="CH531" s="358"/>
      <c r="CI531" s="358"/>
      <c r="CJ531" s="358"/>
      <c r="CK531" s="295"/>
      <c r="CO531" s="358"/>
      <c r="CP531" s="295"/>
      <c r="CQ531" s="358"/>
      <c r="CR531" s="358"/>
      <c r="CS531" s="358"/>
      <c r="CT531" s="295"/>
      <c r="CX531" s="358"/>
      <c r="CY531" s="295"/>
      <c r="CZ531" s="358"/>
      <c r="DA531" s="358"/>
      <c r="DB531" s="358"/>
      <c r="DC531" s="295"/>
    </row>
    <row r="532" spans="48:107">
      <c r="AV532" s="358"/>
      <c r="AW532" s="295"/>
      <c r="AX532" s="358"/>
      <c r="AY532" s="358"/>
      <c r="AZ532" s="358"/>
      <c r="BA532" s="295"/>
      <c r="BE532" s="358"/>
      <c r="BF532" s="295"/>
      <c r="BG532" s="358"/>
      <c r="BH532" s="358"/>
      <c r="BI532" s="358"/>
      <c r="BJ532" s="295"/>
      <c r="BN532" s="358"/>
      <c r="BO532" s="295"/>
      <c r="BP532" s="358"/>
      <c r="BQ532" s="358"/>
      <c r="BR532" s="358"/>
      <c r="BS532" s="295"/>
      <c r="BW532" s="358"/>
      <c r="BX532" s="295"/>
      <c r="BY532" s="358"/>
      <c r="BZ532" s="358"/>
      <c r="CA532" s="358"/>
      <c r="CB532" s="295"/>
      <c r="CF532" s="358"/>
      <c r="CG532" s="295"/>
      <c r="CH532" s="358"/>
      <c r="CI532" s="358"/>
      <c r="CJ532" s="358"/>
      <c r="CK532" s="295"/>
      <c r="CO532" s="358"/>
      <c r="CP532" s="295"/>
      <c r="CQ532" s="358"/>
      <c r="CR532" s="358"/>
      <c r="CS532" s="358"/>
      <c r="CT532" s="295"/>
      <c r="CX532" s="358"/>
      <c r="CY532" s="295"/>
      <c r="CZ532" s="358"/>
      <c r="DA532" s="358"/>
      <c r="DB532" s="358"/>
      <c r="DC532" s="295"/>
    </row>
    <row r="533" spans="48:107">
      <c r="AV533" s="358"/>
      <c r="AW533" s="295"/>
      <c r="AX533" s="358"/>
      <c r="AY533" s="358"/>
      <c r="AZ533" s="358"/>
      <c r="BA533" s="295"/>
      <c r="BE533" s="358"/>
      <c r="BF533" s="295"/>
      <c r="BG533" s="358"/>
      <c r="BH533" s="358"/>
      <c r="BI533" s="358"/>
      <c r="BJ533" s="295"/>
      <c r="BN533" s="358"/>
      <c r="BO533" s="295"/>
      <c r="BP533" s="358"/>
      <c r="BQ533" s="358"/>
      <c r="BR533" s="358"/>
      <c r="BS533" s="295"/>
      <c r="BW533" s="358"/>
      <c r="BX533" s="295"/>
      <c r="BY533" s="358"/>
      <c r="BZ533" s="358"/>
      <c r="CA533" s="358"/>
      <c r="CB533" s="295"/>
      <c r="CF533" s="358"/>
      <c r="CG533" s="295"/>
      <c r="CH533" s="358"/>
      <c r="CI533" s="358"/>
      <c r="CJ533" s="358"/>
      <c r="CK533" s="295"/>
      <c r="CO533" s="358"/>
      <c r="CP533" s="295"/>
      <c r="CQ533" s="358"/>
      <c r="CR533" s="358"/>
      <c r="CS533" s="358"/>
      <c r="CT533" s="295"/>
      <c r="CX533" s="358"/>
      <c r="CY533" s="295"/>
      <c r="CZ533" s="358"/>
      <c r="DA533" s="358"/>
      <c r="DB533" s="358"/>
      <c r="DC533" s="295"/>
    </row>
    <row r="534" spans="48:107">
      <c r="AV534" s="358"/>
      <c r="AW534" s="295"/>
      <c r="AX534" s="358"/>
      <c r="AY534" s="358"/>
      <c r="AZ534" s="358"/>
      <c r="BA534" s="295"/>
      <c r="BE534" s="358"/>
      <c r="BF534" s="295"/>
      <c r="BG534" s="358"/>
      <c r="BH534" s="358"/>
      <c r="BI534" s="358"/>
      <c r="BJ534" s="295"/>
      <c r="BN534" s="358"/>
      <c r="BO534" s="295"/>
      <c r="BP534" s="358"/>
      <c r="BQ534" s="358"/>
      <c r="BR534" s="358"/>
      <c r="BS534" s="295"/>
      <c r="BW534" s="358"/>
      <c r="BX534" s="295"/>
      <c r="BY534" s="358"/>
      <c r="BZ534" s="358"/>
      <c r="CA534" s="358"/>
      <c r="CB534" s="295"/>
      <c r="CF534" s="358"/>
      <c r="CG534" s="295"/>
      <c r="CH534" s="358"/>
      <c r="CI534" s="358"/>
      <c r="CJ534" s="358"/>
      <c r="CK534" s="295"/>
      <c r="CO534" s="358"/>
      <c r="CP534" s="295"/>
      <c r="CQ534" s="358"/>
      <c r="CR534" s="358"/>
      <c r="CS534" s="358"/>
      <c r="CT534" s="295"/>
      <c r="CX534" s="358"/>
      <c r="CY534" s="295"/>
      <c r="CZ534" s="358"/>
      <c r="DA534" s="358"/>
      <c r="DB534" s="358"/>
      <c r="DC534" s="295"/>
    </row>
    <row r="535" spans="48:107">
      <c r="AV535" s="358"/>
      <c r="AW535" s="295"/>
      <c r="AX535" s="358"/>
      <c r="AY535" s="358"/>
      <c r="AZ535" s="358"/>
      <c r="BA535" s="295"/>
      <c r="BE535" s="358"/>
      <c r="BF535" s="295"/>
      <c r="BG535" s="358"/>
      <c r="BH535" s="358"/>
      <c r="BI535" s="358"/>
      <c r="BJ535" s="295"/>
      <c r="BN535" s="358"/>
      <c r="BO535" s="295"/>
      <c r="BP535" s="358"/>
      <c r="BQ535" s="358"/>
      <c r="BR535" s="358"/>
      <c r="BS535" s="295"/>
      <c r="BW535" s="358"/>
      <c r="BX535" s="295"/>
      <c r="BY535" s="358"/>
      <c r="BZ535" s="358"/>
      <c r="CA535" s="358"/>
      <c r="CB535" s="295"/>
      <c r="CF535" s="358"/>
      <c r="CG535" s="295"/>
      <c r="CH535" s="358"/>
      <c r="CI535" s="358"/>
      <c r="CJ535" s="358"/>
      <c r="CK535" s="295"/>
      <c r="CO535" s="358"/>
      <c r="CP535" s="295"/>
      <c r="CQ535" s="358"/>
      <c r="CR535" s="358"/>
      <c r="CS535" s="358"/>
      <c r="CT535" s="295"/>
      <c r="CX535" s="358"/>
      <c r="CY535" s="295"/>
      <c r="CZ535" s="358"/>
      <c r="DA535" s="358"/>
      <c r="DB535" s="358"/>
      <c r="DC535" s="295"/>
    </row>
    <row r="536" spans="48:107">
      <c r="AV536" s="358"/>
      <c r="AW536" s="295"/>
      <c r="AX536" s="358"/>
      <c r="AY536" s="358"/>
      <c r="AZ536" s="358"/>
      <c r="BA536" s="295"/>
      <c r="BE536" s="358"/>
      <c r="BF536" s="295"/>
      <c r="BG536" s="358"/>
      <c r="BH536" s="358"/>
      <c r="BI536" s="358"/>
      <c r="BJ536" s="295"/>
      <c r="BN536" s="358"/>
      <c r="BO536" s="295"/>
      <c r="BP536" s="358"/>
      <c r="BQ536" s="358"/>
      <c r="BR536" s="358"/>
      <c r="BS536" s="295"/>
      <c r="BW536" s="358"/>
      <c r="BX536" s="295"/>
      <c r="BY536" s="358"/>
      <c r="BZ536" s="358"/>
      <c r="CA536" s="358"/>
      <c r="CB536" s="295"/>
      <c r="CF536" s="358"/>
      <c r="CG536" s="295"/>
      <c r="CH536" s="358"/>
      <c r="CI536" s="358"/>
      <c r="CJ536" s="358"/>
      <c r="CK536" s="295"/>
      <c r="CO536" s="358"/>
      <c r="CP536" s="295"/>
      <c r="CQ536" s="358"/>
      <c r="CR536" s="358"/>
      <c r="CS536" s="358"/>
      <c r="CT536" s="295"/>
      <c r="CX536" s="358"/>
      <c r="CY536" s="295"/>
      <c r="CZ536" s="358"/>
      <c r="DA536" s="358"/>
      <c r="DB536" s="358"/>
      <c r="DC536" s="295"/>
    </row>
    <row r="537" spans="48:107">
      <c r="AV537" s="358"/>
      <c r="AW537" s="295"/>
      <c r="AX537" s="358"/>
      <c r="AY537" s="358"/>
      <c r="AZ537" s="358"/>
      <c r="BA537" s="295"/>
      <c r="BE537" s="358"/>
      <c r="BF537" s="295"/>
      <c r="BG537" s="358"/>
      <c r="BH537" s="358"/>
      <c r="BI537" s="358"/>
      <c r="BJ537" s="295"/>
      <c r="BN537" s="358"/>
      <c r="BO537" s="295"/>
      <c r="BP537" s="358"/>
      <c r="BQ537" s="358"/>
      <c r="BR537" s="358"/>
      <c r="BS537" s="295"/>
      <c r="BW537" s="358"/>
      <c r="BX537" s="295"/>
      <c r="BY537" s="358"/>
      <c r="BZ537" s="358"/>
      <c r="CA537" s="358"/>
      <c r="CB537" s="295"/>
      <c r="CF537" s="358"/>
      <c r="CG537" s="295"/>
      <c r="CH537" s="358"/>
      <c r="CI537" s="358"/>
      <c r="CJ537" s="358"/>
      <c r="CK537" s="295"/>
      <c r="CO537" s="358"/>
      <c r="CP537" s="295"/>
      <c r="CQ537" s="358"/>
      <c r="CR537" s="358"/>
      <c r="CS537" s="358"/>
      <c r="CT537" s="295"/>
      <c r="CX537" s="358"/>
      <c r="CY537" s="295"/>
      <c r="CZ537" s="358"/>
      <c r="DA537" s="358"/>
      <c r="DB537" s="358"/>
      <c r="DC537" s="295"/>
    </row>
    <row r="538" spans="48:107">
      <c r="AV538" s="358"/>
      <c r="AW538" s="295"/>
      <c r="AX538" s="358"/>
      <c r="AY538" s="358"/>
      <c r="AZ538" s="358"/>
      <c r="BA538" s="295"/>
      <c r="BE538" s="358"/>
      <c r="BF538" s="295"/>
      <c r="BG538" s="358"/>
      <c r="BH538" s="358"/>
      <c r="BI538" s="358"/>
      <c r="BJ538" s="295"/>
      <c r="BN538" s="358"/>
      <c r="BO538" s="295"/>
      <c r="BP538" s="358"/>
      <c r="BQ538" s="358"/>
      <c r="BR538" s="358"/>
      <c r="BS538" s="295"/>
      <c r="BW538" s="358"/>
      <c r="BX538" s="295"/>
      <c r="BY538" s="358"/>
      <c r="BZ538" s="358"/>
      <c r="CA538" s="358"/>
      <c r="CB538" s="295"/>
      <c r="CF538" s="358"/>
      <c r="CG538" s="295"/>
      <c r="CH538" s="358"/>
      <c r="CI538" s="358"/>
      <c r="CJ538" s="358"/>
      <c r="CK538" s="295"/>
      <c r="CO538" s="358"/>
      <c r="CP538" s="295"/>
      <c r="CQ538" s="358"/>
      <c r="CR538" s="358"/>
      <c r="CS538" s="358"/>
      <c r="CT538" s="295"/>
      <c r="CX538" s="358"/>
      <c r="CY538" s="295"/>
      <c r="CZ538" s="358"/>
      <c r="DA538" s="358"/>
      <c r="DB538" s="358"/>
      <c r="DC538" s="295"/>
    </row>
    <row r="539" spans="48:107">
      <c r="AV539" s="358"/>
      <c r="AW539" s="295"/>
      <c r="AX539" s="358"/>
      <c r="AY539" s="358"/>
      <c r="AZ539" s="358"/>
      <c r="BA539" s="295"/>
      <c r="BE539" s="358"/>
      <c r="BF539" s="295"/>
      <c r="BG539" s="358"/>
      <c r="BH539" s="358"/>
      <c r="BI539" s="358"/>
      <c r="BJ539" s="295"/>
      <c r="BN539" s="358"/>
      <c r="BO539" s="295"/>
      <c r="BP539" s="358"/>
      <c r="BQ539" s="358"/>
      <c r="BR539" s="358"/>
      <c r="BS539" s="295"/>
      <c r="BW539" s="358"/>
      <c r="BX539" s="295"/>
      <c r="BY539" s="358"/>
      <c r="BZ539" s="358"/>
      <c r="CA539" s="358"/>
      <c r="CB539" s="295"/>
      <c r="CF539" s="358"/>
      <c r="CG539" s="295"/>
      <c r="CH539" s="358"/>
      <c r="CI539" s="358"/>
      <c r="CJ539" s="358"/>
      <c r="CK539" s="295"/>
      <c r="CO539" s="358"/>
      <c r="CP539" s="295"/>
      <c r="CQ539" s="358"/>
      <c r="CR539" s="358"/>
      <c r="CS539" s="358"/>
      <c r="CT539" s="295"/>
      <c r="CX539" s="358"/>
      <c r="CY539" s="295"/>
      <c r="CZ539" s="358"/>
      <c r="DA539" s="358"/>
      <c r="DB539" s="358"/>
      <c r="DC539" s="295"/>
    </row>
    <row r="540" spans="48:107">
      <c r="AV540" s="358"/>
      <c r="AW540" s="295"/>
      <c r="AX540" s="358"/>
      <c r="AY540" s="358"/>
      <c r="AZ540" s="358"/>
      <c r="BA540" s="295"/>
      <c r="BE540" s="358"/>
      <c r="BF540" s="295"/>
      <c r="BG540" s="358"/>
      <c r="BH540" s="358"/>
      <c r="BI540" s="358"/>
      <c r="BJ540" s="295"/>
      <c r="BN540" s="358"/>
      <c r="BO540" s="295"/>
      <c r="BP540" s="358"/>
      <c r="BQ540" s="358"/>
      <c r="BR540" s="358"/>
      <c r="BS540" s="295"/>
      <c r="BW540" s="358"/>
      <c r="BX540" s="295"/>
      <c r="BY540" s="358"/>
      <c r="BZ540" s="358"/>
      <c r="CA540" s="358"/>
      <c r="CB540" s="295"/>
      <c r="CF540" s="358"/>
      <c r="CG540" s="295"/>
      <c r="CH540" s="358"/>
      <c r="CI540" s="358"/>
      <c r="CJ540" s="358"/>
      <c r="CK540" s="295"/>
      <c r="CO540" s="358"/>
      <c r="CP540" s="295"/>
      <c r="CQ540" s="358"/>
      <c r="CR540" s="358"/>
      <c r="CS540" s="358"/>
      <c r="CT540" s="295"/>
      <c r="CX540" s="358"/>
      <c r="CY540" s="295"/>
      <c r="CZ540" s="358"/>
      <c r="DA540" s="358"/>
      <c r="DB540" s="358"/>
      <c r="DC540" s="295"/>
    </row>
    <row r="541" spans="48:107">
      <c r="AV541" s="358"/>
      <c r="AW541" s="295"/>
      <c r="AX541" s="358"/>
      <c r="AY541" s="358"/>
      <c r="AZ541" s="358"/>
      <c r="BA541" s="295"/>
      <c r="BE541" s="358"/>
      <c r="BF541" s="295"/>
      <c r="BG541" s="358"/>
      <c r="BH541" s="358"/>
      <c r="BI541" s="358"/>
      <c r="BJ541" s="295"/>
      <c r="BN541" s="358"/>
      <c r="BO541" s="295"/>
      <c r="BP541" s="358"/>
      <c r="BQ541" s="358"/>
      <c r="BR541" s="358"/>
      <c r="BS541" s="295"/>
      <c r="BW541" s="358"/>
      <c r="BX541" s="295"/>
      <c r="BY541" s="358"/>
      <c r="BZ541" s="358"/>
      <c r="CA541" s="358"/>
      <c r="CB541" s="295"/>
      <c r="CF541" s="358"/>
      <c r="CG541" s="295"/>
      <c r="CH541" s="358"/>
      <c r="CI541" s="358"/>
      <c r="CJ541" s="358"/>
      <c r="CK541" s="295"/>
      <c r="CO541" s="358"/>
      <c r="CP541" s="295"/>
      <c r="CQ541" s="358"/>
      <c r="CR541" s="358"/>
      <c r="CS541" s="358"/>
      <c r="CT541" s="295"/>
      <c r="CX541" s="358"/>
      <c r="CY541" s="295"/>
      <c r="CZ541" s="358"/>
      <c r="DA541" s="358"/>
      <c r="DB541" s="358"/>
      <c r="DC541" s="295"/>
    </row>
    <row r="542" spans="48:107">
      <c r="AV542" s="358"/>
      <c r="AW542" s="295"/>
      <c r="AX542" s="358"/>
      <c r="AY542" s="358"/>
      <c r="AZ542" s="358"/>
      <c r="BA542" s="295"/>
      <c r="BE542" s="358"/>
      <c r="BF542" s="295"/>
      <c r="BG542" s="358"/>
      <c r="BH542" s="358"/>
      <c r="BI542" s="358"/>
      <c r="BJ542" s="295"/>
      <c r="BN542" s="358"/>
      <c r="BO542" s="295"/>
      <c r="BP542" s="358"/>
      <c r="BQ542" s="358"/>
      <c r="BR542" s="358"/>
      <c r="BS542" s="295"/>
      <c r="BW542" s="358"/>
      <c r="BX542" s="295"/>
      <c r="BY542" s="358"/>
      <c r="BZ542" s="358"/>
      <c r="CA542" s="358"/>
      <c r="CB542" s="295"/>
      <c r="CF542" s="358"/>
      <c r="CG542" s="295"/>
      <c r="CH542" s="358"/>
      <c r="CI542" s="358"/>
      <c r="CJ542" s="358"/>
      <c r="CK542" s="295"/>
      <c r="CO542" s="358"/>
      <c r="CP542" s="295"/>
      <c r="CQ542" s="358"/>
      <c r="CR542" s="358"/>
      <c r="CS542" s="358"/>
      <c r="CT542" s="295"/>
      <c r="CX542" s="358"/>
      <c r="CY542" s="295"/>
      <c r="CZ542" s="358"/>
      <c r="DA542" s="358"/>
      <c r="DB542" s="358"/>
      <c r="DC542" s="295"/>
    </row>
    <row r="543" spans="48:107">
      <c r="AV543" s="358"/>
      <c r="AW543" s="295"/>
      <c r="AX543" s="358"/>
      <c r="AY543" s="358"/>
      <c r="AZ543" s="358"/>
      <c r="BA543" s="295"/>
      <c r="BE543" s="358"/>
      <c r="BF543" s="295"/>
      <c r="BG543" s="358"/>
      <c r="BH543" s="358"/>
      <c r="BI543" s="358"/>
      <c r="BJ543" s="295"/>
      <c r="BN543" s="358"/>
      <c r="BO543" s="295"/>
      <c r="BP543" s="358"/>
      <c r="BQ543" s="358"/>
      <c r="BR543" s="358"/>
      <c r="BS543" s="295"/>
      <c r="BW543" s="358"/>
      <c r="BX543" s="295"/>
      <c r="BY543" s="358"/>
      <c r="BZ543" s="358"/>
      <c r="CA543" s="358"/>
      <c r="CB543" s="295"/>
      <c r="CF543" s="358"/>
      <c r="CG543" s="295"/>
      <c r="CH543" s="358"/>
      <c r="CI543" s="358"/>
      <c r="CJ543" s="358"/>
      <c r="CK543" s="295"/>
      <c r="CO543" s="358"/>
      <c r="CP543" s="295"/>
      <c r="CQ543" s="358"/>
      <c r="CR543" s="358"/>
      <c r="CS543" s="358"/>
      <c r="CT543" s="295"/>
      <c r="CX543" s="358"/>
      <c r="CY543" s="295"/>
      <c r="CZ543" s="358"/>
      <c r="DA543" s="358"/>
      <c r="DB543" s="358"/>
      <c r="DC543" s="295"/>
    </row>
    <row r="544" spans="48:107">
      <c r="AV544" s="358"/>
      <c r="AW544" s="295"/>
      <c r="AX544" s="358"/>
      <c r="AY544" s="358"/>
      <c r="AZ544" s="358"/>
      <c r="BA544" s="295"/>
      <c r="BE544" s="358"/>
      <c r="BF544" s="295"/>
      <c r="BG544" s="358"/>
      <c r="BH544" s="358"/>
      <c r="BI544" s="358"/>
      <c r="BJ544" s="295"/>
      <c r="BN544" s="358"/>
      <c r="BO544" s="295"/>
      <c r="BP544" s="358"/>
      <c r="BQ544" s="358"/>
      <c r="BR544" s="358"/>
      <c r="BS544" s="295"/>
      <c r="BW544" s="358"/>
      <c r="BX544" s="295"/>
      <c r="BY544" s="358"/>
      <c r="BZ544" s="358"/>
      <c r="CA544" s="358"/>
      <c r="CB544" s="295"/>
      <c r="CF544" s="358"/>
      <c r="CG544" s="295"/>
      <c r="CH544" s="358"/>
      <c r="CI544" s="358"/>
      <c r="CJ544" s="358"/>
      <c r="CK544" s="295"/>
      <c r="CO544" s="358"/>
      <c r="CP544" s="295"/>
      <c r="CQ544" s="358"/>
      <c r="CR544" s="358"/>
      <c r="CS544" s="358"/>
      <c r="CT544" s="295"/>
      <c r="CX544" s="358"/>
      <c r="CY544" s="295"/>
      <c r="CZ544" s="358"/>
      <c r="DA544" s="358"/>
      <c r="DB544" s="358"/>
      <c r="DC544" s="295"/>
    </row>
    <row r="545" spans="48:107">
      <c r="AV545" s="358"/>
      <c r="AW545" s="295"/>
      <c r="AX545" s="358"/>
      <c r="AY545" s="358"/>
      <c r="AZ545" s="358"/>
      <c r="BA545" s="295"/>
      <c r="BE545" s="358"/>
      <c r="BF545" s="295"/>
      <c r="BG545" s="358"/>
      <c r="BH545" s="358"/>
      <c r="BI545" s="358"/>
      <c r="BJ545" s="295"/>
      <c r="BN545" s="358"/>
      <c r="BO545" s="295"/>
      <c r="BP545" s="358"/>
      <c r="BQ545" s="358"/>
      <c r="BR545" s="358"/>
      <c r="BS545" s="295"/>
      <c r="BW545" s="358"/>
      <c r="BX545" s="295"/>
      <c r="BY545" s="358"/>
      <c r="BZ545" s="358"/>
      <c r="CA545" s="358"/>
      <c r="CB545" s="295"/>
      <c r="CF545" s="358"/>
      <c r="CG545" s="295"/>
      <c r="CH545" s="358"/>
      <c r="CI545" s="358"/>
      <c r="CJ545" s="358"/>
      <c r="CK545" s="295"/>
      <c r="CO545" s="358"/>
      <c r="CP545" s="295"/>
      <c r="CQ545" s="358"/>
      <c r="CR545" s="358"/>
      <c r="CS545" s="358"/>
      <c r="CT545" s="295"/>
      <c r="CX545" s="358"/>
      <c r="CY545" s="295"/>
      <c r="CZ545" s="358"/>
      <c r="DA545" s="358"/>
      <c r="DB545" s="358"/>
      <c r="DC545" s="295"/>
    </row>
    <row r="546" spans="48:107">
      <c r="AV546" s="358"/>
      <c r="AW546" s="295"/>
      <c r="AX546" s="358"/>
      <c r="AY546" s="358"/>
      <c r="AZ546" s="358"/>
      <c r="BA546" s="295"/>
      <c r="BE546" s="358"/>
      <c r="BF546" s="295"/>
      <c r="BG546" s="358"/>
      <c r="BH546" s="358"/>
      <c r="BI546" s="358"/>
      <c r="BJ546" s="295"/>
      <c r="BN546" s="358"/>
      <c r="BO546" s="295"/>
      <c r="BP546" s="358"/>
      <c r="BQ546" s="358"/>
      <c r="BR546" s="358"/>
      <c r="BS546" s="295"/>
      <c r="BW546" s="358"/>
      <c r="BX546" s="295"/>
      <c r="BY546" s="358"/>
      <c r="BZ546" s="358"/>
      <c r="CA546" s="358"/>
      <c r="CB546" s="295"/>
      <c r="CF546" s="358"/>
      <c r="CG546" s="295"/>
      <c r="CH546" s="358"/>
      <c r="CI546" s="358"/>
      <c r="CJ546" s="358"/>
      <c r="CK546" s="295"/>
      <c r="CO546" s="358"/>
      <c r="CP546" s="295"/>
      <c r="CQ546" s="358"/>
      <c r="CR546" s="358"/>
      <c r="CS546" s="358"/>
      <c r="CT546" s="295"/>
      <c r="CX546" s="358"/>
      <c r="CY546" s="295"/>
      <c r="CZ546" s="358"/>
      <c r="DA546" s="358"/>
      <c r="DB546" s="358"/>
      <c r="DC546" s="295"/>
    </row>
    <row r="547" spans="48:107">
      <c r="AV547" s="358"/>
      <c r="AW547" s="295"/>
      <c r="AX547" s="358"/>
      <c r="AY547" s="358"/>
      <c r="AZ547" s="358"/>
      <c r="BA547" s="295"/>
      <c r="BE547" s="358"/>
      <c r="BF547" s="295"/>
      <c r="BG547" s="358"/>
      <c r="BH547" s="358"/>
      <c r="BI547" s="358"/>
      <c r="BJ547" s="295"/>
      <c r="BN547" s="358"/>
      <c r="BO547" s="295"/>
      <c r="BP547" s="358"/>
      <c r="BQ547" s="358"/>
      <c r="BR547" s="358"/>
      <c r="BS547" s="295"/>
      <c r="BW547" s="358"/>
      <c r="BX547" s="295"/>
      <c r="BY547" s="358"/>
      <c r="BZ547" s="358"/>
      <c r="CA547" s="358"/>
      <c r="CB547" s="295"/>
      <c r="CF547" s="358"/>
      <c r="CG547" s="295"/>
      <c r="CH547" s="358"/>
      <c r="CI547" s="358"/>
      <c r="CJ547" s="358"/>
      <c r="CK547" s="295"/>
      <c r="CO547" s="358"/>
      <c r="CP547" s="295"/>
      <c r="CQ547" s="358"/>
      <c r="CR547" s="358"/>
      <c r="CS547" s="358"/>
      <c r="CT547" s="295"/>
      <c r="CX547" s="358"/>
      <c r="CY547" s="295"/>
      <c r="CZ547" s="358"/>
      <c r="DA547" s="358"/>
      <c r="DB547" s="358"/>
      <c r="DC547" s="295"/>
    </row>
    <row r="548" spans="48:107">
      <c r="AV548" s="358"/>
      <c r="AW548" s="295"/>
      <c r="AX548" s="358"/>
      <c r="AY548" s="358"/>
      <c r="AZ548" s="358"/>
      <c r="BA548" s="295"/>
      <c r="BE548" s="358"/>
      <c r="BF548" s="295"/>
      <c r="BG548" s="358"/>
      <c r="BH548" s="358"/>
      <c r="BI548" s="358"/>
      <c r="BJ548" s="295"/>
      <c r="BN548" s="358"/>
      <c r="BO548" s="295"/>
      <c r="BP548" s="358"/>
      <c r="BQ548" s="358"/>
      <c r="BR548" s="358"/>
      <c r="BS548" s="295"/>
      <c r="BW548" s="358"/>
      <c r="BX548" s="295"/>
      <c r="BY548" s="358"/>
      <c r="BZ548" s="358"/>
      <c r="CA548" s="358"/>
      <c r="CB548" s="295"/>
      <c r="CF548" s="358"/>
      <c r="CG548" s="295"/>
      <c r="CH548" s="358"/>
      <c r="CI548" s="358"/>
      <c r="CJ548" s="358"/>
      <c r="CK548" s="295"/>
      <c r="CO548" s="358"/>
      <c r="CP548" s="295"/>
      <c r="CQ548" s="358"/>
      <c r="CR548" s="358"/>
      <c r="CS548" s="358"/>
      <c r="CT548" s="295"/>
      <c r="CX548" s="358"/>
      <c r="CY548" s="295"/>
      <c r="CZ548" s="358"/>
      <c r="DA548" s="358"/>
      <c r="DB548" s="358"/>
      <c r="DC548" s="295"/>
    </row>
    <row r="549" spans="48:107">
      <c r="AV549" s="358"/>
      <c r="AW549" s="295"/>
      <c r="AX549" s="358"/>
      <c r="AY549" s="358"/>
      <c r="AZ549" s="358"/>
      <c r="BA549" s="295"/>
      <c r="BE549" s="358"/>
      <c r="BF549" s="295"/>
      <c r="BG549" s="358"/>
      <c r="BH549" s="358"/>
      <c r="BI549" s="358"/>
      <c r="BJ549" s="295"/>
      <c r="BN549" s="358"/>
      <c r="BO549" s="295"/>
      <c r="BP549" s="358"/>
      <c r="BQ549" s="358"/>
      <c r="BR549" s="358"/>
      <c r="BS549" s="295"/>
      <c r="BW549" s="358"/>
      <c r="BX549" s="295"/>
      <c r="BY549" s="358"/>
      <c r="BZ549" s="358"/>
      <c r="CA549" s="358"/>
      <c r="CB549" s="295"/>
      <c r="CF549" s="358"/>
      <c r="CG549" s="295"/>
      <c r="CH549" s="358"/>
      <c r="CI549" s="358"/>
      <c r="CJ549" s="358"/>
      <c r="CK549" s="295"/>
      <c r="CO549" s="358"/>
      <c r="CP549" s="295"/>
      <c r="CQ549" s="358"/>
      <c r="CR549" s="358"/>
      <c r="CS549" s="358"/>
      <c r="CT549" s="295"/>
      <c r="CX549" s="358"/>
      <c r="CY549" s="295"/>
      <c r="CZ549" s="358"/>
      <c r="DA549" s="358"/>
      <c r="DB549" s="358"/>
      <c r="DC549" s="295"/>
    </row>
    <row r="550" spans="48:107">
      <c r="AV550" s="358"/>
      <c r="AW550" s="295"/>
      <c r="AX550" s="358"/>
      <c r="AY550" s="358"/>
      <c r="AZ550" s="358"/>
      <c r="BA550" s="295"/>
      <c r="BE550" s="358"/>
      <c r="BF550" s="295"/>
      <c r="BG550" s="358"/>
      <c r="BH550" s="358"/>
      <c r="BI550" s="358"/>
      <c r="BJ550" s="295"/>
      <c r="BN550" s="358"/>
      <c r="BO550" s="295"/>
      <c r="BP550" s="358"/>
      <c r="BQ550" s="358"/>
      <c r="BR550" s="358"/>
      <c r="BS550" s="295"/>
      <c r="BW550" s="358"/>
      <c r="BX550" s="295"/>
      <c r="BY550" s="358"/>
      <c r="BZ550" s="358"/>
      <c r="CA550" s="358"/>
      <c r="CB550" s="295"/>
      <c r="CF550" s="358"/>
      <c r="CG550" s="295"/>
      <c r="CH550" s="358"/>
      <c r="CI550" s="358"/>
      <c r="CJ550" s="358"/>
      <c r="CK550" s="295"/>
      <c r="CO550" s="358"/>
      <c r="CP550" s="295"/>
      <c r="CQ550" s="358"/>
      <c r="CR550" s="358"/>
      <c r="CS550" s="358"/>
      <c r="CT550" s="295"/>
      <c r="CX550" s="358"/>
      <c r="CY550" s="295"/>
      <c r="CZ550" s="358"/>
      <c r="DA550" s="358"/>
      <c r="DB550" s="358"/>
      <c r="DC550" s="295"/>
    </row>
    <row r="551" spans="48:107">
      <c r="AV551" s="358"/>
      <c r="AW551" s="295"/>
      <c r="AX551" s="358"/>
      <c r="AY551" s="358"/>
      <c r="AZ551" s="358"/>
      <c r="BA551" s="295"/>
      <c r="BE551" s="358"/>
      <c r="BF551" s="295"/>
      <c r="BG551" s="358"/>
      <c r="BH551" s="358"/>
      <c r="BI551" s="358"/>
      <c r="BJ551" s="295"/>
      <c r="BN551" s="358"/>
      <c r="BO551" s="295"/>
      <c r="BP551" s="358"/>
      <c r="BQ551" s="358"/>
      <c r="BR551" s="358"/>
      <c r="BS551" s="295"/>
      <c r="BW551" s="358"/>
      <c r="BX551" s="295"/>
      <c r="BY551" s="358"/>
      <c r="BZ551" s="358"/>
      <c r="CA551" s="358"/>
      <c r="CB551" s="295"/>
      <c r="CF551" s="358"/>
      <c r="CG551" s="295"/>
      <c r="CH551" s="358"/>
      <c r="CI551" s="358"/>
      <c r="CJ551" s="358"/>
      <c r="CK551" s="295"/>
      <c r="CO551" s="358"/>
      <c r="CP551" s="295"/>
      <c r="CQ551" s="358"/>
      <c r="CR551" s="358"/>
      <c r="CS551" s="358"/>
      <c r="CT551" s="295"/>
      <c r="CX551" s="358"/>
      <c r="CY551" s="295"/>
      <c r="CZ551" s="358"/>
      <c r="DA551" s="358"/>
      <c r="DB551" s="358"/>
      <c r="DC551" s="295"/>
    </row>
    <row r="552" spans="48:107">
      <c r="AV552" s="358"/>
      <c r="AW552" s="295"/>
      <c r="AX552" s="358"/>
      <c r="AY552" s="358"/>
      <c r="AZ552" s="358"/>
      <c r="BA552" s="295"/>
      <c r="BE552" s="358"/>
      <c r="BF552" s="295"/>
      <c r="BG552" s="358"/>
      <c r="BH552" s="358"/>
      <c r="BI552" s="358"/>
      <c r="BJ552" s="295"/>
      <c r="BN552" s="358"/>
      <c r="BO552" s="295"/>
      <c r="BP552" s="358"/>
      <c r="BQ552" s="358"/>
      <c r="BR552" s="358"/>
      <c r="BS552" s="295"/>
      <c r="BW552" s="358"/>
      <c r="BX552" s="295"/>
      <c r="BY552" s="358"/>
      <c r="BZ552" s="358"/>
      <c r="CA552" s="358"/>
      <c r="CB552" s="295"/>
      <c r="CF552" s="358"/>
      <c r="CG552" s="295"/>
      <c r="CH552" s="358"/>
      <c r="CI552" s="358"/>
      <c r="CJ552" s="358"/>
      <c r="CK552" s="295"/>
      <c r="CO552" s="358"/>
      <c r="CP552" s="295"/>
      <c r="CQ552" s="358"/>
      <c r="CR552" s="358"/>
      <c r="CS552" s="358"/>
      <c r="CT552" s="295"/>
      <c r="CX552" s="358"/>
      <c r="CY552" s="295"/>
      <c r="CZ552" s="358"/>
      <c r="DA552" s="358"/>
      <c r="DB552" s="358"/>
      <c r="DC552" s="295"/>
    </row>
    <row r="553" spans="48:107">
      <c r="AV553" s="358"/>
      <c r="AW553" s="295"/>
      <c r="AX553" s="358"/>
      <c r="AY553" s="358"/>
      <c r="AZ553" s="358"/>
      <c r="BA553" s="295"/>
      <c r="BE553" s="358"/>
      <c r="BF553" s="295"/>
      <c r="BG553" s="358"/>
      <c r="BH553" s="358"/>
      <c r="BI553" s="358"/>
      <c r="BJ553" s="295"/>
      <c r="BN553" s="358"/>
      <c r="BO553" s="295"/>
      <c r="BP553" s="358"/>
      <c r="BQ553" s="358"/>
      <c r="BR553" s="358"/>
      <c r="BS553" s="295"/>
      <c r="BW553" s="358"/>
      <c r="BX553" s="295"/>
      <c r="BY553" s="358"/>
      <c r="BZ553" s="358"/>
      <c r="CA553" s="358"/>
      <c r="CB553" s="295"/>
      <c r="CF553" s="358"/>
      <c r="CG553" s="295"/>
      <c r="CH553" s="358"/>
      <c r="CI553" s="358"/>
      <c r="CJ553" s="358"/>
      <c r="CK553" s="295"/>
      <c r="CO553" s="358"/>
      <c r="CP553" s="295"/>
      <c r="CQ553" s="358"/>
      <c r="CR553" s="358"/>
      <c r="CS553" s="358"/>
      <c r="CT553" s="295"/>
      <c r="CX553" s="358"/>
      <c r="CY553" s="295"/>
      <c r="CZ553" s="358"/>
      <c r="DA553" s="358"/>
      <c r="DB553" s="358"/>
      <c r="DC553" s="295"/>
    </row>
    <row r="554" spans="48:107">
      <c r="AV554" s="358"/>
      <c r="AW554" s="295"/>
      <c r="AX554" s="358"/>
      <c r="AY554" s="358"/>
      <c r="AZ554" s="358"/>
      <c r="BA554" s="295"/>
      <c r="BE554" s="358"/>
      <c r="BF554" s="295"/>
      <c r="BG554" s="358"/>
      <c r="BH554" s="358"/>
      <c r="BI554" s="358"/>
      <c r="BJ554" s="295"/>
      <c r="BN554" s="358"/>
      <c r="BO554" s="295"/>
      <c r="BP554" s="358"/>
      <c r="BQ554" s="358"/>
      <c r="BR554" s="358"/>
      <c r="BS554" s="295"/>
      <c r="BW554" s="358"/>
      <c r="BX554" s="295"/>
      <c r="BY554" s="358"/>
      <c r="BZ554" s="358"/>
      <c r="CA554" s="358"/>
      <c r="CB554" s="295"/>
      <c r="CF554" s="358"/>
      <c r="CG554" s="295"/>
      <c r="CH554" s="358"/>
      <c r="CI554" s="358"/>
      <c r="CJ554" s="358"/>
      <c r="CK554" s="295"/>
      <c r="CO554" s="358"/>
      <c r="CP554" s="295"/>
      <c r="CQ554" s="358"/>
      <c r="CR554" s="358"/>
      <c r="CS554" s="358"/>
      <c r="CT554" s="295"/>
      <c r="CX554" s="358"/>
      <c r="CY554" s="295"/>
      <c r="CZ554" s="358"/>
      <c r="DA554" s="358"/>
      <c r="DB554" s="358"/>
      <c r="DC554" s="295"/>
    </row>
    <row r="555" spans="48:107">
      <c r="AV555" s="358"/>
      <c r="AW555" s="295"/>
      <c r="AX555" s="358"/>
      <c r="AY555" s="358"/>
      <c r="AZ555" s="358"/>
      <c r="BA555" s="295"/>
      <c r="BE555" s="358"/>
      <c r="BF555" s="295"/>
      <c r="BG555" s="358"/>
      <c r="BH555" s="358"/>
      <c r="BI555" s="358"/>
      <c r="BJ555" s="295"/>
      <c r="BN555" s="358"/>
      <c r="BO555" s="295"/>
      <c r="BP555" s="358"/>
      <c r="BQ555" s="358"/>
      <c r="BR555" s="358"/>
      <c r="BS555" s="295"/>
      <c r="BW555" s="358"/>
      <c r="BX555" s="295"/>
      <c r="BY555" s="358"/>
      <c r="BZ555" s="358"/>
      <c r="CA555" s="358"/>
      <c r="CB555" s="295"/>
      <c r="CF555" s="358"/>
      <c r="CG555" s="295"/>
      <c r="CH555" s="358"/>
      <c r="CI555" s="358"/>
      <c r="CJ555" s="358"/>
      <c r="CK555" s="295"/>
      <c r="CO555" s="358"/>
      <c r="CP555" s="295"/>
      <c r="CQ555" s="358"/>
      <c r="CR555" s="358"/>
      <c r="CS555" s="358"/>
      <c r="CT555" s="295"/>
      <c r="CX555" s="358"/>
      <c r="CY555" s="295"/>
      <c r="CZ555" s="358"/>
      <c r="DA555" s="358"/>
      <c r="DB555" s="358"/>
      <c r="DC555" s="295"/>
    </row>
    <row r="556" spans="48:107">
      <c r="AV556" s="358"/>
      <c r="AW556" s="295"/>
      <c r="AX556" s="358"/>
      <c r="AY556" s="358"/>
      <c r="AZ556" s="358"/>
      <c r="BA556" s="295"/>
      <c r="BE556" s="358"/>
      <c r="BF556" s="295"/>
      <c r="BG556" s="358"/>
      <c r="BH556" s="358"/>
      <c r="BI556" s="358"/>
      <c r="BJ556" s="295"/>
      <c r="BN556" s="358"/>
      <c r="BO556" s="295"/>
      <c r="BP556" s="358"/>
      <c r="BQ556" s="358"/>
      <c r="BR556" s="358"/>
      <c r="BS556" s="295"/>
      <c r="BW556" s="358"/>
      <c r="BX556" s="295"/>
      <c r="BY556" s="358"/>
      <c r="BZ556" s="358"/>
      <c r="CA556" s="358"/>
      <c r="CB556" s="295"/>
      <c r="CF556" s="358"/>
      <c r="CG556" s="295"/>
      <c r="CH556" s="358"/>
      <c r="CI556" s="358"/>
      <c r="CJ556" s="358"/>
      <c r="CK556" s="295"/>
      <c r="CO556" s="358"/>
      <c r="CP556" s="295"/>
      <c r="CQ556" s="358"/>
      <c r="CR556" s="358"/>
      <c r="CS556" s="358"/>
      <c r="CT556" s="295"/>
      <c r="CX556" s="358"/>
      <c r="CY556" s="295"/>
      <c r="CZ556" s="358"/>
      <c r="DA556" s="358"/>
      <c r="DB556" s="358"/>
      <c r="DC556" s="295"/>
    </row>
    <row r="557" spans="48:107">
      <c r="AV557" s="358"/>
      <c r="AW557" s="295"/>
      <c r="AX557" s="358"/>
      <c r="AY557" s="358"/>
      <c r="AZ557" s="358"/>
      <c r="BA557" s="295"/>
      <c r="BE557" s="358"/>
      <c r="BF557" s="295"/>
      <c r="BG557" s="358"/>
      <c r="BH557" s="358"/>
      <c r="BI557" s="358"/>
      <c r="BJ557" s="295"/>
      <c r="BN557" s="358"/>
      <c r="BO557" s="295"/>
      <c r="BP557" s="358"/>
      <c r="BQ557" s="358"/>
      <c r="BR557" s="358"/>
      <c r="BS557" s="295"/>
      <c r="BW557" s="358"/>
      <c r="BX557" s="295"/>
      <c r="BY557" s="358"/>
      <c r="BZ557" s="358"/>
      <c r="CA557" s="358"/>
      <c r="CB557" s="295"/>
      <c r="CF557" s="358"/>
      <c r="CG557" s="295"/>
      <c r="CH557" s="358"/>
      <c r="CI557" s="358"/>
      <c r="CJ557" s="358"/>
      <c r="CK557" s="295"/>
      <c r="CO557" s="358"/>
      <c r="CP557" s="295"/>
      <c r="CQ557" s="358"/>
      <c r="CR557" s="358"/>
      <c r="CS557" s="358"/>
      <c r="CT557" s="295"/>
      <c r="CX557" s="358"/>
      <c r="CY557" s="295"/>
      <c r="CZ557" s="358"/>
      <c r="DA557" s="358"/>
      <c r="DB557" s="358"/>
      <c r="DC557" s="295"/>
    </row>
    <row r="558" spans="48:107">
      <c r="AV558" s="358"/>
      <c r="AW558" s="295"/>
      <c r="AX558" s="358"/>
      <c r="AY558" s="358"/>
      <c r="AZ558" s="358"/>
      <c r="BA558" s="295"/>
      <c r="BE558" s="358"/>
      <c r="BF558" s="295"/>
      <c r="BG558" s="358"/>
      <c r="BH558" s="358"/>
      <c r="BI558" s="358"/>
      <c r="BJ558" s="295"/>
      <c r="BN558" s="358"/>
      <c r="BO558" s="295"/>
      <c r="BP558" s="358"/>
      <c r="BQ558" s="358"/>
      <c r="BR558" s="358"/>
      <c r="BS558" s="295"/>
      <c r="BW558" s="358"/>
      <c r="BX558" s="295"/>
      <c r="BY558" s="358"/>
      <c r="BZ558" s="358"/>
      <c r="CA558" s="358"/>
      <c r="CB558" s="295"/>
      <c r="CF558" s="358"/>
      <c r="CG558" s="295"/>
      <c r="CH558" s="358"/>
      <c r="CI558" s="358"/>
      <c r="CJ558" s="358"/>
      <c r="CK558" s="295"/>
      <c r="CO558" s="358"/>
      <c r="CP558" s="295"/>
      <c r="CQ558" s="358"/>
      <c r="CR558" s="358"/>
      <c r="CS558" s="358"/>
      <c r="CT558" s="295"/>
      <c r="CX558" s="358"/>
      <c r="CY558" s="295"/>
      <c r="CZ558" s="358"/>
      <c r="DA558" s="358"/>
      <c r="DB558" s="358"/>
      <c r="DC558" s="295"/>
    </row>
    <row r="559" spans="48:107">
      <c r="AV559" s="358"/>
      <c r="AW559" s="295"/>
      <c r="AX559" s="358"/>
      <c r="AY559" s="358"/>
      <c r="AZ559" s="358"/>
      <c r="BA559" s="295"/>
      <c r="BE559" s="358"/>
      <c r="BF559" s="295"/>
      <c r="BG559" s="358"/>
      <c r="BH559" s="358"/>
      <c r="BI559" s="358"/>
      <c r="BJ559" s="295"/>
      <c r="BN559" s="358"/>
      <c r="BO559" s="295"/>
      <c r="BP559" s="358"/>
      <c r="BQ559" s="358"/>
      <c r="BR559" s="358"/>
      <c r="BS559" s="295"/>
      <c r="BW559" s="358"/>
      <c r="BX559" s="295"/>
      <c r="BY559" s="358"/>
      <c r="BZ559" s="358"/>
      <c r="CA559" s="358"/>
      <c r="CB559" s="295"/>
      <c r="CF559" s="358"/>
      <c r="CG559" s="295"/>
      <c r="CH559" s="358"/>
      <c r="CI559" s="358"/>
      <c r="CJ559" s="358"/>
      <c r="CK559" s="295"/>
      <c r="CO559" s="358"/>
      <c r="CP559" s="295"/>
      <c r="CQ559" s="358"/>
      <c r="CR559" s="358"/>
      <c r="CS559" s="358"/>
      <c r="CT559" s="295"/>
      <c r="CX559" s="358"/>
      <c r="CY559" s="295"/>
      <c r="CZ559" s="358"/>
      <c r="DA559" s="358"/>
      <c r="DB559" s="358"/>
      <c r="DC559" s="295"/>
    </row>
    <row r="560" spans="48:107">
      <c r="AV560" s="358"/>
      <c r="AW560" s="295"/>
      <c r="AX560" s="295"/>
      <c r="AY560" s="358"/>
      <c r="AZ560" s="358"/>
      <c r="BA560" s="295"/>
      <c r="BE560" s="358"/>
      <c r="BF560" s="295"/>
      <c r="BG560" s="358"/>
      <c r="BH560" s="358"/>
      <c r="BI560" s="358"/>
      <c r="BJ560" s="295"/>
      <c r="BN560" s="358"/>
      <c r="BO560" s="295"/>
      <c r="BP560" s="358"/>
      <c r="BQ560" s="358"/>
      <c r="BR560" s="358"/>
      <c r="BS560" s="295"/>
      <c r="BW560" s="358"/>
      <c r="BX560" s="295"/>
      <c r="BY560" s="358"/>
      <c r="BZ560" s="358"/>
      <c r="CA560" s="358"/>
      <c r="CB560" s="295"/>
      <c r="CF560" s="358"/>
      <c r="CG560" s="295"/>
      <c r="CH560" s="358"/>
      <c r="CI560" s="358"/>
      <c r="CJ560" s="358"/>
      <c r="CK560" s="295"/>
      <c r="CO560" s="358"/>
      <c r="CP560" s="295"/>
      <c r="CQ560" s="358"/>
      <c r="CR560" s="358"/>
      <c r="CS560" s="358"/>
      <c r="CT560" s="295"/>
      <c r="CX560" s="358"/>
      <c r="CY560" s="295"/>
      <c r="CZ560" s="358"/>
      <c r="DA560" s="358"/>
      <c r="DB560" s="358"/>
      <c r="DC560" s="295"/>
    </row>
    <row r="561" spans="48:107">
      <c r="AV561" s="358"/>
      <c r="AW561" s="295"/>
      <c r="AX561" s="295"/>
      <c r="AY561" s="358"/>
      <c r="AZ561" s="358"/>
      <c r="BA561" s="295"/>
      <c r="BE561" s="358"/>
      <c r="BF561" s="295"/>
      <c r="BG561" s="358"/>
      <c r="BH561" s="358"/>
      <c r="BI561" s="358"/>
      <c r="BJ561" s="295"/>
      <c r="BN561" s="358"/>
      <c r="BO561" s="295"/>
      <c r="BP561" s="358"/>
      <c r="BQ561" s="358"/>
      <c r="BR561" s="358"/>
      <c r="BS561" s="295"/>
      <c r="BW561" s="358"/>
      <c r="BX561" s="295"/>
      <c r="BY561" s="358"/>
      <c r="BZ561" s="358"/>
      <c r="CA561" s="358"/>
      <c r="CB561" s="295"/>
      <c r="CF561" s="358"/>
      <c r="CG561" s="295"/>
      <c r="CH561" s="358"/>
      <c r="CI561" s="358"/>
      <c r="CJ561" s="358"/>
      <c r="CK561" s="295"/>
      <c r="CO561" s="358"/>
      <c r="CP561" s="295"/>
      <c r="CQ561" s="358"/>
      <c r="CR561" s="358"/>
      <c r="CS561" s="358"/>
      <c r="CT561" s="295"/>
      <c r="CX561" s="358"/>
      <c r="CY561" s="295"/>
      <c r="CZ561" s="358"/>
      <c r="DA561" s="358"/>
      <c r="DB561" s="358"/>
      <c r="DC561" s="295"/>
    </row>
    <row r="562" spans="48:107">
      <c r="AV562" s="358"/>
      <c r="AW562" s="295"/>
      <c r="AX562" s="295"/>
      <c r="AY562" s="358"/>
      <c r="AZ562" s="358"/>
      <c r="BA562" s="295"/>
      <c r="BE562" s="358"/>
      <c r="BF562" s="295"/>
      <c r="BG562" s="358"/>
      <c r="BH562" s="358"/>
      <c r="BI562" s="358"/>
      <c r="BJ562" s="295"/>
      <c r="BN562" s="358"/>
      <c r="BO562" s="295"/>
      <c r="BP562" s="358"/>
      <c r="BQ562" s="358"/>
      <c r="BR562" s="358"/>
      <c r="BS562" s="295"/>
      <c r="BW562" s="358"/>
      <c r="BX562" s="295"/>
      <c r="BY562" s="358"/>
      <c r="BZ562" s="358"/>
      <c r="CA562" s="358"/>
      <c r="CB562" s="295"/>
      <c r="CF562" s="358"/>
      <c r="CG562" s="295"/>
      <c r="CH562" s="358"/>
      <c r="CI562" s="358"/>
      <c r="CJ562" s="358"/>
      <c r="CK562" s="295"/>
      <c r="CO562" s="358"/>
      <c r="CP562" s="295"/>
      <c r="CQ562" s="358"/>
      <c r="CR562" s="358"/>
      <c r="CS562" s="358"/>
      <c r="CT562" s="295"/>
      <c r="CX562" s="358"/>
      <c r="CY562" s="295"/>
      <c r="CZ562" s="358"/>
      <c r="DA562" s="358"/>
      <c r="DB562" s="358"/>
      <c r="DC562" s="295"/>
    </row>
    <row r="563" spans="48:107">
      <c r="AV563" s="358"/>
      <c r="AW563" s="295"/>
      <c r="AX563" s="295"/>
      <c r="AY563" s="358"/>
      <c r="AZ563" s="358"/>
      <c r="BA563" s="295"/>
      <c r="BE563" s="358"/>
      <c r="BF563" s="295"/>
      <c r="BG563" s="358"/>
      <c r="BH563" s="358"/>
      <c r="BI563" s="358"/>
      <c r="BJ563" s="295"/>
      <c r="BN563" s="358"/>
      <c r="BO563" s="295"/>
      <c r="BP563" s="358"/>
      <c r="BQ563" s="358"/>
      <c r="BR563" s="358"/>
      <c r="BS563" s="295"/>
      <c r="BW563" s="358"/>
      <c r="BX563" s="295"/>
      <c r="BY563" s="358"/>
      <c r="BZ563" s="358"/>
      <c r="CA563" s="358"/>
      <c r="CB563" s="295"/>
      <c r="CF563" s="358"/>
      <c r="CG563" s="295"/>
      <c r="CH563" s="358"/>
      <c r="CI563" s="358"/>
      <c r="CJ563" s="358"/>
      <c r="CK563" s="295"/>
      <c r="CO563" s="358"/>
      <c r="CP563" s="295"/>
      <c r="CQ563" s="358"/>
      <c r="CR563" s="358"/>
      <c r="CS563" s="358"/>
      <c r="CT563" s="295"/>
      <c r="CX563" s="358"/>
      <c r="CY563" s="295"/>
      <c r="CZ563" s="358"/>
      <c r="DA563" s="358"/>
      <c r="DB563" s="358"/>
      <c r="DC563" s="295"/>
    </row>
    <row r="564" spans="48:107">
      <c r="AV564" s="358"/>
      <c r="AW564" s="295"/>
      <c r="AX564" s="295"/>
      <c r="AY564" s="358"/>
      <c r="AZ564" s="358"/>
      <c r="BA564" s="295"/>
      <c r="BE564" s="358"/>
      <c r="BF564" s="295"/>
      <c r="BG564" s="358"/>
      <c r="BH564" s="358"/>
      <c r="BI564" s="358"/>
      <c r="BJ564" s="295"/>
      <c r="BN564" s="358"/>
      <c r="BO564" s="295"/>
      <c r="BP564" s="358"/>
      <c r="BQ564" s="358"/>
      <c r="BR564" s="358"/>
      <c r="BS564" s="295"/>
      <c r="BW564" s="358"/>
      <c r="BX564" s="295"/>
      <c r="BY564" s="358"/>
      <c r="BZ564" s="358"/>
      <c r="CA564" s="358"/>
      <c r="CB564" s="295"/>
      <c r="CF564" s="358"/>
      <c r="CG564" s="295"/>
      <c r="CH564" s="358"/>
      <c r="CI564" s="358"/>
      <c r="CJ564" s="358"/>
      <c r="CK564" s="295"/>
      <c r="CO564" s="358"/>
      <c r="CP564" s="295"/>
      <c r="CQ564" s="358"/>
      <c r="CR564" s="358"/>
      <c r="CS564" s="358"/>
      <c r="CT564" s="295"/>
      <c r="CX564" s="358"/>
      <c r="CY564" s="295"/>
      <c r="CZ564" s="358"/>
      <c r="DA564" s="358"/>
      <c r="DB564" s="358"/>
      <c r="DC564" s="295"/>
    </row>
    <row r="565" spans="48:107">
      <c r="AV565" s="358"/>
      <c r="AW565" s="295"/>
      <c r="AX565" s="295"/>
      <c r="AY565" s="358"/>
      <c r="AZ565" s="358"/>
      <c r="BA565" s="295"/>
      <c r="BE565" s="358"/>
      <c r="BF565" s="295"/>
      <c r="BG565" s="358"/>
      <c r="BH565" s="358"/>
      <c r="BI565" s="358"/>
      <c r="BJ565" s="295"/>
      <c r="BN565" s="358"/>
      <c r="BO565" s="295"/>
      <c r="BP565" s="358"/>
      <c r="BQ565" s="358"/>
      <c r="BR565" s="358"/>
      <c r="BS565" s="295"/>
      <c r="BW565" s="358"/>
      <c r="BX565" s="295"/>
      <c r="BY565" s="358"/>
      <c r="BZ565" s="358"/>
      <c r="CA565" s="358"/>
      <c r="CB565" s="295"/>
      <c r="CF565" s="358"/>
      <c r="CG565" s="295"/>
      <c r="CH565" s="358"/>
      <c r="CI565" s="358"/>
      <c r="CJ565" s="358"/>
      <c r="CK565" s="295"/>
      <c r="CO565" s="358"/>
      <c r="CP565" s="295"/>
      <c r="CQ565" s="358"/>
      <c r="CR565" s="358"/>
      <c r="CS565" s="358"/>
      <c r="CT565" s="295"/>
      <c r="CX565" s="358"/>
      <c r="CY565" s="295"/>
      <c r="CZ565" s="358"/>
      <c r="DA565" s="358"/>
      <c r="DB565" s="358"/>
      <c r="DC565" s="295"/>
    </row>
    <row r="566" spans="48:107">
      <c r="AV566" s="358"/>
      <c r="AW566" s="295"/>
      <c r="AX566" s="295"/>
      <c r="AY566" s="358"/>
      <c r="AZ566" s="358"/>
      <c r="BA566" s="295"/>
      <c r="BE566" s="358"/>
      <c r="BF566" s="295"/>
      <c r="BG566" s="358"/>
      <c r="BH566" s="358"/>
      <c r="BI566" s="358"/>
      <c r="BJ566" s="295"/>
      <c r="BN566" s="358"/>
      <c r="BO566" s="295"/>
      <c r="BP566" s="358"/>
      <c r="BQ566" s="358"/>
      <c r="BR566" s="358"/>
      <c r="BS566" s="295"/>
      <c r="BW566" s="358"/>
      <c r="BX566" s="295"/>
      <c r="BY566" s="358"/>
      <c r="BZ566" s="358"/>
      <c r="CA566" s="358"/>
      <c r="CB566" s="295"/>
      <c r="CF566" s="358"/>
      <c r="CG566" s="295"/>
      <c r="CH566" s="358"/>
      <c r="CI566" s="358"/>
      <c r="CJ566" s="358"/>
      <c r="CK566" s="295"/>
      <c r="CO566" s="358"/>
      <c r="CP566" s="295"/>
      <c r="CQ566" s="358"/>
      <c r="CR566" s="358"/>
      <c r="CS566" s="358"/>
      <c r="CT566" s="295"/>
      <c r="CX566" s="358"/>
      <c r="CY566" s="295"/>
      <c r="CZ566" s="358"/>
      <c r="DA566" s="358"/>
      <c r="DB566" s="358"/>
      <c r="DC566" s="295"/>
    </row>
    <row r="567" spans="48:107">
      <c r="AV567" s="358"/>
      <c r="AW567" s="295"/>
      <c r="AX567" s="295"/>
      <c r="AY567" s="358"/>
      <c r="AZ567" s="358"/>
      <c r="BA567" s="295"/>
      <c r="BE567" s="358"/>
      <c r="BF567" s="295"/>
      <c r="BG567" s="358"/>
      <c r="BH567" s="358"/>
      <c r="BI567" s="358"/>
      <c r="BJ567" s="295"/>
      <c r="BN567" s="358"/>
      <c r="BO567" s="295"/>
      <c r="BP567" s="358"/>
      <c r="BQ567" s="358"/>
      <c r="BR567" s="358"/>
      <c r="BS567" s="295"/>
      <c r="BW567" s="358"/>
      <c r="BX567" s="295"/>
      <c r="BY567" s="358"/>
      <c r="BZ567" s="358"/>
      <c r="CA567" s="358"/>
      <c r="CB567" s="295"/>
      <c r="CF567" s="358"/>
      <c r="CG567" s="295"/>
      <c r="CH567" s="358"/>
      <c r="CI567" s="358"/>
      <c r="CJ567" s="358"/>
      <c r="CK567" s="295"/>
      <c r="CO567" s="358"/>
      <c r="CP567" s="295"/>
      <c r="CQ567" s="358"/>
      <c r="CR567" s="358"/>
      <c r="CS567" s="358"/>
      <c r="CT567" s="295"/>
      <c r="CX567" s="358"/>
      <c r="CY567" s="295"/>
      <c r="CZ567" s="358"/>
      <c r="DA567" s="358"/>
      <c r="DB567" s="358"/>
      <c r="DC567" s="295"/>
    </row>
    <row r="568" spans="48:107">
      <c r="AV568" s="358"/>
      <c r="AW568" s="295"/>
      <c r="AX568" s="295"/>
      <c r="AY568" s="358"/>
      <c r="AZ568" s="358"/>
      <c r="BA568" s="295"/>
      <c r="BE568" s="358"/>
      <c r="BF568" s="295"/>
      <c r="BG568" s="358"/>
      <c r="BH568" s="358"/>
      <c r="BI568" s="358"/>
      <c r="BJ568" s="295"/>
      <c r="BN568" s="358"/>
      <c r="BO568" s="295"/>
      <c r="BP568" s="358"/>
      <c r="BQ568" s="358"/>
      <c r="BR568" s="358"/>
      <c r="BS568" s="295"/>
      <c r="BW568" s="358"/>
      <c r="BX568" s="295"/>
      <c r="BY568" s="358"/>
      <c r="BZ568" s="358"/>
      <c r="CA568" s="358"/>
      <c r="CB568" s="295"/>
      <c r="CF568" s="358"/>
      <c r="CG568" s="295"/>
      <c r="CH568" s="358"/>
      <c r="CI568" s="358"/>
      <c r="CJ568" s="358"/>
      <c r="CK568" s="295"/>
      <c r="CO568" s="358"/>
      <c r="CP568" s="295"/>
      <c r="CQ568" s="358"/>
      <c r="CR568" s="358"/>
      <c r="CS568" s="358"/>
      <c r="CT568" s="295"/>
      <c r="CX568" s="358"/>
      <c r="CY568" s="295"/>
      <c r="CZ568" s="358"/>
      <c r="DA568" s="358"/>
      <c r="DB568" s="358"/>
      <c r="DC568" s="295"/>
    </row>
    <row r="569" spans="48:107">
      <c r="AV569" s="358"/>
      <c r="AW569" s="295"/>
      <c r="AX569" s="295"/>
      <c r="AY569" s="358"/>
      <c r="AZ569" s="358"/>
      <c r="BA569" s="295"/>
      <c r="BE569" s="358"/>
      <c r="BF569" s="295"/>
      <c r="BG569" s="358"/>
      <c r="BH569" s="358"/>
      <c r="BI569" s="358"/>
      <c r="BJ569" s="295"/>
      <c r="BN569" s="358"/>
      <c r="BO569" s="295"/>
      <c r="BP569" s="358"/>
      <c r="BQ569" s="358"/>
      <c r="BR569" s="358"/>
      <c r="BS569" s="295"/>
      <c r="BW569" s="358"/>
      <c r="BX569" s="295"/>
      <c r="BY569" s="358"/>
      <c r="BZ569" s="358"/>
      <c r="CA569" s="358"/>
      <c r="CB569" s="295"/>
      <c r="CF569" s="358"/>
      <c r="CG569" s="295"/>
      <c r="CH569" s="358"/>
      <c r="CI569" s="358"/>
      <c r="CJ569" s="358"/>
      <c r="CK569" s="295"/>
      <c r="CO569" s="358"/>
      <c r="CP569" s="295"/>
      <c r="CQ569" s="358"/>
      <c r="CR569" s="358"/>
      <c r="CS569" s="358"/>
      <c r="CT569" s="295"/>
      <c r="CX569" s="358"/>
      <c r="CY569" s="295"/>
      <c r="CZ569" s="358"/>
      <c r="DA569" s="358"/>
      <c r="DB569" s="358"/>
      <c r="DC569" s="295"/>
    </row>
    <row r="570" spans="48:107">
      <c r="AV570" s="358"/>
      <c r="AW570" s="295"/>
      <c r="AX570" s="295"/>
      <c r="AY570" s="358"/>
      <c r="AZ570" s="358"/>
      <c r="BA570" s="295"/>
      <c r="BE570" s="358"/>
      <c r="BF570" s="295"/>
      <c r="BG570" s="358"/>
      <c r="BH570" s="358"/>
      <c r="BI570" s="358"/>
      <c r="BJ570" s="295"/>
      <c r="BN570" s="358"/>
      <c r="BO570" s="295"/>
      <c r="BP570" s="358"/>
      <c r="BQ570" s="358"/>
      <c r="BR570" s="358"/>
      <c r="BS570" s="295"/>
      <c r="BW570" s="358"/>
      <c r="BX570" s="295"/>
      <c r="BY570" s="358"/>
      <c r="BZ570" s="358"/>
      <c r="CA570" s="358"/>
      <c r="CB570" s="295"/>
      <c r="CF570" s="358"/>
      <c r="CG570" s="295"/>
      <c r="CH570" s="358"/>
      <c r="CI570" s="358"/>
      <c r="CJ570" s="358"/>
      <c r="CK570" s="295"/>
      <c r="CO570" s="358"/>
      <c r="CP570" s="295"/>
      <c r="CQ570" s="358"/>
      <c r="CR570" s="358"/>
      <c r="CS570" s="358"/>
      <c r="CT570" s="295"/>
      <c r="CX570" s="358"/>
      <c r="CY570" s="295"/>
      <c r="CZ570" s="358"/>
      <c r="DA570" s="358"/>
      <c r="DB570" s="358"/>
      <c r="DC570" s="295"/>
    </row>
    <row r="571" spans="48:107">
      <c r="AV571" s="358"/>
      <c r="AW571" s="295"/>
      <c r="AX571" s="295"/>
      <c r="AY571" s="358"/>
      <c r="AZ571" s="358"/>
      <c r="BA571" s="295"/>
      <c r="BE571" s="358"/>
      <c r="BF571" s="295"/>
      <c r="BG571" s="358"/>
      <c r="BH571" s="358"/>
      <c r="BI571" s="358"/>
      <c r="BJ571" s="295"/>
      <c r="BN571" s="358"/>
      <c r="BO571" s="295"/>
      <c r="BP571" s="358"/>
      <c r="BQ571" s="358"/>
      <c r="BR571" s="358"/>
      <c r="BS571" s="295"/>
      <c r="BW571" s="358"/>
      <c r="BX571" s="295"/>
      <c r="BY571" s="358"/>
      <c r="BZ571" s="358"/>
      <c r="CA571" s="358"/>
      <c r="CB571" s="295"/>
      <c r="CF571" s="358"/>
      <c r="CG571" s="295"/>
      <c r="CH571" s="358"/>
      <c r="CI571" s="358"/>
      <c r="CJ571" s="358"/>
      <c r="CK571" s="295"/>
      <c r="CO571" s="358"/>
      <c r="CP571" s="295"/>
      <c r="CQ571" s="358"/>
      <c r="CR571" s="358"/>
      <c r="CS571" s="358"/>
      <c r="CT571" s="295"/>
      <c r="CX571" s="358"/>
      <c r="CY571" s="295"/>
      <c r="CZ571" s="358"/>
      <c r="DA571" s="358"/>
      <c r="DB571" s="358"/>
      <c r="DC571" s="295"/>
    </row>
    <row r="572" spans="48:107">
      <c r="AV572" s="358"/>
      <c r="AW572" s="295"/>
      <c r="AX572" s="295"/>
      <c r="AY572" s="358"/>
      <c r="AZ572" s="358"/>
      <c r="BA572" s="295"/>
      <c r="BE572" s="358"/>
      <c r="BF572" s="295"/>
      <c r="BG572" s="358"/>
      <c r="BH572" s="358"/>
      <c r="BI572" s="358"/>
      <c r="BJ572" s="295"/>
      <c r="BN572" s="358"/>
      <c r="BO572" s="295"/>
      <c r="BP572" s="358"/>
      <c r="BQ572" s="358"/>
      <c r="BR572" s="358"/>
      <c r="BS572" s="295"/>
      <c r="BW572" s="358"/>
      <c r="BX572" s="295"/>
      <c r="BY572" s="358"/>
      <c r="BZ572" s="358"/>
      <c r="CA572" s="358"/>
      <c r="CB572" s="295"/>
      <c r="CF572" s="358"/>
      <c r="CG572" s="295"/>
      <c r="CH572" s="358"/>
      <c r="CI572" s="358"/>
      <c r="CJ572" s="358"/>
      <c r="CK572" s="295"/>
      <c r="CO572" s="358"/>
      <c r="CP572" s="295"/>
      <c r="CQ572" s="358"/>
      <c r="CR572" s="358"/>
      <c r="CS572" s="358"/>
      <c r="CT572" s="295"/>
      <c r="CX572" s="358"/>
      <c r="CY572" s="295"/>
      <c r="CZ572" s="358"/>
      <c r="DA572" s="358"/>
      <c r="DB572" s="358"/>
      <c r="DC572" s="295"/>
    </row>
    <row r="573" spans="48:107">
      <c r="AV573" s="358"/>
      <c r="AW573" s="295"/>
      <c r="AX573" s="295"/>
      <c r="AY573" s="358"/>
      <c r="AZ573" s="358"/>
      <c r="BA573" s="295"/>
      <c r="BE573" s="358"/>
      <c r="BF573" s="295"/>
      <c r="BG573" s="358"/>
      <c r="BH573" s="358"/>
      <c r="BI573" s="358"/>
      <c r="BJ573" s="295"/>
      <c r="BN573" s="358"/>
      <c r="BO573" s="295"/>
      <c r="BP573" s="358"/>
      <c r="BQ573" s="358"/>
      <c r="BR573" s="358"/>
      <c r="BS573" s="295"/>
      <c r="BW573" s="358"/>
      <c r="BX573" s="295"/>
      <c r="BY573" s="358"/>
      <c r="BZ573" s="358"/>
      <c r="CA573" s="358"/>
      <c r="CB573" s="295"/>
      <c r="CF573" s="358"/>
      <c r="CG573" s="295"/>
      <c r="CH573" s="358"/>
      <c r="CI573" s="358"/>
      <c r="CJ573" s="358"/>
      <c r="CK573" s="295"/>
      <c r="CO573" s="358"/>
      <c r="CP573" s="295"/>
      <c r="CQ573" s="358"/>
      <c r="CR573" s="358"/>
      <c r="CS573" s="358"/>
      <c r="CT573" s="295"/>
      <c r="CX573" s="358"/>
      <c r="CY573" s="295"/>
      <c r="CZ573" s="358"/>
      <c r="DA573" s="358"/>
      <c r="DB573" s="358"/>
      <c r="DC573" s="295"/>
    </row>
    <row r="574" spans="48:107">
      <c r="AV574" s="358"/>
      <c r="AW574" s="295"/>
      <c r="AX574" s="295"/>
      <c r="AY574" s="358"/>
      <c r="AZ574" s="358"/>
      <c r="BA574" s="295"/>
      <c r="BE574" s="358"/>
      <c r="BF574" s="295"/>
      <c r="BG574" s="358"/>
      <c r="BH574" s="358"/>
      <c r="BI574" s="358"/>
      <c r="BJ574" s="295"/>
      <c r="BN574" s="358"/>
      <c r="BO574" s="295"/>
      <c r="BP574" s="358"/>
      <c r="BQ574" s="358"/>
      <c r="BR574" s="358"/>
      <c r="BS574" s="295"/>
      <c r="BW574" s="358"/>
      <c r="BX574" s="295"/>
      <c r="BY574" s="358"/>
      <c r="BZ574" s="358"/>
      <c r="CA574" s="358"/>
      <c r="CB574" s="295"/>
      <c r="CF574" s="358"/>
      <c r="CG574" s="295"/>
      <c r="CH574" s="358"/>
      <c r="CI574" s="358"/>
      <c r="CJ574" s="358"/>
      <c r="CK574" s="295"/>
      <c r="CO574" s="358"/>
      <c r="CP574" s="295"/>
      <c r="CQ574" s="358"/>
      <c r="CR574" s="358"/>
      <c r="CS574" s="358"/>
      <c r="CT574" s="295"/>
      <c r="CX574" s="358"/>
      <c r="CY574" s="295"/>
      <c r="CZ574" s="358"/>
      <c r="DA574" s="358"/>
      <c r="DB574" s="358"/>
      <c r="DC574" s="295"/>
    </row>
    <row r="575" spans="48:107">
      <c r="AV575" s="358"/>
      <c r="AW575" s="295"/>
      <c r="AX575" s="295"/>
      <c r="AY575" s="358"/>
      <c r="AZ575" s="358"/>
      <c r="BA575" s="295"/>
      <c r="BE575" s="358"/>
      <c r="BF575" s="295"/>
      <c r="BG575" s="358"/>
      <c r="BH575" s="358"/>
      <c r="BI575" s="358"/>
      <c r="BJ575" s="295"/>
      <c r="BN575" s="358"/>
      <c r="BO575" s="295"/>
      <c r="BP575" s="358"/>
      <c r="BQ575" s="358"/>
      <c r="BR575" s="358"/>
      <c r="BS575" s="295"/>
      <c r="BW575" s="358"/>
      <c r="BX575" s="295"/>
      <c r="BY575" s="358"/>
      <c r="BZ575" s="358"/>
      <c r="CA575" s="358"/>
      <c r="CB575" s="295"/>
      <c r="CF575" s="358"/>
      <c r="CG575" s="295"/>
      <c r="CH575" s="358"/>
      <c r="CI575" s="358"/>
      <c r="CJ575" s="358"/>
      <c r="CK575" s="295"/>
      <c r="CO575" s="358"/>
      <c r="CP575" s="295"/>
      <c r="CQ575" s="358"/>
      <c r="CR575" s="358"/>
      <c r="CS575" s="358"/>
      <c r="CT575" s="295"/>
      <c r="CX575" s="358"/>
      <c r="CY575" s="295"/>
      <c r="CZ575" s="358"/>
      <c r="DA575" s="358"/>
      <c r="DB575" s="358"/>
      <c r="DC575" s="295"/>
    </row>
    <row r="576" spans="48:107">
      <c r="AV576" s="358"/>
      <c r="AW576" s="295"/>
      <c r="AX576" s="295"/>
      <c r="AY576" s="358"/>
      <c r="AZ576" s="358"/>
      <c r="BA576" s="295"/>
      <c r="BE576" s="358"/>
      <c r="BF576" s="295"/>
      <c r="BG576" s="358"/>
      <c r="BH576" s="358"/>
      <c r="BI576" s="358"/>
      <c r="BJ576" s="295"/>
      <c r="BN576" s="358"/>
      <c r="BO576" s="295"/>
      <c r="BP576" s="358"/>
      <c r="BQ576" s="358"/>
      <c r="BR576" s="358"/>
      <c r="BS576" s="295"/>
      <c r="BW576" s="358"/>
      <c r="BX576" s="295"/>
      <c r="BY576" s="358"/>
      <c r="BZ576" s="358"/>
      <c r="CA576" s="358"/>
      <c r="CB576" s="295"/>
      <c r="CF576" s="358"/>
      <c r="CG576" s="295"/>
      <c r="CH576" s="358"/>
      <c r="CI576" s="358"/>
      <c r="CJ576" s="358"/>
      <c r="CK576" s="295"/>
      <c r="CO576" s="358"/>
      <c r="CP576" s="295"/>
      <c r="CQ576" s="358"/>
      <c r="CR576" s="358"/>
      <c r="CS576" s="358"/>
      <c r="CT576" s="295"/>
      <c r="CX576" s="358"/>
      <c r="CY576" s="295"/>
      <c r="CZ576" s="358"/>
      <c r="DA576" s="358"/>
      <c r="DB576" s="358"/>
      <c r="DC576" s="295"/>
    </row>
    <row r="577" spans="48:107">
      <c r="AV577" s="358"/>
      <c r="AW577" s="295"/>
      <c r="AX577" s="295"/>
      <c r="AY577" s="358"/>
      <c r="AZ577" s="358"/>
      <c r="BA577" s="295"/>
      <c r="BE577" s="358"/>
      <c r="BF577" s="295"/>
      <c r="BG577" s="358"/>
      <c r="BH577" s="358"/>
      <c r="BI577" s="358"/>
      <c r="BJ577" s="295"/>
      <c r="BN577" s="358"/>
      <c r="BO577" s="295"/>
      <c r="BP577" s="358"/>
      <c r="BQ577" s="358"/>
      <c r="BR577" s="358"/>
      <c r="BS577" s="295"/>
      <c r="BW577" s="358"/>
      <c r="BX577" s="295"/>
      <c r="BY577" s="358"/>
      <c r="BZ577" s="358"/>
      <c r="CA577" s="358"/>
      <c r="CB577" s="295"/>
      <c r="CF577" s="358"/>
      <c r="CG577" s="295"/>
      <c r="CH577" s="358"/>
      <c r="CI577" s="358"/>
      <c r="CJ577" s="358"/>
      <c r="CK577" s="295"/>
      <c r="CO577" s="358"/>
      <c r="CP577" s="295"/>
      <c r="CQ577" s="358"/>
      <c r="CR577" s="358"/>
      <c r="CS577" s="358"/>
      <c r="CT577" s="295"/>
      <c r="CX577" s="358"/>
      <c r="CY577" s="295"/>
      <c r="CZ577" s="358"/>
      <c r="DA577" s="358"/>
      <c r="DB577" s="358"/>
      <c r="DC577" s="295"/>
    </row>
    <row r="578" spans="48:107">
      <c r="AV578" s="358"/>
      <c r="AW578" s="295"/>
      <c r="AX578" s="295"/>
      <c r="AY578" s="358"/>
      <c r="AZ578" s="358"/>
      <c r="BA578" s="295"/>
      <c r="BE578" s="358"/>
      <c r="BF578" s="295"/>
      <c r="BG578" s="358"/>
      <c r="BH578" s="358"/>
      <c r="BI578" s="358"/>
      <c r="BJ578" s="295"/>
      <c r="BN578" s="358"/>
      <c r="BO578" s="295"/>
      <c r="BP578" s="358"/>
      <c r="BQ578" s="358"/>
      <c r="BR578" s="358"/>
      <c r="BS578" s="295"/>
      <c r="BW578" s="358"/>
      <c r="BX578" s="295"/>
      <c r="BY578" s="358"/>
      <c r="BZ578" s="358"/>
      <c r="CA578" s="358"/>
      <c r="CB578" s="295"/>
      <c r="CF578" s="358"/>
      <c r="CG578" s="295"/>
      <c r="CH578" s="358"/>
      <c r="CI578" s="358"/>
      <c r="CJ578" s="358"/>
      <c r="CK578" s="295"/>
      <c r="CO578" s="358"/>
      <c r="CP578" s="295"/>
      <c r="CQ578" s="358"/>
      <c r="CR578" s="358"/>
      <c r="CS578" s="358"/>
      <c r="CT578" s="295"/>
      <c r="CX578" s="358"/>
      <c r="CY578" s="295"/>
      <c r="CZ578" s="358"/>
      <c r="DA578" s="358"/>
      <c r="DB578" s="358"/>
      <c r="DC578" s="295"/>
    </row>
    <row r="579" spans="48:107">
      <c r="AV579" s="358"/>
      <c r="AW579" s="295"/>
      <c r="AX579" s="295"/>
      <c r="AY579" s="358"/>
      <c r="AZ579" s="358"/>
      <c r="BA579" s="295"/>
      <c r="BE579" s="358"/>
      <c r="BF579" s="295"/>
      <c r="BG579" s="358"/>
      <c r="BH579" s="358"/>
      <c r="BI579" s="358"/>
      <c r="BJ579" s="295"/>
      <c r="BN579" s="358"/>
      <c r="BO579" s="295"/>
      <c r="BP579" s="358"/>
      <c r="BQ579" s="358"/>
      <c r="BR579" s="358"/>
      <c r="BS579" s="295"/>
      <c r="BW579" s="358"/>
      <c r="BX579" s="295"/>
      <c r="BY579" s="358"/>
      <c r="BZ579" s="358"/>
      <c r="CA579" s="358"/>
      <c r="CB579" s="295"/>
      <c r="CF579" s="358"/>
      <c r="CG579" s="295"/>
      <c r="CH579" s="358"/>
      <c r="CI579" s="358"/>
      <c r="CJ579" s="358"/>
      <c r="CK579" s="295"/>
      <c r="CO579" s="358"/>
      <c r="CP579" s="295"/>
      <c r="CQ579" s="358"/>
      <c r="CR579" s="358"/>
      <c r="CS579" s="358"/>
      <c r="CT579" s="295"/>
      <c r="CX579" s="358"/>
      <c r="CY579" s="295"/>
      <c r="CZ579" s="358"/>
      <c r="DA579" s="358"/>
      <c r="DB579" s="358"/>
      <c r="DC579" s="295"/>
    </row>
    <row r="580" spans="48:107">
      <c r="AV580" s="358"/>
      <c r="AW580" s="295"/>
      <c r="AX580" s="295"/>
      <c r="AY580" s="358"/>
      <c r="AZ580" s="358"/>
      <c r="BA580" s="295"/>
      <c r="BE580" s="358"/>
      <c r="BF580" s="295"/>
      <c r="BG580" s="358"/>
      <c r="BH580" s="358"/>
      <c r="BI580" s="358"/>
      <c r="BJ580" s="295"/>
      <c r="BN580" s="358"/>
      <c r="BO580" s="295"/>
      <c r="BP580" s="358"/>
      <c r="BQ580" s="358"/>
      <c r="BR580" s="358"/>
      <c r="BS580" s="295"/>
      <c r="BW580" s="358"/>
      <c r="BX580" s="295"/>
      <c r="BY580" s="358"/>
      <c r="BZ580" s="358"/>
      <c r="CA580" s="358"/>
      <c r="CB580" s="295"/>
      <c r="CF580" s="358"/>
      <c r="CG580" s="295"/>
      <c r="CH580" s="358"/>
      <c r="CI580" s="358"/>
      <c r="CJ580" s="358"/>
      <c r="CK580" s="295"/>
      <c r="CO580" s="358"/>
      <c r="CP580" s="295"/>
      <c r="CQ580" s="358"/>
      <c r="CR580" s="358"/>
      <c r="CS580" s="358"/>
      <c r="CT580" s="295"/>
      <c r="CX580" s="358"/>
      <c r="CY580" s="295"/>
      <c r="CZ580" s="358"/>
      <c r="DA580" s="358"/>
      <c r="DB580" s="358"/>
      <c r="DC580" s="295"/>
    </row>
    <row r="581" spans="48:107">
      <c r="AV581" s="358"/>
      <c r="AW581" s="295"/>
      <c r="AX581" s="295"/>
      <c r="AY581" s="358"/>
      <c r="AZ581" s="358"/>
      <c r="BA581" s="295"/>
      <c r="BE581" s="358"/>
      <c r="BF581" s="295"/>
      <c r="BG581" s="358"/>
      <c r="BH581" s="358"/>
      <c r="BI581" s="358"/>
      <c r="BJ581" s="295"/>
      <c r="BN581" s="358"/>
      <c r="BO581" s="295"/>
      <c r="BP581" s="358"/>
      <c r="BQ581" s="358"/>
      <c r="BR581" s="358"/>
      <c r="BS581" s="295"/>
      <c r="BW581" s="358"/>
      <c r="BX581" s="295"/>
      <c r="BY581" s="358"/>
      <c r="BZ581" s="358"/>
      <c r="CA581" s="358"/>
      <c r="CB581" s="295"/>
      <c r="CF581" s="358"/>
      <c r="CG581" s="295"/>
      <c r="CH581" s="358"/>
      <c r="CI581" s="358"/>
      <c r="CJ581" s="358"/>
      <c r="CK581" s="295"/>
      <c r="CO581" s="358"/>
      <c r="CP581" s="295"/>
      <c r="CQ581" s="358"/>
      <c r="CR581" s="358"/>
      <c r="CS581" s="358"/>
      <c r="CT581" s="295"/>
      <c r="CX581" s="358"/>
      <c r="CY581" s="295"/>
      <c r="CZ581" s="358"/>
      <c r="DA581" s="358"/>
      <c r="DB581" s="358"/>
      <c r="DC581" s="295"/>
    </row>
    <row r="582" spans="48:107">
      <c r="AV582" s="358"/>
      <c r="AW582" s="295"/>
      <c r="AX582" s="295"/>
      <c r="AY582" s="358"/>
      <c r="AZ582" s="358"/>
      <c r="BA582" s="295"/>
      <c r="BE582" s="358"/>
      <c r="BF582" s="295"/>
      <c r="BG582" s="358"/>
      <c r="BH582" s="358"/>
      <c r="BI582" s="358"/>
      <c r="BJ582" s="295"/>
      <c r="BN582" s="358"/>
      <c r="BO582" s="295"/>
      <c r="BP582" s="358"/>
      <c r="BQ582" s="358"/>
      <c r="BR582" s="358"/>
      <c r="BS582" s="295"/>
      <c r="BW582" s="358"/>
      <c r="BX582" s="295"/>
      <c r="BY582" s="358"/>
      <c r="BZ582" s="358"/>
      <c r="CA582" s="358"/>
      <c r="CB582" s="295"/>
      <c r="CF582" s="358"/>
      <c r="CG582" s="295"/>
      <c r="CH582" s="358"/>
      <c r="CI582" s="358"/>
      <c r="CJ582" s="358"/>
      <c r="CK582" s="295"/>
      <c r="CO582" s="358"/>
      <c r="CP582" s="295"/>
      <c r="CQ582" s="358"/>
      <c r="CR582" s="358"/>
      <c r="CS582" s="358"/>
      <c r="CT582" s="295"/>
      <c r="CX582" s="358"/>
      <c r="CY582" s="295"/>
      <c r="CZ582" s="358"/>
      <c r="DA582" s="358"/>
      <c r="DB582" s="358"/>
      <c r="DC582" s="295"/>
    </row>
    <row r="583" spans="48:107">
      <c r="AV583" s="358"/>
      <c r="AW583" s="295"/>
      <c r="AX583" s="295"/>
      <c r="AY583" s="358"/>
      <c r="AZ583" s="358"/>
      <c r="BA583" s="295"/>
      <c r="BE583" s="358"/>
      <c r="BF583" s="295"/>
      <c r="BG583" s="358"/>
      <c r="BH583" s="358"/>
      <c r="BI583" s="358"/>
      <c r="BJ583" s="295"/>
      <c r="BN583" s="358"/>
      <c r="BO583" s="295"/>
      <c r="BP583" s="358"/>
      <c r="BQ583" s="358"/>
      <c r="BR583" s="358"/>
      <c r="BS583" s="295"/>
      <c r="BW583" s="358"/>
      <c r="BX583" s="295"/>
      <c r="BY583" s="358"/>
      <c r="BZ583" s="358"/>
      <c r="CA583" s="358"/>
      <c r="CB583" s="295"/>
      <c r="CF583" s="358"/>
      <c r="CG583" s="295"/>
      <c r="CH583" s="358"/>
      <c r="CI583" s="358"/>
      <c r="CJ583" s="358"/>
      <c r="CK583" s="295"/>
      <c r="CO583" s="358"/>
      <c r="CP583" s="295"/>
      <c r="CQ583" s="358"/>
      <c r="CR583" s="358"/>
      <c r="CS583" s="358"/>
      <c r="CT583" s="295"/>
      <c r="CX583" s="358"/>
      <c r="CY583" s="295"/>
      <c r="CZ583" s="358"/>
      <c r="DA583" s="358"/>
      <c r="DB583" s="358"/>
      <c r="DC583" s="295"/>
    </row>
    <row r="584" spans="48:107">
      <c r="AV584" s="358"/>
      <c r="AW584" s="295"/>
      <c r="AX584" s="295"/>
      <c r="AY584" s="358"/>
      <c r="AZ584" s="358"/>
      <c r="BA584" s="295"/>
      <c r="BE584" s="358"/>
      <c r="BF584" s="295"/>
      <c r="BG584" s="358"/>
      <c r="BH584" s="358"/>
      <c r="BI584" s="358"/>
      <c r="BJ584" s="295"/>
      <c r="BN584" s="358"/>
      <c r="BO584" s="295"/>
      <c r="BP584" s="358"/>
      <c r="BQ584" s="358"/>
      <c r="BR584" s="358"/>
      <c r="BS584" s="295"/>
      <c r="BW584" s="358"/>
      <c r="BX584" s="295"/>
      <c r="BY584" s="358"/>
      <c r="BZ584" s="358"/>
      <c r="CA584" s="358"/>
      <c r="CB584" s="295"/>
      <c r="CF584" s="358"/>
      <c r="CG584" s="295"/>
      <c r="CH584" s="358"/>
      <c r="CI584" s="358"/>
      <c r="CJ584" s="358"/>
      <c r="CK584" s="295"/>
      <c r="CO584" s="358"/>
      <c r="CP584" s="295"/>
      <c r="CQ584" s="358"/>
      <c r="CR584" s="358"/>
      <c r="CS584" s="358"/>
      <c r="CT584" s="295"/>
      <c r="CX584" s="358"/>
      <c r="CY584" s="295"/>
      <c r="CZ584" s="358"/>
      <c r="DA584" s="358"/>
      <c r="DB584" s="358"/>
      <c r="DC584" s="295"/>
    </row>
    <row r="585" spans="48:107">
      <c r="AV585" s="358"/>
      <c r="AW585" s="295"/>
      <c r="AX585" s="295"/>
      <c r="AY585" s="358"/>
      <c r="AZ585" s="358"/>
      <c r="BA585" s="295"/>
      <c r="BE585" s="358"/>
      <c r="BF585" s="295"/>
      <c r="BG585" s="358"/>
      <c r="BH585" s="358"/>
      <c r="BI585" s="358"/>
      <c r="BJ585" s="295"/>
      <c r="BN585" s="358"/>
      <c r="BO585" s="295"/>
      <c r="BP585" s="358"/>
      <c r="BQ585" s="358"/>
      <c r="BR585" s="358"/>
      <c r="BS585" s="295"/>
      <c r="BW585" s="358"/>
      <c r="BX585" s="295"/>
      <c r="BY585" s="358"/>
      <c r="BZ585" s="358"/>
      <c r="CA585" s="358"/>
      <c r="CB585" s="295"/>
      <c r="CF585" s="358"/>
      <c r="CG585" s="295"/>
      <c r="CH585" s="358"/>
      <c r="CI585" s="358"/>
      <c r="CJ585" s="358"/>
      <c r="CK585" s="295"/>
      <c r="CO585" s="358"/>
      <c r="CP585" s="295"/>
      <c r="CQ585" s="358"/>
      <c r="CR585" s="358"/>
      <c r="CS585" s="358"/>
      <c r="CT585" s="295"/>
      <c r="CX585" s="358"/>
      <c r="CY585" s="295"/>
      <c r="CZ585" s="358"/>
      <c r="DA585" s="358"/>
      <c r="DB585" s="358"/>
      <c r="DC585" s="295"/>
    </row>
    <row r="586" spans="48:107">
      <c r="AV586" s="358"/>
      <c r="AW586" s="295"/>
      <c r="AX586" s="295"/>
      <c r="AY586" s="358"/>
      <c r="AZ586" s="358"/>
      <c r="BA586" s="295"/>
      <c r="BE586" s="358"/>
      <c r="BF586" s="295"/>
      <c r="BG586" s="358"/>
      <c r="BH586" s="358"/>
      <c r="BI586" s="358"/>
      <c r="BJ586" s="295"/>
      <c r="BN586" s="358"/>
      <c r="BO586" s="295"/>
      <c r="BP586" s="358"/>
      <c r="BQ586" s="358"/>
      <c r="BR586" s="358"/>
      <c r="BS586" s="295"/>
      <c r="BW586" s="358"/>
      <c r="BX586" s="295"/>
      <c r="BY586" s="358"/>
      <c r="BZ586" s="358"/>
      <c r="CA586" s="358"/>
      <c r="CB586" s="295"/>
      <c r="CF586" s="358"/>
      <c r="CG586" s="295"/>
      <c r="CH586" s="358"/>
      <c r="CI586" s="358"/>
      <c r="CJ586" s="358"/>
      <c r="CK586" s="295"/>
      <c r="CO586" s="358"/>
      <c r="CP586" s="295"/>
      <c r="CQ586" s="358"/>
      <c r="CR586" s="358"/>
      <c r="CS586" s="358"/>
      <c r="CT586" s="295"/>
      <c r="CX586" s="358"/>
      <c r="CY586" s="295"/>
      <c r="CZ586" s="358"/>
      <c r="DA586" s="358"/>
      <c r="DB586" s="358"/>
      <c r="DC586" s="295"/>
    </row>
    <row r="587" spans="48:107">
      <c r="AV587" s="358"/>
      <c r="AW587" s="295"/>
      <c r="AX587" s="295"/>
      <c r="AY587" s="358"/>
      <c r="AZ587" s="358"/>
      <c r="BA587" s="295"/>
      <c r="BE587" s="358"/>
      <c r="BF587" s="295"/>
      <c r="BG587" s="358"/>
      <c r="BH587" s="358"/>
      <c r="BI587" s="358"/>
      <c r="BJ587" s="295"/>
      <c r="BN587" s="358"/>
      <c r="BO587" s="295"/>
      <c r="BP587" s="358"/>
      <c r="BQ587" s="358"/>
      <c r="BR587" s="358"/>
      <c r="BS587" s="295"/>
      <c r="BW587" s="358"/>
      <c r="BX587" s="295"/>
      <c r="BY587" s="358"/>
      <c r="BZ587" s="358"/>
      <c r="CA587" s="358"/>
      <c r="CB587" s="295"/>
      <c r="CF587" s="358"/>
      <c r="CG587" s="295"/>
      <c r="CH587" s="358"/>
      <c r="CI587" s="358"/>
      <c r="CJ587" s="358"/>
      <c r="CK587" s="295"/>
      <c r="CO587" s="358"/>
      <c r="CP587" s="295"/>
      <c r="CQ587" s="358"/>
      <c r="CR587" s="358"/>
      <c r="CS587" s="358"/>
      <c r="CT587" s="295"/>
      <c r="CX587" s="358"/>
      <c r="CY587" s="295"/>
      <c r="CZ587" s="358"/>
      <c r="DA587" s="358"/>
      <c r="DB587" s="358"/>
      <c r="DC587" s="295"/>
    </row>
    <row r="588" spans="48:107">
      <c r="AV588" s="358"/>
      <c r="AW588" s="295"/>
      <c r="AX588" s="295"/>
      <c r="AY588" s="358"/>
      <c r="AZ588" s="358"/>
      <c r="BA588" s="295"/>
      <c r="BE588" s="358"/>
      <c r="BF588" s="295"/>
      <c r="BG588" s="358"/>
      <c r="BH588" s="358"/>
      <c r="BI588" s="358"/>
      <c r="BJ588" s="295"/>
      <c r="BN588" s="358"/>
      <c r="BO588" s="295"/>
      <c r="BP588" s="358"/>
      <c r="BQ588" s="358"/>
      <c r="BR588" s="358"/>
      <c r="BS588" s="295"/>
      <c r="BW588" s="358"/>
      <c r="BX588" s="295"/>
      <c r="BY588" s="358"/>
      <c r="BZ588" s="358"/>
      <c r="CA588" s="358"/>
      <c r="CB588" s="295"/>
      <c r="CF588" s="358"/>
      <c r="CG588" s="295"/>
      <c r="CH588" s="358"/>
      <c r="CI588" s="358"/>
      <c r="CJ588" s="358"/>
      <c r="CK588" s="295"/>
      <c r="CO588" s="358"/>
      <c r="CP588" s="295"/>
      <c r="CQ588" s="358"/>
      <c r="CR588" s="358"/>
      <c r="CS588" s="358"/>
      <c r="CT588" s="295"/>
      <c r="CX588" s="358"/>
      <c r="CY588" s="295"/>
      <c r="CZ588" s="358"/>
      <c r="DA588" s="358"/>
      <c r="DB588" s="358"/>
      <c r="DC588" s="295"/>
    </row>
    <row r="589" spans="48:107">
      <c r="AV589" s="358"/>
      <c r="AW589" s="295"/>
      <c r="AX589" s="295"/>
      <c r="AY589" s="358"/>
      <c r="AZ589" s="358"/>
      <c r="BA589" s="295"/>
      <c r="BE589" s="358"/>
      <c r="BF589" s="295"/>
      <c r="BG589" s="358"/>
      <c r="BH589" s="358"/>
      <c r="BI589" s="358"/>
      <c r="BJ589" s="295"/>
      <c r="BN589" s="358"/>
      <c r="BO589" s="295"/>
      <c r="BP589" s="358"/>
      <c r="BQ589" s="358"/>
      <c r="BR589" s="358"/>
      <c r="BS589" s="295"/>
      <c r="BW589" s="358"/>
      <c r="BX589" s="295"/>
      <c r="BY589" s="358"/>
      <c r="BZ589" s="358"/>
      <c r="CA589" s="358"/>
      <c r="CB589" s="295"/>
      <c r="CF589" s="358"/>
      <c r="CG589" s="295"/>
      <c r="CH589" s="358"/>
      <c r="CI589" s="358"/>
      <c r="CJ589" s="358"/>
      <c r="CK589" s="295"/>
      <c r="CO589" s="358"/>
      <c r="CP589" s="295"/>
      <c r="CQ589" s="358"/>
      <c r="CR589" s="358"/>
      <c r="CS589" s="358"/>
      <c r="CT589" s="295"/>
      <c r="CX589" s="358"/>
      <c r="CY589" s="295"/>
      <c r="CZ589" s="358"/>
      <c r="DA589" s="358"/>
      <c r="DB589" s="358"/>
      <c r="DC589" s="295"/>
    </row>
    <row r="590" spans="48:107">
      <c r="AV590" s="358"/>
      <c r="AW590" s="295"/>
      <c r="AX590" s="295"/>
      <c r="AY590" s="358"/>
      <c r="AZ590" s="358"/>
      <c r="BA590" s="295"/>
      <c r="BE590" s="358"/>
      <c r="BF590" s="295"/>
      <c r="BG590" s="358"/>
      <c r="BH590" s="358"/>
      <c r="BI590" s="358"/>
      <c r="BJ590" s="295"/>
      <c r="BN590" s="358"/>
      <c r="BO590" s="295"/>
      <c r="BP590" s="358"/>
      <c r="BQ590" s="358"/>
      <c r="BR590" s="358"/>
      <c r="BS590" s="295"/>
      <c r="BW590" s="358"/>
      <c r="BX590" s="295"/>
      <c r="BY590" s="358"/>
      <c r="BZ590" s="358"/>
      <c r="CA590" s="358"/>
      <c r="CB590" s="295"/>
      <c r="CF590" s="358"/>
      <c r="CG590" s="295"/>
      <c r="CH590" s="358"/>
      <c r="CI590" s="358"/>
      <c r="CJ590" s="358"/>
      <c r="CK590" s="295"/>
      <c r="CO590" s="358"/>
      <c r="CP590" s="295"/>
      <c r="CQ590" s="358"/>
      <c r="CR590" s="358"/>
      <c r="CS590" s="358"/>
      <c r="CT590" s="295"/>
      <c r="CX590" s="358"/>
      <c r="CY590" s="295"/>
      <c r="CZ590" s="358"/>
      <c r="DA590" s="358"/>
      <c r="DB590" s="358"/>
      <c r="DC590" s="295"/>
    </row>
    <row r="591" spans="48:107">
      <c r="AV591" s="358"/>
      <c r="AW591" s="295"/>
      <c r="AX591" s="295"/>
      <c r="AY591" s="358"/>
      <c r="AZ591" s="358"/>
      <c r="BA591" s="295"/>
      <c r="BE591" s="358"/>
      <c r="BF591" s="295"/>
      <c r="BG591" s="358"/>
      <c r="BH591" s="358"/>
      <c r="BI591" s="358"/>
      <c r="BJ591" s="295"/>
      <c r="BN591" s="358"/>
      <c r="BO591" s="295"/>
      <c r="BP591" s="358"/>
      <c r="BQ591" s="358"/>
      <c r="BR591" s="358"/>
      <c r="BS591" s="295"/>
      <c r="BW591" s="358"/>
      <c r="BX591" s="295"/>
      <c r="BY591" s="358"/>
      <c r="BZ591" s="358"/>
      <c r="CA591" s="358"/>
      <c r="CB591" s="295"/>
      <c r="CF591" s="358"/>
      <c r="CG591" s="295"/>
      <c r="CH591" s="358"/>
      <c r="CI591" s="358"/>
      <c r="CJ591" s="358"/>
      <c r="CK591" s="295"/>
      <c r="CO591" s="358"/>
      <c r="CP591" s="295"/>
      <c r="CQ591" s="358"/>
      <c r="CR591" s="358"/>
      <c r="CS591" s="358"/>
      <c r="CT591" s="295"/>
      <c r="CX591" s="358"/>
      <c r="CY591" s="295"/>
      <c r="CZ591" s="358"/>
      <c r="DA591" s="358"/>
      <c r="DB591" s="358"/>
      <c r="DC591" s="295"/>
    </row>
    <row r="592" spans="48:107">
      <c r="AV592" s="358"/>
      <c r="AW592" s="295"/>
      <c r="AX592" s="295"/>
      <c r="AY592" s="358"/>
      <c r="AZ592" s="358"/>
      <c r="BA592" s="295"/>
      <c r="BE592" s="358"/>
      <c r="BF592" s="295"/>
      <c r="BG592" s="358"/>
      <c r="BH592" s="358"/>
      <c r="BI592" s="358"/>
      <c r="BJ592" s="295"/>
      <c r="BN592" s="358"/>
      <c r="BO592" s="295"/>
      <c r="BP592" s="358"/>
      <c r="BQ592" s="358"/>
      <c r="BR592" s="358"/>
      <c r="BS592" s="295"/>
      <c r="BW592" s="358"/>
      <c r="BX592" s="295"/>
      <c r="BY592" s="358"/>
      <c r="BZ592" s="358"/>
      <c r="CA592" s="358"/>
      <c r="CB592" s="295"/>
      <c r="CF592" s="358"/>
      <c r="CG592" s="295"/>
      <c r="CH592" s="358"/>
      <c r="CI592" s="358"/>
      <c r="CJ592" s="358"/>
      <c r="CK592" s="295"/>
      <c r="CO592" s="358"/>
      <c r="CP592" s="295"/>
      <c r="CQ592" s="358"/>
      <c r="CR592" s="358"/>
      <c r="CS592" s="358"/>
      <c r="CT592" s="295"/>
      <c r="CX592" s="358"/>
      <c r="CY592" s="295"/>
      <c r="CZ592" s="358"/>
      <c r="DA592" s="358"/>
      <c r="DB592" s="358"/>
      <c r="DC592" s="295"/>
    </row>
    <row r="593" spans="48:107">
      <c r="AV593" s="358"/>
      <c r="AW593" s="295"/>
      <c r="AX593" s="295"/>
      <c r="AY593" s="358"/>
      <c r="AZ593" s="358"/>
      <c r="BA593" s="295"/>
      <c r="BE593" s="358"/>
      <c r="BF593" s="295"/>
      <c r="BG593" s="358"/>
      <c r="BH593" s="358"/>
      <c r="BI593" s="358"/>
      <c r="BJ593" s="295"/>
      <c r="BN593" s="358"/>
      <c r="BO593" s="295"/>
      <c r="BP593" s="358"/>
      <c r="BQ593" s="358"/>
      <c r="BR593" s="358"/>
      <c r="BS593" s="295"/>
      <c r="BW593" s="358"/>
      <c r="BX593" s="295"/>
      <c r="BY593" s="358"/>
      <c r="BZ593" s="358"/>
      <c r="CA593" s="358"/>
      <c r="CB593" s="295"/>
      <c r="CF593" s="358"/>
      <c r="CG593" s="295"/>
      <c r="CH593" s="358"/>
      <c r="CI593" s="358"/>
      <c r="CJ593" s="358"/>
      <c r="CK593" s="295"/>
      <c r="CO593" s="358"/>
      <c r="CP593" s="295"/>
      <c r="CQ593" s="358"/>
      <c r="CR593" s="358"/>
      <c r="CS593" s="358"/>
      <c r="CT593" s="295"/>
      <c r="CX593" s="358"/>
      <c r="CY593" s="295"/>
      <c r="CZ593" s="358"/>
      <c r="DA593" s="358"/>
      <c r="DB593" s="358"/>
      <c r="DC593" s="295"/>
    </row>
    <row r="594" spans="48:107">
      <c r="AV594" s="358"/>
      <c r="AW594" s="295"/>
      <c r="AX594" s="295"/>
      <c r="AY594" s="358"/>
      <c r="AZ594" s="358"/>
      <c r="BA594" s="295"/>
      <c r="BE594" s="358"/>
      <c r="BF594" s="295"/>
      <c r="BG594" s="358"/>
      <c r="BH594" s="358"/>
      <c r="BI594" s="358"/>
      <c r="BJ594" s="295"/>
      <c r="BN594" s="358"/>
      <c r="BO594" s="295"/>
      <c r="BP594" s="358"/>
      <c r="BQ594" s="358"/>
      <c r="BR594" s="358"/>
      <c r="BS594" s="295"/>
      <c r="BW594" s="358"/>
      <c r="BX594" s="295"/>
      <c r="BY594" s="358"/>
      <c r="BZ594" s="358"/>
      <c r="CA594" s="358"/>
      <c r="CB594" s="295"/>
      <c r="CF594" s="358"/>
      <c r="CG594" s="295"/>
      <c r="CH594" s="358"/>
      <c r="CI594" s="358"/>
      <c r="CJ594" s="358"/>
      <c r="CK594" s="295"/>
      <c r="CO594" s="358"/>
      <c r="CP594" s="295"/>
      <c r="CQ594" s="358"/>
      <c r="CR594" s="358"/>
      <c r="CS594" s="358"/>
      <c r="CT594" s="295"/>
      <c r="CX594" s="358"/>
      <c r="CY594" s="295"/>
      <c r="CZ594" s="358"/>
      <c r="DA594" s="358"/>
      <c r="DB594" s="358"/>
      <c r="DC594" s="295"/>
    </row>
    <row r="595" spans="48:107">
      <c r="AV595" s="358"/>
      <c r="AW595" s="295"/>
      <c r="AX595" s="295"/>
      <c r="AY595" s="358"/>
      <c r="AZ595" s="358"/>
      <c r="BA595" s="295"/>
      <c r="BE595" s="358"/>
      <c r="BF595" s="295"/>
      <c r="BG595" s="358"/>
      <c r="BH595" s="358"/>
      <c r="BI595" s="358"/>
      <c r="BJ595" s="295"/>
      <c r="BN595" s="358"/>
      <c r="BO595" s="295"/>
      <c r="BP595" s="358"/>
      <c r="BQ595" s="358"/>
      <c r="BR595" s="358"/>
      <c r="BS595" s="295"/>
      <c r="BW595" s="358"/>
      <c r="BX595" s="295"/>
      <c r="BY595" s="358"/>
      <c r="BZ595" s="358"/>
      <c r="CA595" s="358"/>
      <c r="CB595" s="295"/>
      <c r="CF595" s="358"/>
      <c r="CG595" s="295"/>
      <c r="CH595" s="358"/>
      <c r="CI595" s="358"/>
      <c r="CJ595" s="358"/>
      <c r="CK595" s="295"/>
      <c r="CO595" s="358"/>
      <c r="CP595" s="295"/>
      <c r="CQ595" s="358"/>
      <c r="CR595" s="358"/>
      <c r="CS595" s="358"/>
      <c r="CT595" s="295"/>
      <c r="CX595" s="358"/>
      <c r="CY595" s="295"/>
      <c r="CZ595" s="358"/>
      <c r="DA595" s="358"/>
      <c r="DB595" s="358"/>
      <c r="DC595" s="295"/>
    </row>
    <row r="596" spans="48:107">
      <c r="AV596" s="358"/>
      <c r="AW596" s="295"/>
      <c r="AX596" s="295"/>
      <c r="AY596" s="358"/>
      <c r="AZ596" s="358"/>
      <c r="BA596" s="295"/>
      <c r="BE596" s="358"/>
      <c r="BF596" s="295"/>
      <c r="BG596" s="358"/>
      <c r="BH596" s="358"/>
      <c r="BI596" s="358"/>
      <c r="BJ596" s="295"/>
      <c r="BN596" s="358"/>
      <c r="BO596" s="295"/>
      <c r="BP596" s="358"/>
      <c r="BQ596" s="358"/>
      <c r="BR596" s="358"/>
      <c r="BS596" s="295"/>
      <c r="BW596" s="358"/>
      <c r="BX596" s="295"/>
      <c r="BY596" s="358"/>
      <c r="BZ596" s="358"/>
      <c r="CA596" s="358"/>
      <c r="CB596" s="295"/>
      <c r="CF596" s="358"/>
      <c r="CG596" s="295"/>
      <c r="CH596" s="358"/>
      <c r="CI596" s="358"/>
      <c r="CJ596" s="358"/>
      <c r="CK596" s="295"/>
      <c r="CO596" s="358"/>
      <c r="CP596" s="295"/>
      <c r="CQ596" s="358"/>
      <c r="CR596" s="358"/>
      <c r="CS596" s="358"/>
      <c r="CT596" s="295"/>
      <c r="CX596" s="358"/>
      <c r="CY596" s="295"/>
      <c r="CZ596" s="358"/>
      <c r="DA596" s="358"/>
      <c r="DB596" s="358"/>
      <c r="DC596" s="295"/>
    </row>
    <row r="597" spans="48:107">
      <c r="AV597" s="358"/>
      <c r="AW597" s="295"/>
      <c r="AX597" s="295"/>
      <c r="AY597" s="358"/>
      <c r="AZ597" s="358"/>
      <c r="BA597" s="295"/>
      <c r="BE597" s="358"/>
      <c r="BF597" s="295"/>
      <c r="BG597" s="358"/>
      <c r="BH597" s="358"/>
      <c r="BI597" s="358"/>
      <c r="BJ597" s="295"/>
      <c r="BN597" s="358"/>
      <c r="BO597" s="295"/>
      <c r="BP597" s="358"/>
      <c r="BQ597" s="358"/>
      <c r="BR597" s="358"/>
      <c r="BS597" s="295"/>
      <c r="BW597" s="358"/>
      <c r="BX597" s="295"/>
      <c r="BY597" s="358"/>
      <c r="BZ597" s="358"/>
      <c r="CA597" s="358"/>
      <c r="CB597" s="295"/>
      <c r="CF597" s="358"/>
      <c r="CG597" s="295"/>
      <c r="CH597" s="358"/>
      <c r="CI597" s="358"/>
      <c r="CJ597" s="358"/>
      <c r="CK597" s="295"/>
      <c r="CO597" s="358"/>
      <c r="CP597" s="295"/>
      <c r="CQ597" s="358"/>
      <c r="CR597" s="358"/>
      <c r="CS597" s="358"/>
      <c r="CT597" s="295"/>
      <c r="CX597" s="358"/>
      <c r="CY597" s="295"/>
      <c r="CZ597" s="358"/>
      <c r="DA597" s="358"/>
      <c r="DB597" s="358"/>
      <c r="DC597" s="295"/>
    </row>
    <row r="598" spans="48:107">
      <c r="AV598" s="358"/>
      <c r="AW598" s="295"/>
      <c r="AX598" s="295"/>
      <c r="AY598" s="358"/>
      <c r="AZ598" s="358"/>
      <c r="BA598" s="295"/>
      <c r="BE598" s="358"/>
      <c r="BF598" s="295"/>
      <c r="BG598" s="358"/>
      <c r="BH598" s="358"/>
      <c r="BI598" s="358"/>
      <c r="BJ598" s="295"/>
      <c r="BN598" s="358"/>
      <c r="BO598" s="295"/>
      <c r="BP598" s="358"/>
      <c r="BQ598" s="358"/>
      <c r="BR598" s="358"/>
      <c r="BS598" s="295"/>
      <c r="BW598" s="358"/>
      <c r="BX598" s="295"/>
      <c r="BY598" s="358"/>
      <c r="BZ598" s="358"/>
      <c r="CA598" s="358"/>
      <c r="CB598" s="295"/>
      <c r="CF598" s="358"/>
      <c r="CG598" s="295"/>
      <c r="CH598" s="358"/>
      <c r="CI598" s="358"/>
      <c r="CJ598" s="358"/>
      <c r="CK598" s="295"/>
      <c r="CO598" s="358"/>
      <c r="CP598" s="295"/>
      <c r="CQ598" s="358"/>
      <c r="CR598" s="358"/>
      <c r="CS598" s="358"/>
      <c r="CT598" s="295"/>
      <c r="CX598" s="358"/>
      <c r="CY598" s="295"/>
      <c r="CZ598" s="358"/>
      <c r="DA598" s="358"/>
      <c r="DB598" s="358"/>
      <c r="DC598" s="295"/>
    </row>
    <row r="599" spans="48:107">
      <c r="AV599" s="358"/>
      <c r="AW599" s="295"/>
      <c r="AX599" s="295"/>
      <c r="AY599" s="358"/>
      <c r="AZ599" s="358"/>
      <c r="BA599" s="295"/>
      <c r="BE599" s="358"/>
      <c r="BF599" s="295"/>
      <c r="BG599" s="358"/>
      <c r="BH599" s="358"/>
      <c r="BI599" s="358"/>
      <c r="BJ599" s="295"/>
      <c r="BN599" s="358"/>
      <c r="BO599" s="295"/>
      <c r="BP599" s="358"/>
      <c r="BQ599" s="358"/>
      <c r="BR599" s="358"/>
      <c r="BS599" s="295"/>
      <c r="BW599" s="358"/>
      <c r="BX599" s="295"/>
      <c r="BY599" s="358"/>
      <c r="BZ599" s="358"/>
      <c r="CA599" s="358"/>
      <c r="CB599" s="295"/>
      <c r="CF599" s="358"/>
      <c r="CG599" s="295"/>
      <c r="CH599" s="358"/>
      <c r="CI599" s="358"/>
      <c r="CJ599" s="358"/>
      <c r="CK599" s="295"/>
      <c r="CO599" s="358"/>
      <c r="CP599" s="295"/>
      <c r="CQ599" s="358"/>
      <c r="CR599" s="358"/>
      <c r="CS599" s="358"/>
      <c r="CT599" s="295"/>
      <c r="CX599" s="358"/>
      <c r="CY599" s="295"/>
      <c r="CZ599" s="358"/>
      <c r="DA599" s="358"/>
      <c r="DB599" s="358"/>
      <c r="DC599" s="295"/>
    </row>
    <row r="600" spans="48:107">
      <c r="AV600" s="358"/>
      <c r="AW600" s="295"/>
      <c r="AX600" s="295"/>
      <c r="AY600" s="358"/>
      <c r="AZ600" s="358"/>
      <c r="BA600" s="295"/>
      <c r="BE600" s="358"/>
      <c r="BF600" s="295"/>
      <c r="BG600" s="358"/>
      <c r="BH600" s="358"/>
      <c r="BI600" s="358"/>
      <c r="BJ600" s="295"/>
      <c r="BN600" s="358"/>
      <c r="BO600" s="295"/>
      <c r="BP600" s="358"/>
      <c r="BQ600" s="358"/>
      <c r="BR600" s="358"/>
      <c r="BS600" s="295"/>
      <c r="BW600" s="358"/>
      <c r="BX600" s="295"/>
      <c r="BY600" s="358"/>
      <c r="BZ600" s="358"/>
      <c r="CA600" s="358"/>
      <c r="CB600" s="295"/>
      <c r="CF600" s="358"/>
      <c r="CG600" s="295"/>
      <c r="CH600" s="358"/>
      <c r="CI600" s="358"/>
      <c r="CJ600" s="358"/>
      <c r="CK600" s="295"/>
      <c r="CO600" s="358"/>
      <c r="CP600" s="295"/>
      <c r="CQ600" s="358"/>
      <c r="CR600" s="358"/>
      <c r="CS600" s="358"/>
      <c r="CT600" s="295"/>
      <c r="CX600" s="358"/>
      <c r="CY600" s="295"/>
      <c r="CZ600" s="358"/>
      <c r="DA600" s="358"/>
      <c r="DB600" s="358"/>
      <c r="DC600" s="295"/>
    </row>
    <row r="601" spans="48:107">
      <c r="AV601" s="358"/>
      <c r="AW601" s="295"/>
      <c r="AX601" s="295"/>
      <c r="AY601" s="358"/>
      <c r="AZ601" s="358"/>
      <c r="BA601" s="295"/>
      <c r="BE601" s="358"/>
      <c r="BF601" s="295"/>
      <c r="BG601" s="358"/>
      <c r="BH601" s="358"/>
      <c r="BI601" s="358"/>
      <c r="BJ601" s="295"/>
      <c r="BN601" s="358"/>
      <c r="BO601" s="295"/>
      <c r="BP601" s="358"/>
      <c r="BQ601" s="358"/>
      <c r="BR601" s="358"/>
      <c r="BS601" s="295"/>
      <c r="BW601" s="358"/>
      <c r="BX601" s="295"/>
      <c r="BY601" s="358"/>
      <c r="BZ601" s="358"/>
      <c r="CA601" s="358"/>
      <c r="CB601" s="295"/>
      <c r="CF601" s="358"/>
      <c r="CG601" s="295"/>
      <c r="CH601" s="358"/>
      <c r="CI601" s="358"/>
      <c r="CJ601" s="358"/>
      <c r="CK601" s="295"/>
      <c r="CO601" s="358"/>
      <c r="CP601" s="295"/>
      <c r="CQ601" s="358"/>
      <c r="CR601" s="358"/>
      <c r="CS601" s="358"/>
      <c r="CT601" s="295"/>
      <c r="CX601" s="358"/>
      <c r="CY601" s="295"/>
      <c r="CZ601" s="358"/>
      <c r="DA601" s="358"/>
      <c r="DB601" s="358"/>
      <c r="DC601" s="295"/>
    </row>
    <row r="602" spans="48:107">
      <c r="AV602" s="358"/>
      <c r="AW602" s="295"/>
      <c r="AX602" s="295"/>
      <c r="AY602" s="358"/>
      <c r="AZ602" s="358"/>
      <c r="BA602" s="295"/>
      <c r="BE602" s="358"/>
      <c r="BF602" s="295"/>
      <c r="BG602" s="358"/>
      <c r="BH602" s="358"/>
      <c r="BI602" s="358"/>
      <c r="BJ602" s="295"/>
      <c r="BN602" s="358"/>
      <c r="BO602" s="295"/>
      <c r="BP602" s="358"/>
      <c r="BQ602" s="358"/>
      <c r="BR602" s="358"/>
      <c r="BS602" s="295"/>
      <c r="BW602" s="358"/>
      <c r="BX602" s="295"/>
      <c r="BY602" s="358"/>
      <c r="BZ602" s="358"/>
      <c r="CA602" s="358"/>
      <c r="CB602" s="295"/>
      <c r="CF602" s="358"/>
      <c r="CG602" s="295"/>
      <c r="CH602" s="358"/>
      <c r="CI602" s="358"/>
      <c r="CJ602" s="358"/>
      <c r="CK602" s="295"/>
      <c r="CO602" s="358"/>
      <c r="CP602" s="295"/>
      <c r="CQ602" s="358"/>
      <c r="CR602" s="358"/>
      <c r="CS602" s="358"/>
      <c r="CT602" s="295"/>
      <c r="CX602" s="358"/>
      <c r="CY602" s="295"/>
      <c r="CZ602" s="358"/>
      <c r="DA602" s="358"/>
      <c r="DB602" s="358"/>
      <c r="DC602" s="295"/>
    </row>
    <row r="603" spans="48:107">
      <c r="AV603" s="358"/>
      <c r="AW603" s="295"/>
      <c r="AX603" s="295"/>
      <c r="AY603" s="358"/>
      <c r="AZ603" s="358"/>
      <c r="BA603" s="295"/>
      <c r="BE603" s="358"/>
      <c r="BF603" s="295"/>
      <c r="BG603" s="358"/>
      <c r="BH603" s="358"/>
      <c r="BI603" s="358"/>
      <c r="BJ603" s="295"/>
      <c r="BN603" s="358"/>
      <c r="BO603" s="295"/>
      <c r="BP603" s="358"/>
      <c r="BQ603" s="358"/>
      <c r="BR603" s="358"/>
      <c r="BS603" s="295"/>
      <c r="BW603" s="358"/>
      <c r="BX603" s="295"/>
      <c r="BY603" s="358"/>
      <c r="BZ603" s="358"/>
      <c r="CA603" s="358"/>
      <c r="CB603" s="295"/>
      <c r="CF603" s="358"/>
      <c r="CG603" s="295"/>
      <c r="CH603" s="358"/>
      <c r="CI603" s="358"/>
      <c r="CJ603" s="358"/>
      <c r="CK603" s="295"/>
      <c r="CO603" s="358"/>
      <c r="CP603" s="295"/>
      <c r="CQ603" s="358"/>
      <c r="CR603" s="358"/>
      <c r="CS603" s="358"/>
      <c r="CT603" s="295"/>
      <c r="CX603" s="358"/>
      <c r="CY603" s="295"/>
      <c r="CZ603" s="358"/>
      <c r="DA603" s="358"/>
      <c r="DB603" s="358"/>
      <c r="DC603" s="295"/>
    </row>
    <row r="604" spans="48:107">
      <c r="AV604" s="358"/>
      <c r="AW604" s="295"/>
      <c r="AX604" s="295"/>
      <c r="AY604" s="358"/>
      <c r="AZ604" s="358"/>
      <c r="BA604" s="295"/>
      <c r="BE604" s="358"/>
      <c r="BF604" s="295"/>
      <c r="BG604" s="358"/>
      <c r="BH604" s="358"/>
      <c r="BI604" s="358"/>
      <c r="BJ604" s="295"/>
      <c r="BN604" s="358"/>
      <c r="BO604" s="295"/>
      <c r="BP604" s="358"/>
      <c r="BQ604" s="358"/>
      <c r="BR604" s="358"/>
      <c r="BS604" s="295"/>
      <c r="BW604" s="358"/>
      <c r="BX604" s="295"/>
      <c r="BY604" s="358"/>
      <c r="BZ604" s="358"/>
      <c r="CA604" s="358"/>
      <c r="CB604" s="295"/>
      <c r="CF604" s="358"/>
      <c r="CG604" s="295"/>
      <c r="CH604" s="358"/>
      <c r="CI604" s="358"/>
      <c r="CJ604" s="358"/>
      <c r="CK604" s="295"/>
      <c r="CO604" s="358"/>
      <c r="CP604" s="295"/>
      <c r="CQ604" s="358"/>
      <c r="CR604" s="358"/>
      <c r="CS604" s="358"/>
      <c r="CT604" s="295"/>
      <c r="CX604" s="358"/>
      <c r="CY604" s="295"/>
      <c r="CZ604" s="358"/>
      <c r="DA604" s="358"/>
      <c r="DB604" s="358"/>
      <c r="DC604" s="295"/>
    </row>
    <row r="605" spans="48:107">
      <c r="AV605" s="358"/>
      <c r="AW605" s="295"/>
      <c r="AX605" s="295"/>
      <c r="AY605" s="358"/>
      <c r="AZ605" s="358"/>
      <c r="BA605" s="295"/>
      <c r="BE605" s="358"/>
      <c r="BF605" s="295"/>
      <c r="BG605" s="358"/>
      <c r="BH605" s="358"/>
      <c r="BI605" s="358"/>
      <c r="BJ605" s="295"/>
      <c r="BN605" s="358"/>
      <c r="BO605" s="295"/>
      <c r="BP605" s="358"/>
      <c r="BQ605" s="358"/>
      <c r="BR605" s="358"/>
      <c r="BS605" s="295"/>
      <c r="BW605" s="358"/>
      <c r="BX605" s="295"/>
      <c r="BY605" s="358"/>
      <c r="BZ605" s="358"/>
      <c r="CA605" s="358"/>
      <c r="CB605" s="295"/>
      <c r="CF605" s="358"/>
      <c r="CG605" s="295"/>
      <c r="CH605" s="358"/>
      <c r="CI605" s="358"/>
      <c r="CJ605" s="358"/>
      <c r="CK605" s="295"/>
      <c r="CO605" s="358"/>
      <c r="CP605" s="295"/>
      <c r="CQ605" s="358"/>
      <c r="CR605" s="358"/>
      <c r="CS605" s="358"/>
      <c r="CT605" s="295"/>
      <c r="CX605" s="358"/>
      <c r="CY605" s="295"/>
      <c r="CZ605" s="358"/>
      <c r="DA605" s="358"/>
      <c r="DB605" s="358"/>
      <c r="DC605" s="295"/>
    </row>
    <row r="606" spans="48:107">
      <c r="AV606" s="358"/>
      <c r="AW606" s="295"/>
      <c r="AX606" s="295"/>
      <c r="AY606" s="358"/>
      <c r="AZ606" s="358"/>
      <c r="BA606" s="295"/>
      <c r="BE606" s="358"/>
      <c r="BF606" s="295"/>
      <c r="BG606" s="358"/>
      <c r="BH606" s="358"/>
      <c r="BI606" s="358"/>
      <c r="BJ606" s="295"/>
      <c r="BN606" s="358"/>
      <c r="BO606" s="295"/>
      <c r="BP606" s="358"/>
      <c r="BQ606" s="358"/>
      <c r="BR606" s="358"/>
      <c r="BS606" s="295"/>
      <c r="BW606" s="358"/>
      <c r="BX606" s="295"/>
      <c r="BY606" s="358"/>
      <c r="BZ606" s="358"/>
      <c r="CA606" s="358"/>
      <c r="CB606" s="295"/>
      <c r="CF606" s="358"/>
      <c r="CG606" s="295"/>
      <c r="CH606" s="358"/>
      <c r="CI606" s="358"/>
      <c r="CJ606" s="358"/>
      <c r="CK606" s="295"/>
      <c r="CO606" s="358"/>
      <c r="CP606" s="295"/>
      <c r="CQ606" s="358"/>
      <c r="CR606" s="358"/>
      <c r="CS606" s="358"/>
      <c r="CT606" s="295"/>
      <c r="CX606" s="358"/>
      <c r="CY606" s="295"/>
      <c r="CZ606" s="358"/>
      <c r="DA606" s="358"/>
      <c r="DB606" s="358"/>
      <c r="DC606" s="295"/>
    </row>
    <row r="607" spans="48:107">
      <c r="AV607" s="358"/>
      <c r="AW607" s="295"/>
      <c r="AX607" s="295"/>
      <c r="AY607" s="358"/>
      <c r="AZ607" s="358"/>
      <c r="BA607" s="295"/>
      <c r="BE607" s="358"/>
      <c r="BF607" s="295"/>
      <c r="BG607" s="358"/>
      <c r="BH607" s="358"/>
      <c r="BI607" s="358"/>
      <c r="BJ607" s="295"/>
      <c r="BN607" s="358"/>
      <c r="BO607" s="295"/>
      <c r="BP607" s="358"/>
      <c r="BQ607" s="358"/>
      <c r="BR607" s="358"/>
      <c r="BS607" s="295"/>
      <c r="BW607" s="358"/>
      <c r="BX607" s="295"/>
      <c r="BY607" s="358"/>
      <c r="BZ607" s="358"/>
      <c r="CA607" s="358"/>
      <c r="CB607" s="295"/>
      <c r="CF607" s="358"/>
      <c r="CG607" s="295"/>
      <c r="CH607" s="358"/>
      <c r="CI607" s="358"/>
      <c r="CJ607" s="358"/>
      <c r="CK607" s="295"/>
      <c r="CO607" s="358"/>
      <c r="CP607" s="295"/>
      <c r="CQ607" s="358"/>
      <c r="CR607" s="358"/>
      <c r="CS607" s="358"/>
      <c r="CT607" s="295"/>
      <c r="CX607" s="358"/>
      <c r="CY607" s="295"/>
      <c r="CZ607" s="358"/>
      <c r="DA607" s="358"/>
      <c r="DB607" s="358"/>
      <c r="DC607" s="295"/>
    </row>
    <row r="608" spans="48:107">
      <c r="AV608" s="358"/>
      <c r="AW608" s="295"/>
      <c r="AX608" s="358"/>
      <c r="AY608" s="358"/>
      <c r="AZ608" s="358"/>
      <c r="BA608" s="295"/>
      <c r="BE608" s="358"/>
      <c r="BF608" s="295"/>
      <c r="BG608" s="358"/>
      <c r="BH608" s="358"/>
      <c r="BI608" s="358"/>
      <c r="BJ608" s="295"/>
      <c r="BN608" s="358"/>
      <c r="BO608" s="295"/>
      <c r="BP608" s="358"/>
      <c r="BQ608" s="358"/>
      <c r="BR608" s="358"/>
      <c r="BS608" s="295"/>
      <c r="BW608" s="358"/>
      <c r="BX608" s="295"/>
      <c r="BY608" s="358"/>
      <c r="BZ608" s="358"/>
      <c r="CA608" s="358"/>
      <c r="CB608" s="295"/>
      <c r="CF608" s="358"/>
      <c r="CG608" s="295"/>
      <c r="CH608" s="358"/>
      <c r="CI608" s="358"/>
      <c r="CJ608" s="358"/>
      <c r="CK608" s="295"/>
      <c r="CO608" s="358"/>
      <c r="CP608" s="295"/>
      <c r="CQ608" s="358"/>
      <c r="CR608" s="358"/>
      <c r="CS608" s="358"/>
      <c r="CT608" s="295"/>
      <c r="CX608" s="358"/>
      <c r="CY608" s="295"/>
      <c r="CZ608" s="358"/>
      <c r="DA608" s="358"/>
      <c r="DB608" s="358"/>
      <c r="DC608" s="295"/>
    </row>
    <row r="609" spans="48:107">
      <c r="AV609" s="358"/>
      <c r="AW609" s="295"/>
      <c r="AX609" s="358"/>
      <c r="AY609" s="358"/>
      <c r="AZ609" s="358"/>
      <c r="BA609" s="295"/>
      <c r="BE609" s="358"/>
      <c r="BF609" s="295"/>
      <c r="BG609" s="358"/>
      <c r="BH609" s="358"/>
      <c r="BI609" s="358"/>
      <c r="BJ609" s="295"/>
      <c r="BN609" s="358"/>
      <c r="BO609" s="295"/>
      <c r="BP609" s="358"/>
      <c r="BQ609" s="358"/>
      <c r="BR609" s="358"/>
      <c r="BS609" s="295"/>
      <c r="BW609" s="358"/>
      <c r="BX609" s="295"/>
      <c r="BY609" s="358"/>
      <c r="BZ609" s="358"/>
      <c r="CA609" s="358"/>
      <c r="CB609" s="295"/>
      <c r="CF609" s="358"/>
      <c r="CG609" s="295"/>
      <c r="CH609" s="358"/>
      <c r="CI609" s="358"/>
      <c r="CJ609" s="358"/>
      <c r="CK609" s="295"/>
      <c r="CO609" s="358"/>
      <c r="CP609" s="295"/>
      <c r="CQ609" s="358"/>
      <c r="CR609" s="358"/>
      <c r="CS609" s="358"/>
      <c r="CT609" s="295"/>
      <c r="CX609" s="358"/>
      <c r="CY609" s="295"/>
      <c r="CZ609" s="358"/>
      <c r="DA609" s="358"/>
      <c r="DB609" s="358"/>
      <c r="DC609" s="295"/>
    </row>
    <row r="610" spans="48:107">
      <c r="AV610" s="358"/>
      <c r="AW610" s="295"/>
      <c r="AX610" s="358"/>
      <c r="AY610" s="358"/>
      <c r="AZ610" s="358"/>
      <c r="BA610" s="295"/>
      <c r="BE610" s="358"/>
      <c r="BF610" s="295"/>
      <c r="BG610" s="358"/>
      <c r="BH610" s="358"/>
      <c r="BI610" s="358"/>
      <c r="BJ610" s="295"/>
      <c r="BN610" s="358"/>
      <c r="BO610" s="295"/>
      <c r="BP610" s="358"/>
      <c r="BQ610" s="358"/>
      <c r="BR610" s="358"/>
      <c r="BS610" s="295"/>
      <c r="BW610" s="358"/>
      <c r="BX610" s="295"/>
      <c r="BY610" s="358"/>
      <c r="BZ610" s="358"/>
      <c r="CA610" s="358"/>
      <c r="CB610" s="295"/>
      <c r="CF610" s="358"/>
      <c r="CG610" s="295"/>
      <c r="CH610" s="358"/>
      <c r="CI610" s="358"/>
      <c r="CJ610" s="358"/>
      <c r="CK610" s="295"/>
      <c r="CO610" s="358"/>
      <c r="CP610" s="295"/>
      <c r="CQ610" s="358"/>
      <c r="CR610" s="358"/>
      <c r="CS610" s="358"/>
      <c r="CT610" s="295"/>
      <c r="CX610" s="358"/>
      <c r="CY610" s="295"/>
      <c r="CZ610" s="358"/>
      <c r="DA610" s="358"/>
      <c r="DB610" s="358"/>
      <c r="DC610" s="295"/>
    </row>
    <row r="611" spans="48:107">
      <c r="AV611" s="358"/>
      <c r="AW611" s="295"/>
      <c r="AX611" s="358"/>
      <c r="AY611" s="358"/>
      <c r="AZ611" s="358"/>
      <c r="BA611" s="295"/>
      <c r="BE611" s="358"/>
      <c r="BF611" s="295"/>
      <c r="BG611" s="358"/>
      <c r="BH611" s="358"/>
      <c r="BI611" s="358"/>
      <c r="BJ611" s="295"/>
      <c r="BN611" s="358"/>
      <c r="BO611" s="295"/>
      <c r="BP611" s="358"/>
      <c r="BQ611" s="358"/>
      <c r="BR611" s="358"/>
      <c r="BS611" s="295"/>
      <c r="BW611" s="358"/>
      <c r="BX611" s="295"/>
      <c r="BY611" s="358"/>
      <c r="BZ611" s="358"/>
      <c r="CA611" s="358"/>
      <c r="CB611" s="295"/>
      <c r="CF611" s="358"/>
      <c r="CG611" s="295"/>
      <c r="CH611" s="358"/>
      <c r="CI611" s="358"/>
      <c r="CJ611" s="358"/>
      <c r="CK611" s="295"/>
      <c r="CO611" s="358"/>
      <c r="CP611" s="295"/>
      <c r="CQ611" s="358"/>
      <c r="CR611" s="358"/>
      <c r="CS611" s="358"/>
      <c r="CT611" s="295"/>
      <c r="CX611" s="358"/>
      <c r="CY611" s="295"/>
      <c r="CZ611" s="358"/>
      <c r="DA611" s="358"/>
      <c r="DB611" s="358"/>
      <c r="DC611" s="295"/>
    </row>
    <row r="612" spans="48:107">
      <c r="AV612" s="358"/>
      <c r="AW612" s="295"/>
      <c r="AX612" s="358"/>
      <c r="AY612" s="358"/>
      <c r="AZ612" s="358"/>
      <c r="BA612" s="295"/>
      <c r="BE612" s="358"/>
      <c r="BF612" s="295"/>
      <c r="BG612" s="358"/>
      <c r="BH612" s="358"/>
      <c r="BI612" s="358"/>
      <c r="BJ612" s="295"/>
      <c r="BN612" s="358"/>
      <c r="BO612" s="295"/>
      <c r="BP612" s="358"/>
      <c r="BQ612" s="358"/>
      <c r="BR612" s="358"/>
      <c r="BS612" s="295"/>
      <c r="BW612" s="358"/>
      <c r="BX612" s="295"/>
      <c r="BY612" s="358"/>
      <c r="BZ612" s="358"/>
      <c r="CA612" s="358"/>
      <c r="CB612" s="295"/>
      <c r="CF612" s="358"/>
      <c r="CG612" s="295"/>
      <c r="CH612" s="358"/>
      <c r="CI612" s="358"/>
      <c r="CJ612" s="358"/>
      <c r="CK612" s="295"/>
      <c r="CO612" s="358"/>
      <c r="CP612" s="295"/>
      <c r="CQ612" s="358"/>
      <c r="CR612" s="358"/>
      <c r="CS612" s="358"/>
      <c r="CT612" s="295"/>
      <c r="CX612" s="358"/>
      <c r="CY612" s="295"/>
      <c r="CZ612" s="358"/>
      <c r="DA612" s="358"/>
      <c r="DB612" s="358"/>
      <c r="DC612" s="295"/>
    </row>
    <row r="613" spans="48:107">
      <c r="AV613" s="358"/>
      <c r="AW613" s="295"/>
      <c r="AX613" s="358"/>
      <c r="AY613" s="358"/>
      <c r="AZ613" s="358"/>
      <c r="BA613" s="295"/>
      <c r="BE613" s="358"/>
      <c r="BF613" s="295"/>
      <c r="BG613" s="358"/>
      <c r="BH613" s="358"/>
      <c r="BI613" s="358"/>
      <c r="BJ613" s="295"/>
      <c r="BN613" s="358"/>
      <c r="BO613" s="295"/>
      <c r="BP613" s="358"/>
      <c r="BQ613" s="358"/>
      <c r="BR613" s="358"/>
      <c r="BS613" s="295"/>
      <c r="BW613" s="358"/>
      <c r="BX613" s="295"/>
      <c r="BY613" s="358"/>
      <c r="BZ613" s="358"/>
      <c r="CA613" s="358"/>
      <c r="CB613" s="295"/>
      <c r="CF613" s="358"/>
      <c r="CG613" s="295"/>
      <c r="CH613" s="358"/>
      <c r="CI613" s="358"/>
      <c r="CJ613" s="358"/>
      <c r="CK613" s="295"/>
      <c r="CO613" s="358"/>
      <c r="CP613" s="295"/>
      <c r="CQ613" s="358"/>
      <c r="CR613" s="358"/>
      <c r="CS613" s="358"/>
      <c r="CT613" s="295"/>
      <c r="CX613" s="358"/>
      <c r="CY613" s="295"/>
      <c r="CZ613" s="358"/>
      <c r="DA613" s="358"/>
      <c r="DB613" s="358"/>
      <c r="DC613" s="295"/>
    </row>
    <row r="614" spans="48:107">
      <c r="AV614" s="358"/>
      <c r="AW614" s="295"/>
      <c r="AX614" s="358"/>
      <c r="AY614" s="358"/>
      <c r="AZ614" s="358"/>
      <c r="BA614" s="295"/>
      <c r="BE614" s="358"/>
      <c r="BF614" s="295"/>
      <c r="BG614" s="358"/>
      <c r="BH614" s="358"/>
      <c r="BI614" s="358"/>
      <c r="BJ614" s="295"/>
      <c r="BN614" s="358"/>
      <c r="BO614" s="295"/>
      <c r="BP614" s="358"/>
      <c r="BQ614" s="358"/>
      <c r="BR614" s="358"/>
      <c r="BS614" s="295"/>
      <c r="BW614" s="358"/>
      <c r="BX614" s="295"/>
      <c r="BY614" s="358"/>
      <c r="BZ614" s="358"/>
      <c r="CA614" s="358"/>
      <c r="CB614" s="295"/>
      <c r="CF614" s="358"/>
      <c r="CG614" s="295"/>
      <c r="CH614" s="358"/>
      <c r="CI614" s="358"/>
      <c r="CJ614" s="358"/>
      <c r="CK614" s="295"/>
      <c r="CO614" s="358"/>
      <c r="CP614" s="295"/>
      <c r="CQ614" s="358"/>
      <c r="CR614" s="358"/>
      <c r="CS614" s="358"/>
      <c r="CT614" s="295"/>
      <c r="CX614" s="358"/>
      <c r="CY614" s="295"/>
      <c r="CZ614" s="358"/>
      <c r="DA614" s="358"/>
      <c r="DB614" s="358"/>
      <c r="DC614" s="295"/>
    </row>
    <row r="615" spans="48:107">
      <c r="AV615" s="358"/>
      <c r="AW615" s="295"/>
      <c r="AX615" s="358"/>
      <c r="AY615" s="358"/>
      <c r="AZ615" s="358"/>
      <c r="BA615" s="295"/>
      <c r="BE615" s="358"/>
      <c r="BF615" s="295"/>
      <c r="BG615" s="358"/>
      <c r="BH615" s="358"/>
      <c r="BI615" s="358"/>
      <c r="BJ615" s="295"/>
      <c r="BN615" s="358"/>
      <c r="BO615" s="295"/>
      <c r="BP615" s="358"/>
      <c r="BQ615" s="358"/>
      <c r="BR615" s="358"/>
      <c r="BS615" s="295"/>
      <c r="BW615" s="358"/>
      <c r="BX615" s="295"/>
      <c r="BY615" s="358"/>
      <c r="BZ615" s="358"/>
      <c r="CA615" s="358"/>
      <c r="CB615" s="295"/>
      <c r="CF615" s="358"/>
      <c r="CG615" s="295"/>
      <c r="CH615" s="358"/>
      <c r="CI615" s="358"/>
      <c r="CJ615" s="358"/>
      <c r="CK615" s="295"/>
      <c r="CO615" s="358"/>
      <c r="CP615" s="295"/>
      <c r="CQ615" s="358"/>
      <c r="CR615" s="358"/>
      <c r="CS615" s="358"/>
      <c r="CT615" s="295"/>
      <c r="CX615" s="358"/>
      <c r="CY615" s="295"/>
      <c r="CZ615" s="358"/>
      <c r="DA615" s="358"/>
      <c r="DB615" s="358"/>
      <c r="DC615" s="295"/>
    </row>
    <row r="616" spans="48:107">
      <c r="AV616" s="358"/>
      <c r="AW616" s="295"/>
      <c r="AX616" s="358"/>
      <c r="AY616" s="358"/>
      <c r="AZ616" s="358"/>
      <c r="BA616" s="295"/>
      <c r="BE616" s="358"/>
      <c r="BF616" s="295"/>
      <c r="BG616" s="358"/>
      <c r="BH616" s="358"/>
      <c r="BI616" s="358"/>
      <c r="BJ616" s="295"/>
      <c r="BN616" s="358"/>
      <c r="BO616" s="295"/>
      <c r="BP616" s="358"/>
      <c r="BQ616" s="358"/>
      <c r="BR616" s="358"/>
      <c r="BS616" s="295"/>
      <c r="BW616" s="358"/>
      <c r="BX616" s="295"/>
      <c r="BY616" s="358"/>
      <c r="BZ616" s="358"/>
      <c r="CA616" s="358"/>
      <c r="CB616" s="295"/>
      <c r="CF616" s="358"/>
      <c r="CG616" s="295"/>
      <c r="CH616" s="358"/>
      <c r="CI616" s="358"/>
      <c r="CJ616" s="358"/>
      <c r="CK616" s="295"/>
      <c r="CO616" s="358"/>
      <c r="CP616" s="295"/>
      <c r="CQ616" s="358"/>
      <c r="CR616" s="358"/>
      <c r="CS616" s="358"/>
      <c r="CT616" s="295"/>
      <c r="CX616" s="358"/>
      <c r="CY616" s="295"/>
      <c r="CZ616" s="358"/>
      <c r="DA616" s="358"/>
      <c r="DB616" s="358"/>
      <c r="DC616" s="295"/>
    </row>
    <row r="617" spans="48:107">
      <c r="AV617" s="358"/>
      <c r="AW617" s="295"/>
      <c r="AX617" s="358"/>
      <c r="AY617" s="358"/>
      <c r="AZ617" s="358"/>
      <c r="BA617" s="295"/>
      <c r="BE617" s="358"/>
      <c r="BF617" s="295"/>
      <c r="BG617" s="358"/>
      <c r="BH617" s="358"/>
      <c r="BI617" s="358"/>
      <c r="BJ617" s="295"/>
      <c r="BN617" s="358"/>
      <c r="BO617" s="295"/>
      <c r="BP617" s="358"/>
      <c r="BQ617" s="358"/>
      <c r="BR617" s="358"/>
      <c r="BS617" s="295"/>
      <c r="BW617" s="358"/>
      <c r="BX617" s="295"/>
      <c r="BY617" s="358"/>
      <c r="BZ617" s="358"/>
      <c r="CA617" s="358"/>
      <c r="CB617" s="295"/>
      <c r="CF617" s="358"/>
      <c r="CG617" s="295"/>
      <c r="CH617" s="358"/>
      <c r="CI617" s="358"/>
      <c r="CJ617" s="358"/>
      <c r="CK617" s="295"/>
      <c r="CO617" s="358"/>
      <c r="CP617" s="295"/>
      <c r="CQ617" s="358"/>
      <c r="CR617" s="358"/>
      <c r="CS617" s="358"/>
      <c r="CT617" s="295"/>
      <c r="CX617" s="358"/>
      <c r="CY617" s="295"/>
      <c r="CZ617" s="358"/>
      <c r="DA617" s="358"/>
      <c r="DB617" s="358"/>
      <c r="DC617" s="295"/>
    </row>
    <row r="618" spans="48:107">
      <c r="AV618" s="358"/>
      <c r="AW618" s="295"/>
      <c r="AX618" s="358"/>
      <c r="AY618" s="358"/>
      <c r="AZ618" s="358"/>
      <c r="BA618" s="295"/>
      <c r="BE618" s="358"/>
      <c r="BF618" s="295"/>
      <c r="BG618" s="358"/>
      <c r="BH618" s="358"/>
      <c r="BI618" s="358"/>
      <c r="BJ618" s="295"/>
      <c r="BN618" s="358"/>
      <c r="BO618" s="295"/>
      <c r="BP618" s="358"/>
      <c r="BQ618" s="358"/>
      <c r="BR618" s="358"/>
      <c r="BS618" s="295"/>
      <c r="BW618" s="358"/>
      <c r="BX618" s="295"/>
      <c r="BY618" s="358"/>
      <c r="BZ618" s="358"/>
      <c r="CA618" s="358"/>
      <c r="CB618" s="295"/>
      <c r="CF618" s="358"/>
      <c r="CG618" s="295"/>
      <c r="CH618" s="358"/>
      <c r="CI618" s="358"/>
      <c r="CJ618" s="358"/>
      <c r="CK618" s="295"/>
      <c r="CO618" s="358"/>
      <c r="CP618" s="295"/>
      <c r="CQ618" s="358"/>
      <c r="CR618" s="358"/>
      <c r="CS618" s="358"/>
      <c r="CT618" s="295"/>
      <c r="CX618" s="358"/>
      <c r="CY618" s="295"/>
      <c r="CZ618" s="358"/>
      <c r="DA618" s="358"/>
      <c r="DB618" s="358"/>
      <c r="DC618" s="295"/>
    </row>
    <row r="619" spans="48:107">
      <c r="AV619" s="358"/>
      <c r="AW619" s="295"/>
      <c r="AX619" s="358"/>
      <c r="AY619" s="358"/>
      <c r="AZ619" s="358"/>
      <c r="BA619" s="295"/>
      <c r="BE619" s="358"/>
      <c r="BF619" s="295"/>
      <c r="BG619" s="358"/>
      <c r="BH619" s="358"/>
      <c r="BI619" s="358"/>
      <c r="BJ619" s="295"/>
      <c r="BN619" s="358"/>
      <c r="BO619" s="295"/>
      <c r="BP619" s="358"/>
      <c r="BQ619" s="358"/>
      <c r="BR619" s="358"/>
      <c r="BS619" s="295"/>
      <c r="BW619" s="358"/>
      <c r="BX619" s="295"/>
      <c r="BY619" s="358"/>
      <c r="BZ619" s="358"/>
      <c r="CA619" s="358"/>
      <c r="CB619" s="295"/>
      <c r="CF619" s="358"/>
      <c r="CG619" s="295"/>
      <c r="CH619" s="358"/>
      <c r="CI619" s="358"/>
      <c r="CJ619" s="358"/>
      <c r="CK619" s="295"/>
      <c r="CO619" s="358"/>
      <c r="CP619" s="295"/>
      <c r="CQ619" s="358"/>
      <c r="CR619" s="358"/>
      <c r="CS619" s="358"/>
      <c r="CT619" s="295"/>
      <c r="CX619" s="358"/>
      <c r="CY619" s="295"/>
      <c r="CZ619" s="358"/>
      <c r="DA619" s="358"/>
      <c r="DB619" s="358"/>
      <c r="DC619" s="295"/>
    </row>
    <row r="620" spans="48:107">
      <c r="AV620" s="358"/>
      <c r="AW620" s="295"/>
      <c r="AX620" s="358"/>
      <c r="AY620" s="358"/>
      <c r="AZ620" s="358"/>
      <c r="BA620" s="295"/>
      <c r="BE620" s="358"/>
      <c r="BF620" s="295"/>
      <c r="BG620" s="358"/>
      <c r="BH620" s="358"/>
      <c r="BI620" s="358"/>
      <c r="BJ620" s="295"/>
      <c r="BN620" s="358"/>
      <c r="BO620" s="295"/>
      <c r="BP620" s="358"/>
      <c r="BQ620" s="358"/>
      <c r="BR620" s="358"/>
      <c r="BS620" s="295"/>
      <c r="BW620" s="358"/>
      <c r="BX620" s="295"/>
      <c r="BY620" s="358"/>
      <c r="BZ620" s="358"/>
      <c r="CA620" s="358"/>
      <c r="CB620" s="295"/>
      <c r="CF620" s="358"/>
      <c r="CG620" s="295"/>
      <c r="CH620" s="358"/>
      <c r="CI620" s="358"/>
      <c r="CJ620" s="358"/>
      <c r="CK620" s="295"/>
      <c r="CO620" s="358"/>
      <c r="CP620" s="295"/>
      <c r="CQ620" s="358"/>
      <c r="CR620" s="358"/>
      <c r="CS620" s="358"/>
      <c r="CT620" s="295"/>
      <c r="CX620" s="358"/>
      <c r="CY620" s="295"/>
      <c r="CZ620" s="358"/>
      <c r="DA620" s="358"/>
      <c r="DB620" s="358"/>
      <c r="DC620" s="295"/>
    </row>
    <row r="621" spans="48:107">
      <c r="AV621" s="358"/>
      <c r="AW621" s="295"/>
      <c r="AX621" s="358"/>
      <c r="AY621" s="358"/>
      <c r="AZ621" s="358"/>
      <c r="BA621" s="295"/>
      <c r="BE621" s="358"/>
      <c r="BF621" s="295"/>
      <c r="BG621" s="358"/>
      <c r="BH621" s="358"/>
      <c r="BI621" s="358"/>
      <c r="BJ621" s="295"/>
      <c r="BN621" s="358"/>
      <c r="BO621" s="295"/>
      <c r="BP621" s="358"/>
      <c r="BQ621" s="358"/>
      <c r="BR621" s="358"/>
      <c r="BS621" s="295"/>
      <c r="BW621" s="358"/>
      <c r="BX621" s="295"/>
      <c r="BY621" s="358"/>
      <c r="BZ621" s="358"/>
      <c r="CA621" s="358"/>
      <c r="CB621" s="295"/>
      <c r="CF621" s="358"/>
      <c r="CG621" s="295"/>
      <c r="CH621" s="358"/>
      <c r="CI621" s="358"/>
      <c r="CJ621" s="358"/>
      <c r="CK621" s="295"/>
      <c r="CO621" s="358"/>
      <c r="CP621" s="295"/>
      <c r="CQ621" s="358"/>
      <c r="CR621" s="358"/>
      <c r="CS621" s="358"/>
      <c r="CT621" s="295"/>
      <c r="CX621" s="358"/>
      <c r="CY621" s="295"/>
      <c r="CZ621" s="358"/>
      <c r="DA621" s="358"/>
      <c r="DB621" s="358"/>
      <c r="DC621" s="295"/>
    </row>
    <row r="622" spans="48:107">
      <c r="AV622" s="358"/>
      <c r="AW622" s="295"/>
      <c r="AX622" s="358"/>
      <c r="AY622" s="358"/>
      <c r="AZ622" s="358"/>
      <c r="BA622" s="295"/>
      <c r="BE622" s="358"/>
      <c r="BF622" s="295"/>
      <c r="BG622" s="358"/>
      <c r="BH622" s="358"/>
      <c r="BI622" s="358"/>
      <c r="BJ622" s="295"/>
      <c r="BN622" s="358"/>
      <c r="BO622" s="295"/>
      <c r="BP622" s="358"/>
      <c r="BQ622" s="358"/>
      <c r="BR622" s="358"/>
      <c r="BS622" s="295"/>
      <c r="BW622" s="358"/>
      <c r="BX622" s="295"/>
      <c r="BY622" s="358"/>
      <c r="BZ622" s="358"/>
      <c r="CA622" s="358"/>
      <c r="CB622" s="295"/>
      <c r="CF622" s="358"/>
      <c r="CG622" s="295"/>
      <c r="CH622" s="358"/>
      <c r="CI622" s="358"/>
      <c r="CJ622" s="358"/>
      <c r="CK622" s="295"/>
      <c r="CO622" s="358"/>
      <c r="CP622" s="295"/>
      <c r="CQ622" s="358"/>
      <c r="CR622" s="358"/>
      <c r="CS622" s="358"/>
      <c r="CT622" s="295"/>
      <c r="CX622" s="358"/>
      <c r="CY622" s="295"/>
      <c r="CZ622" s="358"/>
      <c r="DA622" s="358"/>
      <c r="DB622" s="358"/>
      <c r="DC622" s="295"/>
    </row>
    <row r="623" spans="48:107">
      <c r="AV623" s="358"/>
      <c r="AW623" s="295"/>
      <c r="AX623" s="358"/>
      <c r="AY623" s="358"/>
      <c r="AZ623" s="358"/>
      <c r="BA623" s="295"/>
      <c r="BE623" s="358"/>
      <c r="BF623" s="295"/>
      <c r="BG623" s="358"/>
      <c r="BH623" s="358"/>
      <c r="BI623" s="358"/>
      <c r="BJ623" s="295"/>
      <c r="BN623" s="358"/>
      <c r="BO623" s="295"/>
      <c r="BP623" s="358"/>
      <c r="BQ623" s="358"/>
      <c r="BR623" s="358"/>
      <c r="BS623" s="295"/>
      <c r="BW623" s="358"/>
      <c r="BX623" s="295"/>
      <c r="BY623" s="358"/>
      <c r="BZ623" s="358"/>
      <c r="CA623" s="358"/>
      <c r="CB623" s="295"/>
      <c r="CF623" s="358"/>
      <c r="CG623" s="295"/>
      <c r="CH623" s="358"/>
      <c r="CI623" s="358"/>
      <c r="CJ623" s="358"/>
      <c r="CK623" s="295"/>
      <c r="CO623" s="358"/>
      <c r="CP623" s="295"/>
      <c r="CQ623" s="358"/>
      <c r="CR623" s="358"/>
      <c r="CS623" s="358"/>
      <c r="CT623" s="295"/>
      <c r="CX623" s="358"/>
      <c r="CY623" s="295"/>
      <c r="CZ623" s="358"/>
      <c r="DA623" s="358"/>
      <c r="DB623" s="358"/>
      <c r="DC623" s="295"/>
    </row>
    <row r="624" spans="48:107">
      <c r="AV624" s="358"/>
      <c r="AW624" s="295"/>
      <c r="AX624" s="358"/>
      <c r="AY624" s="358"/>
      <c r="AZ624" s="358"/>
      <c r="BA624" s="295"/>
      <c r="BE624" s="358"/>
      <c r="BF624" s="295"/>
      <c r="BG624" s="358"/>
      <c r="BH624" s="358"/>
      <c r="BI624" s="358"/>
      <c r="BJ624" s="295"/>
      <c r="BN624" s="358"/>
      <c r="BO624" s="295"/>
      <c r="BP624" s="358"/>
      <c r="BQ624" s="358"/>
      <c r="BR624" s="358"/>
      <c r="BS624" s="295"/>
      <c r="BW624" s="358"/>
      <c r="BX624" s="295"/>
      <c r="BY624" s="358"/>
      <c r="BZ624" s="358"/>
      <c r="CA624" s="358"/>
      <c r="CB624" s="295"/>
      <c r="CF624" s="358"/>
      <c r="CG624" s="295"/>
      <c r="CH624" s="358"/>
      <c r="CI624" s="358"/>
      <c r="CJ624" s="358"/>
      <c r="CK624" s="295"/>
      <c r="CO624" s="358"/>
      <c r="CP624" s="295"/>
      <c r="CQ624" s="358"/>
      <c r="CR624" s="358"/>
      <c r="CS624" s="358"/>
      <c r="CT624" s="295"/>
      <c r="CX624" s="358"/>
      <c r="CY624" s="295"/>
      <c r="CZ624" s="358"/>
      <c r="DA624" s="358"/>
      <c r="DB624" s="358"/>
      <c r="DC624" s="295"/>
    </row>
    <row r="625" spans="48:107">
      <c r="AV625" s="358"/>
      <c r="AW625" s="295"/>
      <c r="AX625" s="358"/>
      <c r="AY625" s="358"/>
      <c r="AZ625" s="358"/>
      <c r="BA625" s="295"/>
      <c r="BE625" s="358"/>
      <c r="BF625" s="295"/>
      <c r="BG625" s="358"/>
      <c r="BH625" s="358"/>
      <c r="BI625" s="358"/>
      <c r="BJ625" s="295"/>
      <c r="BN625" s="358"/>
      <c r="BO625" s="295"/>
      <c r="BP625" s="358"/>
      <c r="BQ625" s="358"/>
      <c r="BR625" s="358"/>
      <c r="BS625" s="295"/>
      <c r="BW625" s="358"/>
      <c r="BX625" s="295"/>
      <c r="BY625" s="358"/>
      <c r="BZ625" s="358"/>
      <c r="CA625" s="358"/>
      <c r="CB625" s="295"/>
      <c r="CF625" s="358"/>
      <c r="CG625" s="295"/>
      <c r="CH625" s="358"/>
      <c r="CI625" s="358"/>
      <c r="CJ625" s="358"/>
      <c r="CK625" s="295"/>
      <c r="CO625" s="358"/>
      <c r="CP625" s="295"/>
      <c r="CQ625" s="358"/>
      <c r="CR625" s="358"/>
      <c r="CS625" s="358"/>
      <c r="CT625" s="295"/>
      <c r="CX625" s="358"/>
      <c r="CY625" s="295"/>
      <c r="CZ625" s="358"/>
      <c r="DA625" s="358"/>
      <c r="DB625" s="358"/>
      <c r="DC625" s="295"/>
    </row>
    <row r="626" spans="48:107">
      <c r="AV626" s="358"/>
      <c r="AW626" s="295"/>
      <c r="AX626" s="358"/>
      <c r="AY626" s="358"/>
      <c r="AZ626" s="358"/>
      <c r="BA626" s="295"/>
      <c r="BE626" s="358"/>
      <c r="BF626" s="295"/>
      <c r="BG626" s="358"/>
      <c r="BH626" s="358"/>
      <c r="BI626" s="358"/>
      <c r="BJ626" s="295"/>
      <c r="BN626" s="358"/>
      <c r="BO626" s="295"/>
      <c r="BP626" s="358"/>
      <c r="BQ626" s="358"/>
      <c r="BR626" s="358"/>
      <c r="BS626" s="295"/>
      <c r="BW626" s="358"/>
      <c r="BX626" s="295"/>
      <c r="BY626" s="358"/>
      <c r="BZ626" s="358"/>
      <c r="CA626" s="358"/>
      <c r="CB626" s="295"/>
      <c r="CF626" s="358"/>
      <c r="CG626" s="295"/>
      <c r="CH626" s="358"/>
      <c r="CI626" s="358"/>
      <c r="CJ626" s="358"/>
      <c r="CK626" s="295"/>
      <c r="CO626" s="358"/>
      <c r="CP626" s="295"/>
      <c r="CQ626" s="358"/>
      <c r="CR626" s="358"/>
      <c r="CS626" s="358"/>
      <c r="CT626" s="295"/>
      <c r="CX626" s="358"/>
      <c r="CY626" s="295"/>
      <c r="CZ626" s="358"/>
      <c r="DA626" s="358"/>
      <c r="DB626" s="358"/>
      <c r="DC626" s="295"/>
    </row>
    <row r="627" spans="48:107">
      <c r="AV627" s="358"/>
      <c r="AW627" s="295"/>
      <c r="AX627" s="358"/>
      <c r="AY627" s="358"/>
      <c r="AZ627" s="358"/>
      <c r="BA627" s="295"/>
      <c r="BE627" s="358"/>
      <c r="BF627" s="295"/>
      <c r="BG627" s="358"/>
      <c r="BH627" s="358"/>
      <c r="BI627" s="358"/>
      <c r="BJ627" s="295"/>
      <c r="BN627" s="358"/>
      <c r="BO627" s="295"/>
      <c r="BP627" s="358"/>
      <c r="BQ627" s="358"/>
      <c r="BR627" s="358"/>
      <c r="BS627" s="295"/>
      <c r="BW627" s="358"/>
      <c r="BX627" s="295"/>
      <c r="BY627" s="358"/>
      <c r="BZ627" s="358"/>
      <c r="CA627" s="358"/>
      <c r="CB627" s="295"/>
      <c r="CF627" s="358"/>
      <c r="CG627" s="295"/>
      <c r="CH627" s="358"/>
      <c r="CI627" s="358"/>
      <c r="CJ627" s="358"/>
      <c r="CK627" s="295"/>
      <c r="CO627" s="358"/>
      <c r="CP627" s="295"/>
      <c r="CQ627" s="358"/>
      <c r="CR627" s="358"/>
      <c r="CS627" s="358"/>
      <c r="CT627" s="295"/>
      <c r="CX627" s="358"/>
      <c r="CY627" s="295"/>
      <c r="CZ627" s="358"/>
      <c r="DA627" s="358"/>
      <c r="DB627" s="358"/>
      <c r="DC627" s="295"/>
    </row>
    <row r="628" spans="48:107">
      <c r="AV628" s="358"/>
      <c r="AW628" s="295"/>
      <c r="AX628" s="358"/>
      <c r="AY628" s="358"/>
      <c r="AZ628" s="358"/>
      <c r="BA628" s="295"/>
      <c r="BE628" s="358"/>
      <c r="BF628" s="295"/>
      <c r="BG628" s="358"/>
      <c r="BH628" s="358"/>
      <c r="BI628" s="358"/>
      <c r="BJ628" s="295"/>
      <c r="BN628" s="358"/>
      <c r="BO628" s="295"/>
      <c r="BP628" s="358"/>
      <c r="BQ628" s="358"/>
      <c r="BR628" s="358"/>
      <c r="BS628" s="295"/>
      <c r="BW628" s="358"/>
      <c r="BX628" s="295"/>
      <c r="BY628" s="358"/>
      <c r="BZ628" s="358"/>
      <c r="CA628" s="358"/>
      <c r="CB628" s="295"/>
      <c r="CF628" s="358"/>
      <c r="CG628" s="295"/>
      <c r="CH628" s="358"/>
      <c r="CI628" s="358"/>
      <c r="CJ628" s="358"/>
      <c r="CK628" s="295"/>
      <c r="CO628" s="358"/>
      <c r="CP628" s="295"/>
      <c r="CQ628" s="358"/>
      <c r="CR628" s="358"/>
      <c r="CS628" s="358"/>
      <c r="CT628" s="295"/>
      <c r="CX628" s="358"/>
      <c r="CY628" s="295"/>
      <c r="CZ628" s="358"/>
      <c r="DA628" s="358"/>
      <c r="DB628" s="358"/>
      <c r="DC628" s="295"/>
    </row>
    <row r="629" spans="48:107">
      <c r="AV629" s="358"/>
      <c r="AW629" s="295"/>
      <c r="AX629" s="358"/>
      <c r="AY629" s="358"/>
      <c r="AZ629" s="358"/>
      <c r="BA629" s="295"/>
      <c r="BE629" s="358"/>
      <c r="BF629" s="295"/>
      <c r="BG629" s="358"/>
      <c r="BH629" s="358"/>
      <c r="BI629" s="358"/>
      <c r="BJ629" s="295"/>
      <c r="BN629" s="358"/>
      <c r="BO629" s="295"/>
      <c r="BP629" s="358"/>
      <c r="BQ629" s="358"/>
      <c r="BR629" s="358"/>
      <c r="BS629" s="295"/>
      <c r="BW629" s="358"/>
      <c r="BX629" s="295"/>
      <c r="BY629" s="358"/>
      <c r="BZ629" s="358"/>
      <c r="CA629" s="358"/>
      <c r="CB629" s="295"/>
      <c r="CF629" s="358"/>
      <c r="CG629" s="295"/>
      <c r="CH629" s="358"/>
      <c r="CI629" s="358"/>
      <c r="CJ629" s="358"/>
      <c r="CK629" s="295"/>
      <c r="CO629" s="358"/>
      <c r="CP629" s="295"/>
      <c r="CQ629" s="358"/>
      <c r="CR629" s="358"/>
      <c r="CS629" s="358"/>
      <c r="CT629" s="295"/>
      <c r="CX629" s="358"/>
      <c r="CY629" s="295"/>
      <c r="CZ629" s="358"/>
      <c r="DA629" s="358"/>
      <c r="DB629" s="358"/>
      <c r="DC629" s="295"/>
    </row>
    <row r="630" spans="48:107">
      <c r="AV630" s="358"/>
      <c r="AW630" s="295"/>
      <c r="AX630" s="358"/>
      <c r="AY630" s="358"/>
      <c r="AZ630" s="358"/>
      <c r="BA630" s="295"/>
      <c r="BE630" s="358"/>
      <c r="BF630" s="295"/>
      <c r="BG630" s="358"/>
      <c r="BH630" s="358"/>
      <c r="BI630" s="358"/>
      <c r="BJ630" s="295"/>
      <c r="BN630" s="358"/>
      <c r="BO630" s="295"/>
      <c r="BP630" s="358"/>
      <c r="BQ630" s="358"/>
      <c r="BR630" s="358"/>
      <c r="BS630" s="295"/>
      <c r="BW630" s="358"/>
      <c r="BX630" s="295"/>
      <c r="BY630" s="358"/>
      <c r="BZ630" s="358"/>
      <c r="CA630" s="358"/>
      <c r="CB630" s="295"/>
      <c r="CF630" s="358"/>
      <c r="CG630" s="295"/>
      <c r="CH630" s="358"/>
      <c r="CI630" s="358"/>
      <c r="CJ630" s="358"/>
      <c r="CK630" s="295"/>
      <c r="CO630" s="358"/>
      <c r="CP630" s="295"/>
      <c r="CQ630" s="358"/>
      <c r="CR630" s="358"/>
      <c r="CS630" s="358"/>
      <c r="CT630" s="295"/>
      <c r="CX630" s="358"/>
      <c r="CY630" s="295"/>
      <c r="CZ630" s="358"/>
      <c r="DA630" s="358"/>
      <c r="DB630" s="358"/>
      <c r="DC630" s="295"/>
    </row>
    <row r="631" spans="48:107">
      <c r="AV631" s="358"/>
      <c r="AW631" s="295"/>
      <c r="AX631" s="358"/>
      <c r="AY631" s="358"/>
      <c r="AZ631" s="358"/>
      <c r="BA631" s="295"/>
      <c r="BE631" s="358"/>
      <c r="BF631" s="295"/>
      <c r="BG631" s="358"/>
      <c r="BH631" s="358"/>
      <c r="BI631" s="358"/>
      <c r="BJ631" s="295"/>
      <c r="BN631" s="358"/>
      <c r="BO631" s="295"/>
      <c r="BP631" s="358"/>
      <c r="BQ631" s="358"/>
      <c r="BR631" s="358"/>
      <c r="BS631" s="295"/>
      <c r="BW631" s="358"/>
      <c r="BX631" s="295"/>
      <c r="BY631" s="358"/>
      <c r="BZ631" s="358"/>
      <c r="CA631" s="358"/>
      <c r="CB631" s="295"/>
      <c r="CF631" s="358"/>
      <c r="CG631" s="295"/>
      <c r="CH631" s="358"/>
      <c r="CI631" s="358"/>
      <c r="CJ631" s="358"/>
      <c r="CK631" s="295"/>
      <c r="CO631" s="358"/>
      <c r="CP631" s="295"/>
      <c r="CQ631" s="358"/>
      <c r="CR631" s="358"/>
      <c r="CS631" s="358"/>
      <c r="CT631" s="295"/>
      <c r="CX631" s="358"/>
      <c r="CY631" s="295"/>
      <c r="CZ631" s="358"/>
      <c r="DA631" s="358"/>
      <c r="DB631" s="358"/>
      <c r="DC631" s="295"/>
    </row>
    <row r="632" spans="48:107">
      <c r="AV632" s="358"/>
      <c r="AW632" s="295"/>
      <c r="AX632" s="358"/>
      <c r="AY632" s="358"/>
      <c r="AZ632" s="358"/>
      <c r="BA632" s="295"/>
      <c r="BE632" s="358"/>
      <c r="BF632" s="295"/>
      <c r="BG632" s="358"/>
      <c r="BH632" s="358"/>
      <c r="BI632" s="358"/>
      <c r="BJ632" s="295"/>
      <c r="BN632" s="358"/>
      <c r="BO632" s="295"/>
      <c r="BP632" s="358"/>
      <c r="BQ632" s="358"/>
      <c r="BR632" s="358"/>
      <c r="BS632" s="295"/>
      <c r="BW632" s="358"/>
      <c r="BX632" s="295"/>
      <c r="BY632" s="358"/>
      <c r="BZ632" s="358"/>
      <c r="CA632" s="358"/>
      <c r="CB632" s="295"/>
      <c r="CF632" s="358"/>
      <c r="CG632" s="295"/>
      <c r="CH632" s="358"/>
      <c r="CI632" s="358"/>
      <c r="CJ632" s="358"/>
      <c r="CK632" s="295"/>
      <c r="CO632" s="358"/>
      <c r="CP632" s="295"/>
      <c r="CQ632" s="358"/>
      <c r="CR632" s="358"/>
      <c r="CS632" s="358"/>
      <c r="CT632" s="295"/>
      <c r="CX632" s="358"/>
      <c r="CY632" s="295"/>
      <c r="CZ632" s="358"/>
      <c r="DA632" s="358"/>
      <c r="DB632" s="358"/>
      <c r="DC632" s="295"/>
    </row>
    <row r="633" spans="48:107">
      <c r="AV633" s="358"/>
      <c r="AW633" s="295"/>
      <c r="AX633" s="358"/>
      <c r="AY633" s="358"/>
      <c r="AZ633" s="358"/>
      <c r="BA633" s="295"/>
      <c r="BE633" s="358"/>
      <c r="BF633" s="295"/>
      <c r="BG633" s="358"/>
      <c r="BH633" s="358"/>
      <c r="BI633" s="358"/>
      <c r="BJ633" s="295"/>
      <c r="BN633" s="358"/>
      <c r="BO633" s="295"/>
      <c r="BP633" s="358"/>
      <c r="BQ633" s="358"/>
      <c r="BR633" s="358"/>
      <c r="BS633" s="295"/>
      <c r="BW633" s="358"/>
      <c r="BX633" s="295"/>
      <c r="BY633" s="358"/>
      <c r="BZ633" s="358"/>
      <c r="CA633" s="358"/>
      <c r="CB633" s="295"/>
      <c r="CF633" s="358"/>
      <c r="CG633" s="295"/>
      <c r="CH633" s="358"/>
      <c r="CI633" s="358"/>
      <c r="CJ633" s="358"/>
      <c r="CK633" s="295"/>
      <c r="CO633" s="358"/>
      <c r="CP633" s="295"/>
      <c r="CQ633" s="358"/>
      <c r="CR633" s="358"/>
      <c r="CS633" s="358"/>
      <c r="CT633" s="295"/>
      <c r="CX633" s="358"/>
      <c r="CY633" s="295"/>
      <c r="CZ633" s="358"/>
      <c r="DA633" s="358"/>
      <c r="DB633" s="358"/>
      <c r="DC633" s="295"/>
    </row>
    <row r="634" spans="48:107">
      <c r="AV634" s="358"/>
      <c r="AW634" s="295"/>
      <c r="AX634" s="358"/>
      <c r="AY634" s="358"/>
      <c r="AZ634" s="358"/>
      <c r="BA634" s="295"/>
      <c r="BE634" s="358"/>
      <c r="BF634" s="295"/>
      <c r="BG634" s="358"/>
      <c r="BH634" s="358"/>
      <c r="BI634" s="358"/>
      <c r="BJ634" s="295"/>
      <c r="BN634" s="358"/>
      <c r="BO634" s="295"/>
      <c r="BP634" s="358"/>
      <c r="BQ634" s="358"/>
      <c r="BR634" s="358"/>
      <c r="BS634" s="295"/>
      <c r="BW634" s="358"/>
      <c r="BX634" s="295"/>
      <c r="BY634" s="358"/>
      <c r="BZ634" s="358"/>
      <c r="CA634" s="358"/>
      <c r="CB634" s="295"/>
      <c r="CF634" s="358"/>
      <c r="CG634" s="295"/>
      <c r="CH634" s="358"/>
      <c r="CI634" s="358"/>
      <c r="CJ634" s="358"/>
      <c r="CK634" s="295"/>
      <c r="CO634" s="358"/>
      <c r="CP634" s="295"/>
      <c r="CQ634" s="358"/>
      <c r="CR634" s="358"/>
      <c r="CS634" s="358"/>
      <c r="CT634" s="295"/>
      <c r="CX634" s="358"/>
      <c r="CY634" s="295"/>
      <c r="CZ634" s="358"/>
      <c r="DA634" s="358"/>
      <c r="DB634" s="358"/>
      <c r="DC634" s="295"/>
    </row>
    <row r="635" spans="48:107">
      <c r="AV635" s="358"/>
      <c r="AW635" s="295"/>
      <c r="AX635" s="358"/>
      <c r="AY635" s="358"/>
      <c r="AZ635" s="358"/>
      <c r="BA635" s="295"/>
      <c r="BE635" s="358"/>
      <c r="BF635" s="295"/>
      <c r="BG635" s="358"/>
      <c r="BH635" s="358"/>
      <c r="BI635" s="358"/>
      <c r="BJ635" s="295"/>
      <c r="BN635" s="358"/>
      <c r="BO635" s="295"/>
      <c r="BP635" s="358"/>
      <c r="BQ635" s="358"/>
      <c r="BR635" s="358"/>
      <c r="BS635" s="295"/>
      <c r="BW635" s="358"/>
      <c r="BX635" s="295"/>
      <c r="BY635" s="358"/>
      <c r="BZ635" s="358"/>
      <c r="CA635" s="358"/>
      <c r="CB635" s="295"/>
      <c r="CF635" s="358"/>
      <c r="CG635" s="295"/>
      <c r="CH635" s="358"/>
      <c r="CI635" s="358"/>
      <c r="CJ635" s="358"/>
      <c r="CK635" s="295"/>
      <c r="CO635" s="358"/>
      <c r="CP635" s="295"/>
      <c r="CQ635" s="358"/>
      <c r="CR635" s="358"/>
      <c r="CS635" s="358"/>
      <c r="CT635" s="295"/>
      <c r="CX635" s="358"/>
      <c r="CY635" s="295"/>
      <c r="CZ635" s="358"/>
      <c r="DA635" s="358"/>
      <c r="DB635" s="358"/>
      <c r="DC635" s="295"/>
    </row>
    <row r="636" spans="48:107">
      <c r="AV636" s="358"/>
      <c r="AW636" s="295"/>
      <c r="AX636" s="358"/>
      <c r="AY636" s="358"/>
      <c r="AZ636" s="358"/>
      <c r="BA636" s="295"/>
      <c r="BE636" s="358"/>
      <c r="BF636" s="295"/>
      <c r="BG636" s="358"/>
      <c r="BH636" s="358"/>
      <c r="BI636" s="358"/>
      <c r="BJ636" s="295"/>
      <c r="BN636" s="358"/>
      <c r="BO636" s="295"/>
      <c r="BP636" s="358"/>
      <c r="BQ636" s="358"/>
      <c r="BR636" s="358"/>
      <c r="BS636" s="295"/>
      <c r="BW636" s="358"/>
      <c r="BX636" s="295"/>
      <c r="BY636" s="358"/>
      <c r="BZ636" s="358"/>
      <c r="CA636" s="358"/>
      <c r="CB636" s="295"/>
      <c r="CF636" s="358"/>
      <c r="CG636" s="295"/>
      <c r="CH636" s="358"/>
      <c r="CI636" s="358"/>
      <c r="CJ636" s="358"/>
      <c r="CK636" s="295"/>
      <c r="CO636" s="358"/>
      <c r="CP636" s="295"/>
      <c r="CQ636" s="358"/>
      <c r="CR636" s="358"/>
      <c r="CS636" s="358"/>
      <c r="CT636" s="295"/>
      <c r="CX636" s="358"/>
      <c r="CY636" s="295"/>
      <c r="CZ636" s="358"/>
      <c r="DA636" s="358"/>
      <c r="DB636" s="358"/>
      <c r="DC636" s="295"/>
    </row>
    <row r="637" spans="48:107">
      <c r="AV637" s="358"/>
      <c r="AW637" s="295"/>
      <c r="AX637" s="358"/>
      <c r="AY637" s="358"/>
      <c r="AZ637" s="358"/>
      <c r="BA637" s="295"/>
      <c r="BE637" s="358"/>
      <c r="BF637" s="295"/>
      <c r="BG637" s="358"/>
      <c r="BH637" s="358"/>
      <c r="BI637" s="358"/>
      <c r="BJ637" s="295"/>
      <c r="BN637" s="358"/>
      <c r="BO637" s="295"/>
      <c r="BP637" s="358"/>
      <c r="BQ637" s="358"/>
      <c r="BR637" s="358"/>
      <c r="BS637" s="295"/>
      <c r="BW637" s="358"/>
      <c r="BX637" s="295"/>
      <c r="BY637" s="358"/>
      <c r="BZ637" s="358"/>
      <c r="CA637" s="358"/>
      <c r="CB637" s="295"/>
      <c r="CF637" s="358"/>
      <c r="CG637" s="295"/>
      <c r="CH637" s="358"/>
      <c r="CI637" s="358"/>
      <c r="CJ637" s="358"/>
      <c r="CK637" s="295"/>
      <c r="CO637" s="358"/>
      <c r="CP637" s="295"/>
      <c r="CQ637" s="358"/>
      <c r="CR637" s="358"/>
      <c r="CS637" s="358"/>
      <c r="CT637" s="295"/>
      <c r="CX637" s="358"/>
      <c r="CY637" s="295"/>
      <c r="CZ637" s="358"/>
      <c r="DA637" s="358"/>
      <c r="DB637" s="358"/>
      <c r="DC637" s="295"/>
    </row>
    <row r="638" spans="48:107">
      <c r="AV638" s="358"/>
      <c r="AW638" s="295"/>
      <c r="AX638" s="358"/>
      <c r="AY638" s="358"/>
      <c r="AZ638" s="358"/>
      <c r="BA638" s="295"/>
      <c r="BE638" s="358"/>
      <c r="BF638" s="295"/>
      <c r="BG638" s="358"/>
      <c r="BH638" s="358"/>
      <c r="BI638" s="358"/>
      <c r="BJ638" s="295"/>
      <c r="BN638" s="358"/>
      <c r="BO638" s="295"/>
      <c r="BP638" s="358"/>
      <c r="BQ638" s="358"/>
      <c r="BR638" s="358"/>
      <c r="BS638" s="295"/>
      <c r="BW638" s="358"/>
      <c r="BX638" s="295"/>
      <c r="BY638" s="358"/>
      <c r="BZ638" s="358"/>
      <c r="CA638" s="358"/>
      <c r="CB638" s="295"/>
      <c r="CF638" s="358"/>
      <c r="CG638" s="295"/>
      <c r="CH638" s="358"/>
      <c r="CI638" s="358"/>
      <c r="CJ638" s="358"/>
      <c r="CK638" s="295"/>
      <c r="CO638" s="358"/>
      <c r="CP638" s="295"/>
      <c r="CQ638" s="358"/>
      <c r="CR638" s="358"/>
      <c r="CS638" s="358"/>
      <c r="CT638" s="295"/>
      <c r="CX638" s="358"/>
      <c r="CY638" s="295"/>
      <c r="CZ638" s="358"/>
      <c r="DA638" s="358"/>
      <c r="DB638" s="358"/>
      <c r="DC638" s="295"/>
    </row>
    <row r="639" spans="48:107">
      <c r="AV639" s="358"/>
      <c r="AW639" s="295"/>
      <c r="AX639" s="358"/>
      <c r="AY639" s="358"/>
      <c r="AZ639" s="358"/>
      <c r="BA639" s="295"/>
      <c r="BE639" s="358"/>
      <c r="BF639" s="295"/>
      <c r="BG639" s="358"/>
      <c r="BH639" s="358"/>
      <c r="BI639" s="358"/>
      <c r="BJ639" s="295"/>
      <c r="BN639" s="358"/>
      <c r="BO639" s="295"/>
      <c r="BP639" s="358"/>
      <c r="BQ639" s="358"/>
      <c r="BR639" s="358"/>
      <c r="BS639" s="295"/>
      <c r="BW639" s="358"/>
      <c r="BX639" s="295"/>
      <c r="BY639" s="358"/>
      <c r="BZ639" s="358"/>
      <c r="CA639" s="358"/>
      <c r="CB639" s="295"/>
      <c r="CF639" s="358"/>
      <c r="CG639" s="295"/>
      <c r="CH639" s="358"/>
      <c r="CI639" s="358"/>
      <c r="CJ639" s="358"/>
      <c r="CK639" s="295"/>
      <c r="CO639" s="358"/>
      <c r="CP639" s="295"/>
      <c r="CQ639" s="358"/>
      <c r="CR639" s="358"/>
      <c r="CS639" s="358"/>
      <c r="CT639" s="295"/>
      <c r="CX639" s="358"/>
      <c r="CY639" s="295"/>
      <c r="CZ639" s="358"/>
      <c r="DA639" s="358"/>
      <c r="DB639" s="358"/>
      <c r="DC639" s="295"/>
    </row>
    <row r="640" spans="48:107">
      <c r="AV640" s="358"/>
      <c r="AW640" s="295"/>
      <c r="AX640" s="358"/>
      <c r="AY640" s="358"/>
      <c r="AZ640" s="358"/>
      <c r="BA640" s="295"/>
      <c r="BE640" s="358"/>
      <c r="BF640" s="295"/>
      <c r="BG640" s="358"/>
      <c r="BH640" s="358"/>
      <c r="BI640" s="358"/>
      <c r="BJ640" s="295"/>
      <c r="BN640" s="358"/>
      <c r="BO640" s="295"/>
      <c r="BP640" s="358"/>
      <c r="BQ640" s="358"/>
      <c r="BR640" s="358"/>
      <c r="BS640" s="295"/>
      <c r="BW640" s="358"/>
      <c r="BX640" s="295"/>
      <c r="BY640" s="358"/>
      <c r="BZ640" s="358"/>
      <c r="CA640" s="358"/>
      <c r="CB640" s="295"/>
      <c r="CF640" s="358"/>
      <c r="CG640" s="295"/>
      <c r="CH640" s="358"/>
      <c r="CI640" s="358"/>
      <c r="CJ640" s="358"/>
      <c r="CK640" s="295"/>
      <c r="CO640" s="358"/>
      <c r="CP640" s="295"/>
      <c r="CQ640" s="358"/>
      <c r="CR640" s="358"/>
      <c r="CS640" s="358"/>
      <c r="CT640" s="295"/>
      <c r="CX640" s="358"/>
      <c r="CY640" s="295"/>
      <c r="CZ640" s="358"/>
      <c r="DA640" s="358"/>
      <c r="DB640" s="358"/>
      <c r="DC640" s="295"/>
    </row>
    <row r="641" spans="48:107">
      <c r="AV641" s="358"/>
      <c r="AW641" s="295"/>
      <c r="AX641" s="358"/>
      <c r="AY641" s="358"/>
      <c r="AZ641" s="358"/>
      <c r="BA641" s="295"/>
      <c r="BE641" s="358"/>
      <c r="BF641" s="295"/>
      <c r="BG641" s="358"/>
      <c r="BH641" s="358"/>
      <c r="BI641" s="358"/>
      <c r="BJ641" s="295"/>
      <c r="BN641" s="358"/>
      <c r="BO641" s="295"/>
      <c r="BP641" s="358"/>
      <c r="BQ641" s="358"/>
      <c r="BR641" s="358"/>
      <c r="BS641" s="295"/>
      <c r="BW641" s="358"/>
      <c r="BX641" s="295"/>
      <c r="BY641" s="358"/>
      <c r="BZ641" s="358"/>
      <c r="CA641" s="358"/>
      <c r="CB641" s="295"/>
      <c r="CF641" s="358"/>
      <c r="CG641" s="295"/>
      <c r="CH641" s="358"/>
      <c r="CI641" s="358"/>
      <c r="CJ641" s="358"/>
      <c r="CK641" s="295"/>
      <c r="CO641" s="358"/>
      <c r="CP641" s="295"/>
      <c r="CQ641" s="358"/>
      <c r="CR641" s="358"/>
      <c r="CS641" s="358"/>
      <c r="CT641" s="295"/>
      <c r="CX641" s="358"/>
      <c r="CY641" s="295"/>
      <c r="CZ641" s="358"/>
      <c r="DA641" s="358"/>
      <c r="DB641" s="358"/>
      <c r="DC641" s="295"/>
    </row>
    <row r="642" spans="48:107">
      <c r="AV642" s="358"/>
      <c r="AW642" s="295"/>
      <c r="AX642" s="358"/>
      <c r="AY642" s="358"/>
      <c r="AZ642" s="358"/>
      <c r="BA642" s="295"/>
      <c r="BE642" s="358"/>
      <c r="BF642" s="295"/>
      <c r="BG642" s="358"/>
      <c r="BH642" s="358"/>
      <c r="BI642" s="358"/>
      <c r="BJ642" s="295"/>
      <c r="BN642" s="358"/>
      <c r="BO642" s="295"/>
      <c r="BP642" s="358"/>
      <c r="BQ642" s="358"/>
      <c r="BR642" s="358"/>
      <c r="BS642" s="295"/>
      <c r="BW642" s="358"/>
      <c r="BX642" s="295"/>
      <c r="BY642" s="358"/>
      <c r="BZ642" s="358"/>
      <c r="CA642" s="358"/>
      <c r="CB642" s="295"/>
      <c r="CF642" s="358"/>
      <c r="CG642" s="295"/>
      <c r="CH642" s="358"/>
      <c r="CI642" s="358"/>
      <c r="CJ642" s="358"/>
      <c r="CK642" s="295"/>
      <c r="CO642" s="358"/>
      <c r="CP642" s="295"/>
      <c r="CQ642" s="358"/>
      <c r="CR642" s="358"/>
      <c r="CS642" s="358"/>
      <c r="CT642" s="295"/>
      <c r="CX642" s="358"/>
      <c r="CY642" s="295"/>
      <c r="CZ642" s="358"/>
      <c r="DA642" s="358"/>
      <c r="DB642" s="358"/>
      <c r="DC642" s="295"/>
    </row>
    <row r="643" spans="48:107">
      <c r="AV643" s="358"/>
      <c r="AW643" s="295"/>
      <c r="AX643" s="358"/>
      <c r="AY643" s="358"/>
      <c r="AZ643" s="358"/>
      <c r="BA643" s="295"/>
      <c r="BE643" s="358"/>
      <c r="BF643" s="295"/>
      <c r="BG643" s="358"/>
      <c r="BH643" s="358"/>
      <c r="BI643" s="358"/>
      <c r="BJ643" s="295"/>
      <c r="BN643" s="358"/>
      <c r="BO643" s="295"/>
      <c r="BP643" s="358"/>
      <c r="BQ643" s="358"/>
      <c r="BR643" s="358"/>
      <c r="BS643" s="295"/>
      <c r="BW643" s="358"/>
      <c r="BX643" s="295"/>
      <c r="BY643" s="358"/>
      <c r="BZ643" s="358"/>
      <c r="CA643" s="358"/>
      <c r="CB643" s="295"/>
      <c r="CF643" s="358"/>
      <c r="CG643" s="295"/>
      <c r="CH643" s="358"/>
      <c r="CI643" s="358"/>
      <c r="CJ643" s="358"/>
      <c r="CK643" s="295"/>
      <c r="CO643" s="358"/>
      <c r="CP643" s="295"/>
      <c r="CQ643" s="358"/>
      <c r="CR643" s="358"/>
      <c r="CS643" s="358"/>
      <c r="CT643" s="295"/>
      <c r="CX643" s="358"/>
      <c r="CY643" s="295"/>
      <c r="CZ643" s="358"/>
      <c r="DA643" s="358"/>
      <c r="DB643" s="358"/>
      <c r="DC643" s="295"/>
    </row>
    <row r="644" spans="48:107">
      <c r="AV644" s="358"/>
      <c r="AW644" s="295"/>
      <c r="AX644" s="358"/>
      <c r="AY644" s="358"/>
      <c r="AZ644" s="358"/>
      <c r="BA644" s="295"/>
      <c r="BE644" s="358"/>
      <c r="BF644" s="295"/>
      <c r="BG644" s="358"/>
      <c r="BH644" s="358"/>
      <c r="BI644" s="358"/>
      <c r="BJ644" s="295"/>
      <c r="BN644" s="358"/>
      <c r="BO644" s="295"/>
      <c r="BP644" s="358"/>
      <c r="BQ644" s="358"/>
      <c r="BR644" s="358"/>
      <c r="BS644" s="295"/>
      <c r="BW644" s="358"/>
      <c r="BX644" s="295"/>
      <c r="BY644" s="358"/>
      <c r="BZ644" s="358"/>
      <c r="CA644" s="358"/>
      <c r="CB644" s="295"/>
      <c r="CF644" s="358"/>
      <c r="CG644" s="295"/>
      <c r="CH644" s="358"/>
      <c r="CI644" s="358"/>
      <c r="CJ644" s="358"/>
      <c r="CK644" s="295"/>
      <c r="CO644" s="358"/>
      <c r="CP644" s="295"/>
      <c r="CQ644" s="358"/>
      <c r="CR644" s="358"/>
      <c r="CS644" s="358"/>
      <c r="CT644" s="295"/>
      <c r="CX644" s="358"/>
      <c r="CY644" s="295"/>
      <c r="CZ644" s="358"/>
      <c r="DA644" s="358"/>
      <c r="DB644" s="358"/>
      <c r="DC644" s="295"/>
    </row>
    <row r="645" spans="48:107">
      <c r="AV645" s="358"/>
      <c r="AW645" s="295"/>
      <c r="AX645" s="358"/>
      <c r="AY645" s="358"/>
      <c r="AZ645" s="358"/>
      <c r="BA645" s="295"/>
      <c r="BE645" s="358"/>
      <c r="BF645" s="295"/>
      <c r="BG645" s="358"/>
      <c r="BH645" s="358"/>
      <c r="BI645" s="358"/>
      <c r="BJ645" s="295"/>
      <c r="BN645" s="358"/>
      <c r="BO645" s="295"/>
      <c r="BP645" s="358"/>
      <c r="BQ645" s="358"/>
      <c r="BR645" s="358"/>
      <c r="BS645" s="295"/>
      <c r="BW645" s="358"/>
      <c r="BX645" s="295"/>
      <c r="BY645" s="358"/>
      <c r="BZ645" s="358"/>
      <c r="CA645" s="358"/>
      <c r="CB645" s="295"/>
      <c r="CF645" s="358"/>
      <c r="CG645" s="295"/>
      <c r="CH645" s="358"/>
      <c r="CI645" s="358"/>
      <c r="CJ645" s="358"/>
      <c r="CK645" s="295"/>
      <c r="CO645" s="358"/>
      <c r="CP645" s="295"/>
      <c r="CQ645" s="358"/>
      <c r="CR645" s="358"/>
      <c r="CS645" s="358"/>
      <c r="CT645" s="295"/>
      <c r="CX645" s="358"/>
      <c r="CY645" s="295"/>
      <c r="CZ645" s="358"/>
      <c r="DA645" s="358"/>
      <c r="DB645" s="358"/>
      <c r="DC645" s="295"/>
    </row>
    <row r="646" spans="48:107">
      <c r="AV646" s="358"/>
      <c r="AW646" s="295"/>
      <c r="AX646" s="358"/>
      <c r="AY646" s="358"/>
      <c r="AZ646" s="358"/>
      <c r="BA646" s="295"/>
      <c r="BE646" s="358"/>
      <c r="BF646" s="295"/>
      <c r="BG646" s="358"/>
      <c r="BH646" s="358"/>
      <c r="BI646" s="358"/>
      <c r="BJ646" s="295"/>
      <c r="BN646" s="358"/>
      <c r="BO646" s="295"/>
      <c r="BP646" s="358"/>
      <c r="BQ646" s="358"/>
      <c r="BR646" s="358"/>
      <c r="BS646" s="295"/>
      <c r="BW646" s="358"/>
      <c r="BX646" s="295"/>
      <c r="BY646" s="358"/>
      <c r="BZ646" s="358"/>
      <c r="CA646" s="358"/>
      <c r="CB646" s="295"/>
      <c r="CF646" s="358"/>
      <c r="CG646" s="295"/>
      <c r="CH646" s="358"/>
      <c r="CI646" s="358"/>
      <c r="CJ646" s="358"/>
      <c r="CK646" s="295"/>
      <c r="CO646" s="358"/>
      <c r="CP646" s="295"/>
      <c r="CQ646" s="358"/>
      <c r="CR646" s="358"/>
      <c r="CS646" s="358"/>
      <c r="CT646" s="295"/>
      <c r="CX646" s="358"/>
      <c r="CY646" s="295"/>
      <c r="CZ646" s="358"/>
      <c r="DA646" s="358"/>
      <c r="DB646" s="358"/>
      <c r="DC646" s="295"/>
    </row>
    <row r="647" spans="48:107">
      <c r="AV647" s="358"/>
      <c r="AW647" s="295"/>
      <c r="AX647" s="358"/>
      <c r="AY647" s="358"/>
      <c r="AZ647" s="358"/>
      <c r="BA647" s="295"/>
      <c r="BE647" s="358"/>
      <c r="BF647" s="295"/>
      <c r="BG647" s="358"/>
      <c r="BH647" s="358"/>
      <c r="BI647" s="358"/>
      <c r="BJ647" s="295"/>
      <c r="BN647" s="358"/>
      <c r="BO647" s="295"/>
      <c r="BP647" s="358"/>
      <c r="BQ647" s="358"/>
      <c r="BR647" s="358"/>
      <c r="BS647" s="295"/>
      <c r="BW647" s="358"/>
      <c r="BX647" s="295"/>
      <c r="BY647" s="358"/>
      <c r="BZ647" s="358"/>
      <c r="CA647" s="358"/>
      <c r="CB647" s="295"/>
      <c r="CF647" s="358"/>
      <c r="CG647" s="295"/>
      <c r="CH647" s="358"/>
      <c r="CI647" s="358"/>
      <c r="CJ647" s="358"/>
      <c r="CK647" s="295"/>
      <c r="CO647" s="358"/>
      <c r="CP647" s="295"/>
      <c r="CQ647" s="358"/>
      <c r="CR647" s="358"/>
      <c r="CS647" s="358"/>
      <c r="CT647" s="295"/>
      <c r="CX647" s="358"/>
      <c r="CY647" s="295"/>
      <c r="CZ647" s="358"/>
      <c r="DA647" s="358"/>
      <c r="DB647" s="358"/>
      <c r="DC647" s="295"/>
    </row>
    <row r="648" spans="48:107">
      <c r="AV648" s="358"/>
      <c r="AW648" s="295"/>
      <c r="AX648" s="358"/>
      <c r="AY648" s="358"/>
      <c r="AZ648" s="358"/>
      <c r="BA648" s="295"/>
      <c r="BE648" s="358"/>
      <c r="BF648" s="295"/>
      <c r="BG648" s="358"/>
      <c r="BH648" s="358"/>
      <c r="BI648" s="358"/>
      <c r="BJ648" s="295"/>
      <c r="BN648" s="358"/>
      <c r="BO648" s="295"/>
      <c r="BP648" s="358"/>
      <c r="BQ648" s="358"/>
      <c r="BR648" s="358"/>
      <c r="BS648" s="295"/>
      <c r="BW648" s="358"/>
      <c r="BX648" s="295"/>
      <c r="BY648" s="358"/>
      <c r="BZ648" s="358"/>
      <c r="CA648" s="358"/>
      <c r="CB648" s="295"/>
      <c r="CF648" s="358"/>
      <c r="CG648" s="295"/>
      <c r="CH648" s="358"/>
      <c r="CI648" s="358"/>
      <c r="CJ648" s="358"/>
      <c r="CK648" s="295"/>
      <c r="CO648" s="358"/>
      <c r="CP648" s="295"/>
      <c r="CQ648" s="358"/>
      <c r="CR648" s="358"/>
      <c r="CS648" s="358"/>
      <c r="CT648" s="295"/>
      <c r="CX648" s="358"/>
      <c r="CY648" s="295"/>
      <c r="CZ648" s="358"/>
      <c r="DA648" s="358"/>
      <c r="DB648" s="358"/>
      <c r="DC648" s="295"/>
    </row>
    <row r="649" spans="48:107">
      <c r="AV649" s="358"/>
      <c r="AW649" s="295"/>
      <c r="AX649" s="358"/>
      <c r="AY649" s="358"/>
      <c r="AZ649" s="358"/>
      <c r="BA649" s="295"/>
      <c r="BE649" s="358"/>
      <c r="BF649" s="295"/>
      <c r="BG649" s="358"/>
      <c r="BH649" s="358"/>
      <c r="BI649" s="358"/>
      <c r="BJ649" s="295"/>
      <c r="BN649" s="358"/>
      <c r="BO649" s="295"/>
      <c r="BP649" s="358"/>
      <c r="BQ649" s="358"/>
      <c r="BR649" s="358"/>
      <c r="BS649" s="295"/>
      <c r="BW649" s="358"/>
      <c r="BX649" s="295"/>
      <c r="BY649" s="358"/>
      <c r="BZ649" s="358"/>
      <c r="CA649" s="358"/>
      <c r="CB649" s="295"/>
      <c r="CF649" s="358"/>
      <c r="CG649" s="295"/>
      <c r="CH649" s="358"/>
      <c r="CI649" s="358"/>
      <c r="CJ649" s="358"/>
      <c r="CK649" s="295"/>
      <c r="CO649" s="358"/>
      <c r="CP649" s="295"/>
      <c r="CQ649" s="358"/>
      <c r="CR649" s="358"/>
      <c r="CS649" s="358"/>
      <c r="CT649" s="295"/>
      <c r="CX649" s="358"/>
      <c r="CY649" s="295"/>
      <c r="CZ649" s="358"/>
      <c r="DA649" s="358"/>
      <c r="DB649" s="358"/>
      <c r="DC649" s="295"/>
    </row>
    <row r="650" spans="48:107">
      <c r="AV650" s="358"/>
      <c r="AW650" s="295"/>
      <c r="AX650" s="358"/>
      <c r="AY650" s="358"/>
      <c r="AZ650" s="358"/>
      <c r="BA650" s="295"/>
      <c r="BE650" s="358"/>
      <c r="BF650" s="295"/>
      <c r="BG650" s="358"/>
      <c r="BH650" s="358"/>
      <c r="BI650" s="358"/>
      <c r="BJ650" s="295"/>
      <c r="BN650" s="358"/>
      <c r="BO650" s="295"/>
      <c r="BP650" s="358"/>
      <c r="BQ650" s="358"/>
      <c r="BR650" s="358"/>
      <c r="BS650" s="295"/>
      <c r="BW650" s="358"/>
      <c r="BX650" s="295"/>
      <c r="BY650" s="358"/>
      <c r="BZ650" s="358"/>
      <c r="CA650" s="358"/>
      <c r="CB650" s="295"/>
      <c r="CF650" s="358"/>
      <c r="CG650" s="295"/>
      <c r="CH650" s="358"/>
      <c r="CI650" s="358"/>
      <c r="CJ650" s="358"/>
      <c r="CK650" s="295"/>
      <c r="CO650" s="358"/>
      <c r="CP650" s="295"/>
      <c r="CQ650" s="358"/>
      <c r="CR650" s="358"/>
      <c r="CS650" s="358"/>
      <c r="CT650" s="295"/>
      <c r="CX650" s="358"/>
      <c r="CY650" s="295"/>
      <c r="CZ650" s="358"/>
      <c r="DA650" s="358"/>
      <c r="DB650" s="358"/>
      <c r="DC650" s="295"/>
    </row>
    <row r="651" spans="48:107">
      <c r="AV651" s="358"/>
      <c r="AW651" s="295"/>
      <c r="AX651" s="358"/>
      <c r="AY651" s="358"/>
      <c r="AZ651" s="358"/>
      <c r="BA651" s="295"/>
      <c r="BE651" s="358"/>
      <c r="BF651" s="295"/>
      <c r="BG651" s="358"/>
      <c r="BH651" s="358"/>
      <c r="BI651" s="358"/>
      <c r="BJ651" s="295"/>
      <c r="BN651" s="358"/>
      <c r="BO651" s="295"/>
      <c r="BP651" s="358"/>
      <c r="BQ651" s="358"/>
      <c r="BR651" s="358"/>
      <c r="BS651" s="295"/>
      <c r="BW651" s="358"/>
      <c r="BX651" s="295"/>
      <c r="BY651" s="358"/>
      <c r="BZ651" s="358"/>
      <c r="CA651" s="358"/>
      <c r="CB651" s="295"/>
      <c r="CF651" s="358"/>
      <c r="CG651" s="295"/>
      <c r="CH651" s="358"/>
      <c r="CI651" s="358"/>
      <c r="CJ651" s="358"/>
      <c r="CK651" s="295"/>
      <c r="CO651" s="358"/>
      <c r="CP651" s="295"/>
      <c r="CQ651" s="358"/>
      <c r="CR651" s="358"/>
      <c r="CS651" s="358"/>
      <c r="CT651" s="295"/>
      <c r="CX651" s="358"/>
      <c r="CY651" s="295"/>
      <c r="CZ651" s="358"/>
      <c r="DA651" s="358"/>
      <c r="DB651" s="358"/>
      <c r="DC651" s="295"/>
    </row>
    <row r="652" spans="48:107">
      <c r="AV652" s="358"/>
      <c r="AW652" s="295"/>
      <c r="AX652" s="358"/>
      <c r="AY652" s="358"/>
      <c r="AZ652" s="358"/>
      <c r="BA652" s="295"/>
      <c r="BE652" s="358"/>
      <c r="BF652" s="295"/>
      <c r="BG652" s="358"/>
      <c r="BH652" s="358"/>
      <c r="BI652" s="358"/>
      <c r="BJ652" s="295"/>
      <c r="BN652" s="358"/>
      <c r="BO652" s="295"/>
      <c r="BP652" s="358"/>
      <c r="BQ652" s="358"/>
      <c r="BR652" s="358"/>
      <c r="BS652" s="295"/>
      <c r="BW652" s="358"/>
      <c r="BX652" s="295"/>
      <c r="BY652" s="358"/>
      <c r="BZ652" s="358"/>
      <c r="CA652" s="358"/>
      <c r="CB652" s="295"/>
      <c r="CF652" s="358"/>
      <c r="CG652" s="295"/>
      <c r="CH652" s="358"/>
      <c r="CI652" s="358"/>
      <c r="CJ652" s="358"/>
      <c r="CK652" s="295"/>
      <c r="CO652" s="358"/>
      <c r="CP652" s="295"/>
      <c r="CQ652" s="358"/>
      <c r="CR652" s="358"/>
      <c r="CS652" s="358"/>
      <c r="CT652" s="295"/>
      <c r="CX652" s="358"/>
      <c r="CY652" s="295"/>
      <c r="CZ652" s="358"/>
      <c r="DA652" s="358"/>
      <c r="DB652" s="358"/>
      <c r="DC652" s="295"/>
    </row>
    <row r="653" spans="48:107">
      <c r="AV653" s="358"/>
      <c r="AW653" s="295"/>
      <c r="AX653" s="358"/>
      <c r="AY653" s="358"/>
      <c r="AZ653" s="358"/>
      <c r="BA653" s="295"/>
      <c r="BE653" s="358"/>
      <c r="BF653" s="295"/>
      <c r="BG653" s="358"/>
      <c r="BH653" s="358"/>
      <c r="BI653" s="358"/>
      <c r="BJ653" s="295"/>
      <c r="BN653" s="358"/>
      <c r="BO653" s="295"/>
      <c r="BP653" s="358"/>
      <c r="BQ653" s="358"/>
      <c r="BR653" s="358"/>
      <c r="BS653" s="295"/>
      <c r="BW653" s="358"/>
      <c r="BX653" s="295"/>
      <c r="BY653" s="358"/>
      <c r="BZ653" s="358"/>
      <c r="CA653" s="358"/>
      <c r="CB653" s="295"/>
      <c r="CF653" s="358"/>
      <c r="CG653" s="295"/>
      <c r="CH653" s="358"/>
      <c r="CI653" s="358"/>
      <c r="CJ653" s="358"/>
      <c r="CK653" s="295"/>
      <c r="CO653" s="358"/>
      <c r="CP653" s="295"/>
      <c r="CQ653" s="358"/>
      <c r="CR653" s="358"/>
      <c r="CS653" s="358"/>
      <c r="CT653" s="295"/>
      <c r="CX653" s="358"/>
      <c r="CY653" s="295"/>
      <c r="CZ653" s="358"/>
      <c r="DA653" s="358"/>
      <c r="DB653" s="358"/>
      <c r="DC653" s="295"/>
    </row>
    <row r="654" spans="48:107">
      <c r="AV654" s="358"/>
      <c r="AW654" s="295"/>
      <c r="AX654" s="358"/>
      <c r="AY654" s="358"/>
      <c r="AZ654" s="358"/>
      <c r="BA654" s="295"/>
      <c r="BE654" s="358"/>
      <c r="BF654" s="295"/>
      <c r="BG654" s="358"/>
      <c r="BH654" s="358"/>
      <c r="BI654" s="358"/>
      <c r="BJ654" s="295"/>
      <c r="BN654" s="358"/>
      <c r="BO654" s="295"/>
      <c r="BP654" s="358"/>
      <c r="BQ654" s="358"/>
      <c r="BR654" s="358"/>
      <c r="BS654" s="295"/>
      <c r="BW654" s="358"/>
      <c r="BX654" s="295"/>
      <c r="BY654" s="358"/>
      <c r="BZ654" s="358"/>
      <c r="CA654" s="358"/>
      <c r="CB654" s="295"/>
      <c r="CF654" s="358"/>
      <c r="CG654" s="295"/>
      <c r="CH654" s="358"/>
      <c r="CI654" s="358"/>
      <c r="CJ654" s="358"/>
      <c r="CK654" s="295"/>
      <c r="CO654" s="358"/>
      <c r="CP654" s="295"/>
      <c r="CQ654" s="358"/>
      <c r="CR654" s="358"/>
      <c r="CS654" s="358"/>
      <c r="CT654" s="295"/>
      <c r="CX654" s="358"/>
      <c r="CY654" s="295"/>
      <c r="CZ654" s="358"/>
      <c r="DA654" s="358"/>
      <c r="DB654" s="358"/>
      <c r="DC654" s="295"/>
    </row>
    <row r="655" spans="48:107">
      <c r="AV655" s="358"/>
      <c r="AW655" s="295"/>
      <c r="AX655" s="358"/>
      <c r="AY655" s="358"/>
      <c r="AZ655" s="358"/>
      <c r="BA655" s="295"/>
      <c r="BE655" s="358"/>
      <c r="BF655" s="295"/>
      <c r="BG655" s="358"/>
      <c r="BH655" s="358"/>
      <c r="BI655" s="358"/>
      <c r="BJ655" s="295"/>
      <c r="BN655" s="358"/>
      <c r="BO655" s="295"/>
      <c r="BP655" s="358"/>
      <c r="BQ655" s="358"/>
      <c r="BR655" s="358"/>
      <c r="BS655" s="295"/>
      <c r="BW655" s="358"/>
      <c r="BX655" s="295"/>
      <c r="BY655" s="358"/>
      <c r="BZ655" s="358"/>
      <c r="CA655" s="358"/>
      <c r="CB655" s="295"/>
      <c r="CF655" s="358"/>
      <c r="CG655" s="295"/>
      <c r="CH655" s="358"/>
      <c r="CI655" s="358"/>
      <c r="CJ655" s="358"/>
      <c r="CK655" s="295"/>
      <c r="CO655" s="358"/>
      <c r="CP655" s="295"/>
      <c r="CQ655" s="358"/>
      <c r="CR655" s="358"/>
      <c r="CS655" s="358"/>
      <c r="CT655" s="295"/>
      <c r="CX655" s="358"/>
      <c r="CY655" s="295"/>
      <c r="CZ655" s="358"/>
      <c r="DA655" s="358"/>
      <c r="DB655" s="358"/>
      <c r="DC655" s="295"/>
    </row>
    <row r="656" spans="48:107">
      <c r="AV656" s="358"/>
      <c r="AW656" s="295"/>
      <c r="AX656" s="295"/>
      <c r="AY656" s="358"/>
      <c r="AZ656" s="358"/>
      <c r="BA656" s="295"/>
      <c r="BE656" s="358"/>
      <c r="BF656" s="295"/>
      <c r="BG656" s="358"/>
      <c r="BH656" s="358"/>
      <c r="BI656" s="358"/>
      <c r="BJ656" s="295"/>
      <c r="BN656" s="358"/>
      <c r="BO656" s="295"/>
      <c r="BP656" s="358"/>
      <c r="BQ656" s="358"/>
      <c r="BR656" s="358"/>
      <c r="BS656" s="295"/>
      <c r="BW656" s="358"/>
      <c r="BX656" s="295"/>
      <c r="BY656" s="358"/>
      <c r="BZ656" s="358"/>
      <c r="CA656" s="358"/>
      <c r="CB656" s="295"/>
      <c r="CF656" s="358"/>
      <c r="CG656" s="295"/>
      <c r="CH656" s="358"/>
      <c r="CI656" s="358"/>
      <c r="CJ656" s="358"/>
      <c r="CK656" s="295"/>
      <c r="CO656" s="358"/>
      <c r="CP656" s="295"/>
      <c r="CQ656" s="358"/>
      <c r="CR656" s="358"/>
      <c r="CS656" s="358"/>
      <c r="CT656" s="295"/>
      <c r="CX656" s="358"/>
      <c r="CY656" s="295"/>
      <c r="CZ656" s="358"/>
      <c r="DA656" s="358"/>
      <c r="DB656" s="358"/>
      <c r="DC656" s="295"/>
    </row>
    <row r="657" spans="48:107">
      <c r="AV657" s="358"/>
      <c r="AW657" s="295"/>
      <c r="AX657" s="295"/>
      <c r="AY657" s="358"/>
      <c r="AZ657" s="358"/>
      <c r="BA657" s="295"/>
      <c r="BE657" s="358"/>
      <c r="BF657" s="295"/>
      <c r="BG657" s="358"/>
      <c r="BH657" s="358"/>
      <c r="BI657" s="358"/>
      <c r="BJ657" s="295"/>
      <c r="BN657" s="358"/>
      <c r="BO657" s="295"/>
      <c r="BP657" s="358"/>
      <c r="BQ657" s="358"/>
      <c r="BR657" s="358"/>
      <c r="BS657" s="295"/>
      <c r="BW657" s="358"/>
      <c r="BX657" s="295"/>
      <c r="BY657" s="358"/>
      <c r="BZ657" s="358"/>
      <c r="CA657" s="358"/>
      <c r="CB657" s="295"/>
      <c r="CF657" s="358"/>
      <c r="CG657" s="295"/>
      <c r="CH657" s="358"/>
      <c r="CI657" s="358"/>
      <c r="CJ657" s="358"/>
      <c r="CK657" s="295"/>
      <c r="CO657" s="358"/>
      <c r="CP657" s="295"/>
      <c r="CQ657" s="358"/>
      <c r="CR657" s="358"/>
      <c r="CS657" s="358"/>
      <c r="CT657" s="295"/>
      <c r="CX657" s="358"/>
      <c r="CY657" s="295"/>
      <c r="CZ657" s="358"/>
      <c r="DA657" s="358"/>
      <c r="DB657" s="358"/>
      <c r="DC657" s="295"/>
    </row>
    <row r="658" spans="48:107">
      <c r="AV658" s="358"/>
      <c r="AW658" s="295"/>
      <c r="AX658" s="295"/>
      <c r="AY658" s="358"/>
      <c r="AZ658" s="358"/>
      <c r="BA658" s="295"/>
      <c r="BE658" s="358"/>
      <c r="BF658" s="295"/>
      <c r="BG658" s="358"/>
      <c r="BH658" s="358"/>
      <c r="BI658" s="358"/>
      <c r="BJ658" s="295"/>
      <c r="BN658" s="358"/>
      <c r="BO658" s="295"/>
      <c r="BP658" s="358"/>
      <c r="BQ658" s="358"/>
      <c r="BR658" s="358"/>
      <c r="BS658" s="295"/>
      <c r="BW658" s="358"/>
      <c r="BX658" s="295"/>
      <c r="BY658" s="358"/>
      <c r="BZ658" s="358"/>
      <c r="CA658" s="358"/>
      <c r="CB658" s="295"/>
      <c r="CF658" s="358"/>
      <c r="CG658" s="295"/>
      <c r="CH658" s="358"/>
      <c r="CI658" s="358"/>
      <c r="CJ658" s="358"/>
      <c r="CK658" s="295"/>
      <c r="CO658" s="358"/>
      <c r="CP658" s="295"/>
      <c r="CQ658" s="358"/>
      <c r="CR658" s="358"/>
      <c r="CS658" s="358"/>
      <c r="CT658" s="295"/>
      <c r="CX658" s="358"/>
      <c r="CY658" s="295"/>
      <c r="CZ658" s="358"/>
      <c r="DA658" s="358"/>
      <c r="DB658" s="358"/>
      <c r="DC658" s="295"/>
    </row>
    <row r="659" spans="48:107">
      <c r="AV659" s="358"/>
      <c r="AW659" s="295"/>
      <c r="AX659" s="295"/>
      <c r="AY659" s="358"/>
      <c r="AZ659" s="358"/>
      <c r="BA659" s="295"/>
      <c r="BE659" s="358"/>
      <c r="BF659" s="295"/>
      <c r="BG659" s="358"/>
      <c r="BH659" s="358"/>
      <c r="BI659" s="358"/>
      <c r="BJ659" s="295"/>
      <c r="BN659" s="358"/>
      <c r="BO659" s="295"/>
      <c r="BP659" s="358"/>
      <c r="BQ659" s="358"/>
      <c r="BR659" s="358"/>
      <c r="BS659" s="295"/>
      <c r="BW659" s="358"/>
      <c r="BX659" s="295"/>
      <c r="BY659" s="358"/>
      <c r="BZ659" s="358"/>
      <c r="CA659" s="358"/>
      <c r="CB659" s="295"/>
      <c r="CF659" s="358"/>
      <c r="CG659" s="295"/>
      <c r="CH659" s="358"/>
      <c r="CI659" s="358"/>
      <c r="CJ659" s="358"/>
      <c r="CK659" s="295"/>
      <c r="CO659" s="358"/>
      <c r="CP659" s="295"/>
      <c r="CQ659" s="358"/>
      <c r="CR659" s="358"/>
      <c r="CS659" s="358"/>
      <c r="CT659" s="295"/>
      <c r="CX659" s="358"/>
      <c r="CY659" s="295"/>
      <c r="CZ659" s="358"/>
      <c r="DA659" s="358"/>
      <c r="DB659" s="358"/>
      <c r="DC659" s="295"/>
    </row>
    <row r="660" spans="48:107">
      <c r="AV660" s="358"/>
      <c r="AW660" s="295"/>
      <c r="AX660" s="295"/>
      <c r="AY660" s="358"/>
      <c r="AZ660" s="358"/>
      <c r="BA660" s="295"/>
      <c r="BE660" s="358"/>
      <c r="BF660" s="295"/>
      <c r="BG660" s="358"/>
      <c r="BH660" s="358"/>
      <c r="BI660" s="358"/>
      <c r="BJ660" s="295"/>
      <c r="BN660" s="358"/>
      <c r="BO660" s="295"/>
      <c r="BP660" s="358"/>
      <c r="BQ660" s="358"/>
      <c r="BR660" s="358"/>
      <c r="BS660" s="295"/>
      <c r="BW660" s="358"/>
      <c r="BX660" s="295"/>
      <c r="BY660" s="358"/>
      <c r="BZ660" s="358"/>
      <c r="CA660" s="358"/>
      <c r="CB660" s="295"/>
      <c r="CF660" s="358"/>
      <c r="CG660" s="295"/>
      <c r="CH660" s="358"/>
      <c r="CI660" s="358"/>
      <c r="CJ660" s="358"/>
      <c r="CK660" s="295"/>
      <c r="CO660" s="358"/>
      <c r="CP660" s="295"/>
      <c r="CQ660" s="358"/>
      <c r="CR660" s="358"/>
      <c r="CS660" s="358"/>
      <c r="CT660" s="295"/>
      <c r="CX660" s="358"/>
      <c r="CY660" s="295"/>
      <c r="CZ660" s="358"/>
      <c r="DA660" s="358"/>
      <c r="DB660" s="358"/>
      <c r="DC660" s="295"/>
    </row>
    <row r="661" spans="48:107">
      <c r="AV661" s="358"/>
      <c r="AW661" s="295"/>
      <c r="AX661" s="295"/>
      <c r="AY661" s="358"/>
      <c r="AZ661" s="358"/>
      <c r="BA661" s="295"/>
      <c r="BE661" s="358"/>
      <c r="BF661" s="295"/>
      <c r="BG661" s="358"/>
      <c r="BH661" s="358"/>
      <c r="BI661" s="358"/>
      <c r="BJ661" s="295"/>
      <c r="BN661" s="358"/>
      <c r="BO661" s="295"/>
      <c r="BP661" s="358"/>
      <c r="BQ661" s="358"/>
      <c r="BR661" s="358"/>
      <c r="BS661" s="295"/>
      <c r="BW661" s="358"/>
      <c r="BX661" s="295"/>
      <c r="BY661" s="358"/>
      <c r="BZ661" s="358"/>
      <c r="CA661" s="358"/>
      <c r="CB661" s="295"/>
      <c r="CF661" s="358"/>
      <c r="CG661" s="295"/>
      <c r="CH661" s="358"/>
      <c r="CI661" s="358"/>
      <c r="CJ661" s="358"/>
      <c r="CK661" s="295"/>
      <c r="CO661" s="358"/>
      <c r="CP661" s="295"/>
      <c r="CQ661" s="358"/>
      <c r="CR661" s="358"/>
      <c r="CS661" s="358"/>
      <c r="CT661" s="295"/>
      <c r="CX661" s="358"/>
      <c r="CY661" s="295"/>
      <c r="CZ661" s="358"/>
      <c r="DA661" s="358"/>
      <c r="DB661" s="358"/>
      <c r="DC661" s="295"/>
    </row>
    <row r="662" spans="48:107">
      <c r="AV662" s="358"/>
      <c r="AW662" s="295"/>
      <c r="AX662" s="295"/>
      <c r="AY662" s="358"/>
      <c r="AZ662" s="358"/>
      <c r="BA662" s="295"/>
      <c r="BE662" s="358"/>
      <c r="BF662" s="295"/>
      <c r="BG662" s="358"/>
      <c r="BH662" s="358"/>
      <c r="BI662" s="358"/>
      <c r="BJ662" s="295"/>
      <c r="BN662" s="358"/>
      <c r="BO662" s="295"/>
      <c r="BP662" s="358"/>
      <c r="BQ662" s="358"/>
      <c r="BR662" s="358"/>
      <c r="BS662" s="295"/>
      <c r="BW662" s="358"/>
      <c r="BX662" s="295"/>
      <c r="BY662" s="358"/>
      <c r="BZ662" s="358"/>
      <c r="CA662" s="358"/>
      <c r="CB662" s="295"/>
      <c r="CF662" s="358"/>
      <c r="CG662" s="295"/>
      <c r="CH662" s="358"/>
      <c r="CI662" s="358"/>
      <c r="CJ662" s="358"/>
      <c r="CK662" s="295"/>
      <c r="CO662" s="358"/>
      <c r="CP662" s="295"/>
      <c r="CQ662" s="358"/>
      <c r="CR662" s="358"/>
      <c r="CS662" s="358"/>
      <c r="CT662" s="295"/>
      <c r="CX662" s="358"/>
      <c r="CY662" s="295"/>
      <c r="CZ662" s="358"/>
      <c r="DA662" s="358"/>
      <c r="DB662" s="358"/>
      <c r="DC662" s="295"/>
    </row>
    <row r="663" spans="48:107">
      <c r="AV663" s="358"/>
      <c r="AW663" s="295"/>
      <c r="AX663" s="295"/>
      <c r="AY663" s="358"/>
      <c r="AZ663" s="358"/>
      <c r="BA663" s="295"/>
      <c r="BE663" s="358"/>
      <c r="BF663" s="295"/>
      <c r="BG663" s="358"/>
      <c r="BH663" s="358"/>
      <c r="BI663" s="358"/>
      <c r="BJ663" s="295"/>
      <c r="BN663" s="358"/>
      <c r="BO663" s="295"/>
      <c r="BP663" s="358"/>
      <c r="BQ663" s="358"/>
      <c r="BR663" s="358"/>
      <c r="BS663" s="295"/>
      <c r="BW663" s="358"/>
      <c r="BX663" s="295"/>
      <c r="BY663" s="358"/>
      <c r="BZ663" s="358"/>
      <c r="CA663" s="358"/>
      <c r="CB663" s="295"/>
      <c r="CF663" s="358"/>
      <c r="CG663" s="295"/>
      <c r="CH663" s="358"/>
      <c r="CI663" s="358"/>
      <c r="CJ663" s="358"/>
      <c r="CK663" s="295"/>
      <c r="CO663" s="358"/>
      <c r="CP663" s="295"/>
      <c r="CQ663" s="358"/>
      <c r="CR663" s="358"/>
      <c r="CS663" s="358"/>
      <c r="CT663" s="295"/>
      <c r="CX663" s="358"/>
      <c r="CY663" s="295"/>
      <c r="CZ663" s="358"/>
      <c r="DA663" s="358"/>
      <c r="DB663" s="358"/>
      <c r="DC663" s="295"/>
    </row>
    <row r="664" spans="48:107">
      <c r="AV664" s="358"/>
      <c r="AW664" s="295"/>
      <c r="AX664" s="295"/>
      <c r="AY664" s="358"/>
      <c r="AZ664" s="358"/>
      <c r="BA664" s="295"/>
      <c r="BE664" s="358"/>
      <c r="BF664" s="295"/>
      <c r="BG664" s="358"/>
      <c r="BH664" s="358"/>
      <c r="BI664" s="358"/>
      <c r="BJ664" s="295"/>
      <c r="BN664" s="358"/>
      <c r="BO664" s="295"/>
      <c r="BP664" s="358"/>
      <c r="BQ664" s="358"/>
      <c r="BR664" s="358"/>
      <c r="BS664" s="295"/>
      <c r="BW664" s="358"/>
      <c r="BX664" s="295"/>
      <c r="BY664" s="358"/>
      <c r="BZ664" s="358"/>
      <c r="CA664" s="358"/>
      <c r="CB664" s="295"/>
      <c r="CF664" s="358"/>
      <c r="CG664" s="295"/>
      <c r="CH664" s="358"/>
      <c r="CI664" s="358"/>
      <c r="CJ664" s="358"/>
      <c r="CK664" s="295"/>
      <c r="CO664" s="358"/>
      <c r="CP664" s="295"/>
      <c r="CQ664" s="358"/>
      <c r="CR664" s="358"/>
      <c r="CS664" s="358"/>
      <c r="CT664" s="295"/>
      <c r="CX664" s="358"/>
      <c r="CY664" s="295"/>
      <c r="CZ664" s="358"/>
      <c r="DA664" s="358"/>
      <c r="DB664" s="358"/>
      <c r="DC664" s="295"/>
    </row>
    <row r="665" spans="48:107">
      <c r="AV665" s="358"/>
      <c r="AW665" s="295"/>
      <c r="AX665" s="295"/>
      <c r="AY665" s="358"/>
      <c r="AZ665" s="358"/>
      <c r="BA665" s="295"/>
      <c r="BE665" s="358"/>
      <c r="BF665" s="295"/>
      <c r="BG665" s="358"/>
      <c r="BH665" s="358"/>
      <c r="BI665" s="358"/>
      <c r="BJ665" s="295"/>
      <c r="BN665" s="358"/>
      <c r="BO665" s="295"/>
      <c r="BP665" s="358"/>
      <c r="BQ665" s="358"/>
      <c r="BR665" s="358"/>
      <c r="BS665" s="295"/>
      <c r="BW665" s="358"/>
      <c r="BX665" s="295"/>
      <c r="BY665" s="358"/>
      <c r="BZ665" s="358"/>
      <c r="CA665" s="358"/>
      <c r="CB665" s="295"/>
      <c r="CF665" s="358"/>
      <c r="CG665" s="295"/>
      <c r="CH665" s="358"/>
      <c r="CI665" s="358"/>
      <c r="CJ665" s="358"/>
      <c r="CK665" s="295"/>
      <c r="CO665" s="358"/>
      <c r="CP665" s="295"/>
      <c r="CQ665" s="358"/>
      <c r="CR665" s="358"/>
      <c r="CS665" s="358"/>
      <c r="CT665" s="295"/>
      <c r="CX665" s="358"/>
      <c r="CY665" s="295"/>
      <c r="CZ665" s="358"/>
      <c r="DA665" s="358"/>
      <c r="DB665" s="358"/>
      <c r="DC665" s="295"/>
    </row>
    <row r="666" spans="48:107">
      <c r="AV666" s="358"/>
      <c r="AW666" s="295"/>
      <c r="AX666" s="295"/>
      <c r="AY666" s="358"/>
      <c r="AZ666" s="358"/>
      <c r="BA666" s="295"/>
      <c r="BE666" s="358"/>
      <c r="BF666" s="295"/>
      <c r="BG666" s="358"/>
      <c r="BH666" s="358"/>
      <c r="BI666" s="358"/>
      <c r="BJ666" s="295"/>
      <c r="BN666" s="358"/>
      <c r="BO666" s="295"/>
      <c r="BP666" s="358"/>
      <c r="BQ666" s="358"/>
      <c r="BR666" s="358"/>
      <c r="BS666" s="295"/>
      <c r="BW666" s="358"/>
      <c r="BX666" s="295"/>
      <c r="BY666" s="358"/>
      <c r="BZ666" s="358"/>
      <c r="CA666" s="358"/>
      <c r="CB666" s="295"/>
      <c r="CF666" s="358"/>
      <c r="CG666" s="295"/>
      <c r="CH666" s="358"/>
      <c r="CI666" s="358"/>
      <c r="CJ666" s="358"/>
      <c r="CK666" s="295"/>
      <c r="CO666" s="358"/>
      <c r="CP666" s="295"/>
      <c r="CQ666" s="358"/>
      <c r="CR666" s="358"/>
      <c r="CS666" s="358"/>
      <c r="CT666" s="295"/>
      <c r="CX666" s="358"/>
      <c r="CY666" s="295"/>
      <c r="CZ666" s="358"/>
      <c r="DA666" s="358"/>
      <c r="DB666" s="358"/>
      <c r="DC666" s="295"/>
    </row>
    <row r="667" spans="48:107">
      <c r="AV667" s="358"/>
      <c r="AW667" s="295"/>
      <c r="AX667" s="295"/>
      <c r="AY667" s="358"/>
      <c r="AZ667" s="358"/>
      <c r="BA667" s="295"/>
      <c r="BE667" s="358"/>
      <c r="BF667" s="295"/>
      <c r="BG667" s="358"/>
      <c r="BH667" s="358"/>
      <c r="BI667" s="358"/>
      <c r="BJ667" s="295"/>
      <c r="BN667" s="358"/>
      <c r="BO667" s="295"/>
      <c r="BP667" s="358"/>
      <c r="BQ667" s="358"/>
      <c r="BR667" s="358"/>
      <c r="BS667" s="295"/>
      <c r="BW667" s="358"/>
      <c r="BX667" s="295"/>
      <c r="BY667" s="358"/>
      <c r="BZ667" s="358"/>
      <c r="CA667" s="358"/>
      <c r="CB667" s="295"/>
      <c r="CF667" s="358"/>
      <c r="CG667" s="295"/>
      <c r="CH667" s="358"/>
      <c r="CI667" s="358"/>
      <c r="CJ667" s="358"/>
      <c r="CK667" s="295"/>
      <c r="CO667" s="358"/>
      <c r="CP667" s="295"/>
      <c r="CQ667" s="358"/>
      <c r="CR667" s="358"/>
      <c r="CS667" s="358"/>
      <c r="CT667" s="295"/>
      <c r="CX667" s="358"/>
      <c r="CY667" s="295"/>
      <c r="CZ667" s="358"/>
      <c r="DA667" s="358"/>
      <c r="DB667" s="358"/>
      <c r="DC667" s="295"/>
    </row>
    <row r="668" spans="48:107">
      <c r="AV668" s="358"/>
      <c r="AW668" s="295"/>
      <c r="AX668" s="295"/>
      <c r="AY668" s="358"/>
      <c r="AZ668" s="358"/>
      <c r="BA668" s="295"/>
      <c r="BE668" s="358"/>
      <c r="BF668" s="295"/>
      <c r="BG668" s="358"/>
      <c r="BH668" s="358"/>
      <c r="BI668" s="358"/>
      <c r="BJ668" s="295"/>
      <c r="BN668" s="358"/>
      <c r="BO668" s="295"/>
      <c r="BP668" s="358"/>
      <c r="BQ668" s="358"/>
      <c r="BR668" s="358"/>
      <c r="BS668" s="295"/>
      <c r="BW668" s="358"/>
      <c r="BX668" s="295"/>
      <c r="BY668" s="358"/>
      <c r="BZ668" s="358"/>
      <c r="CA668" s="358"/>
      <c r="CB668" s="295"/>
      <c r="CF668" s="358"/>
      <c r="CG668" s="295"/>
      <c r="CH668" s="358"/>
      <c r="CI668" s="358"/>
      <c r="CJ668" s="358"/>
      <c r="CK668" s="295"/>
      <c r="CO668" s="358"/>
      <c r="CP668" s="295"/>
      <c r="CQ668" s="358"/>
      <c r="CR668" s="358"/>
      <c r="CS668" s="358"/>
      <c r="CT668" s="295"/>
      <c r="CX668" s="358"/>
      <c r="CY668" s="295"/>
      <c r="CZ668" s="358"/>
      <c r="DA668" s="358"/>
      <c r="DB668" s="358"/>
      <c r="DC668" s="295"/>
    </row>
    <row r="669" spans="48:107">
      <c r="AV669" s="358"/>
      <c r="AW669" s="295"/>
      <c r="AX669" s="295"/>
      <c r="AY669" s="358"/>
      <c r="AZ669" s="358"/>
      <c r="BA669" s="295"/>
      <c r="BE669" s="358"/>
      <c r="BF669" s="295"/>
      <c r="BG669" s="358"/>
      <c r="BH669" s="358"/>
      <c r="BI669" s="358"/>
      <c r="BJ669" s="295"/>
      <c r="BN669" s="358"/>
      <c r="BO669" s="295"/>
      <c r="BP669" s="358"/>
      <c r="BQ669" s="358"/>
      <c r="BR669" s="358"/>
      <c r="BS669" s="295"/>
      <c r="BW669" s="358"/>
      <c r="BX669" s="295"/>
      <c r="BY669" s="358"/>
      <c r="BZ669" s="358"/>
      <c r="CA669" s="358"/>
      <c r="CB669" s="295"/>
      <c r="CF669" s="358"/>
      <c r="CG669" s="295"/>
      <c r="CH669" s="358"/>
      <c r="CI669" s="358"/>
      <c r="CJ669" s="358"/>
      <c r="CK669" s="295"/>
      <c r="CO669" s="358"/>
      <c r="CP669" s="295"/>
      <c r="CQ669" s="358"/>
      <c r="CR669" s="358"/>
      <c r="CS669" s="358"/>
      <c r="CT669" s="295"/>
      <c r="CX669" s="358"/>
      <c r="CY669" s="295"/>
      <c r="CZ669" s="358"/>
      <c r="DA669" s="358"/>
      <c r="DB669" s="358"/>
      <c r="DC669" s="295"/>
    </row>
    <row r="670" spans="48:107">
      <c r="AV670" s="358"/>
      <c r="AW670" s="295"/>
      <c r="AX670" s="295"/>
      <c r="AY670" s="358"/>
      <c r="AZ670" s="358"/>
      <c r="BA670" s="295"/>
      <c r="BE670" s="358"/>
      <c r="BF670" s="295"/>
      <c r="BG670" s="358"/>
      <c r="BH670" s="358"/>
      <c r="BI670" s="358"/>
      <c r="BJ670" s="295"/>
      <c r="BN670" s="358"/>
      <c r="BO670" s="295"/>
      <c r="BP670" s="358"/>
      <c r="BQ670" s="358"/>
      <c r="BR670" s="358"/>
      <c r="BS670" s="295"/>
      <c r="BW670" s="358"/>
      <c r="BX670" s="295"/>
      <c r="BY670" s="358"/>
      <c r="BZ670" s="358"/>
      <c r="CA670" s="358"/>
      <c r="CB670" s="295"/>
      <c r="CF670" s="358"/>
      <c r="CG670" s="295"/>
      <c r="CH670" s="358"/>
      <c r="CI670" s="358"/>
      <c r="CJ670" s="358"/>
      <c r="CK670" s="295"/>
      <c r="CO670" s="358"/>
      <c r="CP670" s="295"/>
      <c r="CQ670" s="358"/>
      <c r="CR670" s="358"/>
      <c r="CS670" s="358"/>
      <c r="CT670" s="295"/>
      <c r="CX670" s="358"/>
      <c r="CY670" s="295"/>
      <c r="CZ670" s="358"/>
      <c r="DA670" s="358"/>
      <c r="DB670" s="358"/>
      <c r="DC670" s="295"/>
    </row>
    <row r="671" spans="48:107">
      <c r="AV671" s="358"/>
      <c r="AW671" s="295"/>
      <c r="AX671" s="295"/>
      <c r="AY671" s="358"/>
      <c r="AZ671" s="358"/>
      <c r="BA671" s="295"/>
      <c r="BE671" s="358"/>
      <c r="BF671" s="295"/>
      <c r="BG671" s="358"/>
      <c r="BH671" s="358"/>
      <c r="BI671" s="358"/>
      <c r="BJ671" s="295"/>
      <c r="BN671" s="358"/>
      <c r="BO671" s="295"/>
      <c r="BP671" s="358"/>
      <c r="BQ671" s="358"/>
      <c r="BR671" s="358"/>
      <c r="BS671" s="295"/>
      <c r="BW671" s="358"/>
      <c r="BX671" s="295"/>
      <c r="BY671" s="358"/>
      <c r="BZ671" s="358"/>
      <c r="CA671" s="358"/>
      <c r="CB671" s="295"/>
      <c r="CF671" s="358"/>
      <c r="CG671" s="295"/>
      <c r="CH671" s="358"/>
      <c r="CI671" s="358"/>
      <c r="CJ671" s="358"/>
      <c r="CK671" s="295"/>
      <c r="CO671" s="358"/>
      <c r="CP671" s="295"/>
      <c r="CQ671" s="358"/>
      <c r="CR671" s="358"/>
      <c r="CS671" s="358"/>
      <c r="CT671" s="295"/>
      <c r="CX671" s="358"/>
      <c r="CY671" s="295"/>
      <c r="CZ671" s="358"/>
      <c r="DA671" s="358"/>
      <c r="DB671" s="358"/>
      <c r="DC671" s="295"/>
    </row>
    <row r="672" spans="48:107">
      <c r="AV672" s="358"/>
      <c r="AW672" s="295"/>
      <c r="AX672" s="295"/>
      <c r="AY672" s="358"/>
      <c r="AZ672" s="358"/>
      <c r="BA672" s="295"/>
      <c r="BE672" s="358"/>
      <c r="BF672" s="295"/>
      <c r="BG672" s="358"/>
      <c r="BH672" s="358"/>
      <c r="BI672" s="358"/>
      <c r="BJ672" s="295"/>
      <c r="BN672" s="358"/>
      <c r="BO672" s="295"/>
      <c r="BP672" s="358"/>
      <c r="BQ672" s="358"/>
      <c r="BR672" s="358"/>
      <c r="BS672" s="295"/>
      <c r="BW672" s="358"/>
      <c r="BX672" s="295"/>
      <c r="BY672" s="358"/>
      <c r="BZ672" s="358"/>
      <c r="CA672" s="358"/>
      <c r="CB672" s="295"/>
      <c r="CF672" s="358"/>
      <c r="CG672" s="295"/>
      <c r="CH672" s="358"/>
      <c r="CI672" s="358"/>
      <c r="CJ672" s="358"/>
      <c r="CK672" s="295"/>
      <c r="CO672" s="358"/>
      <c r="CP672" s="295"/>
      <c r="CQ672" s="358"/>
      <c r="CR672" s="358"/>
      <c r="CS672" s="358"/>
      <c r="CT672" s="295"/>
      <c r="CX672" s="358"/>
      <c r="CY672" s="295"/>
      <c r="CZ672" s="358"/>
      <c r="DA672" s="358"/>
      <c r="DB672" s="358"/>
      <c r="DC672" s="295"/>
    </row>
    <row r="673" spans="48:107">
      <c r="AV673" s="358"/>
      <c r="AW673" s="295"/>
      <c r="AX673" s="295"/>
      <c r="AY673" s="358"/>
      <c r="AZ673" s="358"/>
      <c r="BA673" s="295"/>
      <c r="BE673" s="358"/>
      <c r="BF673" s="295"/>
      <c r="BG673" s="358"/>
      <c r="BH673" s="358"/>
      <c r="BI673" s="358"/>
      <c r="BJ673" s="295"/>
      <c r="BN673" s="358"/>
      <c r="BO673" s="295"/>
      <c r="BP673" s="358"/>
      <c r="BQ673" s="358"/>
      <c r="BR673" s="358"/>
      <c r="BS673" s="295"/>
      <c r="BW673" s="358"/>
      <c r="BX673" s="295"/>
      <c r="BY673" s="358"/>
      <c r="BZ673" s="358"/>
      <c r="CA673" s="358"/>
      <c r="CB673" s="295"/>
      <c r="CF673" s="358"/>
      <c r="CG673" s="295"/>
      <c r="CH673" s="358"/>
      <c r="CI673" s="358"/>
      <c r="CJ673" s="358"/>
      <c r="CK673" s="295"/>
      <c r="CO673" s="358"/>
      <c r="CP673" s="295"/>
      <c r="CQ673" s="358"/>
      <c r="CR673" s="358"/>
      <c r="CS673" s="358"/>
      <c r="CT673" s="295"/>
      <c r="CX673" s="358"/>
      <c r="CY673" s="295"/>
      <c r="CZ673" s="358"/>
      <c r="DA673" s="358"/>
      <c r="DB673" s="358"/>
      <c r="DC673" s="295"/>
    </row>
    <row r="674" spans="48:107">
      <c r="AV674" s="358"/>
      <c r="AW674" s="295"/>
      <c r="AX674" s="295"/>
      <c r="AY674" s="358"/>
      <c r="AZ674" s="358"/>
      <c r="BA674" s="295"/>
      <c r="BE674" s="358"/>
      <c r="BF674" s="295"/>
      <c r="BG674" s="358"/>
      <c r="BH674" s="358"/>
      <c r="BI674" s="358"/>
      <c r="BJ674" s="295"/>
      <c r="BN674" s="358"/>
      <c r="BO674" s="295"/>
      <c r="BP674" s="358"/>
      <c r="BQ674" s="358"/>
      <c r="BR674" s="358"/>
      <c r="BS674" s="295"/>
      <c r="BW674" s="358"/>
      <c r="BX674" s="295"/>
      <c r="BY674" s="358"/>
      <c r="BZ674" s="358"/>
      <c r="CA674" s="358"/>
      <c r="CB674" s="295"/>
      <c r="CF674" s="358"/>
      <c r="CG674" s="295"/>
      <c r="CH674" s="358"/>
      <c r="CI674" s="358"/>
      <c r="CJ674" s="358"/>
      <c r="CK674" s="295"/>
      <c r="CO674" s="358"/>
      <c r="CP674" s="295"/>
      <c r="CQ674" s="358"/>
      <c r="CR674" s="358"/>
      <c r="CS674" s="358"/>
      <c r="CT674" s="295"/>
      <c r="CX674" s="358"/>
      <c r="CY674" s="295"/>
      <c r="CZ674" s="358"/>
      <c r="DA674" s="358"/>
      <c r="DB674" s="358"/>
      <c r="DC674" s="295"/>
    </row>
    <row r="675" spans="48:107">
      <c r="AV675" s="358"/>
      <c r="AW675" s="295"/>
      <c r="AX675" s="295"/>
      <c r="AY675" s="358"/>
      <c r="AZ675" s="358"/>
      <c r="BA675" s="295"/>
      <c r="BE675" s="358"/>
      <c r="BF675" s="295"/>
      <c r="BG675" s="358"/>
      <c r="BH675" s="358"/>
      <c r="BI675" s="358"/>
      <c r="BJ675" s="295"/>
      <c r="BN675" s="358"/>
      <c r="BO675" s="295"/>
      <c r="BP675" s="358"/>
      <c r="BQ675" s="358"/>
      <c r="BR675" s="358"/>
      <c r="BS675" s="295"/>
      <c r="BW675" s="358"/>
      <c r="BX675" s="295"/>
      <c r="BY675" s="358"/>
      <c r="BZ675" s="358"/>
      <c r="CA675" s="358"/>
      <c r="CB675" s="295"/>
      <c r="CF675" s="358"/>
      <c r="CG675" s="295"/>
      <c r="CH675" s="358"/>
      <c r="CI675" s="358"/>
      <c r="CJ675" s="358"/>
      <c r="CK675" s="295"/>
      <c r="CO675" s="358"/>
      <c r="CP675" s="295"/>
      <c r="CQ675" s="358"/>
      <c r="CR675" s="358"/>
      <c r="CS675" s="358"/>
      <c r="CT675" s="295"/>
      <c r="CX675" s="358"/>
      <c r="CY675" s="295"/>
      <c r="CZ675" s="358"/>
      <c r="DA675" s="358"/>
      <c r="DB675" s="358"/>
      <c r="DC675" s="295"/>
    </row>
    <row r="676" spans="48:107">
      <c r="AV676" s="358"/>
      <c r="AW676" s="295"/>
      <c r="AX676" s="295"/>
      <c r="AY676" s="358"/>
      <c r="AZ676" s="358"/>
      <c r="BA676" s="295"/>
      <c r="BE676" s="358"/>
      <c r="BF676" s="295"/>
      <c r="BG676" s="358"/>
      <c r="BH676" s="358"/>
      <c r="BI676" s="358"/>
      <c r="BJ676" s="295"/>
      <c r="BN676" s="358"/>
      <c r="BO676" s="295"/>
      <c r="BP676" s="358"/>
      <c r="BQ676" s="358"/>
      <c r="BR676" s="358"/>
      <c r="BS676" s="295"/>
      <c r="BW676" s="358"/>
      <c r="BX676" s="295"/>
      <c r="BY676" s="358"/>
      <c r="BZ676" s="358"/>
      <c r="CA676" s="358"/>
      <c r="CB676" s="295"/>
      <c r="CF676" s="358"/>
      <c r="CG676" s="295"/>
      <c r="CH676" s="358"/>
      <c r="CI676" s="358"/>
      <c r="CJ676" s="358"/>
      <c r="CK676" s="295"/>
      <c r="CO676" s="358"/>
      <c r="CP676" s="295"/>
      <c r="CQ676" s="358"/>
      <c r="CR676" s="358"/>
      <c r="CS676" s="358"/>
      <c r="CT676" s="295"/>
      <c r="CX676" s="358"/>
      <c r="CY676" s="295"/>
      <c r="CZ676" s="358"/>
      <c r="DA676" s="358"/>
      <c r="DB676" s="358"/>
      <c r="DC676" s="295"/>
    </row>
    <row r="677" spans="48:107">
      <c r="AV677" s="358"/>
      <c r="AW677" s="295"/>
      <c r="AX677" s="295"/>
      <c r="AY677" s="358"/>
      <c r="AZ677" s="358"/>
      <c r="BA677" s="295"/>
      <c r="BE677" s="358"/>
      <c r="BF677" s="295"/>
      <c r="BG677" s="358"/>
      <c r="BH677" s="358"/>
      <c r="BI677" s="358"/>
      <c r="BJ677" s="295"/>
      <c r="BN677" s="358"/>
      <c r="BO677" s="295"/>
      <c r="BP677" s="358"/>
      <c r="BQ677" s="358"/>
      <c r="BR677" s="358"/>
      <c r="BS677" s="295"/>
      <c r="BW677" s="358"/>
      <c r="BX677" s="295"/>
      <c r="BY677" s="358"/>
      <c r="BZ677" s="358"/>
      <c r="CA677" s="358"/>
      <c r="CB677" s="295"/>
      <c r="CF677" s="358"/>
      <c r="CG677" s="295"/>
      <c r="CH677" s="358"/>
      <c r="CI677" s="358"/>
      <c r="CJ677" s="358"/>
      <c r="CK677" s="295"/>
      <c r="CO677" s="358"/>
      <c r="CP677" s="295"/>
      <c r="CQ677" s="358"/>
      <c r="CR677" s="358"/>
      <c r="CS677" s="358"/>
      <c r="CT677" s="295"/>
      <c r="CX677" s="358"/>
      <c r="CY677" s="295"/>
      <c r="CZ677" s="358"/>
      <c r="DA677" s="358"/>
      <c r="DB677" s="358"/>
      <c r="DC677" s="295"/>
    </row>
    <row r="678" spans="48:107">
      <c r="AV678" s="358"/>
      <c r="AW678" s="295"/>
      <c r="AX678" s="295"/>
      <c r="AY678" s="358"/>
      <c r="AZ678" s="358"/>
      <c r="BA678" s="295"/>
      <c r="BE678" s="358"/>
      <c r="BF678" s="295"/>
      <c r="BG678" s="358"/>
      <c r="BH678" s="358"/>
      <c r="BI678" s="358"/>
      <c r="BJ678" s="295"/>
      <c r="BN678" s="358"/>
      <c r="BO678" s="295"/>
      <c r="BP678" s="358"/>
      <c r="BQ678" s="358"/>
      <c r="BR678" s="358"/>
      <c r="BS678" s="295"/>
      <c r="BW678" s="358"/>
      <c r="BX678" s="295"/>
      <c r="BY678" s="358"/>
      <c r="BZ678" s="358"/>
      <c r="CA678" s="358"/>
      <c r="CB678" s="295"/>
      <c r="CF678" s="358"/>
      <c r="CG678" s="295"/>
      <c r="CH678" s="358"/>
      <c r="CI678" s="358"/>
      <c r="CJ678" s="358"/>
      <c r="CK678" s="295"/>
      <c r="CO678" s="358"/>
      <c r="CP678" s="295"/>
      <c r="CQ678" s="358"/>
      <c r="CR678" s="358"/>
      <c r="CS678" s="358"/>
      <c r="CT678" s="295"/>
      <c r="CX678" s="358"/>
      <c r="CY678" s="295"/>
      <c r="CZ678" s="358"/>
      <c r="DA678" s="358"/>
      <c r="DB678" s="358"/>
      <c r="DC678" s="295"/>
    </row>
    <row r="679" spans="48:107">
      <c r="AV679" s="358"/>
      <c r="AW679" s="295"/>
      <c r="AX679" s="295"/>
      <c r="AY679" s="358"/>
      <c r="AZ679" s="358"/>
      <c r="BA679" s="295"/>
      <c r="BE679" s="358"/>
      <c r="BF679" s="295"/>
      <c r="BG679" s="358"/>
      <c r="BH679" s="358"/>
      <c r="BI679" s="358"/>
      <c r="BJ679" s="295"/>
      <c r="BN679" s="358"/>
      <c r="BO679" s="295"/>
      <c r="BP679" s="358"/>
      <c r="BQ679" s="358"/>
      <c r="BR679" s="358"/>
      <c r="BS679" s="295"/>
      <c r="BW679" s="358"/>
      <c r="BX679" s="295"/>
      <c r="BY679" s="358"/>
      <c r="BZ679" s="358"/>
      <c r="CA679" s="358"/>
      <c r="CB679" s="295"/>
      <c r="CF679" s="358"/>
      <c r="CG679" s="295"/>
      <c r="CH679" s="358"/>
      <c r="CI679" s="358"/>
      <c r="CJ679" s="358"/>
      <c r="CK679" s="295"/>
      <c r="CO679" s="358"/>
      <c r="CP679" s="295"/>
      <c r="CQ679" s="358"/>
      <c r="CR679" s="358"/>
      <c r="CS679" s="358"/>
      <c r="CT679" s="295"/>
      <c r="CX679" s="358"/>
      <c r="CY679" s="295"/>
      <c r="CZ679" s="358"/>
      <c r="DA679" s="358"/>
      <c r="DB679" s="358"/>
      <c r="DC679" s="295"/>
    </row>
    <row r="680" spans="48:107">
      <c r="AV680" s="358"/>
      <c r="AW680" s="295"/>
      <c r="AX680" s="295"/>
      <c r="AY680" s="358"/>
      <c r="AZ680" s="358"/>
      <c r="BA680" s="295"/>
      <c r="BE680" s="358"/>
      <c r="BF680" s="295"/>
      <c r="BG680" s="358"/>
      <c r="BH680" s="358"/>
      <c r="BI680" s="358"/>
      <c r="BJ680" s="295"/>
      <c r="BN680" s="358"/>
      <c r="BO680" s="295"/>
      <c r="BP680" s="358"/>
      <c r="BQ680" s="358"/>
      <c r="BR680" s="358"/>
      <c r="BS680" s="295"/>
      <c r="BW680" s="358"/>
      <c r="BX680" s="295"/>
      <c r="BY680" s="358"/>
      <c r="BZ680" s="358"/>
      <c r="CA680" s="358"/>
      <c r="CB680" s="295"/>
      <c r="CF680" s="358"/>
      <c r="CG680" s="295"/>
      <c r="CH680" s="358"/>
      <c r="CI680" s="358"/>
      <c r="CJ680" s="358"/>
      <c r="CK680" s="295"/>
      <c r="CO680" s="358"/>
      <c r="CP680" s="295"/>
      <c r="CQ680" s="358"/>
      <c r="CR680" s="358"/>
      <c r="CS680" s="358"/>
      <c r="CT680" s="295"/>
      <c r="CX680" s="358"/>
      <c r="CY680" s="295"/>
      <c r="CZ680" s="358"/>
      <c r="DA680" s="358"/>
      <c r="DB680" s="358"/>
      <c r="DC680" s="295"/>
    </row>
    <row r="681" spans="48:107">
      <c r="AV681" s="358"/>
      <c r="AW681" s="295"/>
      <c r="AX681" s="295"/>
      <c r="AY681" s="358"/>
      <c r="AZ681" s="358"/>
      <c r="BA681" s="295"/>
      <c r="BE681" s="358"/>
      <c r="BF681" s="295"/>
      <c r="BG681" s="358"/>
      <c r="BH681" s="358"/>
      <c r="BI681" s="358"/>
      <c r="BJ681" s="295"/>
      <c r="BN681" s="358"/>
      <c r="BO681" s="295"/>
      <c r="BP681" s="358"/>
      <c r="BQ681" s="358"/>
      <c r="BR681" s="358"/>
      <c r="BS681" s="295"/>
      <c r="BW681" s="358"/>
      <c r="BX681" s="295"/>
      <c r="BY681" s="358"/>
      <c r="BZ681" s="358"/>
      <c r="CA681" s="358"/>
      <c r="CB681" s="295"/>
      <c r="CF681" s="358"/>
      <c r="CG681" s="295"/>
      <c r="CH681" s="358"/>
      <c r="CI681" s="358"/>
      <c r="CJ681" s="358"/>
      <c r="CK681" s="295"/>
      <c r="CO681" s="358"/>
      <c r="CP681" s="295"/>
      <c r="CQ681" s="358"/>
      <c r="CR681" s="358"/>
      <c r="CS681" s="358"/>
      <c r="CT681" s="295"/>
      <c r="CX681" s="358"/>
      <c r="CY681" s="295"/>
      <c r="CZ681" s="358"/>
      <c r="DA681" s="358"/>
      <c r="DB681" s="358"/>
      <c r="DC681" s="295"/>
    </row>
    <row r="682" spans="48:107">
      <c r="AV682" s="358"/>
      <c r="AW682" s="295"/>
      <c r="AX682" s="295"/>
      <c r="AY682" s="358"/>
      <c r="AZ682" s="358"/>
      <c r="BA682" s="295"/>
      <c r="BE682" s="358"/>
      <c r="BF682" s="295"/>
      <c r="BG682" s="358"/>
      <c r="BH682" s="358"/>
      <c r="BI682" s="358"/>
      <c r="BJ682" s="295"/>
      <c r="BN682" s="358"/>
      <c r="BO682" s="295"/>
      <c r="BP682" s="358"/>
      <c r="BQ682" s="358"/>
      <c r="BR682" s="358"/>
      <c r="BS682" s="295"/>
      <c r="BW682" s="358"/>
      <c r="BX682" s="295"/>
      <c r="BY682" s="358"/>
      <c r="BZ682" s="358"/>
      <c r="CA682" s="358"/>
      <c r="CB682" s="295"/>
      <c r="CF682" s="358"/>
      <c r="CG682" s="295"/>
      <c r="CH682" s="358"/>
      <c r="CI682" s="358"/>
      <c r="CJ682" s="358"/>
      <c r="CK682" s="295"/>
      <c r="CO682" s="358"/>
      <c r="CP682" s="295"/>
      <c r="CQ682" s="358"/>
      <c r="CR682" s="358"/>
      <c r="CS682" s="358"/>
      <c r="CT682" s="295"/>
      <c r="CX682" s="358"/>
      <c r="CY682" s="295"/>
      <c r="CZ682" s="358"/>
      <c r="DA682" s="358"/>
      <c r="DB682" s="358"/>
      <c r="DC682" s="295"/>
    </row>
    <row r="683" spans="48:107">
      <c r="AV683" s="358"/>
      <c r="AW683" s="295"/>
      <c r="AX683" s="295"/>
      <c r="AY683" s="358"/>
      <c r="AZ683" s="358"/>
      <c r="BA683" s="295"/>
      <c r="BE683" s="358"/>
      <c r="BF683" s="295"/>
      <c r="BG683" s="358"/>
      <c r="BH683" s="358"/>
      <c r="BI683" s="358"/>
      <c r="BJ683" s="295"/>
      <c r="BN683" s="358"/>
      <c r="BO683" s="295"/>
      <c r="BP683" s="358"/>
      <c r="BQ683" s="358"/>
      <c r="BR683" s="358"/>
      <c r="BS683" s="295"/>
      <c r="BW683" s="358"/>
      <c r="BX683" s="295"/>
      <c r="BY683" s="358"/>
      <c r="BZ683" s="358"/>
      <c r="CA683" s="358"/>
      <c r="CB683" s="295"/>
      <c r="CF683" s="358"/>
      <c r="CG683" s="295"/>
      <c r="CH683" s="358"/>
      <c r="CI683" s="358"/>
      <c r="CJ683" s="358"/>
      <c r="CK683" s="295"/>
      <c r="CO683" s="358"/>
      <c r="CP683" s="295"/>
      <c r="CQ683" s="358"/>
      <c r="CR683" s="358"/>
      <c r="CS683" s="358"/>
      <c r="CT683" s="295"/>
      <c r="CX683" s="358"/>
      <c r="CY683" s="295"/>
      <c r="CZ683" s="358"/>
      <c r="DA683" s="358"/>
      <c r="DB683" s="358"/>
      <c r="DC683" s="295"/>
    </row>
    <row r="684" spans="48:107">
      <c r="AV684" s="358"/>
      <c r="AW684" s="295"/>
      <c r="AX684" s="295"/>
      <c r="AY684" s="358"/>
      <c r="AZ684" s="358"/>
      <c r="BA684" s="295"/>
      <c r="BE684" s="358"/>
      <c r="BF684" s="295"/>
      <c r="BG684" s="358"/>
      <c r="BH684" s="358"/>
      <c r="BI684" s="358"/>
      <c r="BJ684" s="295"/>
      <c r="BN684" s="358"/>
      <c r="BO684" s="295"/>
      <c r="BP684" s="358"/>
      <c r="BQ684" s="358"/>
      <c r="BR684" s="358"/>
      <c r="BS684" s="295"/>
      <c r="BW684" s="358"/>
      <c r="BX684" s="295"/>
      <c r="BY684" s="358"/>
      <c r="BZ684" s="358"/>
      <c r="CA684" s="358"/>
      <c r="CB684" s="295"/>
      <c r="CF684" s="358"/>
      <c r="CG684" s="295"/>
      <c r="CH684" s="358"/>
      <c r="CI684" s="358"/>
      <c r="CJ684" s="358"/>
      <c r="CK684" s="295"/>
      <c r="CO684" s="358"/>
      <c r="CP684" s="295"/>
      <c r="CQ684" s="358"/>
      <c r="CR684" s="358"/>
      <c r="CS684" s="358"/>
      <c r="CT684" s="295"/>
      <c r="CX684" s="358"/>
      <c r="CY684" s="295"/>
      <c r="CZ684" s="358"/>
      <c r="DA684" s="358"/>
      <c r="DB684" s="358"/>
      <c r="DC684" s="295"/>
    </row>
    <row r="685" spans="48:107">
      <c r="AV685" s="358"/>
      <c r="AW685" s="295"/>
      <c r="AX685" s="295"/>
      <c r="AY685" s="358"/>
      <c r="AZ685" s="358"/>
      <c r="BA685" s="295"/>
      <c r="BE685" s="358"/>
      <c r="BF685" s="295"/>
      <c r="BG685" s="358"/>
      <c r="BH685" s="358"/>
      <c r="BI685" s="358"/>
      <c r="BJ685" s="295"/>
      <c r="BN685" s="358"/>
      <c r="BO685" s="295"/>
      <c r="BP685" s="358"/>
      <c r="BQ685" s="358"/>
      <c r="BR685" s="358"/>
      <c r="BS685" s="295"/>
      <c r="BW685" s="358"/>
      <c r="BX685" s="295"/>
      <c r="BY685" s="358"/>
      <c r="BZ685" s="358"/>
      <c r="CA685" s="358"/>
      <c r="CB685" s="295"/>
      <c r="CF685" s="358"/>
      <c r="CG685" s="295"/>
      <c r="CH685" s="358"/>
      <c r="CI685" s="358"/>
      <c r="CJ685" s="358"/>
      <c r="CK685" s="295"/>
      <c r="CO685" s="358"/>
      <c r="CP685" s="295"/>
      <c r="CQ685" s="358"/>
      <c r="CR685" s="358"/>
      <c r="CS685" s="358"/>
      <c r="CT685" s="295"/>
      <c r="CX685" s="358"/>
      <c r="CY685" s="295"/>
      <c r="CZ685" s="358"/>
      <c r="DA685" s="358"/>
      <c r="DB685" s="358"/>
      <c r="DC685" s="295"/>
    </row>
    <row r="686" spans="48:107">
      <c r="AV686" s="358"/>
      <c r="AW686" s="295"/>
      <c r="AX686" s="295"/>
      <c r="AY686" s="358"/>
      <c r="AZ686" s="358"/>
      <c r="BA686" s="295"/>
      <c r="BE686" s="358"/>
      <c r="BF686" s="295"/>
      <c r="BG686" s="358"/>
      <c r="BH686" s="358"/>
      <c r="BI686" s="358"/>
      <c r="BJ686" s="295"/>
      <c r="BN686" s="358"/>
      <c r="BO686" s="295"/>
      <c r="BP686" s="358"/>
      <c r="BQ686" s="358"/>
      <c r="BR686" s="358"/>
      <c r="BS686" s="295"/>
      <c r="BW686" s="358"/>
      <c r="BX686" s="295"/>
      <c r="BY686" s="358"/>
      <c r="BZ686" s="358"/>
      <c r="CA686" s="358"/>
      <c r="CB686" s="295"/>
      <c r="CF686" s="358"/>
      <c r="CG686" s="295"/>
      <c r="CH686" s="358"/>
      <c r="CI686" s="358"/>
      <c r="CJ686" s="358"/>
      <c r="CK686" s="295"/>
      <c r="CO686" s="358"/>
      <c r="CP686" s="295"/>
      <c r="CQ686" s="358"/>
      <c r="CR686" s="358"/>
      <c r="CS686" s="358"/>
      <c r="CT686" s="295"/>
      <c r="CX686" s="358"/>
      <c r="CY686" s="295"/>
      <c r="CZ686" s="358"/>
      <c r="DA686" s="358"/>
      <c r="DB686" s="358"/>
      <c r="DC686" s="295"/>
    </row>
    <row r="687" spans="48:107">
      <c r="AV687" s="358"/>
      <c r="AW687" s="295"/>
      <c r="AX687" s="295"/>
      <c r="AY687" s="358"/>
      <c r="AZ687" s="358"/>
      <c r="BA687" s="295"/>
      <c r="BE687" s="358"/>
      <c r="BF687" s="295"/>
      <c r="BG687" s="358"/>
      <c r="BH687" s="358"/>
      <c r="BI687" s="358"/>
      <c r="BJ687" s="295"/>
      <c r="BN687" s="358"/>
      <c r="BO687" s="295"/>
      <c r="BP687" s="358"/>
      <c r="BQ687" s="358"/>
      <c r="BR687" s="358"/>
      <c r="BS687" s="295"/>
      <c r="BW687" s="358"/>
      <c r="BX687" s="295"/>
      <c r="BY687" s="358"/>
      <c r="BZ687" s="358"/>
      <c r="CA687" s="358"/>
      <c r="CB687" s="295"/>
      <c r="CF687" s="358"/>
      <c r="CG687" s="295"/>
      <c r="CH687" s="358"/>
      <c r="CI687" s="358"/>
      <c r="CJ687" s="358"/>
      <c r="CK687" s="295"/>
      <c r="CO687" s="358"/>
      <c r="CP687" s="295"/>
      <c r="CQ687" s="358"/>
      <c r="CR687" s="358"/>
      <c r="CS687" s="358"/>
      <c r="CT687" s="295"/>
      <c r="CX687" s="358"/>
      <c r="CY687" s="295"/>
      <c r="CZ687" s="358"/>
      <c r="DA687" s="358"/>
      <c r="DB687" s="358"/>
      <c r="DC687" s="295"/>
    </row>
    <row r="688" spans="48:107">
      <c r="AV688" s="358"/>
      <c r="AW688" s="295"/>
      <c r="AX688" s="295"/>
      <c r="AY688" s="358"/>
      <c r="AZ688" s="358"/>
      <c r="BA688" s="295"/>
      <c r="BE688" s="358"/>
      <c r="BF688" s="295"/>
      <c r="BG688" s="358"/>
      <c r="BH688" s="358"/>
      <c r="BI688" s="358"/>
      <c r="BJ688" s="295"/>
      <c r="BN688" s="358"/>
      <c r="BO688" s="295"/>
      <c r="BP688" s="358"/>
      <c r="BQ688" s="358"/>
      <c r="BR688" s="358"/>
      <c r="BS688" s="295"/>
      <c r="BW688" s="358"/>
      <c r="BX688" s="295"/>
      <c r="BY688" s="358"/>
      <c r="BZ688" s="358"/>
      <c r="CA688" s="358"/>
      <c r="CB688" s="295"/>
      <c r="CF688" s="358"/>
      <c r="CG688" s="295"/>
      <c r="CH688" s="358"/>
      <c r="CI688" s="358"/>
      <c r="CJ688" s="358"/>
      <c r="CK688" s="295"/>
      <c r="CO688" s="358"/>
      <c r="CP688" s="295"/>
      <c r="CQ688" s="358"/>
      <c r="CR688" s="358"/>
      <c r="CS688" s="358"/>
      <c r="CT688" s="295"/>
      <c r="CX688" s="358"/>
      <c r="CY688" s="295"/>
      <c r="CZ688" s="358"/>
      <c r="DA688" s="358"/>
      <c r="DB688" s="358"/>
      <c r="DC688" s="295"/>
    </row>
    <row r="689" spans="48:107">
      <c r="AV689" s="358"/>
      <c r="AW689" s="295"/>
      <c r="AX689" s="295"/>
      <c r="AY689" s="358"/>
      <c r="AZ689" s="358"/>
      <c r="BA689" s="295"/>
      <c r="BE689" s="358"/>
      <c r="BF689" s="295"/>
      <c r="BG689" s="358"/>
      <c r="BH689" s="358"/>
      <c r="BI689" s="358"/>
      <c r="BJ689" s="295"/>
      <c r="BN689" s="358"/>
      <c r="BO689" s="295"/>
      <c r="BP689" s="358"/>
      <c r="BQ689" s="358"/>
      <c r="BR689" s="358"/>
      <c r="BS689" s="295"/>
      <c r="BW689" s="358"/>
      <c r="BX689" s="295"/>
      <c r="BY689" s="358"/>
      <c r="BZ689" s="358"/>
      <c r="CA689" s="358"/>
      <c r="CB689" s="295"/>
      <c r="CF689" s="358"/>
      <c r="CG689" s="295"/>
      <c r="CH689" s="358"/>
      <c r="CI689" s="358"/>
      <c r="CJ689" s="358"/>
      <c r="CK689" s="295"/>
      <c r="CO689" s="358"/>
      <c r="CP689" s="295"/>
      <c r="CQ689" s="358"/>
      <c r="CR689" s="358"/>
      <c r="CS689" s="358"/>
      <c r="CT689" s="295"/>
      <c r="CX689" s="358"/>
      <c r="CY689" s="295"/>
      <c r="CZ689" s="358"/>
      <c r="DA689" s="358"/>
      <c r="DB689" s="358"/>
      <c r="DC689" s="295"/>
    </row>
    <row r="690" spans="48:107">
      <c r="AV690" s="358"/>
      <c r="AW690" s="295"/>
      <c r="AX690" s="295"/>
      <c r="AY690" s="358"/>
      <c r="AZ690" s="358"/>
      <c r="BA690" s="295"/>
      <c r="BE690" s="358"/>
      <c r="BF690" s="295"/>
      <c r="BG690" s="358"/>
      <c r="BH690" s="358"/>
      <c r="BI690" s="358"/>
      <c r="BJ690" s="295"/>
      <c r="BN690" s="358"/>
      <c r="BO690" s="295"/>
      <c r="BP690" s="358"/>
      <c r="BQ690" s="358"/>
      <c r="BR690" s="358"/>
      <c r="BS690" s="295"/>
      <c r="BW690" s="358"/>
      <c r="BX690" s="295"/>
      <c r="BY690" s="358"/>
      <c r="BZ690" s="358"/>
      <c r="CA690" s="358"/>
      <c r="CB690" s="295"/>
      <c r="CF690" s="358"/>
      <c r="CG690" s="295"/>
      <c r="CH690" s="358"/>
      <c r="CI690" s="358"/>
      <c r="CJ690" s="358"/>
      <c r="CK690" s="295"/>
      <c r="CO690" s="358"/>
      <c r="CP690" s="295"/>
      <c r="CQ690" s="358"/>
      <c r="CR690" s="358"/>
      <c r="CS690" s="358"/>
      <c r="CT690" s="295"/>
      <c r="CX690" s="358"/>
      <c r="CY690" s="295"/>
      <c r="CZ690" s="358"/>
      <c r="DA690" s="358"/>
      <c r="DB690" s="358"/>
      <c r="DC690" s="295"/>
    </row>
    <row r="691" spans="48:107">
      <c r="AV691" s="358"/>
      <c r="AW691" s="295"/>
      <c r="AX691" s="295"/>
      <c r="AY691" s="358"/>
      <c r="AZ691" s="358"/>
      <c r="BA691" s="295"/>
      <c r="BE691" s="358"/>
      <c r="BF691" s="295"/>
      <c r="BG691" s="358"/>
      <c r="BH691" s="358"/>
      <c r="BI691" s="358"/>
      <c r="BJ691" s="295"/>
      <c r="BN691" s="358"/>
      <c r="BO691" s="295"/>
      <c r="BP691" s="358"/>
      <c r="BQ691" s="358"/>
      <c r="BR691" s="358"/>
      <c r="BS691" s="295"/>
      <c r="BW691" s="358"/>
      <c r="BX691" s="295"/>
      <c r="BY691" s="358"/>
      <c r="BZ691" s="358"/>
      <c r="CA691" s="358"/>
      <c r="CB691" s="295"/>
      <c r="CF691" s="358"/>
      <c r="CG691" s="295"/>
      <c r="CH691" s="358"/>
      <c r="CI691" s="358"/>
      <c r="CJ691" s="358"/>
      <c r="CK691" s="295"/>
      <c r="CO691" s="358"/>
      <c r="CP691" s="295"/>
      <c r="CQ691" s="358"/>
      <c r="CR691" s="358"/>
      <c r="CS691" s="358"/>
      <c r="CT691" s="295"/>
      <c r="CX691" s="358"/>
      <c r="CY691" s="295"/>
      <c r="CZ691" s="358"/>
      <c r="DA691" s="358"/>
      <c r="DB691" s="358"/>
      <c r="DC691" s="295"/>
    </row>
    <row r="692" spans="48:107">
      <c r="AV692" s="358"/>
      <c r="AW692" s="295"/>
      <c r="AX692" s="295"/>
      <c r="AY692" s="358"/>
      <c r="AZ692" s="358"/>
      <c r="BA692" s="295"/>
      <c r="BE692" s="358"/>
      <c r="BF692" s="295"/>
      <c r="BG692" s="358"/>
      <c r="BH692" s="358"/>
      <c r="BI692" s="358"/>
      <c r="BJ692" s="295"/>
      <c r="BN692" s="358"/>
      <c r="BO692" s="295"/>
      <c r="BP692" s="358"/>
      <c r="BQ692" s="358"/>
      <c r="BR692" s="358"/>
      <c r="BS692" s="295"/>
      <c r="BW692" s="358"/>
      <c r="BX692" s="295"/>
      <c r="BY692" s="358"/>
      <c r="BZ692" s="358"/>
      <c r="CA692" s="358"/>
      <c r="CB692" s="295"/>
      <c r="CF692" s="358"/>
      <c r="CG692" s="295"/>
      <c r="CH692" s="358"/>
      <c r="CI692" s="358"/>
      <c r="CJ692" s="358"/>
      <c r="CK692" s="295"/>
      <c r="CO692" s="358"/>
      <c r="CP692" s="295"/>
      <c r="CQ692" s="358"/>
      <c r="CR692" s="358"/>
      <c r="CS692" s="358"/>
      <c r="CT692" s="295"/>
      <c r="CX692" s="358"/>
      <c r="CY692" s="295"/>
      <c r="CZ692" s="358"/>
      <c r="DA692" s="358"/>
      <c r="DB692" s="358"/>
      <c r="DC692" s="295"/>
    </row>
    <row r="693" spans="48:107">
      <c r="AV693" s="358"/>
      <c r="AW693" s="295"/>
      <c r="AX693" s="295"/>
      <c r="AY693" s="358"/>
      <c r="AZ693" s="358"/>
      <c r="BA693" s="295"/>
      <c r="BE693" s="358"/>
      <c r="BF693" s="295"/>
      <c r="BG693" s="358"/>
      <c r="BH693" s="358"/>
      <c r="BI693" s="358"/>
      <c r="BJ693" s="295"/>
      <c r="BN693" s="358"/>
      <c r="BO693" s="295"/>
      <c r="BP693" s="358"/>
      <c r="BQ693" s="358"/>
      <c r="BR693" s="358"/>
      <c r="BS693" s="295"/>
      <c r="BW693" s="358"/>
      <c r="BX693" s="295"/>
      <c r="BY693" s="358"/>
      <c r="BZ693" s="358"/>
      <c r="CA693" s="358"/>
      <c r="CB693" s="295"/>
      <c r="CF693" s="358"/>
      <c r="CG693" s="295"/>
      <c r="CH693" s="358"/>
      <c r="CI693" s="358"/>
      <c r="CJ693" s="358"/>
      <c r="CK693" s="295"/>
      <c r="CO693" s="358"/>
      <c r="CP693" s="295"/>
      <c r="CQ693" s="358"/>
      <c r="CR693" s="358"/>
      <c r="CS693" s="358"/>
      <c r="CT693" s="295"/>
      <c r="CX693" s="358"/>
      <c r="CY693" s="295"/>
      <c r="CZ693" s="358"/>
      <c r="DA693" s="358"/>
      <c r="DB693" s="358"/>
      <c r="DC693" s="295"/>
    </row>
    <row r="694" spans="48:107">
      <c r="AV694" s="358"/>
      <c r="AW694" s="295"/>
      <c r="AX694" s="295"/>
      <c r="AY694" s="358"/>
      <c r="AZ694" s="358"/>
      <c r="BA694" s="295"/>
      <c r="BE694" s="358"/>
      <c r="BF694" s="295"/>
      <c r="BG694" s="358"/>
      <c r="BH694" s="358"/>
      <c r="BI694" s="358"/>
      <c r="BJ694" s="295"/>
      <c r="BN694" s="358"/>
      <c r="BO694" s="295"/>
      <c r="BP694" s="358"/>
      <c r="BQ694" s="358"/>
      <c r="BR694" s="358"/>
      <c r="BS694" s="295"/>
      <c r="BW694" s="358"/>
      <c r="BX694" s="295"/>
      <c r="BY694" s="358"/>
      <c r="BZ694" s="358"/>
      <c r="CA694" s="358"/>
      <c r="CB694" s="295"/>
      <c r="CF694" s="358"/>
      <c r="CG694" s="295"/>
      <c r="CH694" s="358"/>
      <c r="CI694" s="358"/>
      <c r="CJ694" s="358"/>
      <c r="CK694" s="295"/>
      <c r="CO694" s="358"/>
      <c r="CP694" s="295"/>
      <c r="CQ694" s="358"/>
      <c r="CR694" s="358"/>
      <c r="CS694" s="358"/>
      <c r="CT694" s="295"/>
      <c r="CX694" s="358"/>
      <c r="CY694" s="295"/>
      <c r="CZ694" s="358"/>
      <c r="DA694" s="358"/>
      <c r="DB694" s="358"/>
      <c r="DC694" s="295"/>
    </row>
    <row r="695" spans="48:107">
      <c r="AV695" s="358"/>
      <c r="AW695" s="295"/>
      <c r="AX695" s="295"/>
      <c r="AY695" s="358"/>
      <c r="AZ695" s="358"/>
      <c r="BA695" s="295"/>
      <c r="BE695" s="358"/>
      <c r="BF695" s="295"/>
      <c r="BG695" s="358"/>
      <c r="BH695" s="358"/>
      <c r="BI695" s="358"/>
      <c r="BJ695" s="295"/>
      <c r="BN695" s="358"/>
      <c r="BO695" s="295"/>
      <c r="BP695" s="358"/>
      <c r="BQ695" s="358"/>
      <c r="BR695" s="358"/>
      <c r="BS695" s="295"/>
      <c r="BW695" s="358"/>
      <c r="BX695" s="295"/>
      <c r="BY695" s="358"/>
      <c r="BZ695" s="358"/>
      <c r="CA695" s="358"/>
      <c r="CB695" s="295"/>
      <c r="CF695" s="358"/>
      <c r="CG695" s="295"/>
      <c r="CH695" s="358"/>
      <c r="CI695" s="358"/>
      <c r="CJ695" s="358"/>
      <c r="CK695" s="295"/>
      <c r="CO695" s="358"/>
      <c r="CP695" s="295"/>
      <c r="CQ695" s="358"/>
      <c r="CR695" s="358"/>
      <c r="CS695" s="358"/>
      <c r="CT695" s="295"/>
      <c r="CX695" s="358"/>
      <c r="CY695" s="295"/>
      <c r="CZ695" s="358"/>
      <c r="DA695" s="358"/>
      <c r="DB695" s="358"/>
      <c r="DC695" s="295"/>
    </row>
    <row r="696" spans="48:107">
      <c r="AV696" s="358"/>
      <c r="AW696" s="295"/>
      <c r="AX696" s="295"/>
      <c r="AY696" s="358"/>
      <c r="AZ696" s="358"/>
      <c r="BA696" s="295"/>
      <c r="BE696" s="358"/>
      <c r="BF696" s="295"/>
      <c r="BG696" s="358"/>
      <c r="BH696" s="358"/>
      <c r="BI696" s="358"/>
      <c r="BJ696" s="295"/>
      <c r="BN696" s="358"/>
      <c r="BO696" s="295"/>
      <c r="BP696" s="358"/>
      <c r="BQ696" s="358"/>
      <c r="BR696" s="358"/>
      <c r="BS696" s="295"/>
      <c r="BW696" s="358"/>
      <c r="BX696" s="295"/>
      <c r="BY696" s="358"/>
      <c r="BZ696" s="358"/>
      <c r="CA696" s="358"/>
      <c r="CB696" s="295"/>
      <c r="CF696" s="358"/>
      <c r="CG696" s="295"/>
      <c r="CH696" s="358"/>
      <c r="CI696" s="358"/>
      <c r="CJ696" s="358"/>
      <c r="CK696" s="295"/>
      <c r="CO696" s="358"/>
      <c r="CP696" s="295"/>
      <c r="CQ696" s="358"/>
      <c r="CR696" s="358"/>
      <c r="CS696" s="358"/>
      <c r="CT696" s="295"/>
      <c r="CX696" s="358"/>
      <c r="CY696" s="295"/>
      <c r="CZ696" s="358"/>
      <c r="DA696" s="358"/>
      <c r="DB696" s="358"/>
      <c r="DC696" s="295"/>
    </row>
    <row r="697" spans="48:107">
      <c r="AV697" s="358"/>
      <c r="AW697" s="295"/>
      <c r="AX697" s="295"/>
      <c r="AY697" s="358"/>
      <c r="AZ697" s="358"/>
      <c r="BA697" s="295"/>
      <c r="BE697" s="358"/>
      <c r="BF697" s="295"/>
      <c r="BG697" s="358"/>
      <c r="BH697" s="358"/>
      <c r="BI697" s="358"/>
      <c r="BJ697" s="295"/>
      <c r="BN697" s="358"/>
      <c r="BO697" s="295"/>
      <c r="BP697" s="358"/>
      <c r="BQ697" s="358"/>
      <c r="BR697" s="358"/>
      <c r="BS697" s="295"/>
      <c r="BW697" s="358"/>
      <c r="BX697" s="295"/>
      <c r="BY697" s="358"/>
      <c r="BZ697" s="358"/>
      <c r="CA697" s="358"/>
      <c r="CB697" s="295"/>
      <c r="CF697" s="358"/>
      <c r="CG697" s="295"/>
      <c r="CH697" s="358"/>
      <c r="CI697" s="358"/>
      <c r="CJ697" s="358"/>
      <c r="CK697" s="295"/>
      <c r="CO697" s="358"/>
      <c r="CP697" s="295"/>
      <c r="CQ697" s="358"/>
      <c r="CR697" s="358"/>
      <c r="CS697" s="358"/>
      <c r="CT697" s="295"/>
      <c r="CX697" s="358"/>
      <c r="CY697" s="295"/>
      <c r="CZ697" s="358"/>
      <c r="DA697" s="358"/>
      <c r="DB697" s="358"/>
      <c r="DC697" s="295"/>
    </row>
    <row r="698" spans="48:107">
      <c r="AV698" s="358"/>
      <c r="AW698" s="295"/>
      <c r="AX698" s="295"/>
      <c r="AY698" s="358"/>
      <c r="AZ698" s="358"/>
      <c r="BA698" s="295"/>
      <c r="BE698" s="358"/>
      <c r="BF698" s="295"/>
      <c r="BG698" s="358"/>
      <c r="BH698" s="358"/>
      <c r="BI698" s="358"/>
      <c r="BJ698" s="295"/>
      <c r="BN698" s="358"/>
      <c r="BO698" s="295"/>
      <c r="BP698" s="358"/>
      <c r="BQ698" s="358"/>
      <c r="BR698" s="358"/>
      <c r="BS698" s="295"/>
      <c r="BW698" s="358"/>
      <c r="BX698" s="295"/>
      <c r="BY698" s="358"/>
      <c r="BZ698" s="358"/>
      <c r="CA698" s="358"/>
      <c r="CB698" s="295"/>
      <c r="CF698" s="358"/>
      <c r="CG698" s="295"/>
      <c r="CH698" s="358"/>
      <c r="CI698" s="358"/>
      <c r="CJ698" s="358"/>
      <c r="CK698" s="295"/>
      <c r="CO698" s="358"/>
      <c r="CP698" s="295"/>
      <c r="CQ698" s="358"/>
      <c r="CR698" s="358"/>
      <c r="CS698" s="358"/>
      <c r="CT698" s="295"/>
      <c r="CX698" s="358"/>
      <c r="CY698" s="295"/>
      <c r="CZ698" s="358"/>
      <c r="DA698" s="358"/>
      <c r="DB698" s="358"/>
      <c r="DC698" s="295"/>
    </row>
    <row r="699" spans="48:107">
      <c r="AV699" s="358"/>
      <c r="AW699" s="295"/>
      <c r="AX699" s="295"/>
      <c r="AY699" s="358"/>
      <c r="AZ699" s="358"/>
      <c r="BA699" s="295"/>
      <c r="BE699" s="358"/>
      <c r="BF699" s="295"/>
      <c r="BG699" s="358"/>
      <c r="BH699" s="358"/>
      <c r="BI699" s="358"/>
      <c r="BJ699" s="295"/>
      <c r="BN699" s="358"/>
      <c r="BO699" s="295"/>
      <c r="BP699" s="358"/>
      <c r="BQ699" s="358"/>
      <c r="BR699" s="358"/>
      <c r="BS699" s="295"/>
      <c r="BW699" s="358"/>
      <c r="BX699" s="295"/>
      <c r="BY699" s="358"/>
      <c r="BZ699" s="358"/>
      <c r="CA699" s="358"/>
      <c r="CB699" s="295"/>
      <c r="CF699" s="358"/>
      <c r="CG699" s="295"/>
      <c r="CH699" s="358"/>
      <c r="CI699" s="358"/>
      <c r="CJ699" s="358"/>
      <c r="CK699" s="295"/>
      <c r="CO699" s="358"/>
      <c r="CP699" s="295"/>
      <c r="CQ699" s="358"/>
      <c r="CR699" s="358"/>
      <c r="CS699" s="358"/>
      <c r="CT699" s="295"/>
      <c r="CX699" s="358"/>
      <c r="CY699" s="295"/>
      <c r="CZ699" s="358"/>
      <c r="DA699" s="358"/>
      <c r="DB699" s="358"/>
      <c r="DC699" s="295"/>
    </row>
    <row r="700" spans="48:107">
      <c r="AV700" s="358"/>
      <c r="AW700" s="295"/>
      <c r="AX700" s="295"/>
      <c r="AY700" s="358"/>
      <c r="AZ700" s="358"/>
      <c r="BA700" s="295"/>
      <c r="BE700" s="358"/>
      <c r="BF700" s="295"/>
      <c r="BG700" s="358"/>
      <c r="BH700" s="358"/>
      <c r="BI700" s="358"/>
      <c r="BJ700" s="295"/>
      <c r="BN700" s="358"/>
      <c r="BO700" s="295"/>
      <c r="BP700" s="358"/>
      <c r="BQ700" s="358"/>
      <c r="BR700" s="358"/>
      <c r="BS700" s="295"/>
      <c r="BW700" s="358"/>
      <c r="BX700" s="295"/>
      <c r="BY700" s="358"/>
      <c r="BZ700" s="358"/>
      <c r="CA700" s="358"/>
      <c r="CB700" s="295"/>
      <c r="CF700" s="358"/>
      <c r="CG700" s="295"/>
      <c r="CH700" s="358"/>
      <c r="CI700" s="358"/>
      <c r="CJ700" s="358"/>
      <c r="CK700" s="295"/>
      <c r="CO700" s="358"/>
      <c r="CP700" s="295"/>
      <c r="CQ700" s="358"/>
      <c r="CR700" s="358"/>
      <c r="CS700" s="358"/>
      <c r="CT700" s="295"/>
      <c r="CX700" s="358"/>
      <c r="CY700" s="295"/>
      <c r="CZ700" s="358"/>
      <c r="DA700" s="358"/>
      <c r="DB700" s="358"/>
      <c r="DC700" s="295"/>
    </row>
    <row r="701" spans="48:107">
      <c r="AV701" s="358"/>
      <c r="AW701" s="295"/>
      <c r="AX701" s="295"/>
      <c r="AY701" s="358"/>
      <c r="AZ701" s="358"/>
      <c r="BA701" s="295"/>
      <c r="BE701" s="358"/>
      <c r="BF701" s="295"/>
      <c r="BG701" s="358"/>
      <c r="BH701" s="358"/>
      <c r="BI701" s="358"/>
      <c r="BJ701" s="295"/>
      <c r="BN701" s="358"/>
      <c r="BO701" s="295"/>
      <c r="BP701" s="358"/>
      <c r="BQ701" s="358"/>
      <c r="BR701" s="358"/>
      <c r="BS701" s="295"/>
      <c r="BW701" s="358"/>
      <c r="BX701" s="295"/>
      <c r="BY701" s="358"/>
      <c r="BZ701" s="358"/>
      <c r="CA701" s="358"/>
      <c r="CB701" s="295"/>
      <c r="CF701" s="358"/>
      <c r="CG701" s="295"/>
      <c r="CH701" s="358"/>
      <c r="CI701" s="358"/>
      <c r="CJ701" s="358"/>
      <c r="CK701" s="295"/>
      <c r="CO701" s="358"/>
      <c r="CP701" s="295"/>
      <c r="CQ701" s="358"/>
      <c r="CR701" s="358"/>
      <c r="CS701" s="358"/>
      <c r="CT701" s="295"/>
      <c r="CX701" s="358"/>
      <c r="CY701" s="295"/>
      <c r="CZ701" s="358"/>
      <c r="DA701" s="358"/>
      <c r="DB701" s="358"/>
      <c r="DC701" s="295"/>
    </row>
    <row r="702" spans="48:107">
      <c r="AV702" s="358"/>
      <c r="AW702" s="295"/>
      <c r="AX702" s="295"/>
      <c r="AY702" s="358"/>
      <c r="AZ702" s="358"/>
      <c r="BA702" s="295"/>
      <c r="BE702" s="358"/>
      <c r="BF702" s="295"/>
      <c r="BG702" s="358"/>
      <c r="BH702" s="358"/>
      <c r="BI702" s="358"/>
      <c r="BJ702" s="295"/>
      <c r="BN702" s="358"/>
      <c r="BO702" s="295"/>
      <c r="BP702" s="358"/>
      <c r="BQ702" s="358"/>
      <c r="BR702" s="358"/>
      <c r="BS702" s="295"/>
      <c r="BW702" s="358"/>
      <c r="BX702" s="295"/>
      <c r="BY702" s="358"/>
      <c r="BZ702" s="358"/>
      <c r="CA702" s="358"/>
      <c r="CB702" s="295"/>
      <c r="CF702" s="358"/>
      <c r="CG702" s="295"/>
      <c r="CH702" s="358"/>
      <c r="CI702" s="358"/>
      <c r="CJ702" s="358"/>
      <c r="CK702" s="295"/>
      <c r="CO702" s="358"/>
      <c r="CP702" s="295"/>
      <c r="CQ702" s="358"/>
      <c r="CR702" s="358"/>
      <c r="CS702" s="358"/>
      <c r="CT702" s="295"/>
      <c r="CX702" s="358"/>
      <c r="CY702" s="295"/>
      <c r="CZ702" s="358"/>
      <c r="DA702" s="358"/>
      <c r="DB702" s="358"/>
      <c r="DC702" s="295"/>
    </row>
    <row r="703" spans="48:107">
      <c r="AV703" s="358"/>
      <c r="AW703" s="295"/>
      <c r="AX703" s="295"/>
      <c r="AY703" s="358"/>
      <c r="AZ703" s="358"/>
      <c r="BA703" s="295"/>
      <c r="BE703" s="358"/>
      <c r="BF703" s="295"/>
      <c r="BG703" s="358"/>
      <c r="BH703" s="358"/>
      <c r="BI703" s="358"/>
      <c r="BJ703" s="295"/>
      <c r="BN703" s="358"/>
      <c r="BO703" s="295"/>
      <c r="BP703" s="358"/>
      <c r="BQ703" s="358"/>
      <c r="BR703" s="358"/>
      <c r="BS703" s="295"/>
      <c r="BW703" s="358"/>
      <c r="BX703" s="295"/>
      <c r="BY703" s="358"/>
      <c r="BZ703" s="358"/>
      <c r="CA703" s="358"/>
      <c r="CB703" s="295"/>
      <c r="CF703" s="358"/>
      <c r="CG703" s="295"/>
      <c r="CH703" s="358"/>
      <c r="CI703" s="358"/>
      <c r="CJ703" s="358"/>
      <c r="CK703" s="295"/>
      <c r="CO703" s="358"/>
      <c r="CP703" s="295"/>
      <c r="CQ703" s="358"/>
      <c r="CR703" s="358"/>
      <c r="CS703" s="358"/>
      <c r="CT703" s="295"/>
      <c r="CX703" s="358"/>
      <c r="CY703" s="295"/>
      <c r="CZ703" s="358"/>
      <c r="DA703" s="358"/>
      <c r="DB703" s="358"/>
      <c r="DC703" s="295"/>
    </row>
    <row r="704" spans="48:107">
      <c r="AV704" s="358"/>
      <c r="AW704" s="295"/>
      <c r="AX704" s="358"/>
      <c r="AY704" s="358"/>
      <c r="AZ704" s="358"/>
      <c r="BA704" s="295"/>
      <c r="BE704" s="358"/>
      <c r="BF704" s="295"/>
      <c r="BG704" s="358"/>
      <c r="BH704" s="358"/>
      <c r="BI704" s="358"/>
      <c r="BJ704" s="295"/>
      <c r="BN704" s="358"/>
      <c r="BO704" s="295"/>
      <c r="BP704" s="358"/>
      <c r="BQ704" s="358"/>
      <c r="BR704" s="358"/>
      <c r="BS704" s="295"/>
      <c r="BW704" s="358"/>
      <c r="BX704" s="295"/>
      <c r="BY704" s="358"/>
      <c r="BZ704" s="358"/>
      <c r="CA704" s="358"/>
      <c r="CB704" s="295"/>
      <c r="CF704" s="358"/>
      <c r="CG704" s="295"/>
      <c r="CH704" s="358"/>
      <c r="CI704" s="358"/>
      <c r="CJ704" s="358"/>
      <c r="CK704" s="295"/>
      <c r="CO704" s="358"/>
      <c r="CP704" s="295"/>
      <c r="CQ704" s="358"/>
      <c r="CR704" s="358"/>
      <c r="CS704" s="358"/>
      <c r="CT704" s="295"/>
      <c r="CX704" s="358"/>
      <c r="CY704" s="295"/>
      <c r="CZ704" s="358"/>
      <c r="DA704" s="358"/>
      <c r="DB704" s="358"/>
      <c r="DC704" s="295"/>
    </row>
    <row r="705" spans="48:107">
      <c r="AV705" s="358"/>
      <c r="AW705" s="295"/>
      <c r="AX705" s="358"/>
      <c r="AY705" s="358"/>
      <c r="AZ705" s="358"/>
      <c r="BA705" s="295"/>
      <c r="BE705" s="358"/>
      <c r="BF705" s="295"/>
      <c r="BG705" s="358"/>
      <c r="BH705" s="358"/>
      <c r="BI705" s="358"/>
      <c r="BJ705" s="295"/>
      <c r="BN705" s="358"/>
      <c r="BO705" s="295"/>
      <c r="BP705" s="358"/>
      <c r="BQ705" s="358"/>
      <c r="BR705" s="358"/>
      <c r="BS705" s="295"/>
      <c r="BW705" s="358"/>
      <c r="BX705" s="295"/>
      <c r="BY705" s="358"/>
      <c r="BZ705" s="358"/>
      <c r="CA705" s="358"/>
      <c r="CB705" s="295"/>
      <c r="CF705" s="358"/>
      <c r="CG705" s="295"/>
      <c r="CH705" s="358"/>
      <c r="CI705" s="358"/>
      <c r="CJ705" s="358"/>
      <c r="CK705" s="295"/>
      <c r="CO705" s="358"/>
      <c r="CP705" s="295"/>
      <c r="CQ705" s="358"/>
      <c r="CR705" s="358"/>
      <c r="CS705" s="358"/>
      <c r="CT705" s="295"/>
      <c r="CX705" s="358"/>
      <c r="CY705" s="295"/>
      <c r="CZ705" s="358"/>
      <c r="DA705" s="358"/>
      <c r="DB705" s="358"/>
      <c r="DC705" s="295"/>
    </row>
    <row r="706" spans="48:107">
      <c r="AV706" s="358"/>
      <c r="AW706" s="295"/>
      <c r="AX706" s="358"/>
      <c r="AY706" s="358"/>
      <c r="AZ706" s="358"/>
      <c r="BA706" s="295"/>
      <c r="BE706" s="358"/>
      <c r="BF706" s="295"/>
      <c r="BG706" s="358"/>
      <c r="BH706" s="358"/>
      <c r="BI706" s="358"/>
      <c r="BJ706" s="295"/>
      <c r="BN706" s="358"/>
      <c r="BO706" s="295"/>
      <c r="BP706" s="358"/>
      <c r="BQ706" s="358"/>
      <c r="BR706" s="358"/>
      <c r="BS706" s="295"/>
      <c r="BW706" s="358"/>
      <c r="BX706" s="295"/>
      <c r="BY706" s="358"/>
      <c r="BZ706" s="358"/>
      <c r="CA706" s="358"/>
      <c r="CB706" s="295"/>
      <c r="CF706" s="358"/>
      <c r="CG706" s="295"/>
      <c r="CH706" s="358"/>
      <c r="CI706" s="358"/>
      <c r="CJ706" s="358"/>
      <c r="CK706" s="295"/>
      <c r="CO706" s="358"/>
      <c r="CP706" s="295"/>
      <c r="CQ706" s="358"/>
      <c r="CR706" s="358"/>
      <c r="CS706" s="358"/>
      <c r="CT706" s="295"/>
      <c r="CX706" s="358"/>
      <c r="CY706" s="295"/>
      <c r="CZ706" s="358"/>
      <c r="DA706" s="358"/>
      <c r="DB706" s="358"/>
      <c r="DC706" s="295"/>
    </row>
    <row r="707" spans="48:107">
      <c r="AV707" s="358"/>
      <c r="AW707" s="295"/>
      <c r="AX707" s="358"/>
      <c r="AY707" s="358"/>
      <c r="AZ707" s="358"/>
      <c r="BA707" s="295"/>
      <c r="BE707" s="358"/>
      <c r="BF707" s="295"/>
      <c r="BG707" s="358"/>
      <c r="BH707" s="358"/>
      <c r="BI707" s="358"/>
      <c r="BJ707" s="295"/>
      <c r="BN707" s="358"/>
      <c r="BO707" s="295"/>
      <c r="BP707" s="358"/>
      <c r="BQ707" s="358"/>
      <c r="BR707" s="358"/>
      <c r="BS707" s="295"/>
      <c r="BW707" s="358"/>
      <c r="BX707" s="295"/>
      <c r="BY707" s="358"/>
      <c r="BZ707" s="358"/>
      <c r="CA707" s="358"/>
      <c r="CB707" s="295"/>
      <c r="CF707" s="358"/>
      <c r="CG707" s="295"/>
      <c r="CH707" s="358"/>
      <c r="CI707" s="358"/>
      <c r="CJ707" s="358"/>
      <c r="CK707" s="295"/>
      <c r="CO707" s="358"/>
      <c r="CP707" s="295"/>
      <c r="CQ707" s="358"/>
      <c r="CR707" s="358"/>
      <c r="CS707" s="358"/>
      <c r="CT707" s="295"/>
      <c r="CX707" s="358"/>
      <c r="CY707" s="295"/>
      <c r="CZ707" s="358"/>
      <c r="DA707" s="358"/>
      <c r="DB707" s="358"/>
      <c r="DC707" s="295"/>
    </row>
    <row r="708" spans="48:107">
      <c r="AV708" s="358"/>
      <c r="AW708" s="295"/>
      <c r="AX708" s="358"/>
      <c r="AY708" s="358"/>
      <c r="AZ708" s="358"/>
      <c r="BA708" s="295"/>
      <c r="BE708" s="358"/>
      <c r="BF708" s="295"/>
      <c r="BG708" s="358"/>
      <c r="BH708" s="358"/>
      <c r="BI708" s="358"/>
      <c r="BJ708" s="295"/>
      <c r="BN708" s="358"/>
      <c r="BO708" s="295"/>
      <c r="BP708" s="358"/>
      <c r="BQ708" s="358"/>
      <c r="BR708" s="358"/>
      <c r="BS708" s="295"/>
      <c r="BW708" s="358"/>
      <c r="BX708" s="295"/>
      <c r="BY708" s="358"/>
      <c r="BZ708" s="358"/>
      <c r="CA708" s="358"/>
      <c r="CB708" s="295"/>
      <c r="CF708" s="358"/>
      <c r="CG708" s="295"/>
      <c r="CH708" s="358"/>
      <c r="CI708" s="358"/>
      <c r="CJ708" s="358"/>
      <c r="CK708" s="295"/>
      <c r="CO708" s="358"/>
      <c r="CP708" s="295"/>
      <c r="CQ708" s="358"/>
      <c r="CR708" s="358"/>
      <c r="CS708" s="358"/>
      <c r="CT708" s="295"/>
      <c r="CX708" s="358"/>
      <c r="CY708" s="295"/>
      <c r="CZ708" s="358"/>
      <c r="DA708" s="358"/>
      <c r="DB708" s="358"/>
      <c r="DC708" s="295"/>
    </row>
    <row r="709" spans="48:107">
      <c r="AV709" s="358"/>
      <c r="AW709" s="295"/>
      <c r="AX709" s="358"/>
      <c r="AY709" s="358"/>
      <c r="AZ709" s="358"/>
      <c r="BA709" s="295"/>
      <c r="BE709" s="358"/>
      <c r="BF709" s="295"/>
      <c r="BG709" s="358"/>
      <c r="BH709" s="358"/>
      <c r="BI709" s="358"/>
      <c r="BJ709" s="295"/>
      <c r="BN709" s="358"/>
      <c r="BO709" s="295"/>
      <c r="BP709" s="358"/>
      <c r="BQ709" s="358"/>
      <c r="BR709" s="358"/>
      <c r="BS709" s="295"/>
      <c r="BW709" s="358"/>
      <c r="BX709" s="295"/>
      <c r="BY709" s="358"/>
      <c r="BZ709" s="358"/>
      <c r="CA709" s="358"/>
      <c r="CB709" s="295"/>
      <c r="CF709" s="358"/>
      <c r="CG709" s="295"/>
      <c r="CH709" s="358"/>
      <c r="CI709" s="358"/>
      <c r="CJ709" s="358"/>
      <c r="CK709" s="295"/>
      <c r="CO709" s="358"/>
      <c r="CP709" s="295"/>
      <c r="CQ709" s="358"/>
      <c r="CR709" s="358"/>
      <c r="CS709" s="358"/>
      <c r="CT709" s="295"/>
      <c r="CX709" s="358"/>
      <c r="CY709" s="295"/>
      <c r="CZ709" s="358"/>
      <c r="DA709" s="358"/>
      <c r="DB709" s="358"/>
      <c r="DC709" s="295"/>
    </row>
    <row r="710" spans="48:107">
      <c r="AV710" s="358"/>
      <c r="AW710" s="295"/>
      <c r="AX710" s="358"/>
      <c r="AY710" s="358"/>
      <c r="AZ710" s="358"/>
      <c r="BA710" s="295"/>
      <c r="BE710" s="358"/>
      <c r="BF710" s="295"/>
      <c r="BG710" s="358"/>
      <c r="BH710" s="358"/>
      <c r="BI710" s="358"/>
      <c r="BJ710" s="295"/>
      <c r="BN710" s="358"/>
      <c r="BO710" s="295"/>
      <c r="BP710" s="358"/>
      <c r="BQ710" s="358"/>
      <c r="BR710" s="358"/>
      <c r="BS710" s="295"/>
      <c r="BW710" s="358"/>
      <c r="BX710" s="295"/>
      <c r="BY710" s="358"/>
      <c r="BZ710" s="358"/>
      <c r="CA710" s="358"/>
      <c r="CB710" s="295"/>
      <c r="CF710" s="358"/>
      <c r="CG710" s="295"/>
      <c r="CH710" s="358"/>
      <c r="CI710" s="358"/>
      <c r="CJ710" s="358"/>
      <c r="CK710" s="295"/>
      <c r="CO710" s="358"/>
      <c r="CP710" s="295"/>
      <c r="CQ710" s="358"/>
      <c r="CR710" s="358"/>
      <c r="CS710" s="358"/>
      <c r="CT710" s="295"/>
      <c r="CX710" s="358"/>
      <c r="CY710" s="295"/>
      <c r="CZ710" s="358"/>
      <c r="DA710" s="358"/>
      <c r="DB710" s="358"/>
      <c r="DC710" s="295"/>
    </row>
    <row r="711" spans="48:107">
      <c r="AV711" s="358"/>
      <c r="AW711" s="295"/>
      <c r="AX711" s="358"/>
      <c r="AY711" s="358"/>
      <c r="AZ711" s="358"/>
      <c r="BA711" s="295"/>
      <c r="BE711" s="358"/>
      <c r="BF711" s="295"/>
      <c r="BG711" s="358"/>
      <c r="BH711" s="358"/>
      <c r="BI711" s="358"/>
      <c r="BJ711" s="295"/>
      <c r="BN711" s="358"/>
      <c r="BO711" s="295"/>
      <c r="BP711" s="358"/>
      <c r="BQ711" s="358"/>
      <c r="BR711" s="358"/>
      <c r="BS711" s="295"/>
      <c r="BW711" s="358"/>
      <c r="BX711" s="295"/>
      <c r="BY711" s="358"/>
      <c r="BZ711" s="358"/>
      <c r="CA711" s="358"/>
      <c r="CB711" s="295"/>
      <c r="CF711" s="358"/>
      <c r="CG711" s="295"/>
      <c r="CH711" s="358"/>
      <c r="CI711" s="358"/>
      <c r="CJ711" s="358"/>
      <c r="CK711" s="295"/>
      <c r="CO711" s="358"/>
      <c r="CP711" s="295"/>
      <c r="CQ711" s="358"/>
      <c r="CR711" s="358"/>
      <c r="CS711" s="358"/>
      <c r="CT711" s="295"/>
      <c r="CX711" s="358"/>
      <c r="CY711" s="295"/>
      <c r="CZ711" s="358"/>
      <c r="DA711" s="358"/>
      <c r="DB711" s="358"/>
      <c r="DC711" s="295"/>
    </row>
    <row r="712" spans="48:107">
      <c r="AV712" s="358"/>
      <c r="AW712" s="295"/>
      <c r="AX712" s="358"/>
      <c r="AY712" s="358"/>
      <c r="AZ712" s="358"/>
      <c r="BA712" s="295"/>
      <c r="BE712" s="358"/>
      <c r="BF712" s="295"/>
      <c r="BG712" s="358"/>
      <c r="BH712" s="358"/>
      <c r="BI712" s="358"/>
      <c r="BJ712" s="295"/>
      <c r="BN712" s="358"/>
      <c r="BO712" s="295"/>
      <c r="BP712" s="358"/>
      <c r="BQ712" s="358"/>
      <c r="BR712" s="358"/>
      <c r="BS712" s="295"/>
      <c r="BW712" s="358"/>
      <c r="BX712" s="295"/>
      <c r="BY712" s="358"/>
      <c r="BZ712" s="358"/>
      <c r="CA712" s="358"/>
      <c r="CB712" s="295"/>
      <c r="CF712" s="358"/>
      <c r="CG712" s="295"/>
      <c r="CH712" s="358"/>
      <c r="CI712" s="358"/>
      <c r="CJ712" s="358"/>
      <c r="CK712" s="295"/>
      <c r="CO712" s="358"/>
      <c r="CP712" s="295"/>
      <c r="CQ712" s="358"/>
      <c r="CR712" s="358"/>
      <c r="CS712" s="358"/>
      <c r="CT712" s="295"/>
      <c r="CX712" s="358"/>
      <c r="CY712" s="295"/>
      <c r="CZ712" s="358"/>
      <c r="DA712" s="358"/>
      <c r="DB712" s="358"/>
      <c r="DC712" s="295"/>
    </row>
    <row r="713" spans="48:107">
      <c r="AV713" s="358"/>
      <c r="AW713" s="295"/>
      <c r="AX713" s="358"/>
      <c r="AY713" s="358"/>
      <c r="AZ713" s="358"/>
      <c r="BA713" s="295"/>
      <c r="BE713" s="358"/>
      <c r="BF713" s="295"/>
      <c r="BG713" s="358"/>
      <c r="BH713" s="358"/>
      <c r="BI713" s="358"/>
      <c r="BJ713" s="295"/>
      <c r="BN713" s="358"/>
      <c r="BO713" s="295"/>
      <c r="BP713" s="358"/>
      <c r="BQ713" s="358"/>
      <c r="BR713" s="358"/>
      <c r="BS713" s="295"/>
      <c r="BW713" s="358"/>
      <c r="BX713" s="295"/>
      <c r="BY713" s="358"/>
      <c r="BZ713" s="358"/>
      <c r="CA713" s="358"/>
      <c r="CB713" s="295"/>
      <c r="CF713" s="358"/>
      <c r="CG713" s="295"/>
      <c r="CH713" s="358"/>
      <c r="CI713" s="358"/>
      <c r="CJ713" s="358"/>
      <c r="CK713" s="295"/>
      <c r="CO713" s="358"/>
      <c r="CP713" s="295"/>
      <c r="CQ713" s="358"/>
      <c r="CR713" s="358"/>
      <c r="CS713" s="358"/>
      <c r="CT713" s="295"/>
      <c r="CX713" s="358"/>
      <c r="CY713" s="295"/>
      <c r="CZ713" s="358"/>
      <c r="DA713" s="358"/>
      <c r="DB713" s="358"/>
      <c r="DC713" s="295"/>
    </row>
    <row r="714" spans="48:107">
      <c r="AV714" s="358"/>
      <c r="AW714" s="295"/>
      <c r="AX714" s="358"/>
      <c r="AY714" s="358"/>
      <c r="AZ714" s="358"/>
      <c r="BA714" s="295"/>
      <c r="BE714" s="358"/>
      <c r="BF714" s="295"/>
      <c r="BG714" s="358"/>
      <c r="BH714" s="358"/>
      <c r="BI714" s="358"/>
      <c r="BJ714" s="295"/>
      <c r="BN714" s="358"/>
      <c r="BO714" s="295"/>
      <c r="BP714" s="358"/>
      <c r="BQ714" s="358"/>
      <c r="BR714" s="358"/>
      <c r="BS714" s="295"/>
      <c r="BW714" s="358"/>
      <c r="BX714" s="295"/>
      <c r="BY714" s="358"/>
      <c r="BZ714" s="358"/>
      <c r="CA714" s="358"/>
      <c r="CB714" s="295"/>
      <c r="CF714" s="358"/>
      <c r="CG714" s="295"/>
      <c r="CH714" s="358"/>
      <c r="CI714" s="358"/>
      <c r="CJ714" s="358"/>
      <c r="CK714" s="295"/>
      <c r="CO714" s="358"/>
      <c r="CP714" s="295"/>
      <c r="CQ714" s="358"/>
      <c r="CR714" s="358"/>
      <c r="CS714" s="358"/>
      <c r="CT714" s="295"/>
      <c r="CX714" s="358"/>
      <c r="CY714" s="295"/>
      <c r="CZ714" s="358"/>
      <c r="DA714" s="358"/>
      <c r="DB714" s="358"/>
      <c r="DC714" s="295"/>
    </row>
    <row r="715" spans="48:107">
      <c r="AV715" s="358"/>
      <c r="AW715" s="295"/>
      <c r="AX715" s="358"/>
      <c r="AY715" s="358"/>
      <c r="AZ715" s="358"/>
      <c r="BA715" s="295"/>
      <c r="BE715" s="358"/>
      <c r="BF715" s="295"/>
      <c r="BG715" s="358"/>
      <c r="BH715" s="358"/>
      <c r="BI715" s="358"/>
      <c r="BJ715" s="295"/>
      <c r="BN715" s="358"/>
      <c r="BO715" s="295"/>
      <c r="BP715" s="358"/>
      <c r="BQ715" s="358"/>
      <c r="BR715" s="358"/>
      <c r="BS715" s="295"/>
      <c r="BW715" s="358"/>
      <c r="BX715" s="295"/>
      <c r="BY715" s="358"/>
      <c r="BZ715" s="358"/>
      <c r="CA715" s="358"/>
      <c r="CB715" s="295"/>
      <c r="CF715" s="358"/>
      <c r="CG715" s="295"/>
      <c r="CH715" s="358"/>
      <c r="CI715" s="358"/>
      <c r="CJ715" s="358"/>
      <c r="CK715" s="295"/>
      <c r="CO715" s="358"/>
      <c r="CP715" s="295"/>
      <c r="CQ715" s="358"/>
      <c r="CR715" s="358"/>
      <c r="CS715" s="358"/>
      <c r="CT715" s="295"/>
      <c r="CX715" s="358"/>
      <c r="CY715" s="295"/>
      <c r="CZ715" s="358"/>
      <c r="DA715" s="358"/>
      <c r="DB715" s="358"/>
      <c r="DC715" s="295"/>
    </row>
    <row r="716" spans="48:107">
      <c r="AV716" s="358"/>
      <c r="AW716" s="295"/>
      <c r="AX716" s="358"/>
      <c r="AY716" s="358"/>
      <c r="AZ716" s="358"/>
      <c r="BA716" s="295"/>
      <c r="BE716" s="358"/>
      <c r="BF716" s="295"/>
      <c r="BG716" s="358"/>
      <c r="BH716" s="358"/>
      <c r="BI716" s="358"/>
      <c r="BJ716" s="295"/>
      <c r="BN716" s="358"/>
      <c r="BO716" s="295"/>
      <c r="BP716" s="358"/>
      <c r="BQ716" s="358"/>
      <c r="BR716" s="358"/>
      <c r="BS716" s="295"/>
      <c r="BW716" s="358"/>
      <c r="BX716" s="295"/>
      <c r="BY716" s="358"/>
      <c r="BZ716" s="358"/>
      <c r="CA716" s="358"/>
      <c r="CB716" s="295"/>
      <c r="CF716" s="358"/>
      <c r="CG716" s="295"/>
      <c r="CH716" s="358"/>
      <c r="CI716" s="358"/>
      <c r="CJ716" s="358"/>
      <c r="CK716" s="295"/>
      <c r="CO716" s="358"/>
      <c r="CP716" s="295"/>
      <c r="CQ716" s="358"/>
      <c r="CR716" s="358"/>
      <c r="CS716" s="358"/>
      <c r="CT716" s="295"/>
      <c r="CX716" s="358"/>
      <c r="CY716" s="295"/>
      <c r="CZ716" s="358"/>
      <c r="DA716" s="358"/>
      <c r="DB716" s="358"/>
      <c r="DC716" s="295"/>
    </row>
    <row r="717" spans="48:107">
      <c r="AV717" s="358"/>
      <c r="AW717" s="295"/>
      <c r="AX717" s="358"/>
      <c r="AY717" s="358"/>
      <c r="AZ717" s="358"/>
      <c r="BA717" s="295"/>
      <c r="BE717" s="358"/>
      <c r="BF717" s="295"/>
      <c r="BG717" s="358"/>
      <c r="BH717" s="358"/>
      <c r="BI717" s="358"/>
      <c r="BJ717" s="295"/>
      <c r="BN717" s="358"/>
      <c r="BO717" s="295"/>
      <c r="BP717" s="358"/>
      <c r="BQ717" s="358"/>
      <c r="BR717" s="358"/>
      <c r="BS717" s="295"/>
      <c r="BW717" s="358"/>
      <c r="BX717" s="295"/>
      <c r="BY717" s="358"/>
      <c r="BZ717" s="358"/>
      <c r="CA717" s="358"/>
      <c r="CB717" s="295"/>
      <c r="CF717" s="358"/>
      <c r="CG717" s="295"/>
      <c r="CH717" s="358"/>
      <c r="CI717" s="358"/>
      <c r="CJ717" s="358"/>
      <c r="CK717" s="295"/>
      <c r="CO717" s="358"/>
      <c r="CP717" s="295"/>
      <c r="CQ717" s="358"/>
      <c r="CR717" s="358"/>
      <c r="CS717" s="358"/>
      <c r="CT717" s="295"/>
      <c r="CX717" s="358"/>
      <c r="CY717" s="295"/>
      <c r="CZ717" s="358"/>
      <c r="DA717" s="358"/>
      <c r="DB717" s="358"/>
      <c r="DC717" s="295"/>
    </row>
    <row r="718" spans="48:107">
      <c r="AV718" s="358"/>
      <c r="AW718" s="295"/>
      <c r="AX718" s="358"/>
      <c r="AY718" s="358"/>
      <c r="AZ718" s="358"/>
      <c r="BA718" s="295"/>
      <c r="BE718" s="358"/>
      <c r="BF718" s="295"/>
      <c r="BG718" s="358"/>
      <c r="BH718" s="358"/>
      <c r="BI718" s="358"/>
      <c r="BJ718" s="295"/>
      <c r="BN718" s="358"/>
      <c r="BO718" s="295"/>
      <c r="BP718" s="358"/>
      <c r="BQ718" s="358"/>
      <c r="BR718" s="358"/>
      <c r="BS718" s="295"/>
      <c r="BW718" s="358"/>
      <c r="BX718" s="295"/>
      <c r="BY718" s="358"/>
      <c r="BZ718" s="358"/>
      <c r="CA718" s="358"/>
      <c r="CB718" s="295"/>
      <c r="CF718" s="358"/>
      <c r="CG718" s="295"/>
      <c r="CH718" s="358"/>
      <c r="CI718" s="358"/>
      <c r="CJ718" s="358"/>
      <c r="CK718" s="295"/>
      <c r="CO718" s="358"/>
      <c r="CP718" s="295"/>
      <c r="CQ718" s="358"/>
      <c r="CR718" s="358"/>
      <c r="CS718" s="358"/>
      <c r="CT718" s="295"/>
      <c r="CX718" s="358"/>
      <c r="CY718" s="295"/>
      <c r="CZ718" s="358"/>
      <c r="DA718" s="358"/>
      <c r="DB718" s="358"/>
      <c r="DC718" s="295"/>
    </row>
    <row r="719" spans="48:107">
      <c r="AV719" s="358"/>
      <c r="AW719" s="295"/>
      <c r="AX719" s="358"/>
      <c r="AY719" s="358"/>
      <c r="AZ719" s="358"/>
      <c r="BA719" s="295"/>
      <c r="BE719" s="358"/>
      <c r="BF719" s="295"/>
      <c r="BG719" s="358"/>
      <c r="BH719" s="358"/>
      <c r="BI719" s="358"/>
      <c r="BJ719" s="295"/>
      <c r="BN719" s="358"/>
      <c r="BO719" s="295"/>
      <c r="BP719" s="358"/>
      <c r="BQ719" s="358"/>
      <c r="BR719" s="358"/>
      <c r="BS719" s="295"/>
      <c r="BW719" s="358"/>
      <c r="BX719" s="295"/>
      <c r="BY719" s="358"/>
      <c r="BZ719" s="358"/>
      <c r="CA719" s="358"/>
      <c r="CB719" s="295"/>
      <c r="CF719" s="358"/>
      <c r="CG719" s="295"/>
      <c r="CH719" s="358"/>
      <c r="CI719" s="358"/>
      <c r="CJ719" s="358"/>
      <c r="CK719" s="295"/>
      <c r="CO719" s="358"/>
      <c r="CP719" s="295"/>
      <c r="CQ719" s="358"/>
      <c r="CR719" s="358"/>
      <c r="CS719" s="358"/>
      <c r="CT719" s="295"/>
      <c r="CX719" s="358"/>
      <c r="CY719" s="295"/>
      <c r="CZ719" s="358"/>
      <c r="DA719" s="358"/>
      <c r="DB719" s="358"/>
      <c r="DC719" s="295"/>
    </row>
    <row r="720" spans="48:107">
      <c r="AV720" s="358"/>
      <c r="AW720" s="295"/>
      <c r="AX720" s="358"/>
      <c r="AY720" s="358"/>
      <c r="AZ720" s="358"/>
      <c r="BA720" s="295"/>
      <c r="BE720" s="358"/>
      <c r="BF720" s="295"/>
      <c r="BG720" s="358"/>
      <c r="BH720" s="358"/>
      <c r="BI720" s="358"/>
      <c r="BJ720" s="295"/>
      <c r="BN720" s="358"/>
      <c r="BO720" s="295"/>
      <c r="BP720" s="358"/>
      <c r="BQ720" s="358"/>
      <c r="BR720" s="358"/>
      <c r="BS720" s="295"/>
      <c r="BW720" s="358"/>
      <c r="BX720" s="295"/>
      <c r="BY720" s="358"/>
      <c r="BZ720" s="358"/>
      <c r="CA720" s="358"/>
      <c r="CB720" s="295"/>
      <c r="CF720" s="358"/>
      <c r="CG720" s="295"/>
      <c r="CH720" s="358"/>
      <c r="CI720" s="358"/>
      <c r="CJ720" s="358"/>
      <c r="CK720" s="295"/>
      <c r="CO720" s="358"/>
      <c r="CP720" s="295"/>
      <c r="CQ720" s="358"/>
      <c r="CR720" s="358"/>
      <c r="CS720" s="358"/>
      <c r="CT720" s="295"/>
      <c r="CX720" s="358"/>
      <c r="CY720" s="295"/>
      <c r="CZ720" s="358"/>
      <c r="DA720" s="358"/>
      <c r="DB720" s="358"/>
      <c r="DC720" s="295"/>
    </row>
    <row r="721" spans="48:107">
      <c r="AV721" s="358"/>
      <c r="AW721" s="295"/>
      <c r="AX721" s="358"/>
      <c r="AY721" s="358"/>
      <c r="AZ721" s="358"/>
      <c r="BA721" s="295"/>
      <c r="BE721" s="358"/>
      <c r="BF721" s="295"/>
      <c r="BG721" s="358"/>
      <c r="BH721" s="358"/>
      <c r="BI721" s="358"/>
      <c r="BJ721" s="295"/>
      <c r="BN721" s="358"/>
      <c r="BO721" s="295"/>
      <c r="BP721" s="358"/>
      <c r="BQ721" s="358"/>
      <c r="BR721" s="358"/>
      <c r="BS721" s="295"/>
      <c r="BW721" s="358"/>
      <c r="BX721" s="295"/>
      <c r="BY721" s="358"/>
      <c r="BZ721" s="358"/>
      <c r="CA721" s="358"/>
      <c r="CB721" s="295"/>
      <c r="CF721" s="358"/>
      <c r="CG721" s="295"/>
      <c r="CH721" s="358"/>
      <c r="CI721" s="358"/>
      <c r="CJ721" s="358"/>
      <c r="CK721" s="295"/>
      <c r="CO721" s="358"/>
      <c r="CP721" s="295"/>
      <c r="CQ721" s="358"/>
      <c r="CR721" s="358"/>
      <c r="CS721" s="358"/>
      <c r="CT721" s="295"/>
      <c r="CX721" s="358"/>
      <c r="CY721" s="295"/>
      <c r="CZ721" s="358"/>
      <c r="DA721" s="358"/>
      <c r="DB721" s="358"/>
      <c r="DC721" s="295"/>
    </row>
    <row r="722" spans="48:107">
      <c r="AV722" s="358"/>
      <c r="AW722" s="295"/>
      <c r="AX722" s="358"/>
      <c r="AY722" s="358"/>
      <c r="AZ722" s="358"/>
      <c r="BA722" s="295"/>
      <c r="BE722" s="358"/>
      <c r="BF722" s="295"/>
      <c r="BG722" s="358"/>
      <c r="BH722" s="358"/>
      <c r="BI722" s="358"/>
      <c r="BJ722" s="295"/>
      <c r="BN722" s="358"/>
      <c r="BO722" s="295"/>
      <c r="BP722" s="358"/>
      <c r="BQ722" s="358"/>
      <c r="BR722" s="358"/>
      <c r="BS722" s="295"/>
      <c r="BW722" s="358"/>
      <c r="BX722" s="295"/>
      <c r="BY722" s="358"/>
      <c r="BZ722" s="358"/>
      <c r="CA722" s="358"/>
      <c r="CB722" s="295"/>
      <c r="CF722" s="358"/>
      <c r="CG722" s="295"/>
      <c r="CH722" s="358"/>
      <c r="CI722" s="358"/>
      <c r="CJ722" s="358"/>
      <c r="CK722" s="295"/>
      <c r="CO722" s="358"/>
      <c r="CP722" s="295"/>
      <c r="CQ722" s="358"/>
      <c r="CR722" s="358"/>
      <c r="CS722" s="358"/>
      <c r="CT722" s="295"/>
      <c r="CX722" s="358"/>
      <c r="CY722" s="295"/>
      <c r="CZ722" s="358"/>
      <c r="DA722" s="358"/>
      <c r="DB722" s="358"/>
      <c r="DC722" s="295"/>
    </row>
    <row r="723" spans="48:107">
      <c r="AV723" s="358"/>
      <c r="AW723" s="295"/>
      <c r="AX723" s="358"/>
      <c r="AY723" s="358"/>
      <c r="AZ723" s="358"/>
      <c r="BA723" s="295"/>
      <c r="BE723" s="358"/>
      <c r="BF723" s="295"/>
      <c r="BG723" s="358"/>
      <c r="BH723" s="358"/>
      <c r="BI723" s="358"/>
      <c r="BJ723" s="295"/>
      <c r="BN723" s="358"/>
      <c r="BO723" s="295"/>
      <c r="BP723" s="358"/>
      <c r="BQ723" s="358"/>
      <c r="BR723" s="358"/>
      <c r="BS723" s="295"/>
      <c r="BW723" s="358"/>
      <c r="BX723" s="295"/>
      <c r="BY723" s="358"/>
      <c r="BZ723" s="358"/>
      <c r="CA723" s="358"/>
      <c r="CB723" s="295"/>
      <c r="CF723" s="358"/>
      <c r="CG723" s="295"/>
      <c r="CH723" s="358"/>
      <c r="CI723" s="358"/>
      <c r="CJ723" s="358"/>
      <c r="CK723" s="295"/>
      <c r="CO723" s="358"/>
      <c r="CP723" s="295"/>
      <c r="CQ723" s="358"/>
      <c r="CR723" s="358"/>
      <c r="CS723" s="358"/>
      <c r="CT723" s="295"/>
      <c r="CX723" s="358"/>
      <c r="CY723" s="295"/>
      <c r="CZ723" s="358"/>
      <c r="DA723" s="358"/>
      <c r="DB723" s="358"/>
      <c r="DC723" s="295"/>
    </row>
    <row r="724" spans="48:107">
      <c r="AV724" s="358"/>
      <c r="AW724" s="295"/>
      <c r="AX724" s="358"/>
      <c r="AY724" s="358"/>
      <c r="AZ724" s="358"/>
      <c r="BA724" s="295"/>
      <c r="BE724" s="358"/>
      <c r="BF724" s="295"/>
      <c r="BG724" s="358"/>
      <c r="BH724" s="358"/>
      <c r="BI724" s="358"/>
      <c r="BJ724" s="295"/>
      <c r="BN724" s="358"/>
      <c r="BO724" s="295"/>
      <c r="BP724" s="358"/>
      <c r="BQ724" s="358"/>
      <c r="BR724" s="358"/>
      <c r="BS724" s="295"/>
      <c r="BW724" s="358"/>
      <c r="BX724" s="295"/>
      <c r="BY724" s="358"/>
      <c r="BZ724" s="358"/>
      <c r="CA724" s="358"/>
      <c r="CB724" s="295"/>
      <c r="CF724" s="358"/>
      <c r="CG724" s="295"/>
      <c r="CH724" s="358"/>
      <c r="CI724" s="358"/>
      <c r="CJ724" s="358"/>
      <c r="CK724" s="295"/>
      <c r="CO724" s="358"/>
      <c r="CP724" s="295"/>
      <c r="CQ724" s="358"/>
      <c r="CR724" s="358"/>
      <c r="CS724" s="358"/>
      <c r="CT724" s="295"/>
      <c r="CX724" s="358"/>
      <c r="CY724" s="295"/>
      <c r="CZ724" s="358"/>
      <c r="DA724" s="358"/>
      <c r="DB724" s="358"/>
      <c r="DC724" s="295"/>
    </row>
    <row r="725" spans="48:107">
      <c r="AV725" s="358"/>
      <c r="AW725" s="295"/>
      <c r="AX725" s="358"/>
      <c r="AY725" s="358"/>
      <c r="AZ725" s="358"/>
      <c r="BA725" s="295"/>
      <c r="BE725" s="358"/>
      <c r="BF725" s="295"/>
      <c r="BG725" s="358"/>
      <c r="BH725" s="358"/>
      <c r="BI725" s="358"/>
      <c r="BJ725" s="295"/>
      <c r="BN725" s="358"/>
      <c r="BO725" s="295"/>
      <c r="BP725" s="358"/>
      <c r="BQ725" s="358"/>
      <c r="BR725" s="358"/>
      <c r="BS725" s="295"/>
      <c r="BW725" s="358"/>
      <c r="BX725" s="295"/>
      <c r="BY725" s="358"/>
      <c r="BZ725" s="358"/>
      <c r="CA725" s="358"/>
      <c r="CB725" s="295"/>
      <c r="CF725" s="358"/>
      <c r="CG725" s="295"/>
      <c r="CH725" s="358"/>
      <c r="CI725" s="358"/>
      <c r="CJ725" s="358"/>
      <c r="CK725" s="295"/>
      <c r="CO725" s="358"/>
      <c r="CP725" s="295"/>
      <c r="CQ725" s="358"/>
      <c r="CR725" s="358"/>
      <c r="CS725" s="358"/>
      <c r="CT725" s="295"/>
      <c r="CX725" s="358"/>
      <c r="CY725" s="295"/>
      <c r="CZ725" s="358"/>
      <c r="DA725" s="358"/>
      <c r="DB725" s="358"/>
      <c r="DC725" s="295"/>
    </row>
    <row r="726" spans="48:107">
      <c r="AV726" s="358"/>
      <c r="AW726" s="295"/>
      <c r="AX726" s="358"/>
      <c r="AY726" s="358"/>
      <c r="AZ726" s="358"/>
      <c r="BA726" s="295"/>
      <c r="BE726" s="358"/>
      <c r="BF726" s="295"/>
      <c r="BG726" s="358"/>
      <c r="BH726" s="358"/>
      <c r="BI726" s="358"/>
      <c r="BJ726" s="295"/>
      <c r="BN726" s="358"/>
      <c r="BO726" s="295"/>
      <c r="BP726" s="358"/>
      <c r="BQ726" s="358"/>
      <c r="BR726" s="358"/>
      <c r="BS726" s="295"/>
      <c r="BW726" s="358"/>
      <c r="BX726" s="295"/>
      <c r="BY726" s="358"/>
      <c r="BZ726" s="358"/>
      <c r="CA726" s="358"/>
      <c r="CB726" s="295"/>
      <c r="CF726" s="358"/>
      <c r="CG726" s="295"/>
      <c r="CH726" s="358"/>
      <c r="CI726" s="358"/>
      <c r="CJ726" s="358"/>
      <c r="CK726" s="295"/>
      <c r="CO726" s="358"/>
      <c r="CP726" s="295"/>
      <c r="CQ726" s="358"/>
      <c r="CR726" s="358"/>
      <c r="CS726" s="358"/>
      <c r="CT726" s="295"/>
      <c r="CX726" s="358"/>
      <c r="CY726" s="295"/>
      <c r="CZ726" s="358"/>
      <c r="DA726" s="358"/>
      <c r="DB726" s="358"/>
      <c r="DC726" s="295"/>
    </row>
    <row r="727" spans="48:107">
      <c r="AV727" s="358"/>
      <c r="AW727" s="295"/>
      <c r="AX727" s="358"/>
      <c r="AY727" s="358"/>
      <c r="AZ727" s="358"/>
      <c r="BA727" s="295"/>
      <c r="BE727" s="358"/>
      <c r="BF727" s="295"/>
      <c r="BG727" s="358"/>
      <c r="BH727" s="358"/>
      <c r="BI727" s="358"/>
      <c r="BJ727" s="295"/>
      <c r="BN727" s="358"/>
      <c r="BO727" s="295"/>
      <c r="BP727" s="358"/>
      <c r="BQ727" s="358"/>
      <c r="BR727" s="358"/>
      <c r="BS727" s="295"/>
      <c r="BW727" s="358"/>
      <c r="BX727" s="295"/>
      <c r="BY727" s="358"/>
      <c r="BZ727" s="358"/>
      <c r="CA727" s="358"/>
      <c r="CB727" s="295"/>
      <c r="CF727" s="358"/>
      <c r="CG727" s="295"/>
      <c r="CH727" s="358"/>
      <c r="CI727" s="358"/>
      <c r="CJ727" s="358"/>
      <c r="CK727" s="295"/>
      <c r="CO727" s="358"/>
      <c r="CP727" s="295"/>
      <c r="CQ727" s="358"/>
      <c r="CR727" s="358"/>
      <c r="CS727" s="358"/>
      <c r="CT727" s="295"/>
      <c r="CX727" s="358"/>
      <c r="CY727" s="295"/>
      <c r="CZ727" s="358"/>
      <c r="DA727" s="358"/>
      <c r="DB727" s="358"/>
      <c r="DC727" s="295"/>
    </row>
    <row r="728" spans="48:107">
      <c r="AV728" s="358"/>
      <c r="AW728" s="295"/>
      <c r="AX728" s="358"/>
      <c r="AY728" s="358"/>
      <c r="AZ728" s="358"/>
      <c r="BA728" s="295"/>
      <c r="BE728" s="358"/>
      <c r="BF728" s="295"/>
      <c r="BG728" s="358"/>
      <c r="BH728" s="358"/>
      <c r="BI728" s="358"/>
      <c r="BJ728" s="295"/>
      <c r="BN728" s="358"/>
      <c r="BO728" s="295"/>
      <c r="BP728" s="358"/>
      <c r="BQ728" s="358"/>
      <c r="BR728" s="358"/>
      <c r="BS728" s="295"/>
      <c r="BW728" s="358"/>
      <c r="BX728" s="295"/>
      <c r="BY728" s="358"/>
      <c r="BZ728" s="358"/>
      <c r="CA728" s="358"/>
      <c r="CB728" s="295"/>
      <c r="CF728" s="358"/>
      <c r="CG728" s="295"/>
      <c r="CH728" s="358"/>
      <c r="CI728" s="358"/>
      <c r="CJ728" s="358"/>
      <c r="CK728" s="295"/>
      <c r="CO728" s="358"/>
      <c r="CP728" s="295"/>
      <c r="CQ728" s="358"/>
      <c r="CR728" s="358"/>
      <c r="CS728" s="358"/>
      <c r="CT728" s="295"/>
      <c r="CX728" s="358"/>
      <c r="CY728" s="295"/>
      <c r="CZ728" s="358"/>
      <c r="DA728" s="358"/>
      <c r="DB728" s="358"/>
      <c r="DC728" s="295"/>
    </row>
    <row r="729" spans="48:107">
      <c r="AV729" s="358"/>
      <c r="AW729" s="295"/>
      <c r="AX729" s="358"/>
      <c r="AY729" s="358"/>
      <c r="AZ729" s="358"/>
      <c r="BA729" s="295"/>
      <c r="BE729" s="358"/>
      <c r="BF729" s="295"/>
      <c r="BG729" s="358"/>
      <c r="BH729" s="358"/>
      <c r="BI729" s="358"/>
      <c r="BJ729" s="295"/>
      <c r="BN729" s="358"/>
      <c r="BO729" s="295"/>
      <c r="BP729" s="358"/>
      <c r="BQ729" s="358"/>
      <c r="BR729" s="358"/>
      <c r="BS729" s="295"/>
      <c r="BW729" s="358"/>
      <c r="BX729" s="295"/>
      <c r="BY729" s="358"/>
      <c r="BZ729" s="358"/>
      <c r="CA729" s="358"/>
      <c r="CB729" s="295"/>
      <c r="CF729" s="358"/>
      <c r="CG729" s="295"/>
      <c r="CH729" s="358"/>
      <c r="CI729" s="358"/>
      <c r="CJ729" s="358"/>
      <c r="CK729" s="295"/>
      <c r="CO729" s="358"/>
      <c r="CP729" s="295"/>
      <c r="CQ729" s="358"/>
      <c r="CR729" s="358"/>
      <c r="CS729" s="358"/>
      <c r="CT729" s="295"/>
      <c r="CX729" s="358"/>
      <c r="CY729" s="295"/>
      <c r="CZ729" s="358"/>
      <c r="DA729" s="358"/>
      <c r="DB729" s="358"/>
      <c r="DC729" s="295"/>
    </row>
    <row r="730" spans="48:107">
      <c r="AV730" s="358"/>
      <c r="AW730" s="295"/>
      <c r="AX730" s="358"/>
      <c r="AY730" s="358"/>
      <c r="AZ730" s="358"/>
      <c r="BA730" s="295"/>
      <c r="BE730" s="358"/>
      <c r="BF730" s="295"/>
      <c r="BG730" s="358"/>
      <c r="BH730" s="358"/>
      <c r="BI730" s="358"/>
      <c r="BJ730" s="295"/>
      <c r="BN730" s="358"/>
      <c r="BO730" s="295"/>
      <c r="BP730" s="358"/>
      <c r="BQ730" s="358"/>
      <c r="BR730" s="358"/>
      <c r="BS730" s="295"/>
      <c r="BW730" s="358"/>
      <c r="BX730" s="295"/>
      <c r="BY730" s="358"/>
      <c r="BZ730" s="358"/>
      <c r="CA730" s="358"/>
      <c r="CB730" s="295"/>
      <c r="CF730" s="358"/>
      <c r="CG730" s="295"/>
      <c r="CH730" s="358"/>
      <c r="CI730" s="358"/>
      <c r="CJ730" s="358"/>
      <c r="CK730" s="295"/>
      <c r="CO730" s="358"/>
      <c r="CP730" s="295"/>
      <c r="CQ730" s="358"/>
      <c r="CR730" s="358"/>
      <c r="CS730" s="358"/>
      <c r="CT730" s="295"/>
      <c r="CX730" s="358"/>
      <c r="CY730" s="295"/>
      <c r="CZ730" s="358"/>
      <c r="DA730" s="358"/>
      <c r="DB730" s="358"/>
      <c r="DC730" s="295"/>
    </row>
    <row r="731" spans="48:107">
      <c r="AV731" s="358"/>
      <c r="AW731" s="295"/>
      <c r="AX731" s="358"/>
      <c r="AY731" s="358"/>
      <c r="AZ731" s="358"/>
      <c r="BA731" s="295"/>
      <c r="BE731" s="358"/>
      <c r="BF731" s="295"/>
      <c r="BG731" s="358"/>
      <c r="BH731" s="358"/>
      <c r="BI731" s="358"/>
      <c r="BJ731" s="295"/>
      <c r="BN731" s="358"/>
      <c r="BO731" s="295"/>
      <c r="BP731" s="358"/>
      <c r="BQ731" s="358"/>
      <c r="BR731" s="358"/>
      <c r="BS731" s="295"/>
      <c r="BW731" s="358"/>
      <c r="BX731" s="295"/>
      <c r="BY731" s="358"/>
      <c r="BZ731" s="358"/>
      <c r="CA731" s="358"/>
      <c r="CB731" s="295"/>
      <c r="CF731" s="358"/>
      <c r="CG731" s="295"/>
      <c r="CH731" s="358"/>
      <c r="CI731" s="358"/>
      <c r="CJ731" s="358"/>
      <c r="CK731" s="295"/>
      <c r="CO731" s="358"/>
      <c r="CP731" s="295"/>
      <c r="CQ731" s="358"/>
      <c r="CR731" s="358"/>
      <c r="CS731" s="358"/>
      <c r="CT731" s="295"/>
      <c r="CX731" s="358"/>
      <c r="CY731" s="295"/>
      <c r="CZ731" s="358"/>
      <c r="DA731" s="358"/>
      <c r="DB731" s="358"/>
      <c r="DC731" s="295"/>
    </row>
    <row r="732" spans="48:107">
      <c r="AV732" s="358"/>
      <c r="AW732" s="295"/>
      <c r="AX732" s="358"/>
      <c r="AY732" s="358"/>
      <c r="AZ732" s="358"/>
      <c r="BA732" s="295"/>
      <c r="BE732" s="358"/>
      <c r="BF732" s="295"/>
      <c r="BG732" s="358"/>
      <c r="BH732" s="358"/>
      <c r="BI732" s="358"/>
      <c r="BJ732" s="295"/>
      <c r="BN732" s="358"/>
      <c r="BO732" s="295"/>
      <c r="BP732" s="358"/>
      <c r="BQ732" s="358"/>
      <c r="BR732" s="358"/>
      <c r="BS732" s="295"/>
      <c r="BW732" s="358"/>
      <c r="BX732" s="295"/>
      <c r="BY732" s="358"/>
      <c r="BZ732" s="358"/>
      <c r="CA732" s="358"/>
      <c r="CB732" s="295"/>
      <c r="CF732" s="358"/>
      <c r="CG732" s="295"/>
      <c r="CH732" s="358"/>
      <c r="CI732" s="358"/>
      <c r="CJ732" s="358"/>
      <c r="CK732" s="295"/>
      <c r="CO732" s="358"/>
      <c r="CP732" s="295"/>
      <c r="CQ732" s="358"/>
      <c r="CR732" s="358"/>
      <c r="CS732" s="358"/>
      <c r="CT732" s="295"/>
      <c r="CX732" s="358"/>
      <c r="CY732" s="295"/>
      <c r="CZ732" s="358"/>
      <c r="DA732" s="358"/>
      <c r="DB732" s="358"/>
      <c r="DC732" s="295"/>
    </row>
    <row r="733" spans="48:107">
      <c r="AV733" s="358"/>
      <c r="AW733" s="295"/>
      <c r="AX733" s="358"/>
      <c r="AY733" s="358"/>
      <c r="AZ733" s="358"/>
      <c r="BA733" s="295"/>
      <c r="BE733" s="358"/>
      <c r="BF733" s="295"/>
      <c r="BG733" s="358"/>
      <c r="BH733" s="358"/>
      <c r="BI733" s="358"/>
      <c r="BJ733" s="295"/>
      <c r="BN733" s="358"/>
      <c r="BO733" s="295"/>
      <c r="BP733" s="358"/>
      <c r="BQ733" s="358"/>
      <c r="BR733" s="358"/>
      <c r="BS733" s="295"/>
      <c r="BW733" s="358"/>
      <c r="BX733" s="295"/>
      <c r="BY733" s="358"/>
      <c r="BZ733" s="358"/>
      <c r="CA733" s="358"/>
      <c r="CB733" s="295"/>
      <c r="CF733" s="358"/>
      <c r="CG733" s="295"/>
      <c r="CH733" s="358"/>
      <c r="CI733" s="358"/>
      <c r="CJ733" s="358"/>
      <c r="CK733" s="295"/>
      <c r="CO733" s="358"/>
      <c r="CP733" s="295"/>
      <c r="CQ733" s="358"/>
      <c r="CR733" s="358"/>
      <c r="CS733" s="358"/>
      <c r="CT733" s="295"/>
      <c r="CX733" s="358"/>
      <c r="CY733" s="295"/>
      <c r="CZ733" s="358"/>
      <c r="DA733" s="358"/>
      <c r="DB733" s="358"/>
      <c r="DC733" s="295"/>
    </row>
    <row r="734" spans="48:107">
      <c r="AV734" s="358"/>
      <c r="AW734" s="295"/>
      <c r="AX734" s="358"/>
      <c r="AY734" s="358"/>
      <c r="AZ734" s="358"/>
      <c r="BA734" s="295"/>
      <c r="BE734" s="358"/>
      <c r="BF734" s="295"/>
      <c r="BG734" s="358"/>
      <c r="BH734" s="358"/>
      <c r="BI734" s="358"/>
      <c r="BJ734" s="295"/>
      <c r="BN734" s="358"/>
      <c r="BO734" s="295"/>
      <c r="BP734" s="358"/>
      <c r="BQ734" s="358"/>
      <c r="BR734" s="358"/>
      <c r="BS734" s="295"/>
      <c r="BW734" s="358"/>
      <c r="BX734" s="295"/>
      <c r="BY734" s="358"/>
      <c r="BZ734" s="358"/>
      <c r="CA734" s="358"/>
      <c r="CB734" s="295"/>
      <c r="CF734" s="358"/>
      <c r="CG734" s="295"/>
      <c r="CH734" s="358"/>
      <c r="CI734" s="358"/>
      <c r="CJ734" s="358"/>
      <c r="CK734" s="295"/>
      <c r="CO734" s="358"/>
      <c r="CP734" s="295"/>
      <c r="CQ734" s="358"/>
      <c r="CR734" s="358"/>
      <c r="CS734" s="358"/>
      <c r="CT734" s="295"/>
      <c r="CX734" s="358"/>
      <c r="CY734" s="295"/>
      <c r="CZ734" s="358"/>
      <c r="DA734" s="358"/>
      <c r="DB734" s="358"/>
      <c r="DC734" s="295"/>
    </row>
    <row r="735" spans="48:107">
      <c r="AV735" s="358"/>
      <c r="AW735" s="295"/>
      <c r="AX735" s="358"/>
      <c r="AY735" s="358"/>
      <c r="AZ735" s="358"/>
      <c r="BA735" s="295"/>
      <c r="BE735" s="358"/>
      <c r="BF735" s="295"/>
      <c r="BG735" s="358"/>
      <c r="BH735" s="358"/>
      <c r="BI735" s="358"/>
      <c r="BJ735" s="295"/>
      <c r="BN735" s="358"/>
      <c r="BO735" s="295"/>
      <c r="BP735" s="358"/>
      <c r="BQ735" s="358"/>
      <c r="BR735" s="358"/>
      <c r="BS735" s="295"/>
      <c r="BW735" s="358"/>
      <c r="BX735" s="295"/>
      <c r="BY735" s="358"/>
      <c r="BZ735" s="358"/>
      <c r="CA735" s="358"/>
      <c r="CB735" s="295"/>
      <c r="CF735" s="358"/>
      <c r="CG735" s="295"/>
      <c r="CH735" s="358"/>
      <c r="CI735" s="358"/>
      <c r="CJ735" s="358"/>
      <c r="CK735" s="295"/>
      <c r="CO735" s="358"/>
      <c r="CP735" s="295"/>
      <c r="CQ735" s="358"/>
      <c r="CR735" s="358"/>
      <c r="CS735" s="358"/>
      <c r="CT735" s="295"/>
      <c r="CX735" s="358"/>
      <c r="CY735" s="295"/>
      <c r="CZ735" s="358"/>
      <c r="DA735" s="358"/>
      <c r="DB735" s="358"/>
      <c r="DC735" s="295"/>
    </row>
    <row r="736" spans="48:107">
      <c r="AV736" s="358"/>
      <c r="AW736" s="295"/>
      <c r="AX736" s="358"/>
      <c r="AY736" s="358"/>
      <c r="AZ736" s="358"/>
      <c r="BA736" s="295"/>
      <c r="BE736" s="358"/>
      <c r="BF736" s="295"/>
      <c r="BG736" s="358"/>
      <c r="BH736" s="358"/>
      <c r="BI736" s="358"/>
      <c r="BJ736" s="295"/>
      <c r="BN736" s="358"/>
      <c r="BO736" s="295"/>
      <c r="BP736" s="358"/>
      <c r="BQ736" s="358"/>
      <c r="BR736" s="358"/>
      <c r="BS736" s="295"/>
      <c r="BW736" s="358"/>
      <c r="BX736" s="295"/>
      <c r="BY736" s="358"/>
      <c r="BZ736" s="358"/>
      <c r="CA736" s="358"/>
      <c r="CB736" s="295"/>
      <c r="CF736" s="358"/>
      <c r="CG736" s="295"/>
      <c r="CH736" s="358"/>
      <c r="CI736" s="358"/>
      <c r="CJ736" s="358"/>
      <c r="CK736" s="295"/>
      <c r="CO736" s="358"/>
      <c r="CP736" s="295"/>
      <c r="CQ736" s="358"/>
      <c r="CR736" s="358"/>
      <c r="CS736" s="358"/>
      <c r="CT736" s="295"/>
      <c r="CX736" s="358"/>
      <c r="CY736" s="295"/>
      <c r="CZ736" s="358"/>
      <c r="DA736" s="358"/>
      <c r="DB736" s="358"/>
      <c r="DC736" s="295"/>
    </row>
    <row r="737" spans="48:107">
      <c r="AV737" s="358"/>
      <c r="AW737" s="295"/>
      <c r="AX737" s="358"/>
      <c r="AY737" s="358"/>
      <c r="AZ737" s="358"/>
      <c r="BA737" s="295"/>
      <c r="BE737" s="358"/>
      <c r="BF737" s="295"/>
      <c r="BG737" s="358"/>
      <c r="BH737" s="358"/>
      <c r="BI737" s="358"/>
      <c r="BJ737" s="295"/>
      <c r="BN737" s="358"/>
      <c r="BO737" s="295"/>
      <c r="BP737" s="358"/>
      <c r="BQ737" s="358"/>
      <c r="BR737" s="358"/>
      <c r="BS737" s="295"/>
      <c r="BW737" s="358"/>
      <c r="BX737" s="295"/>
      <c r="BY737" s="358"/>
      <c r="BZ737" s="358"/>
      <c r="CA737" s="358"/>
      <c r="CB737" s="295"/>
      <c r="CF737" s="358"/>
      <c r="CG737" s="295"/>
      <c r="CH737" s="358"/>
      <c r="CI737" s="358"/>
      <c r="CJ737" s="358"/>
      <c r="CK737" s="295"/>
      <c r="CO737" s="358"/>
      <c r="CP737" s="295"/>
      <c r="CQ737" s="358"/>
      <c r="CR737" s="358"/>
      <c r="CS737" s="358"/>
      <c r="CT737" s="295"/>
      <c r="CX737" s="358"/>
      <c r="CY737" s="295"/>
      <c r="CZ737" s="358"/>
      <c r="DA737" s="358"/>
      <c r="DB737" s="358"/>
      <c r="DC737" s="295"/>
    </row>
    <row r="738" spans="48:107">
      <c r="AV738" s="358"/>
      <c r="AW738" s="295"/>
      <c r="AX738" s="358"/>
      <c r="AY738" s="358"/>
      <c r="AZ738" s="358"/>
      <c r="BA738" s="295"/>
      <c r="BE738" s="358"/>
      <c r="BF738" s="295"/>
      <c r="BG738" s="358"/>
      <c r="BH738" s="358"/>
      <c r="BI738" s="358"/>
      <c r="BJ738" s="295"/>
      <c r="BN738" s="358"/>
      <c r="BO738" s="295"/>
      <c r="BP738" s="358"/>
      <c r="BQ738" s="358"/>
      <c r="BR738" s="358"/>
      <c r="BS738" s="295"/>
      <c r="BW738" s="358"/>
      <c r="BX738" s="295"/>
      <c r="BY738" s="358"/>
      <c r="BZ738" s="358"/>
      <c r="CA738" s="358"/>
      <c r="CB738" s="295"/>
      <c r="CF738" s="358"/>
      <c r="CG738" s="295"/>
      <c r="CH738" s="358"/>
      <c r="CI738" s="358"/>
      <c r="CJ738" s="358"/>
      <c r="CK738" s="295"/>
      <c r="CO738" s="358"/>
      <c r="CP738" s="295"/>
      <c r="CQ738" s="358"/>
      <c r="CR738" s="358"/>
      <c r="CS738" s="358"/>
      <c r="CT738" s="295"/>
      <c r="CX738" s="358"/>
      <c r="CY738" s="295"/>
      <c r="CZ738" s="358"/>
      <c r="DA738" s="358"/>
      <c r="DB738" s="358"/>
      <c r="DC738" s="295"/>
    </row>
    <row r="739" spans="48:107">
      <c r="AV739" s="358"/>
      <c r="AW739" s="295"/>
      <c r="AX739" s="358"/>
      <c r="AY739" s="358"/>
      <c r="AZ739" s="358"/>
      <c r="BA739" s="295"/>
      <c r="BE739" s="358"/>
      <c r="BF739" s="295"/>
      <c r="BG739" s="358"/>
      <c r="BH739" s="358"/>
      <c r="BI739" s="358"/>
      <c r="BJ739" s="295"/>
      <c r="BN739" s="358"/>
      <c r="BO739" s="295"/>
      <c r="BP739" s="358"/>
      <c r="BQ739" s="358"/>
      <c r="BR739" s="358"/>
      <c r="BS739" s="295"/>
      <c r="BW739" s="358"/>
      <c r="BX739" s="295"/>
      <c r="BY739" s="358"/>
      <c r="BZ739" s="358"/>
      <c r="CA739" s="358"/>
      <c r="CB739" s="295"/>
      <c r="CF739" s="358"/>
      <c r="CG739" s="295"/>
      <c r="CH739" s="358"/>
      <c r="CI739" s="358"/>
      <c r="CJ739" s="358"/>
      <c r="CK739" s="295"/>
      <c r="CO739" s="358"/>
      <c r="CP739" s="295"/>
      <c r="CQ739" s="358"/>
      <c r="CR739" s="358"/>
      <c r="CS739" s="358"/>
      <c r="CT739" s="295"/>
      <c r="CX739" s="358"/>
      <c r="CY739" s="295"/>
      <c r="CZ739" s="358"/>
      <c r="DA739" s="358"/>
      <c r="DB739" s="358"/>
      <c r="DC739" s="295"/>
    </row>
    <row r="740" spans="48:107">
      <c r="AV740" s="358"/>
      <c r="AW740" s="295"/>
      <c r="AX740" s="358"/>
      <c r="AY740" s="358"/>
      <c r="AZ740" s="358"/>
      <c r="BA740" s="295"/>
      <c r="BE740" s="358"/>
      <c r="BF740" s="295"/>
      <c r="BG740" s="358"/>
      <c r="BH740" s="358"/>
      <c r="BI740" s="358"/>
      <c r="BJ740" s="295"/>
      <c r="BN740" s="358"/>
      <c r="BO740" s="295"/>
      <c r="BP740" s="358"/>
      <c r="BQ740" s="358"/>
      <c r="BR740" s="358"/>
      <c r="BS740" s="295"/>
      <c r="BW740" s="358"/>
      <c r="BX740" s="295"/>
      <c r="BY740" s="358"/>
      <c r="BZ740" s="358"/>
      <c r="CA740" s="358"/>
      <c r="CB740" s="295"/>
      <c r="CF740" s="358"/>
      <c r="CG740" s="295"/>
      <c r="CH740" s="358"/>
      <c r="CI740" s="358"/>
      <c r="CJ740" s="358"/>
      <c r="CK740" s="295"/>
      <c r="CO740" s="358"/>
      <c r="CP740" s="295"/>
      <c r="CQ740" s="358"/>
      <c r="CR740" s="358"/>
      <c r="CS740" s="358"/>
      <c r="CT740" s="295"/>
      <c r="CX740" s="358"/>
      <c r="CY740" s="295"/>
      <c r="CZ740" s="358"/>
      <c r="DA740" s="358"/>
      <c r="DB740" s="358"/>
      <c r="DC740" s="295"/>
    </row>
    <row r="741" spans="48:107">
      <c r="AV741" s="358"/>
      <c r="AW741" s="295"/>
      <c r="AX741" s="358"/>
      <c r="AY741" s="358"/>
      <c r="AZ741" s="358"/>
      <c r="BA741" s="295"/>
      <c r="BE741" s="358"/>
      <c r="BF741" s="295"/>
      <c r="BG741" s="358"/>
      <c r="BH741" s="358"/>
      <c r="BI741" s="358"/>
      <c r="BJ741" s="295"/>
      <c r="BN741" s="358"/>
      <c r="BO741" s="295"/>
      <c r="BP741" s="358"/>
      <c r="BQ741" s="358"/>
      <c r="BR741" s="358"/>
      <c r="BS741" s="295"/>
      <c r="BW741" s="358"/>
      <c r="BX741" s="295"/>
      <c r="BY741" s="358"/>
      <c r="BZ741" s="358"/>
      <c r="CA741" s="358"/>
      <c r="CB741" s="295"/>
      <c r="CF741" s="358"/>
      <c r="CG741" s="295"/>
      <c r="CH741" s="358"/>
      <c r="CI741" s="358"/>
      <c r="CJ741" s="358"/>
      <c r="CK741" s="295"/>
      <c r="CO741" s="358"/>
      <c r="CP741" s="295"/>
      <c r="CQ741" s="358"/>
      <c r="CR741" s="358"/>
      <c r="CS741" s="358"/>
      <c r="CT741" s="295"/>
      <c r="CX741" s="358"/>
      <c r="CY741" s="295"/>
      <c r="CZ741" s="358"/>
      <c r="DA741" s="358"/>
      <c r="DB741" s="358"/>
      <c r="DC741" s="295"/>
    </row>
    <row r="742" spans="48:107">
      <c r="AV742" s="358"/>
      <c r="AW742" s="295"/>
      <c r="AX742" s="358"/>
      <c r="AY742" s="358"/>
      <c r="AZ742" s="358"/>
      <c r="BA742" s="295"/>
      <c r="BE742" s="358"/>
      <c r="BF742" s="295"/>
      <c r="BG742" s="358"/>
      <c r="BH742" s="358"/>
      <c r="BI742" s="358"/>
      <c r="BJ742" s="295"/>
      <c r="BN742" s="358"/>
      <c r="BO742" s="295"/>
      <c r="BP742" s="358"/>
      <c r="BQ742" s="358"/>
      <c r="BR742" s="358"/>
      <c r="BS742" s="295"/>
      <c r="BW742" s="358"/>
      <c r="BX742" s="295"/>
      <c r="BY742" s="358"/>
      <c r="BZ742" s="358"/>
      <c r="CA742" s="358"/>
      <c r="CB742" s="295"/>
      <c r="CF742" s="358"/>
      <c r="CG742" s="295"/>
      <c r="CH742" s="358"/>
      <c r="CI742" s="358"/>
      <c r="CJ742" s="358"/>
      <c r="CK742" s="295"/>
      <c r="CO742" s="358"/>
      <c r="CP742" s="295"/>
      <c r="CQ742" s="358"/>
      <c r="CR742" s="358"/>
      <c r="CS742" s="358"/>
      <c r="CT742" s="295"/>
      <c r="CX742" s="358"/>
      <c r="CY742" s="295"/>
      <c r="CZ742" s="358"/>
      <c r="DA742" s="358"/>
      <c r="DB742" s="358"/>
      <c r="DC742" s="295"/>
    </row>
    <row r="743" spans="48:107">
      <c r="AV743" s="358"/>
      <c r="AW743" s="295"/>
      <c r="AX743" s="358"/>
      <c r="AY743" s="358"/>
      <c r="AZ743" s="358"/>
      <c r="BA743" s="295"/>
      <c r="BE743" s="358"/>
      <c r="BF743" s="295"/>
      <c r="BG743" s="358"/>
      <c r="BH743" s="358"/>
      <c r="BI743" s="358"/>
      <c r="BJ743" s="295"/>
      <c r="BN743" s="358"/>
      <c r="BO743" s="295"/>
      <c r="BP743" s="358"/>
      <c r="BQ743" s="358"/>
      <c r="BR743" s="358"/>
      <c r="BS743" s="295"/>
      <c r="BW743" s="358"/>
      <c r="BX743" s="295"/>
      <c r="BY743" s="358"/>
      <c r="BZ743" s="358"/>
      <c r="CA743" s="358"/>
      <c r="CB743" s="295"/>
      <c r="CF743" s="358"/>
      <c r="CG743" s="295"/>
      <c r="CH743" s="358"/>
      <c r="CI743" s="358"/>
      <c r="CJ743" s="358"/>
      <c r="CK743" s="295"/>
      <c r="CO743" s="358"/>
      <c r="CP743" s="295"/>
      <c r="CQ743" s="358"/>
      <c r="CR743" s="358"/>
      <c r="CS743" s="358"/>
      <c r="CT743" s="295"/>
      <c r="CX743" s="358"/>
      <c r="CY743" s="295"/>
      <c r="CZ743" s="358"/>
      <c r="DA743" s="358"/>
      <c r="DB743" s="358"/>
      <c r="DC743" s="295"/>
    </row>
    <row r="744" spans="48:107">
      <c r="AV744" s="358"/>
      <c r="AW744" s="295"/>
      <c r="AX744" s="358"/>
      <c r="AY744" s="358"/>
      <c r="AZ744" s="358"/>
      <c r="BA744" s="295"/>
      <c r="BE744" s="358"/>
      <c r="BF744" s="295"/>
      <c r="BG744" s="358"/>
      <c r="BH744" s="358"/>
      <c r="BI744" s="358"/>
      <c r="BJ744" s="295"/>
      <c r="BN744" s="358"/>
      <c r="BO744" s="295"/>
      <c r="BP744" s="358"/>
      <c r="BQ744" s="358"/>
      <c r="BR744" s="358"/>
      <c r="BS744" s="295"/>
      <c r="BW744" s="358"/>
      <c r="BX744" s="295"/>
      <c r="BY744" s="358"/>
      <c r="BZ744" s="358"/>
      <c r="CA744" s="358"/>
      <c r="CB744" s="295"/>
      <c r="CF744" s="358"/>
      <c r="CG744" s="295"/>
      <c r="CH744" s="358"/>
      <c r="CI744" s="358"/>
      <c r="CJ744" s="358"/>
      <c r="CK744" s="295"/>
      <c r="CO744" s="358"/>
      <c r="CP744" s="295"/>
      <c r="CQ744" s="358"/>
      <c r="CR744" s="358"/>
      <c r="CS744" s="358"/>
      <c r="CT744" s="295"/>
      <c r="CX744" s="358"/>
      <c r="CY744" s="295"/>
      <c r="CZ744" s="358"/>
      <c r="DA744" s="358"/>
      <c r="DB744" s="358"/>
      <c r="DC744" s="295"/>
    </row>
    <row r="745" spans="48:107">
      <c r="AV745" s="358"/>
      <c r="AW745" s="295"/>
      <c r="AX745" s="358"/>
      <c r="AY745" s="358"/>
      <c r="AZ745" s="358"/>
      <c r="BA745" s="295"/>
      <c r="BE745" s="358"/>
      <c r="BF745" s="295"/>
      <c r="BG745" s="358"/>
      <c r="BH745" s="358"/>
      <c r="BI745" s="358"/>
      <c r="BJ745" s="295"/>
      <c r="BN745" s="358"/>
      <c r="BO745" s="295"/>
      <c r="BP745" s="358"/>
      <c r="BQ745" s="358"/>
      <c r="BR745" s="358"/>
      <c r="BS745" s="295"/>
      <c r="BW745" s="358"/>
      <c r="BX745" s="295"/>
      <c r="BY745" s="358"/>
      <c r="BZ745" s="358"/>
      <c r="CA745" s="358"/>
      <c r="CB745" s="295"/>
      <c r="CF745" s="358"/>
      <c r="CG745" s="295"/>
      <c r="CH745" s="358"/>
      <c r="CI745" s="358"/>
      <c r="CJ745" s="358"/>
      <c r="CK745" s="295"/>
      <c r="CO745" s="358"/>
      <c r="CP745" s="295"/>
      <c r="CQ745" s="358"/>
      <c r="CR745" s="358"/>
      <c r="CS745" s="358"/>
      <c r="CT745" s="295"/>
      <c r="CX745" s="358"/>
      <c r="CY745" s="295"/>
      <c r="CZ745" s="358"/>
      <c r="DA745" s="358"/>
      <c r="DB745" s="358"/>
      <c r="DC745" s="295"/>
    </row>
    <row r="746" spans="48:107">
      <c r="AV746" s="358"/>
      <c r="AW746" s="295"/>
      <c r="AX746" s="358"/>
      <c r="AY746" s="358"/>
      <c r="AZ746" s="358"/>
      <c r="BA746" s="295"/>
      <c r="BE746" s="358"/>
      <c r="BF746" s="295"/>
      <c r="BG746" s="358"/>
      <c r="BH746" s="358"/>
      <c r="BI746" s="358"/>
      <c r="BJ746" s="295"/>
      <c r="BN746" s="358"/>
      <c r="BO746" s="295"/>
      <c r="BP746" s="358"/>
      <c r="BQ746" s="358"/>
      <c r="BR746" s="358"/>
      <c r="BS746" s="295"/>
      <c r="BW746" s="358"/>
      <c r="BX746" s="295"/>
      <c r="BY746" s="358"/>
      <c r="BZ746" s="358"/>
      <c r="CA746" s="358"/>
      <c r="CB746" s="295"/>
      <c r="CF746" s="358"/>
      <c r="CG746" s="295"/>
      <c r="CH746" s="358"/>
      <c r="CI746" s="358"/>
      <c r="CJ746" s="358"/>
      <c r="CK746" s="295"/>
      <c r="CO746" s="358"/>
      <c r="CP746" s="295"/>
      <c r="CQ746" s="358"/>
      <c r="CR746" s="358"/>
      <c r="CS746" s="358"/>
      <c r="CT746" s="295"/>
      <c r="CX746" s="358"/>
      <c r="CY746" s="295"/>
      <c r="CZ746" s="358"/>
      <c r="DA746" s="358"/>
      <c r="DB746" s="358"/>
      <c r="DC746" s="295"/>
    </row>
    <row r="747" spans="48:107">
      <c r="AV747" s="358"/>
      <c r="AW747" s="295"/>
      <c r="AX747" s="358"/>
      <c r="AY747" s="358"/>
      <c r="AZ747" s="358"/>
      <c r="BA747" s="295"/>
      <c r="BE747" s="358"/>
      <c r="BF747" s="295"/>
      <c r="BG747" s="358"/>
      <c r="BH747" s="358"/>
      <c r="BI747" s="358"/>
      <c r="BJ747" s="295"/>
      <c r="BN747" s="358"/>
      <c r="BO747" s="295"/>
      <c r="BP747" s="358"/>
      <c r="BQ747" s="358"/>
      <c r="BR747" s="358"/>
      <c r="BS747" s="295"/>
      <c r="BW747" s="358"/>
      <c r="BX747" s="295"/>
      <c r="BY747" s="358"/>
      <c r="BZ747" s="358"/>
      <c r="CA747" s="358"/>
      <c r="CB747" s="295"/>
      <c r="CF747" s="358"/>
      <c r="CG747" s="295"/>
      <c r="CH747" s="358"/>
      <c r="CI747" s="358"/>
      <c r="CJ747" s="358"/>
      <c r="CK747" s="295"/>
      <c r="CO747" s="358"/>
      <c r="CP747" s="295"/>
      <c r="CQ747" s="358"/>
      <c r="CR747" s="358"/>
      <c r="CS747" s="358"/>
      <c r="CT747" s="295"/>
      <c r="CX747" s="358"/>
      <c r="CY747" s="295"/>
      <c r="CZ747" s="358"/>
      <c r="DA747" s="358"/>
      <c r="DB747" s="358"/>
      <c r="DC747" s="295"/>
    </row>
    <row r="748" spans="48:107">
      <c r="AV748" s="358"/>
      <c r="AW748" s="295"/>
      <c r="AX748" s="358"/>
      <c r="AY748" s="358"/>
      <c r="AZ748" s="358"/>
      <c r="BA748" s="295"/>
      <c r="BE748" s="358"/>
      <c r="BF748" s="295"/>
      <c r="BG748" s="358"/>
      <c r="BH748" s="358"/>
      <c r="BI748" s="358"/>
      <c r="BJ748" s="295"/>
      <c r="BN748" s="358"/>
      <c r="BO748" s="295"/>
      <c r="BP748" s="358"/>
      <c r="BQ748" s="358"/>
      <c r="BR748" s="358"/>
      <c r="BS748" s="295"/>
      <c r="BW748" s="358"/>
      <c r="BX748" s="295"/>
      <c r="BY748" s="358"/>
      <c r="BZ748" s="358"/>
      <c r="CA748" s="358"/>
      <c r="CB748" s="295"/>
      <c r="CF748" s="358"/>
      <c r="CG748" s="295"/>
      <c r="CH748" s="358"/>
      <c r="CI748" s="358"/>
      <c r="CJ748" s="358"/>
      <c r="CK748" s="295"/>
      <c r="CO748" s="358"/>
      <c r="CP748" s="295"/>
      <c r="CQ748" s="358"/>
      <c r="CR748" s="358"/>
      <c r="CS748" s="358"/>
      <c r="CT748" s="295"/>
      <c r="CX748" s="358"/>
      <c r="CY748" s="295"/>
      <c r="CZ748" s="358"/>
      <c r="DA748" s="358"/>
      <c r="DB748" s="358"/>
      <c r="DC748" s="295"/>
    </row>
    <row r="749" spans="48:107">
      <c r="AV749" s="358"/>
      <c r="AW749" s="295"/>
      <c r="AX749" s="358"/>
      <c r="AY749" s="358"/>
      <c r="AZ749" s="358"/>
      <c r="BA749" s="295"/>
      <c r="BE749" s="358"/>
      <c r="BF749" s="295"/>
      <c r="BG749" s="358"/>
      <c r="BH749" s="358"/>
      <c r="BI749" s="358"/>
      <c r="BJ749" s="295"/>
      <c r="BN749" s="358"/>
      <c r="BO749" s="295"/>
      <c r="BP749" s="358"/>
      <c r="BQ749" s="358"/>
      <c r="BR749" s="358"/>
      <c r="BS749" s="295"/>
      <c r="BW749" s="358"/>
      <c r="BX749" s="295"/>
      <c r="BY749" s="358"/>
      <c r="BZ749" s="358"/>
      <c r="CA749" s="358"/>
      <c r="CB749" s="295"/>
      <c r="CF749" s="358"/>
      <c r="CG749" s="295"/>
      <c r="CH749" s="358"/>
      <c r="CI749" s="358"/>
      <c r="CJ749" s="358"/>
      <c r="CK749" s="295"/>
      <c r="CO749" s="358"/>
      <c r="CP749" s="295"/>
      <c r="CQ749" s="358"/>
      <c r="CR749" s="358"/>
      <c r="CS749" s="358"/>
      <c r="CT749" s="295"/>
      <c r="CX749" s="358"/>
      <c r="CY749" s="295"/>
      <c r="CZ749" s="358"/>
      <c r="DA749" s="358"/>
      <c r="DB749" s="358"/>
      <c r="DC749" s="295"/>
    </row>
    <row r="750" spans="48:107">
      <c r="AV750" s="358"/>
      <c r="AW750" s="295"/>
      <c r="AX750" s="358"/>
      <c r="AY750" s="358"/>
      <c r="AZ750" s="358"/>
      <c r="BA750" s="295"/>
      <c r="BE750" s="358"/>
      <c r="BF750" s="295"/>
      <c r="BG750" s="358"/>
      <c r="BH750" s="358"/>
      <c r="BI750" s="358"/>
      <c r="BJ750" s="295"/>
      <c r="BN750" s="358"/>
      <c r="BO750" s="295"/>
      <c r="BP750" s="358"/>
      <c r="BQ750" s="358"/>
      <c r="BR750" s="358"/>
      <c r="BS750" s="295"/>
      <c r="BW750" s="358"/>
      <c r="BX750" s="295"/>
      <c r="BY750" s="358"/>
      <c r="BZ750" s="358"/>
      <c r="CA750" s="358"/>
      <c r="CB750" s="295"/>
      <c r="CF750" s="358"/>
      <c r="CG750" s="295"/>
      <c r="CH750" s="358"/>
      <c r="CI750" s="358"/>
      <c r="CJ750" s="358"/>
      <c r="CK750" s="295"/>
      <c r="CO750" s="358"/>
      <c r="CP750" s="295"/>
      <c r="CQ750" s="358"/>
      <c r="CR750" s="358"/>
      <c r="CS750" s="358"/>
      <c r="CT750" s="295"/>
      <c r="CX750" s="358"/>
      <c r="CY750" s="295"/>
      <c r="CZ750" s="358"/>
      <c r="DA750" s="358"/>
      <c r="DB750" s="358"/>
      <c r="DC750" s="295"/>
    </row>
    <row r="751" spans="48:107">
      <c r="AV751" s="358"/>
      <c r="AW751" s="295"/>
      <c r="AX751" s="358"/>
      <c r="AY751" s="358"/>
      <c r="AZ751" s="358"/>
      <c r="BA751" s="295"/>
      <c r="BE751" s="358"/>
      <c r="BF751" s="295"/>
      <c r="BG751" s="358"/>
      <c r="BH751" s="358"/>
      <c r="BI751" s="358"/>
      <c r="BJ751" s="295"/>
      <c r="BN751" s="358"/>
      <c r="BO751" s="295"/>
      <c r="BP751" s="358"/>
      <c r="BQ751" s="358"/>
      <c r="BR751" s="358"/>
      <c r="BS751" s="295"/>
      <c r="BW751" s="358"/>
      <c r="BX751" s="295"/>
      <c r="BY751" s="358"/>
      <c r="BZ751" s="358"/>
      <c r="CA751" s="358"/>
      <c r="CB751" s="295"/>
      <c r="CF751" s="358"/>
      <c r="CG751" s="295"/>
      <c r="CH751" s="358"/>
      <c r="CI751" s="358"/>
      <c r="CJ751" s="358"/>
      <c r="CK751" s="295"/>
      <c r="CO751" s="358"/>
      <c r="CP751" s="295"/>
      <c r="CQ751" s="358"/>
      <c r="CR751" s="358"/>
      <c r="CS751" s="358"/>
      <c r="CT751" s="295"/>
      <c r="CX751" s="358"/>
      <c r="CY751" s="295"/>
      <c r="CZ751" s="358"/>
      <c r="DA751" s="358"/>
      <c r="DB751" s="358"/>
      <c r="DC751" s="295"/>
    </row>
    <row r="752" spans="48:107">
      <c r="AV752" s="358"/>
      <c r="AW752" s="295"/>
      <c r="AX752" s="295"/>
      <c r="AY752" s="358"/>
      <c r="AZ752" s="358"/>
      <c r="BA752" s="295"/>
      <c r="BE752" s="358"/>
      <c r="BF752" s="295"/>
      <c r="BG752" s="358"/>
      <c r="BH752" s="358"/>
      <c r="BI752" s="358"/>
      <c r="BJ752" s="295"/>
      <c r="BN752" s="358"/>
      <c r="BO752" s="295"/>
      <c r="BP752" s="358"/>
      <c r="BQ752" s="358"/>
      <c r="BR752" s="358"/>
      <c r="BS752" s="295"/>
      <c r="BW752" s="358"/>
      <c r="BX752" s="295"/>
      <c r="BY752" s="358"/>
      <c r="BZ752" s="358"/>
      <c r="CA752" s="358"/>
      <c r="CB752" s="295"/>
      <c r="CF752" s="358"/>
      <c r="CG752" s="295"/>
      <c r="CH752" s="358"/>
      <c r="CI752" s="358"/>
      <c r="CJ752" s="358"/>
      <c r="CK752" s="295"/>
      <c r="CO752" s="358"/>
      <c r="CP752" s="295"/>
      <c r="CQ752" s="358"/>
      <c r="CR752" s="358"/>
      <c r="CS752" s="358"/>
      <c r="CT752" s="295"/>
      <c r="CX752" s="358"/>
      <c r="CY752" s="295"/>
      <c r="CZ752" s="358"/>
      <c r="DA752" s="358"/>
      <c r="DB752" s="358"/>
      <c r="DC752" s="295"/>
    </row>
    <row r="753" spans="48:107">
      <c r="AV753" s="358"/>
      <c r="AW753" s="295"/>
      <c r="AX753" s="295"/>
      <c r="AY753" s="358"/>
      <c r="AZ753" s="358"/>
      <c r="BA753" s="295"/>
      <c r="BE753" s="358"/>
      <c r="BF753" s="295"/>
      <c r="BG753" s="358"/>
      <c r="BH753" s="358"/>
      <c r="BI753" s="358"/>
      <c r="BJ753" s="295"/>
      <c r="BN753" s="358"/>
      <c r="BO753" s="295"/>
      <c r="BP753" s="358"/>
      <c r="BQ753" s="358"/>
      <c r="BR753" s="358"/>
      <c r="BS753" s="295"/>
      <c r="BW753" s="358"/>
      <c r="BX753" s="295"/>
      <c r="BY753" s="358"/>
      <c r="BZ753" s="358"/>
      <c r="CA753" s="358"/>
      <c r="CB753" s="295"/>
      <c r="CF753" s="358"/>
      <c r="CG753" s="295"/>
      <c r="CH753" s="358"/>
      <c r="CI753" s="358"/>
      <c r="CJ753" s="358"/>
      <c r="CK753" s="295"/>
      <c r="CO753" s="358"/>
      <c r="CP753" s="295"/>
      <c r="CQ753" s="358"/>
      <c r="CR753" s="358"/>
      <c r="CS753" s="358"/>
      <c r="CT753" s="295"/>
      <c r="CX753" s="358"/>
      <c r="CY753" s="295"/>
      <c r="CZ753" s="358"/>
      <c r="DA753" s="358"/>
      <c r="DB753" s="358"/>
      <c r="DC753" s="295"/>
    </row>
    <row r="754" spans="48:107">
      <c r="AV754" s="358"/>
      <c r="AW754" s="295"/>
      <c r="AX754" s="295"/>
      <c r="AY754" s="358"/>
      <c r="AZ754" s="358"/>
      <c r="BA754" s="295"/>
      <c r="BE754" s="358"/>
      <c r="BF754" s="295"/>
      <c r="BG754" s="358"/>
      <c r="BH754" s="358"/>
      <c r="BI754" s="358"/>
      <c r="BJ754" s="295"/>
      <c r="BN754" s="358"/>
      <c r="BO754" s="295"/>
      <c r="BP754" s="358"/>
      <c r="BQ754" s="358"/>
      <c r="BR754" s="358"/>
      <c r="BS754" s="295"/>
      <c r="BW754" s="358"/>
      <c r="BX754" s="295"/>
      <c r="BY754" s="358"/>
      <c r="BZ754" s="358"/>
      <c r="CA754" s="358"/>
      <c r="CB754" s="295"/>
      <c r="CF754" s="358"/>
      <c r="CG754" s="295"/>
      <c r="CH754" s="358"/>
      <c r="CI754" s="358"/>
      <c r="CJ754" s="358"/>
      <c r="CK754" s="295"/>
      <c r="CO754" s="358"/>
      <c r="CP754" s="295"/>
      <c r="CQ754" s="358"/>
      <c r="CR754" s="358"/>
      <c r="CS754" s="358"/>
      <c r="CT754" s="295"/>
      <c r="CX754" s="358"/>
      <c r="CY754" s="295"/>
      <c r="CZ754" s="358"/>
      <c r="DA754" s="358"/>
      <c r="DB754" s="358"/>
      <c r="DC754" s="295"/>
    </row>
    <row r="755" spans="48:107">
      <c r="AV755" s="358"/>
      <c r="AW755" s="295"/>
      <c r="AX755" s="295"/>
      <c r="AY755" s="358"/>
      <c r="AZ755" s="358"/>
      <c r="BA755" s="295"/>
      <c r="BE755" s="358"/>
      <c r="BF755" s="295"/>
      <c r="BG755" s="358"/>
      <c r="BH755" s="358"/>
      <c r="BI755" s="358"/>
      <c r="BJ755" s="295"/>
      <c r="BN755" s="358"/>
      <c r="BO755" s="295"/>
      <c r="BP755" s="358"/>
      <c r="BQ755" s="358"/>
      <c r="BR755" s="358"/>
      <c r="BS755" s="295"/>
      <c r="BW755" s="358"/>
      <c r="BX755" s="295"/>
      <c r="BY755" s="358"/>
      <c r="BZ755" s="358"/>
      <c r="CA755" s="358"/>
      <c r="CB755" s="295"/>
      <c r="CF755" s="358"/>
      <c r="CG755" s="295"/>
      <c r="CH755" s="358"/>
      <c r="CI755" s="358"/>
      <c r="CJ755" s="358"/>
      <c r="CK755" s="295"/>
      <c r="CO755" s="358"/>
      <c r="CP755" s="295"/>
      <c r="CQ755" s="358"/>
      <c r="CR755" s="358"/>
      <c r="CS755" s="358"/>
      <c r="CT755" s="295"/>
      <c r="CX755" s="358"/>
      <c r="CY755" s="295"/>
      <c r="CZ755" s="358"/>
      <c r="DA755" s="358"/>
      <c r="DB755" s="358"/>
      <c r="DC755" s="295"/>
    </row>
    <row r="756" spans="48:107">
      <c r="AV756" s="358"/>
      <c r="AW756" s="295"/>
      <c r="AX756" s="295"/>
      <c r="AY756" s="358"/>
      <c r="AZ756" s="358"/>
      <c r="BA756" s="295"/>
      <c r="BE756" s="358"/>
      <c r="BF756" s="295"/>
      <c r="BG756" s="358"/>
      <c r="BH756" s="358"/>
      <c r="BI756" s="358"/>
      <c r="BJ756" s="295"/>
      <c r="BN756" s="358"/>
      <c r="BO756" s="295"/>
      <c r="BP756" s="358"/>
      <c r="BQ756" s="358"/>
      <c r="BR756" s="358"/>
      <c r="BS756" s="295"/>
      <c r="BW756" s="358"/>
      <c r="BX756" s="295"/>
      <c r="BY756" s="358"/>
      <c r="BZ756" s="358"/>
      <c r="CA756" s="358"/>
      <c r="CB756" s="295"/>
      <c r="CF756" s="358"/>
      <c r="CG756" s="295"/>
      <c r="CH756" s="358"/>
      <c r="CI756" s="358"/>
      <c r="CJ756" s="358"/>
      <c r="CK756" s="295"/>
      <c r="CO756" s="358"/>
      <c r="CP756" s="295"/>
      <c r="CQ756" s="358"/>
      <c r="CR756" s="358"/>
      <c r="CS756" s="358"/>
      <c r="CT756" s="295"/>
      <c r="CX756" s="358"/>
      <c r="CY756" s="295"/>
      <c r="CZ756" s="358"/>
      <c r="DA756" s="358"/>
      <c r="DB756" s="358"/>
      <c r="DC756" s="295"/>
    </row>
    <row r="757" spans="48:107">
      <c r="AV757" s="358"/>
      <c r="AW757" s="295"/>
      <c r="AX757" s="295"/>
      <c r="AY757" s="358"/>
      <c r="AZ757" s="358"/>
      <c r="BA757" s="295"/>
      <c r="BE757" s="358"/>
      <c r="BF757" s="295"/>
      <c r="BG757" s="358"/>
      <c r="BH757" s="358"/>
      <c r="BI757" s="358"/>
      <c r="BJ757" s="295"/>
      <c r="BN757" s="358"/>
      <c r="BO757" s="295"/>
      <c r="BP757" s="358"/>
      <c r="BQ757" s="358"/>
      <c r="BR757" s="358"/>
      <c r="BS757" s="295"/>
      <c r="BW757" s="358"/>
      <c r="BX757" s="295"/>
      <c r="BY757" s="358"/>
      <c r="BZ757" s="358"/>
      <c r="CA757" s="358"/>
      <c r="CB757" s="295"/>
      <c r="CF757" s="358"/>
      <c r="CG757" s="295"/>
      <c r="CH757" s="358"/>
      <c r="CI757" s="358"/>
      <c r="CJ757" s="358"/>
      <c r="CK757" s="295"/>
      <c r="CO757" s="358"/>
      <c r="CP757" s="295"/>
      <c r="CQ757" s="358"/>
      <c r="CR757" s="358"/>
      <c r="CS757" s="358"/>
      <c r="CT757" s="295"/>
      <c r="CX757" s="358"/>
      <c r="CY757" s="295"/>
      <c r="CZ757" s="358"/>
      <c r="DA757" s="358"/>
      <c r="DB757" s="358"/>
      <c r="DC757" s="295"/>
    </row>
    <row r="758" spans="48:107">
      <c r="AV758" s="358"/>
      <c r="AW758" s="295"/>
      <c r="AX758" s="295"/>
      <c r="AY758" s="358"/>
      <c r="AZ758" s="358"/>
      <c r="BA758" s="295"/>
      <c r="BE758" s="358"/>
      <c r="BF758" s="295"/>
      <c r="BG758" s="358"/>
      <c r="BH758" s="358"/>
      <c r="BI758" s="358"/>
      <c r="BJ758" s="295"/>
      <c r="BN758" s="358"/>
      <c r="BO758" s="295"/>
      <c r="BP758" s="358"/>
      <c r="BQ758" s="358"/>
      <c r="BR758" s="358"/>
      <c r="BS758" s="295"/>
      <c r="BW758" s="358"/>
      <c r="BX758" s="295"/>
      <c r="BY758" s="358"/>
      <c r="BZ758" s="358"/>
      <c r="CA758" s="358"/>
      <c r="CB758" s="295"/>
      <c r="CF758" s="358"/>
      <c r="CG758" s="295"/>
      <c r="CH758" s="358"/>
      <c r="CI758" s="358"/>
      <c r="CJ758" s="358"/>
      <c r="CK758" s="295"/>
      <c r="CO758" s="358"/>
      <c r="CP758" s="295"/>
      <c r="CQ758" s="358"/>
      <c r="CR758" s="358"/>
      <c r="CS758" s="358"/>
      <c r="CT758" s="295"/>
      <c r="CX758" s="358"/>
      <c r="CY758" s="295"/>
      <c r="CZ758" s="358"/>
      <c r="DA758" s="358"/>
      <c r="DB758" s="358"/>
      <c r="DC758" s="295"/>
    </row>
    <row r="759" spans="48:107">
      <c r="AV759" s="358"/>
      <c r="AW759" s="295"/>
      <c r="AX759" s="295"/>
      <c r="AY759" s="358"/>
      <c r="AZ759" s="358"/>
      <c r="BA759" s="295"/>
      <c r="BE759" s="358"/>
      <c r="BF759" s="295"/>
      <c r="BG759" s="358"/>
      <c r="BH759" s="358"/>
      <c r="BI759" s="358"/>
      <c r="BJ759" s="295"/>
      <c r="BN759" s="358"/>
      <c r="BO759" s="295"/>
      <c r="BP759" s="358"/>
      <c r="BQ759" s="358"/>
      <c r="BR759" s="358"/>
      <c r="BS759" s="295"/>
      <c r="BW759" s="358"/>
      <c r="BX759" s="295"/>
      <c r="BY759" s="358"/>
      <c r="BZ759" s="358"/>
      <c r="CA759" s="358"/>
      <c r="CB759" s="295"/>
      <c r="CF759" s="358"/>
      <c r="CG759" s="295"/>
      <c r="CH759" s="358"/>
      <c r="CI759" s="358"/>
      <c r="CJ759" s="358"/>
      <c r="CK759" s="295"/>
      <c r="CO759" s="358"/>
      <c r="CP759" s="295"/>
      <c r="CQ759" s="358"/>
      <c r="CR759" s="358"/>
      <c r="CS759" s="358"/>
      <c r="CT759" s="295"/>
      <c r="CX759" s="358"/>
      <c r="CY759" s="295"/>
      <c r="CZ759" s="358"/>
      <c r="DA759" s="358"/>
      <c r="DB759" s="358"/>
      <c r="DC759" s="295"/>
    </row>
    <row r="760" spans="48:107">
      <c r="AV760" s="358"/>
      <c r="AW760" s="295"/>
      <c r="AX760" s="295"/>
      <c r="AY760" s="358"/>
      <c r="AZ760" s="358"/>
      <c r="BA760" s="295"/>
      <c r="BE760" s="358"/>
      <c r="BF760" s="295"/>
      <c r="BG760" s="358"/>
      <c r="BH760" s="358"/>
      <c r="BI760" s="358"/>
      <c r="BJ760" s="295"/>
      <c r="BN760" s="358"/>
      <c r="BO760" s="295"/>
      <c r="BP760" s="358"/>
      <c r="BQ760" s="358"/>
      <c r="BR760" s="358"/>
      <c r="BS760" s="295"/>
      <c r="BW760" s="358"/>
      <c r="BX760" s="295"/>
      <c r="BY760" s="358"/>
      <c r="BZ760" s="358"/>
      <c r="CA760" s="358"/>
      <c r="CB760" s="295"/>
      <c r="CF760" s="358"/>
      <c r="CG760" s="295"/>
      <c r="CH760" s="358"/>
      <c r="CI760" s="358"/>
      <c r="CJ760" s="358"/>
      <c r="CK760" s="295"/>
      <c r="CO760" s="358"/>
      <c r="CP760" s="295"/>
      <c r="CQ760" s="358"/>
      <c r="CR760" s="358"/>
      <c r="CS760" s="358"/>
      <c r="CT760" s="295"/>
      <c r="CX760" s="358"/>
      <c r="CY760" s="295"/>
      <c r="CZ760" s="358"/>
      <c r="DA760" s="358"/>
      <c r="DB760" s="358"/>
      <c r="DC760" s="295"/>
    </row>
    <row r="761" spans="48:107">
      <c r="AV761" s="358"/>
      <c r="AW761" s="295"/>
      <c r="AX761" s="295"/>
      <c r="AY761" s="358"/>
      <c r="AZ761" s="358"/>
      <c r="BA761" s="295"/>
      <c r="BE761" s="358"/>
      <c r="BF761" s="295"/>
      <c r="BG761" s="358"/>
      <c r="BH761" s="358"/>
      <c r="BI761" s="358"/>
      <c r="BJ761" s="295"/>
      <c r="BN761" s="358"/>
      <c r="BO761" s="295"/>
      <c r="BP761" s="358"/>
      <c r="BQ761" s="358"/>
      <c r="BR761" s="358"/>
      <c r="BS761" s="295"/>
      <c r="BW761" s="358"/>
      <c r="BX761" s="295"/>
      <c r="BY761" s="358"/>
      <c r="BZ761" s="358"/>
      <c r="CA761" s="358"/>
      <c r="CB761" s="295"/>
      <c r="CF761" s="358"/>
      <c r="CG761" s="295"/>
      <c r="CH761" s="358"/>
      <c r="CI761" s="358"/>
      <c r="CJ761" s="358"/>
      <c r="CK761" s="295"/>
      <c r="CO761" s="358"/>
      <c r="CP761" s="295"/>
      <c r="CQ761" s="358"/>
      <c r="CR761" s="358"/>
      <c r="CS761" s="358"/>
      <c r="CT761" s="295"/>
      <c r="CX761" s="358"/>
      <c r="CY761" s="295"/>
      <c r="CZ761" s="358"/>
      <c r="DA761" s="358"/>
      <c r="DB761" s="358"/>
      <c r="DC761" s="295"/>
    </row>
    <row r="762" spans="48:107">
      <c r="AV762" s="358"/>
      <c r="AW762" s="295"/>
      <c r="AX762" s="295"/>
      <c r="AY762" s="358"/>
      <c r="AZ762" s="358"/>
      <c r="BA762" s="295"/>
      <c r="BE762" s="358"/>
      <c r="BF762" s="295"/>
      <c r="BG762" s="358"/>
      <c r="BH762" s="358"/>
      <c r="BI762" s="358"/>
      <c r="BJ762" s="295"/>
      <c r="BN762" s="358"/>
      <c r="BO762" s="295"/>
      <c r="BP762" s="358"/>
      <c r="BQ762" s="358"/>
      <c r="BR762" s="358"/>
      <c r="BS762" s="295"/>
      <c r="BW762" s="358"/>
      <c r="BX762" s="295"/>
      <c r="BY762" s="358"/>
      <c r="BZ762" s="358"/>
      <c r="CA762" s="358"/>
      <c r="CB762" s="295"/>
      <c r="CF762" s="358"/>
      <c r="CG762" s="295"/>
      <c r="CH762" s="358"/>
      <c r="CI762" s="358"/>
      <c r="CJ762" s="358"/>
      <c r="CK762" s="295"/>
      <c r="CO762" s="358"/>
      <c r="CP762" s="295"/>
      <c r="CQ762" s="358"/>
      <c r="CR762" s="358"/>
      <c r="CS762" s="358"/>
      <c r="CT762" s="295"/>
      <c r="CX762" s="358"/>
      <c r="CY762" s="295"/>
      <c r="CZ762" s="358"/>
      <c r="DA762" s="358"/>
      <c r="DB762" s="358"/>
      <c r="DC762" s="295"/>
    </row>
    <row r="763" spans="48:107">
      <c r="AV763" s="358"/>
      <c r="AW763" s="295"/>
      <c r="AX763" s="295"/>
      <c r="AY763" s="358"/>
      <c r="AZ763" s="358"/>
      <c r="BA763" s="295"/>
      <c r="BE763" s="358"/>
      <c r="BF763" s="295"/>
      <c r="BG763" s="358"/>
      <c r="BH763" s="358"/>
      <c r="BI763" s="358"/>
      <c r="BJ763" s="295"/>
      <c r="BN763" s="358"/>
      <c r="BO763" s="295"/>
      <c r="BP763" s="358"/>
      <c r="BQ763" s="358"/>
      <c r="BR763" s="358"/>
      <c r="BS763" s="295"/>
      <c r="BW763" s="358"/>
      <c r="BX763" s="295"/>
      <c r="BY763" s="358"/>
      <c r="BZ763" s="358"/>
      <c r="CA763" s="358"/>
      <c r="CB763" s="295"/>
      <c r="CF763" s="358"/>
      <c r="CG763" s="295"/>
      <c r="CH763" s="358"/>
      <c r="CI763" s="358"/>
      <c r="CJ763" s="358"/>
      <c r="CK763" s="295"/>
      <c r="CO763" s="358"/>
      <c r="CP763" s="295"/>
      <c r="CQ763" s="358"/>
      <c r="CR763" s="358"/>
      <c r="CS763" s="358"/>
      <c r="CT763" s="295"/>
      <c r="CX763" s="358"/>
      <c r="CY763" s="295"/>
      <c r="CZ763" s="358"/>
      <c r="DA763" s="358"/>
      <c r="DB763" s="358"/>
      <c r="DC763" s="295"/>
    </row>
    <row r="764" spans="48:107">
      <c r="AV764" s="358"/>
      <c r="AW764" s="295"/>
      <c r="AX764" s="295"/>
      <c r="AY764" s="358"/>
      <c r="AZ764" s="358"/>
      <c r="BA764" s="295"/>
      <c r="BE764" s="358"/>
      <c r="BF764" s="295"/>
      <c r="BG764" s="358"/>
      <c r="BH764" s="358"/>
      <c r="BI764" s="358"/>
      <c r="BJ764" s="295"/>
      <c r="BN764" s="358"/>
      <c r="BO764" s="295"/>
      <c r="BP764" s="358"/>
      <c r="BQ764" s="358"/>
      <c r="BR764" s="358"/>
      <c r="BS764" s="295"/>
      <c r="BW764" s="358"/>
      <c r="BX764" s="295"/>
      <c r="BY764" s="358"/>
      <c r="BZ764" s="358"/>
      <c r="CA764" s="358"/>
      <c r="CB764" s="295"/>
      <c r="CF764" s="358"/>
      <c r="CG764" s="295"/>
      <c r="CH764" s="358"/>
      <c r="CI764" s="358"/>
      <c r="CJ764" s="358"/>
      <c r="CK764" s="295"/>
      <c r="CO764" s="358"/>
      <c r="CP764" s="295"/>
      <c r="CQ764" s="358"/>
      <c r="CR764" s="358"/>
      <c r="CS764" s="358"/>
      <c r="CT764" s="295"/>
      <c r="CX764" s="358"/>
      <c r="CY764" s="295"/>
      <c r="CZ764" s="358"/>
      <c r="DA764" s="358"/>
      <c r="DB764" s="358"/>
      <c r="DC764" s="295"/>
    </row>
    <row r="765" spans="48:107">
      <c r="AV765" s="358"/>
      <c r="AW765" s="295"/>
      <c r="AX765" s="295"/>
      <c r="AY765" s="358"/>
      <c r="AZ765" s="358"/>
      <c r="BA765" s="295"/>
      <c r="BE765" s="358"/>
      <c r="BF765" s="295"/>
      <c r="BG765" s="358"/>
      <c r="BH765" s="358"/>
      <c r="BI765" s="358"/>
      <c r="BJ765" s="295"/>
      <c r="BN765" s="358"/>
      <c r="BO765" s="295"/>
      <c r="BP765" s="358"/>
      <c r="BQ765" s="358"/>
      <c r="BR765" s="358"/>
      <c r="BS765" s="295"/>
      <c r="BW765" s="358"/>
      <c r="BX765" s="295"/>
      <c r="BY765" s="358"/>
      <c r="BZ765" s="358"/>
      <c r="CA765" s="358"/>
      <c r="CB765" s="295"/>
      <c r="CF765" s="358"/>
      <c r="CG765" s="295"/>
      <c r="CH765" s="358"/>
      <c r="CI765" s="358"/>
      <c r="CJ765" s="358"/>
      <c r="CK765" s="295"/>
      <c r="CO765" s="358"/>
      <c r="CP765" s="295"/>
      <c r="CQ765" s="358"/>
      <c r="CR765" s="358"/>
      <c r="CS765" s="358"/>
      <c r="CT765" s="295"/>
      <c r="CX765" s="358"/>
      <c r="CY765" s="295"/>
      <c r="CZ765" s="358"/>
      <c r="DA765" s="358"/>
      <c r="DB765" s="358"/>
      <c r="DC765" s="295"/>
    </row>
    <row r="766" spans="48:107">
      <c r="AV766" s="358"/>
      <c r="AW766" s="295"/>
      <c r="AX766" s="295"/>
      <c r="AY766" s="358"/>
      <c r="AZ766" s="358"/>
      <c r="BA766" s="295"/>
      <c r="BE766" s="358"/>
      <c r="BF766" s="295"/>
      <c r="BG766" s="358"/>
      <c r="BH766" s="358"/>
      <c r="BI766" s="358"/>
      <c r="BJ766" s="295"/>
      <c r="BN766" s="358"/>
      <c r="BO766" s="295"/>
      <c r="BP766" s="358"/>
      <c r="BQ766" s="358"/>
      <c r="BR766" s="358"/>
      <c r="BS766" s="295"/>
      <c r="BW766" s="358"/>
      <c r="BX766" s="295"/>
      <c r="BY766" s="358"/>
      <c r="BZ766" s="358"/>
      <c r="CA766" s="358"/>
      <c r="CB766" s="295"/>
      <c r="CF766" s="358"/>
      <c r="CG766" s="295"/>
      <c r="CH766" s="358"/>
      <c r="CI766" s="358"/>
      <c r="CJ766" s="358"/>
      <c r="CK766" s="295"/>
      <c r="CO766" s="358"/>
      <c r="CP766" s="295"/>
      <c r="CQ766" s="358"/>
      <c r="CR766" s="358"/>
      <c r="CS766" s="358"/>
      <c r="CT766" s="295"/>
      <c r="CX766" s="358"/>
      <c r="CY766" s="295"/>
      <c r="CZ766" s="358"/>
      <c r="DA766" s="358"/>
      <c r="DB766" s="358"/>
      <c r="DC766" s="295"/>
    </row>
    <row r="767" spans="48:107">
      <c r="AV767" s="358"/>
      <c r="AW767" s="295"/>
      <c r="AX767" s="295"/>
      <c r="AY767" s="358"/>
      <c r="AZ767" s="358"/>
      <c r="BA767" s="295"/>
      <c r="BE767" s="358"/>
      <c r="BF767" s="295"/>
      <c r="BG767" s="358"/>
      <c r="BH767" s="358"/>
      <c r="BI767" s="358"/>
      <c r="BJ767" s="295"/>
      <c r="BN767" s="358"/>
      <c r="BO767" s="295"/>
      <c r="BP767" s="358"/>
      <c r="BQ767" s="358"/>
      <c r="BR767" s="358"/>
      <c r="BS767" s="295"/>
      <c r="BW767" s="358"/>
      <c r="BX767" s="295"/>
      <c r="BY767" s="358"/>
      <c r="BZ767" s="358"/>
      <c r="CA767" s="358"/>
      <c r="CB767" s="295"/>
      <c r="CF767" s="358"/>
      <c r="CG767" s="295"/>
      <c r="CH767" s="358"/>
      <c r="CI767" s="358"/>
      <c r="CJ767" s="358"/>
      <c r="CK767" s="295"/>
      <c r="CO767" s="358"/>
      <c r="CP767" s="295"/>
      <c r="CQ767" s="358"/>
      <c r="CR767" s="358"/>
      <c r="CS767" s="358"/>
      <c r="CT767" s="295"/>
      <c r="CX767" s="358"/>
      <c r="CY767" s="295"/>
      <c r="CZ767" s="358"/>
      <c r="DA767" s="358"/>
      <c r="DB767" s="358"/>
      <c r="DC767" s="295"/>
    </row>
    <row r="768" spans="48:107">
      <c r="AV768" s="358"/>
      <c r="AW768" s="295"/>
      <c r="AX768" s="295"/>
      <c r="AY768" s="358"/>
      <c r="AZ768" s="358"/>
      <c r="BA768" s="295"/>
      <c r="BE768" s="358"/>
      <c r="BF768" s="295"/>
      <c r="BG768" s="358"/>
      <c r="BH768" s="358"/>
      <c r="BI768" s="358"/>
      <c r="BJ768" s="295"/>
      <c r="BN768" s="358"/>
      <c r="BO768" s="295"/>
      <c r="BP768" s="358"/>
      <c r="BQ768" s="358"/>
      <c r="BR768" s="358"/>
      <c r="BS768" s="295"/>
      <c r="BW768" s="358"/>
      <c r="BX768" s="295"/>
      <c r="BY768" s="358"/>
      <c r="BZ768" s="358"/>
      <c r="CA768" s="358"/>
      <c r="CB768" s="295"/>
      <c r="CF768" s="358"/>
      <c r="CG768" s="295"/>
      <c r="CH768" s="358"/>
      <c r="CI768" s="358"/>
      <c r="CJ768" s="358"/>
      <c r="CK768" s="295"/>
      <c r="CO768" s="358"/>
      <c r="CP768" s="295"/>
      <c r="CQ768" s="358"/>
      <c r="CR768" s="358"/>
      <c r="CS768" s="358"/>
      <c r="CT768" s="295"/>
      <c r="CX768" s="358"/>
      <c r="CY768" s="295"/>
      <c r="CZ768" s="358"/>
      <c r="DA768" s="358"/>
      <c r="DB768" s="358"/>
      <c r="DC768" s="295"/>
    </row>
    <row r="769" spans="48:107">
      <c r="AV769" s="358"/>
      <c r="AW769" s="295"/>
      <c r="AX769" s="295"/>
      <c r="AY769" s="358"/>
      <c r="AZ769" s="358"/>
      <c r="BA769" s="295"/>
      <c r="BE769" s="358"/>
      <c r="BF769" s="295"/>
      <c r="BG769" s="358"/>
      <c r="BH769" s="358"/>
      <c r="BI769" s="358"/>
      <c r="BJ769" s="295"/>
      <c r="BN769" s="358"/>
      <c r="BO769" s="295"/>
      <c r="BP769" s="358"/>
      <c r="BQ769" s="358"/>
      <c r="BR769" s="358"/>
      <c r="BS769" s="295"/>
      <c r="BW769" s="358"/>
      <c r="BX769" s="295"/>
      <c r="BY769" s="358"/>
      <c r="BZ769" s="358"/>
      <c r="CA769" s="358"/>
      <c r="CB769" s="295"/>
      <c r="CF769" s="358"/>
      <c r="CG769" s="295"/>
      <c r="CH769" s="358"/>
      <c r="CI769" s="358"/>
      <c r="CJ769" s="358"/>
      <c r="CK769" s="295"/>
      <c r="CO769" s="358"/>
      <c r="CP769" s="295"/>
      <c r="CQ769" s="358"/>
      <c r="CR769" s="358"/>
      <c r="CS769" s="358"/>
      <c r="CT769" s="295"/>
      <c r="CX769" s="358"/>
      <c r="CY769" s="295"/>
      <c r="CZ769" s="358"/>
      <c r="DA769" s="358"/>
      <c r="DB769" s="358"/>
      <c r="DC769" s="295"/>
    </row>
    <row r="770" spans="48:107">
      <c r="AV770" s="358"/>
      <c r="AW770" s="295"/>
      <c r="AX770" s="295"/>
      <c r="AY770" s="358"/>
      <c r="AZ770" s="358"/>
      <c r="BA770" s="295"/>
      <c r="BE770" s="358"/>
      <c r="BF770" s="295"/>
      <c r="BG770" s="358"/>
      <c r="BH770" s="358"/>
      <c r="BI770" s="358"/>
      <c r="BJ770" s="295"/>
      <c r="BN770" s="358"/>
      <c r="BO770" s="295"/>
      <c r="BP770" s="358"/>
      <c r="BQ770" s="358"/>
      <c r="BR770" s="358"/>
      <c r="BS770" s="295"/>
      <c r="BW770" s="358"/>
      <c r="BX770" s="295"/>
      <c r="BY770" s="358"/>
      <c r="BZ770" s="358"/>
      <c r="CA770" s="358"/>
      <c r="CB770" s="295"/>
      <c r="CF770" s="358"/>
      <c r="CG770" s="295"/>
      <c r="CH770" s="358"/>
      <c r="CI770" s="358"/>
      <c r="CJ770" s="358"/>
      <c r="CK770" s="295"/>
      <c r="CO770" s="358"/>
      <c r="CP770" s="295"/>
      <c r="CQ770" s="358"/>
      <c r="CR770" s="358"/>
      <c r="CS770" s="358"/>
      <c r="CT770" s="295"/>
      <c r="CX770" s="358"/>
      <c r="CY770" s="295"/>
      <c r="CZ770" s="358"/>
      <c r="DA770" s="358"/>
      <c r="DB770" s="358"/>
      <c r="DC770" s="295"/>
    </row>
    <row r="771" spans="48:107">
      <c r="AV771" s="358"/>
      <c r="AW771" s="295"/>
      <c r="AX771" s="295"/>
      <c r="AY771" s="358"/>
      <c r="AZ771" s="358"/>
      <c r="BA771" s="295"/>
      <c r="BE771" s="358"/>
      <c r="BF771" s="295"/>
      <c r="BG771" s="358"/>
      <c r="BH771" s="358"/>
      <c r="BI771" s="358"/>
      <c r="BJ771" s="295"/>
      <c r="BN771" s="358"/>
      <c r="BO771" s="295"/>
      <c r="BP771" s="358"/>
      <c r="BQ771" s="358"/>
      <c r="BR771" s="358"/>
      <c r="BS771" s="295"/>
      <c r="BW771" s="358"/>
      <c r="BX771" s="295"/>
      <c r="BY771" s="358"/>
      <c r="BZ771" s="358"/>
      <c r="CA771" s="358"/>
      <c r="CB771" s="295"/>
      <c r="CF771" s="358"/>
      <c r="CG771" s="295"/>
      <c r="CH771" s="358"/>
      <c r="CI771" s="358"/>
      <c r="CJ771" s="358"/>
      <c r="CK771" s="295"/>
      <c r="CO771" s="358"/>
      <c r="CP771" s="295"/>
      <c r="CQ771" s="358"/>
      <c r="CR771" s="358"/>
      <c r="CS771" s="358"/>
      <c r="CT771" s="295"/>
      <c r="CX771" s="358"/>
      <c r="CY771" s="295"/>
      <c r="CZ771" s="358"/>
      <c r="DA771" s="358"/>
      <c r="DB771" s="358"/>
      <c r="DC771" s="295"/>
    </row>
    <row r="772" spans="48:107">
      <c r="AV772" s="358"/>
      <c r="AW772" s="295"/>
      <c r="AX772" s="295"/>
      <c r="AY772" s="358"/>
      <c r="AZ772" s="358"/>
      <c r="BA772" s="295"/>
      <c r="BE772" s="358"/>
      <c r="BF772" s="295"/>
      <c r="BG772" s="358"/>
      <c r="BH772" s="358"/>
      <c r="BI772" s="358"/>
      <c r="BJ772" s="295"/>
      <c r="BN772" s="358"/>
      <c r="BO772" s="295"/>
      <c r="BP772" s="358"/>
      <c r="BQ772" s="358"/>
      <c r="BR772" s="358"/>
      <c r="BS772" s="295"/>
      <c r="BW772" s="358"/>
      <c r="BX772" s="295"/>
      <c r="BY772" s="358"/>
      <c r="BZ772" s="358"/>
      <c r="CA772" s="358"/>
      <c r="CB772" s="295"/>
      <c r="CF772" s="358"/>
      <c r="CG772" s="295"/>
      <c r="CH772" s="358"/>
      <c r="CI772" s="358"/>
      <c r="CJ772" s="358"/>
      <c r="CK772" s="295"/>
      <c r="CO772" s="358"/>
      <c r="CP772" s="295"/>
      <c r="CQ772" s="358"/>
      <c r="CR772" s="358"/>
      <c r="CS772" s="358"/>
      <c r="CT772" s="295"/>
      <c r="CX772" s="358"/>
      <c r="CY772" s="295"/>
      <c r="CZ772" s="358"/>
      <c r="DA772" s="358"/>
      <c r="DB772" s="358"/>
      <c r="DC772" s="295"/>
    </row>
    <row r="773" spans="48:107">
      <c r="AV773" s="358"/>
      <c r="AW773" s="295"/>
      <c r="AX773" s="295"/>
      <c r="AY773" s="358"/>
      <c r="AZ773" s="358"/>
      <c r="BA773" s="295"/>
      <c r="BE773" s="358"/>
      <c r="BF773" s="295"/>
      <c r="BG773" s="358"/>
      <c r="BH773" s="358"/>
      <c r="BI773" s="358"/>
      <c r="BJ773" s="295"/>
      <c r="BN773" s="358"/>
      <c r="BO773" s="295"/>
      <c r="BP773" s="358"/>
      <c r="BQ773" s="358"/>
      <c r="BR773" s="358"/>
      <c r="BS773" s="295"/>
      <c r="BW773" s="358"/>
      <c r="BX773" s="295"/>
      <c r="BY773" s="358"/>
      <c r="BZ773" s="358"/>
      <c r="CA773" s="358"/>
      <c r="CB773" s="295"/>
      <c r="CF773" s="358"/>
      <c r="CG773" s="295"/>
      <c r="CH773" s="358"/>
      <c r="CI773" s="358"/>
      <c r="CJ773" s="358"/>
      <c r="CK773" s="295"/>
      <c r="CO773" s="358"/>
      <c r="CP773" s="295"/>
      <c r="CQ773" s="358"/>
      <c r="CR773" s="358"/>
      <c r="CS773" s="358"/>
      <c r="CT773" s="295"/>
      <c r="CX773" s="358"/>
      <c r="CY773" s="295"/>
      <c r="CZ773" s="358"/>
      <c r="DA773" s="358"/>
      <c r="DB773" s="358"/>
      <c r="DC773" s="295"/>
    </row>
    <row r="774" spans="48:107">
      <c r="AV774" s="358"/>
      <c r="AW774" s="295"/>
      <c r="AX774" s="295"/>
      <c r="AY774" s="358"/>
      <c r="AZ774" s="358"/>
      <c r="BA774" s="295"/>
      <c r="BE774" s="358"/>
      <c r="BF774" s="295"/>
      <c r="BG774" s="358"/>
      <c r="BH774" s="358"/>
      <c r="BI774" s="358"/>
      <c r="BJ774" s="295"/>
      <c r="BN774" s="358"/>
      <c r="BO774" s="295"/>
      <c r="BP774" s="358"/>
      <c r="BQ774" s="358"/>
      <c r="BR774" s="358"/>
      <c r="BS774" s="295"/>
      <c r="BW774" s="358"/>
      <c r="BX774" s="295"/>
      <c r="BY774" s="358"/>
      <c r="BZ774" s="358"/>
      <c r="CA774" s="358"/>
      <c r="CB774" s="295"/>
      <c r="CF774" s="358"/>
      <c r="CG774" s="295"/>
      <c r="CH774" s="358"/>
      <c r="CI774" s="358"/>
      <c r="CJ774" s="358"/>
      <c r="CK774" s="295"/>
      <c r="CO774" s="358"/>
      <c r="CP774" s="295"/>
      <c r="CQ774" s="358"/>
      <c r="CR774" s="358"/>
      <c r="CS774" s="358"/>
      <c r="CT774" s="295"/>
      <c r="CX774" s="358"/>
      <c r="CY774" s="295"/>
      <c r="CZ774" s="358"/>
      <c r="DA774" s="358"/>
      <c r="DB774" s="358"/>
      <c r="DC774" s="295"/>
    </row>
    <row r="775" spans="48:107">
      <c r="AV775" s="358"/>
      <c r="AW775" s="295"/>
      <c r="AX775" s="295"/>
      <c r="AY775" s="358"/>
      <c r="AZ775" s="358"/>
      <c r="BA775" s="295"/>
      <c r="BE775" s="358"/>
      <c r="BF775" s="295"/>
      <c r="BG775" s="358"/>
      <c r="BH775" s="358"/>
      <c r="BI775" s="358"/>
      <c r="BJ775" s="295"/>
      <c r="BN775" s="358"/>
      <c r="BO775" s="295"/>
      <c r="BP775" s="358"/>
      <c r="BQ775" s="358"/>
      <c r="BR775" s="358"/>
      <c r="BS775" s="295"/>
      <c r="BW775" s="358"/>
      <c r="BX775" s="295"/>
      <c r="BY775" s="358"/>
      <c r="BZ775" s="358"/>
      <c r="CA775" s="358"/>
      <c r="CB775" s="295"/>
      <c r="CF775" s="358"/>
      <c r="CG775" s="295"/>
      <c r="CH775" s="358"/>
      <c r="CI775" s="358"/>
      <c r="CJ775" s="358"/>
      <c r="CK775" s="295"/>
      <c r="CO775" s="358"/>
      <c r="CP775" s="295"/>
      <c r="CQ775" s="358"/>
      <c r="CR775" s="358"/>
      <c r="CS775" s="358"/>
      <c r="CT775" s="295"/>
      <c r="CX775" s="358"/>
      <c r="CY775" s="295"/>
      <c r="CZ775" s="358"/>
      <c r="DA775" s="358"/>
      <c r="DB775" s="358"/>
      <c r="DC775" s="295"/>
    </row>
    <row r="776" spans="48:107">
      <c r="AV776" s="358"/>
      <c r="AW776" s="295"/>
      <c r="AX776" s="295"/>
      <c r="AY776" s="358"/>
      <c r="AZ776" s="358"/>
      <c r="BA776" s="295"/>
      <c r="BE776" s="358"/>
      <c r="BF776" s="295"/>
      <c r="BG776" s="358"/>
      <c r="BH776" s="358"/>
      <c r="BI776" s="358"/>
      <c r="BJ776" s="295"/>
      <c r="BN776" s="358"/>
      <c r="BO776" s="295"/>
      <c r="BP776" s="358"/>
      <c r="BQ776" s="358"/>
      <c r="BR776" s="358"/>
      <c r="BS776" s="295"/>
      <c r="BW776" s="358"/>
      <c r="BX776" s="295"/>
      <c r="BY776" s="358"/>
      <c r="BZ776" s="358"/>
      <c r="CA776" s="358"/>
      <c r="CB776" s="295"/>
      <c r="CF776" s="358"/>
      <c r="CG776" s="295"/>
      <c r="CH776" s="358"/>
      <c r="CI776" s="358"/>
      <c r="CJ776" s="358"/>
      <c r="CK776" s="295"/>
      <c r="CO776" s="358"/>
      <c r="CP776" s="295"/>
      <c r="CQ776" s="358"/>
      <c r="CR776" s="358"/>
      <c r="CS776" s="358"/>
      <c r="CT776" s="295"/>
      <c r="CX776" s="358"/>
      <c r="CY776" s="295"/>
      <c r="CZ776" s="358"/>
      <c r="DA776" s="358"/>
      <c r="DB776" s="358"/>
      <c r="DC776" s="295"/>
    </row>
    <row r="777" spans="48:107">
      <c r="AV777" s="358"/>
      <c r="AW777" s="295"/>
      <c r="AX777" s="295"/>
      <c r="AY777" s="358"/>
      <c r="AZ777" s="358"/>
      <c r="BA777" s="295"/>
      <c r="BE777" s="358"/>
      <c r="BF777" s="295"/>
      <c r="BG777" s="358"/>
      <c r="BH777" s="358"/>
      <c r="BI777" s="358"/>
      <c r="BJ777" s="295"/>
      <c r="BN777" s="358"/>
      <c r="BO777" s="295"/>
      <c r="BP777" s="358"/>
      <c r="BQ777" s="358"/>
      <c r="BR777" s="358"/>
      <c r="BS777" s="295"/>
      <c r="BW777" s="358"/>
      <c r="BX777" s="295"/>
      <c r="BY777" s="358"/>
      <c r="BZ777" s="358"/>
      <c r="CA777" s="358"/>
      <c r="CB777" s="295"/>
      <c r="CF777" s="358"/>
      <c r="CG777" s="295"/>
      <c r="CH777" s="358"/>
      <c r="CI777" s="358"/>
      <c r="CJ777" s="358"/>
      <c r="CK777" s="295"/>
      <c r="CO777" s="358"/>
      <c r="CP777" s="295"/>
      <c r="CQ777" s="358"/>
      <c r="CR777" s="358"/>
      <c r="CS777" s="358"/>
      <c r="CT777" s="295"/>
      <c r="CX777" s="358"/>
      <c r="CY777" s="295"/>
      <c r="CZ777" s="358"/>
      <c r="DA777" s="358"/>
      <c r="DB777" s="358"/>
      <c r="DC777" s="295"/>
    </row>
    <row r="778" spans="48:107">
      <c r="AV778" s="358"/>
      <c r="AW778" s="295"/>
      <c r="AX778" s="295"/>
      <c r="AY778" s="358"/>
      <c r="AZ778" s="358"/>
      <c r="BA778" s="295"/>
      <c r="BE778" s="358"/>
      <c r="BF778" s="295"/>
      <c r="BG778" s="358"/>
      <c r="BH778" s="358"/>
      <c r="BI778" s="358"/>
      <c r="BJ778" s="295"/>
      <c r="BN778" s="358"/>
      <c r="BO778" s="295"/>
      <c r="BP778" s="358"/>
      <c r="BQ778" s="358"/>
      <c r="BR778" s="358"/>
      <c r="BS778" s="295"/>
      <c r="BW778" s="358"/>
      <c r="BX778" s="295"/>
      <c r="BY778" s="358"/>
      <c r="BZ778" s="358"/>
      <c r="CA778" s="358"/>
      <c r="CB778" s="295"/>
      <c r="CF778" s="358"/>
      <c r="CG778" s="295"/>
      <c r="CH778" s="358"/>
      <c r="CI778" s="358"/>
      <c r="CJ778" s="358"/>
      <c r="CK778" s="295"/>
      <c r="CO778" s="358"/>
      <c r="CP778" s="295"/>
      <c r="CQ778" s="358"/>
      <c r="CR778" s="358"/>
      <c r="CS778" s="358"/>
      <c r="CT778" s="295"/>
      <c r="CX778" s="358"/>
      <c r="CY778" s="295"/>
      <c r="CZ778" s="358"/>
      <c r="DA778" s="358"/>
      <c r="DB778" s="358"/>
      <c r="DC778" s="295"/>
    </row>
    <row r="779" spans="48:107">
      <c r="AV779" s="358"/>
      <c r="AW779" s="295"/>
      <c r="AX779" s="295"/>
      <c r="AY779" s="358"/>
      <c r="AZ779" s="358"/>
      <c r="BA779" s="295"/>
      <c r="BE779" s="358"/>
      <c r="BF779" s="295"/>
      <c r="BG779" s="358"/>
      <c r="BH779" s="358"/>
      <c r="BI779" s="358"/>
      <c r="BJ779" s="295"/>
      <c r="BN779" s="358"/>
      <c r="BO779" s="295"/>
      <c r="BP779" s="358"/>
      <c r="BQ779" s="358"/>
      <c r="BR779" s="358"/>
      <c r="BS779" s="295"/>
      <c r="BW779" s="358"/>
      <c r="BX779" s="295"/>
      <c r="BY779" s="358"/>
      <c r="BZ779" s="358"/>
      <c r="CA779" s="358"/>
      <c r="CB779" s="295"/>
      <c r="CF779" s="358"/>
      <c r="CG779" s="295"/>
      <c r="CH779" s="358"/>
      <c r="CI779" s="358"/>
      <c r="CJ779" s="358"/>
      <c r="CK779" s="295"/>
      <c r="CO779" s="358"/>
      <c r="CP779" s="295"/>
      <c r="CQ779" s="358"/>
      <c r="CR779" s="358"/>
      <c r="CS779" s="358"/>
      <c r="CT779" s="295"/>
      <c r="CX779" s="358"/>
      <c r="CY779" s="295"/>
      <c r="CZ779" s="358"/>
      <c r="DA779" s="358"/>
      <c r="DB779" s="358"/>
      <c r="DC779" s="295"/>
    </row>
    <row r="780" spans="48:107">
      <c r="AV780" s="358"/>
      <c r="AW780" s="295"/>
      <c r="AX780" s="295"/>
      <c r="AY780" s="358"/>
      <c r="AZ780" s="358"/>
      <c r="BA780" s="295"/>
      <c r="BE780" s="358"/>
      <c r="BF780" s="295"/>
      <c r="BG780" s="358"/>
      <c r="BH780" s="358"/>
      <c r="BI780" s="358"/>
      <c r="BJ780" s="295"/>
      <c r="BN780" s="358"/>
      <c r="BO780" s="295"/>
      <c r="BP780" s="358"/>
      <c r="BQ780" s="358"/>
      <c r="BR780" s="358"/>
      <c r="BS780" s="295"/>
      <c r="BW780" s="358"/>
      <c r="BX780" s="295"/>
      <c r="BY780" s="358"/>
      <c r="BZ780" s="358"/>
      <c r="CA780" s="358"/>
      <c r="CB780" s="295"/>
      <c r="CF780" s="358"/>
      <c r="CG780" s="295"/>
      <c r="CH780" s="358"/>
      <c r="CI780" s="358"/>
      <c r="CJ780" s="358"/>
      <c r="CK780" s="295"/>
      <c r="CO780" s="358"/>
      <c r="CP780" s="295"/>
      <c r="CQ780" s="358"/>
      <c r="CR780" s="358"/>
      <c r="CS780" s="358"/>
      <c r="CT780" s="295"/>
      <c r="CX780" s="358"/>
      <c r="CY780" s="295"/>
      <c r="CZ780" s="358"/>
      <c r="DA780" s="358"/>
      <c r="DB780" s="358"/>
      <c r="DC780" s="295"/>
    </row>
    <row r="781" spans="48:107">
      <c r="AV781" s="358"/>
      <c r="AW781" s="295"/>
      <c r="AX781" s="295"/>
      <c r="AY781" s="358"/>
      <c r="AZ781" s="358"/>
      <c r="BA781" s="295"/>
      <c r="BE781" s="358"/>
      <c r="BF781" s="295"/>
      <c r="BG781" s="358"/>
      <c r="BH781" s="358"/>
      <c r="BI781" s="358"/>
      <c r="BJ781" s="295"/>
      <c r="BN781" s="358"/>
      <c r="BO781" s="295"/>
      <c r="BP781" s="358"/>
      <c r="BQ781" s="358"/>
      <c r="BR781" s="358"/>
      <c r="BS781" s="295"/>
      <c r="BW781" s="358"/>
      <c r="BX781" s="295"/>
      <c r="BY781" s="358"/>
      <c r="BZ781" s="358"/>
      <c r="CA781" s="358"/>
      <c r="CB781" s="295"/>
      <c r="CF781" s="358"/>
      <c r="CG781" s="295"/>
      <c r="CH781" s="358"/>
      <c r="CI781" s="358"/>
      <c r="CJ781" s="358"/>
      <c r="CK781" s="295"/>
      <c r="CO781" s="358"/>
      <c r="CP781" s="295"/>
      <c r="CQ781" s="358"/>
      <c r="CR781" s="358"/>
      <c r="CS781" s="358"/>
      <c r="CT781" s="295"/>
      <c r="CX781" s="358"/>
      <c r="CY781" s="295"/>
      <c r="CZ781" s="358"/>
      <c r="DA781" s="358"/>
      <c r="DB781" s="358"/>
      <c r="DC781" s="295"/>
    </row>
    <row r="782" spans="48:107">
      <c r="AV782" s="358"/>
      <c r="AW782" s="295"/>
      <c r="AX782" s="295"/>
      <c r="AY782" s="358"/>
      <c r="AZ782" s="358"/>
      <c r="BA782" s="295"/>
      <c r="BE782" s="358"/>
      <c r="BF782" s="295"/>
      <c r="BG782" s="358"/>
      <c r="BH782" s="358"/>
      <c r="BI782" s="358"/>
      <c r="BJ782" s="295"/>
      <c r="BN782" s="358"/>
      <c r="BO782" s="295"/>
      <c r="BP782" s="358"/>
      <c r="BQ782" s="358"/>
      <c r="BR782" s="358"/>
      <c r="BS782" s="295"/>
      <c r="BW782" s="358"/>
      <c r="BX782" s="295"/>
      <c r="BY782" s="358"/>
      <c r="BZ782" s="358"/>
      <c r="CA782" s="358"/>
      <c r="CB782" s="295"/>
      <c r="CF782" s="358"/>
      <c r="CG782" s="295"/>
      <c r="CH782" s="358"/>
      <c r="CI782" s="358"/>
      <c r="CJ782" s="358"/>
      <c r="CK782" s="295"/>
      <c r="CO782" s="358"/>
      <c r="CP782" s="295"/>
      <c r="CQ782" s="358"/>
      <c r="CR782" s="358"/>
      <c r="CS782" s="358"/>
      <c r="CT782" s="295"/>
      <c r="CX782" s="358"/>
      <c r="CY782" s="295"/>
      <c r="CZ782" s="358"/>
      <c r="DA782" s="358"/>
      <c r="DB782" s="358"/>
      <c r="DC782" s="295"/>
    </row>
    <row r="783" spans="48:107">
      <c r="AV783" s="358"/>
      <c r="AW783" s="295"/>
      <c r="AX783" s="295"/>
      <c r="AY783" s="358"/>
      <c r="AZ783" s="358"/>
      <c r="BA783" s="295"/>
      <c r="BE783" s="358"/>
      <c r="BF783" s="295"/>
      <c r="BG783" s="358"/>
      <c r="BH783" s="358"/>
      <c r="BI783" s="358"/>
      <c r="BJ783" s="295"/>
      <c r="BN783" s="358"/>
      <c r="BO783" s="295"/>
      <c r="BP783" s="358"/>
      <c r="BQ783" s="358"/>
      <c r="BR783" s="358"/>
      <c r="BS783" s="295"/>
      <c r="BW783" s="358"/>
      <c r="BX783" s="295"/>
      <c r="BY783" s="358"/>
      <c r="BZ783" s="358"/>
      <c r="CA783" s="358"/>
      <c r="CB783" s="295"/>
      <c r="CF783" s="358"/>
      <c r="CG783" s="295"/>
      <c r="CH783" s="358"/>
      <c r="CI783" s="358"/>
      <c r="CJ783" s="358"/>
      <c r="CK783" s="295"/>
      <c r="CO783" s="358"/>
      <c r="CP783" s="295"/>
      <c r="CQ783" s="358"/>
      <c r="CR783" s="358"/>
      <c r="CS783" s="358"/>
      <c r="CT783" s="295"/>
      <c r="CX783" s="358"/>
      <c r="CY783" s="295"/>
      <c r="CZ783" s="358"/>
      <c r="DA783" s="358"/>
      <c r="DB783" s="358"/>
      <c r="DC783" s="295"/>
    </row>
    <row r="784" spans="48:107">
      <c r="AV784" s="358"/>
      <c r="AW784" s="295"/>
      <c r="AX784" s="295"/>
      <c r="AY784" s="358"/>
      <c r="AZ784" s="358"/>
      <c r="BA784" s="295"/>
      <c r="BE784" s="358"/>
      <c r="BF784" s="295"/>
      <c r="BG784" s="358"/>
      <c r="BH784" s="358"/>
      <c r="BI784" s="358"/>
      <c r="BJ784" s="295"/>
      <c r="BN784" s="358"/>
      <c r="BO784" s="295"/>
      <c r="BP784" s="358"/>
      <c r="BQ784" s="358"/>
      <c r="BR784" s="358"/>
      <c r="BS784" s="295"/>
      <c r="BW784" s="358"/>
      <c r="BX784" s="295"/>
      <c r="BY784" s="358"/>
      <c r="BZ784" s="358"/>
      <c r="CA784" s="358"/>
      <c r="CB784" s="295"/>
      <c r="CF784" s="358"/>
      <c r="CG784" s="295"/>
      <c r="CH784" s="358"/>
      <c r="CI784" s="358"/>
      <c r="CJ784" s="358"/>
      <c r="CK784" s="295"/>
      <c r="CO784" s="358"/>
      <c r="CP784" s="295"/>
      <c r="CQ784" s="358"/>
      <c r="CR784" s="358"/>
      <c r="CS784" s="358"/>
      <c r="CT784" s="295"/>
      <c r="CX784" s="358"/>
      <c r="CY784" s="295"/>
      <c r="CZ784" s="358"/>
      <c r="DA784" s="358"/>
      <c r="DB784" s="358"/>
      <c r="DC784" s="295"/>
    </row>
    <row r="785" spans="48:107">
      <c r="AV785" s="358"/>
      <c r="AW785" s="295"/>
      <c r="AX785" s="295"/>
      <c r="AY785" s="358"/>
      <c r="AZ785" s="358"/>
      <c r="BA785" s="295"/>
      <c r="BE785" s="358"/>
      <c r="BF785" s="295"/>
      <c r="BG785" s="358"/>
      <c r="BH785" s="358"/>
      <c r="BI785" s="358"/>
      <c r="BJ785" s="295"/>
      <c r="BN785" s="358"/>
      <c r="BO785" s="295"/>
      <c r="BP785" s="358"/>
      <c r="BQ785" s="358"/>
      <c r="BR785" s="358"/>
      <c r="BS785" s="295"/>
      <c r="BW785" s="358"/>
      <c r="BX785" s="295"/>
      <c r="BY785" s="358"/>
      <c r="BZ785" s="358"/>
      <c r="CA785" s="358"/>
      <c r="CB785" s="295"/>
      <c r="CF785" s="358"/>
      <c r="CG785" s="295"/>
      <c r="CH785" s="358"/>
      <c r="CI785" s="358"/>
      <c r="CJ785" s="358"/>
      <c r="CK785" s="295"/>
      <c r="CO785" s="358"/>
      <c r="CP785" s="295"/>
      <c r="CQ785" s="358"/>
      <c r="CR785" s="358"/>
      <c r="CS785" s="358"/>
      <c r="CT785" s="295"/>
      <c r="CX785" s="358"/>
      <c r="CY785" s="295"/>
      <c r="CZ785" s="358"/>
      <c r="DA785" s="358"/>
      <c r="DB785" s="358"/>
      <c r="DC785" s="295"/>
    </row>
    <row r="786" spans="48:107">
      <c r="AV786" s="358"/>
      <c r="AW786" s="295"/>
      <c r="AX786" s="295"/>
      <c r="AY786" s="358"/>
      <c r="AZ786" s="358"/>
      <c r="BA786" s="295"/>
      <c r="BE786" s="358"/>
      <c r="BF786" s="295"/>
      <c r="BG786" s="358"/>
      <c r="BH786" s="358"/>
      <c r="BI786" s="358"/>
      <c r="BJ786" s="295"/>
      <c r="BN786" s="358"/>
      <c r="BO786" s="295"/>
      <c r="BP786" s="358"/>
      <c r="BQ786" s="358"/>
      <c r="BR786" s="358"/>
      <c r="BS786" s="295"/>
      <c r="BW786" s="358"/>
      <c r="BX786" s="295"/>
      <c r="BY786" s="358"/>
      <c r="BZ786" s="358"/>
      <c r="CA786" s="358"/>
      <c r="CB786" s="295"/>
      <c r="CF786" s="358"/>
      <c r="CG786" s="295"/>
      <c r="CH786" s="358"/>
      <c r="CI786" s="358"/>
      <c r="CJ786" s="358"/>
      <c r="CK786" s="295"/>
      <c r="CO786" s="358"/>
      <c r="CP786" s="295"/>
      <c r="CQ786" s="358"/>
      <c r="CR786" s="358"/>
      <c r="CS786" s="358"/>
      <c r="CT786" s="295"/>
      <c r="CX786" s="358"/>
      <c r="CY786" s="295"/>
      <c r="CZ786" s="358"/>
      <c r="DA786" s="358"/>
      <c r="DB786" s="358"/>
      <c r="DC786" s="295"/>
    </row>
    <row r="787" spans="48:107">
      <c r="AV787" s="358"/>
      <c r="AW787" s="295"/>
      <c r="AX787" s="295"/>
      <c r="AY787" s="358"/>
      <c r="AZ787" s="358"/>
      <c r="BA787" s="295"/>
      <c r="BE787" s="358"/>
      <c r="BF787" s="295"/>
      <c r="BG787" s="358"/>
      <c r="BH787" s="358"/>
      <c r="BI787" s="358"/>
      <c r="BJ787" s="295"/>
      <c r="BN787" s="358"/>
      <c r="BO787" s="295"/>
      <c r="BP787" s="358"/>
      <c r="BQ787" s="358"/>
      <c r="BR787" s="358"/>
      <c r="BS787" s="295"/>
      <c r="BW787" s="358"/>
      <c r="BX787" s="295"/>
      <c r="BY787" s="358"/>
      <c r="BZ787" s="358"/>
      <c r="CA787" s="358"/>
      <c r="CB787" s="295"/>
      <c r="CF787" s="358"/>
      <c r="CG787" s="295"/>
      <c r="CH787" s="358"/>
      <c r="CI787" s="358"/>
      <c r="CJ787" s="358"/>
      <c r="CK787" s="295"/>
      <c r="CO787" s="358"/>
      <c r="CP787" s="295"/>
      <c r="CQ787" s="358"/>
      <c r="CR787" s="358"/>
      <c r="CS787" s="358"/>
      <c r="CT787" s="295"/>
      <c r="CX787" s="358"/>
      <c r="CY787" s="295"/>
      <c r="CZ787" s="358"/>
      <c r="DA787" s="358"/>
      <c r="DB787" s="358"/>
      <c r="DC787" s="295"/>
    </row>
    <row r="788" spans="48:107">
      <c r="AV788" s="358"/>
      <c r="AW788" s="295"/>
      <c r="AX788" s="295"/>
      <c r="AY788" s="358"/>
      <c r="AZ788" s="358"/>
      <c r="BA788" s="295"/>
      <c r="BE788" s="358"/>
      <c r="BF788" s="295"/>
      <c r="BG788" s="358"/>
      <c r="BH788" s="358"/>
      <c r="BI788" s="358"/>
      <c r="BJ788" s="295"/>
      <c r="BN788" s="358"/>
      <c r="BO788" s="295"/>
      <c r="BP788" s="358"/>
      <c r="BQ788" s="358"/>
      <c r="BR788" s="358"/>
      <c r="BS788" s="295"/>
      <c r="BW788" s="358"/>
      <c r="BX788" s="295"/>
      <c r="BY788" s="358"/>
      <c r="BZ788" s="358"/>
      <c r="CA788" s="358"/>
      <c r="CB788" s="295"/>
      <c r="CF788" s="358"/>
      <c r="CG788" s="295"/>
      <c r="CH788" s="358"/>
      <c r="CI788" s="358"/>
      <c r="CJ788" s="358"/>
      <c r="CK788" s="295"/>
      <c r="CO788" s="358"/>
      <c r="CP788" s="295"/>
      <c r="CQ788" s="358"/>
      <c r="CR788" s="358"/>
      <c r="CS788" s="358"/>
      <c r="CT788" s="295"/>
      <c r="CX788" s="358"/>
      <c r="CY788" s="295"/>
      <c r="CZ788" s="358"/>
      <c r="DA788" s="358"/>
      <c r="DB788" s="358"/>
      <c r="DC788" s="295"/>
    </row>
    <row r="789" spans="48:107">
      <c r="AV789" s="358"/>
      <c r="AW789" s="295"/>
      <c r="AX789" s="295"/>
      <c r="AY789" s="358"/>
      <c r="AZ789" s="358"/>
      <c r="BA789" s="295"/>
      <c r="BE789" s="358"/>
      <c r="BF789" s="295"/>
      <c r="BG789" s="358"/>
      <c r="BH789" s="358"/>
      <c r="BI789" s="358"/>
      <c r="BJ789" s="295"/>
      <c r="BN789" s="358"/>
      <c r="BO789" s="295"/>
      <c r="BP789" s="358"/>
      <c r="BQ789" s="358"/>
      <c r="BR789" s="358"/>
      <c r="BS789" s="295"/>
      <c r="BW789" s="358"/>
      <c r="BX789" s="295"/>
      <c r="BY789" s="358"/>
      <c r="BZ789" s="358"/>
      <c r="CA789" s="358"/>
      <c r="CB789" s="295"/>
      <c r="CF789" s="358"/>
      <c r="CG789" s="295"/>
      <c r="CH789" s="358"/>
      <c r="CI789" s="358"/>
      <c r="CJ789" s="358"/>
      <c r="CK789" s="295"/>
      <c r="CO789" s="358"/>
      <c r="CP789" s="295"/>
      <c r="CQ789" s="358"/>
      <c r="CR789" s="358"/>
      <c r="CS789" s="358"/>
      <c r="CT789" s="295"/>
      <c r="CX789" s="358"/>
      <c r="CY789" s="295"/>
      <c r="CZ789" s="358"/>
      <c r="DA789" s="358"/>
      <c r="DB789" s="358"/>
      <c r="DC789" s="295"/>
    </row>
    <row r="790" spans="48:107">
      <c r="AV790" s="358"/>
      <c r="AW790" s="295"/>
      <c r="AX790" s="295"/>
      <c r="AY790" s="358"/>
      <c r="AZ790" s="358"/>
      <c r="BA790" s="295"/>
      <c r="BE790" s="358"/>
      <c r="BF790" s="295"/>
      <c r="BG790" s="358"/>
      <c r="BH790" s="358"/>
      <c r="BI790" s="358"/>
      <c r="BJ790" s="295"/>
      <c r="BN790" s="358"/>
      <c r="BO790" s="295"/>
      <c r="BP790" s="358"/>
      <c r="BQ790" s="358"/>
      <c r="BR790" s="358"/>
      <c r="BS790" s="295"/>
      <c r="BW790" s="358"/>
      <c r="BX790" s="295"/>
      <c r="BY790" s="358"/>
      <c r="BZ790" s="358"/>
      <c r="CA790" s="358"/>
      <c r="CB790" s="295"/>
      <c r="CF790" s="358"/>
      <c r="CG790" s="295"/>
      <c r="CH790" s="358"/>
      <c r="CI790" s="358"/>
      <c r="CJ790" s="358"/>
      <c r="CK790" s="295"/>
      <c r="CO790" s="358"/>
      <c r="CP790" s="295"/>
      <c r="CQ790" s="358"/>
      <c r="CR790" s="358"/>
      <c r="CS790" s="358"/>
      <c r="CT790" s="295"/>
      <c r="CX790" s="358"/>
      <c r="CY790" s="295"/>
      <c r="CZ790" s="358"/>
      <c r="DA790" s="358"/>
      <c r="DB790" s="358"/>
      <c r="DC790" s="295"/>
    </row>
    <row r="791" spans="48:107">
      <c r="AV791" s="358"/>
      <c r="AW791" s="295"/>
      <c r="AX791" s="295"/>
      <c r="AY791" s="358"/>
      <c r="AZ791" s="358"/>
      <c r="BA791" s="295"/>
      <c r="BE791" s="358"/>
      <c r="BF791" s="295"/>
      <c r="BG791" s="358"/>
      <c r="BH791" s="358"/>
      <c r="BI791" s="358"/>
      <c r="BJ791" s="295"/>
      <c r="BN791" s="358"/>
      <c r="BO791" s="295"/>
      <c r="BP791" s="358"/>
      <c r="BQ791" s="358"/>
      <c r="BR791" s="358"/>
      <c r="BS791" s="295"/>
      <c r="BW791" s="358"/>
      <c r="BX791" s="295"/>
      <c r="BY791" s="358"/>
      <c r="BZ791" s="358"/>
      <c r="CA791" s="358"/>
      <c r="CB791" s="295"/>
      <c r="CF791" s="358"/>
      <c r="CG791" s="295"/>
      <c r="CH791" s="358"/>
      <c r="CI791" s="358"/>
      <c r="CJ791" s="358"/>
      <c r="CK791" s="295"/>
      <c r="CO791" s="358"/>
      <c r="CP791" s="295"/>
      <c r="CQ791" s="358"/>
      <c r="CR791" s="358"/>
      <c r="CS791" s="358"/>
      <c r="CT791" s="295"/>
      <c r="CX791" s="358"/>
      <c r="CY791" s="295"/>
      <c r="CZ791" s="358"/>
      <c r="DA791" s="358"/>
      <c r="DB791" s="358"/>
      <c r="DC791" s="295"/>
    </row>
    <row r="792" spans="48:107">
      <c r="AV792" s="358"/>
      <c r="AW792" s="295"/>
      <c r="AX792" s="295"/>
      <c r="AY792" s="358"/>
      <c r="AZ792" s="358"/>
      <c r="BA792" s="295"/>
      <c r="BE792" s="358"/>
      <c r="BF792" s="295"/>
      <c r="BG792" s="358"/>
      <c r="BH792" s="358"/>
      <c r="BI792" s="358"/>
      <c r="BJ792" s="295"/>
      <c r="BN792" s="358"/>
      <c r="BO792" s="295"/>
      <c r="BP792" s="358"/>
      <c r="BQ792" s="358"/>
      <c r="BR792" s="358"/>
      <c r="BS792" s="295"/>
      <c r="BW792" s="358"/>
      <c r="BX792" s="295"/>
      <c r="BY792" s="358"/>
      <c r="BZ792" s="358"/>
      <c r="CA792" s="358"/>
      <c r="CB792" s="295"/>
      <c r="CF792" s="358"/>
      <c r="CG792" s="295"/>
      <c r="CH792" s="358"/>
      <c r="CI792" s="358"/>
      <c r="CJ792" s="358"/>
      <c r="CK792" s="295"/>
      <c r="CO792" s="358"/>
      <c r="CP792" s="295"/>
      <c r="CQ792" s="358"/>
      <c r="CR792" s="358"/>
      <c r="CS792" s="358"/>
      <c r="CT792" s="295"/>
      <c r="CX792" s="358"/>
      <c r="CY792" s="295"/>
      <c r="CZ792" s="358"/>
      <c r="DA792" s="358"/>
      <c r="DB792" s="358"/>
      <c r="DC792" s="295"/>
    </row>
    <row r="793" spans="48:107">
      <c r="AV793" s="358"/>
      <c r="AW793" s="295"/>
      <c r="AX793" s="295"/>
      <c r="AY793" s="358"/>
      <c r="AZ793" s="358"/>
      <c r="BA793" s="295"/>
      <c r="BE793" s="358"/>
      <c r="BF793" s="295"/>
      <c r="BG793" s="358"/>
      <c r="BH793" s="358"/>
      <c r="BI793" s="358"/>
      <c r="BJ793" s="295"/>
      <c r="BN793" s="358"/>
      <c r="BO793" s="295"/>
      <c r="BP793" s="358"/>
      <c r="BQ793" s="358"/>
      <c r="BR793" s="358"/>
      <c r="BS793" s="295"/>
      <c r="BW793" s="358"/>
      <c r="BX793" s="295"/>
      <c r="BY793" s="358"/>
      <c r="BZ793" s="358"/>
      <c r="CA793" s="358"/>
      <c r="CB793" s="295"/>
      <c r="CF793" s="358"/>
      <c r="CG793" s="295"/>
      <c r="CH793" s="358"/>
      <c r="CI793" s="358"/>
      <c r="CJ793" s="358"/>
      <c r="CK793" s="295"/>
      <c r="CO793" s="358"/>
      <c r="CP793" s="295"/>
      <c r="CQ793" s="358"/>
      <c r="CR793" s="358"/>
      <c r="CS793" s="358"/>
      <c r="CT793" s="295"/>
      <c r="CX793" s="358"/>
      <c r="CY793" s="295"/>
      <c r="CZ793" s="358"/>
      <c r="DA793" s="358"/>
      <c r="DB793" s="358"/>
      <c r="DC793" s="295"/>
    </row>
    <row r="794" spans="48:107">
      <c r="AV794" s="358"/>
      <c r="AW794" s="295"/>
      <c r="AX794" s="295"/>
      <c r="AY794" s="358"/>
      <c r="AZ794" s="358"/>
      <c r="BA794" s="295"/>
      <c r="BE794" s="358"/>
      <c r="BF794" s="295"/>
      <c r="BG794" s="358"/>
      <c r="BH794" s="358"/>
      <c r="BI794" s="358"/>
      <c r="BJ794" s="295"/>
      <c r="BN794" s="358"/>
      <c r="BO794" s="295"/>
      <c r="BP794" s="358"/>
      <c r="BQ794" s="358"/>
      <c r="BR794" s="358"/>
      <c r="BS794" s="295"/>
      <c r="BW794" s="358"/>
      <c r="BX794" s="295"/>
      <c r="BY794" s="358"/>
      <c r="BZ794" s="358"/>
      <c r="CA794" s="358"/>
      <c r="CB794" s="295"/>
      <c r="CF794" s="358"/>
      <c r="CG794" s="295"/>
      <c r="CH794" s="358"/>
      <c r="CI794" s="358"/>
      <c r="CJ794" s="358"/>
      <c r="CK794" s="295"/>
      <c r="CO794" s="358"/>
      <c r="CP794" s="295"/>
      <c r="CQ794" s="358"/>
      <c r="CR794" s="358"/>
      <c r="CS794" s="358"/>
      <c r="CT794" s="295"/>
      <c r="CX794" s="358"/>
      <c r="CY794" s="295"/>
      <c r="CZ794" s="358"/>
      <c r="DA794" s="358"/>
      <c r="DB794" s="358"/>
      <c r="DC794" s="295"/>
    </row>
    <row r="795" spans="48:107">
      <c r="AV795" s="358"/>
      <c r="AW795" s="295"/>
      <c r="AX795" s="295"/>
      <c r="AY795" s="358"/>
      <c r="AZ795" s="358"/>
      <c r="BA795" s="295"/>
      <c r="BE795" s="358"/>
      <c r="BF795" s="295"/>
      <c r="BG795" s="358"/>
      <c r="BH795" s="358"/>
      <c r="BI795" s="358"/>
      <c r="BJ795" s="295"/>
      <c r="BN795" s="358"/>
      <c r="BO795" s="295"/>
      <c r="BP795" s="358"/>
      <c r="BQ795" s="358"/>
      <c r="BR795" s="358"/>
      <c r="BS795" s="295"/>
      <c r="BW795" s="358"/>
      <c r="BX795" s="295"/>
      <c r="BY795" s="358"/>
      <c r="BZ795" s="358"/>
      <c r="CA795" s="358"/>
      <c r="CB795" s="295"/>
      <c r="CF795" s="358"/>
      <c r="CG795" s="295"/>
      <c r="CH795" s="358"/>
      <c r="CI795" s="358"/>
      <c r="CJ795" s="358"/>
      <c r="CK795" s="295"/>
      <c r="CO795" s="358"/>
      <c r="CP795" s="295"/>
      <c r="CQ795" s="358"/>
      <c r="CR795" s="358"/>
      <c r="CS795" s="358"/>
      <c r="CT795" s="295"/>
      <c r="CX795" s="358"/>
      <c r="CY795" s="295"/>
      <c r="CZ795" s="358"/>
      <c r="DA795" s="358"/>
      <c r="DB795" s="358"/>
      <c r="DC795" s="295"/>
    </row>
    <row r="796" spans="48:107">
      <c r="AV796" s="358"/>
      <c r="AW796" s="295"/>
      <c r="AX796" s="295"/>
      <c r="AY796" s="358"/>
      <c r="AZ796" s="358"/>
      <c r="BA796" s="295"/>
      <c r="BE796" s="358"/>
      <c r="BF796" s="295"/>
      <c r="BG796" s="358"/>
      <c r="BH796" s="358"/>
      <c r="BI796" s="358"/>
      <c r="BJ796" s="295"/>
      <c r="BN796" s="358"/>
      <c r="BO796" s="295"/>
      <c r="BP796" s="358"/>
      <c r="BQ796" s="358"/>
      <c r="BR796" s="358"/>
      <c r="BS796" s="295"/>
      <c r="BW796" s="358"/>
      <c r="BX796" s="295"/>
      <c r="BY796" s="358"/>
      <c r="BZ796" s="358"/>
      <c r="CA796" s="358"/>
      <c r="CB796" s="295"/>
      <c r="CF796" s="358"/>
      <c r="CG796" s="295"/>
      <c r="CH796" s="358"/>
      <c r="CI796" s="358"/>
      <c r="CJ796" s="358"/>
      <c r="CK796" s="295"/>
      <c r="CO796" s="358"/>
      <c r="CP796" s="295"/>
      <c r="CQ796" s="358"/>
      <c r="CR796" s="358"/>
      <c r="CS796" s="358"/>
      <c r="CT796" s="295"/>
      <c r="CX796" s="358"/>
      <c r="CY796" s="295"/>
      <c r="CZ796" s="358"/>
      <c r="DA796" s="358"/>
      <c r="DB796" s="358"/>
      <c r="DC796" s="295"/>
    </row>
    <row r="797" spans="48:107">
      <c r="AV797" s="358"/>
      <c r="AW797" s="295"/>
      <c r="AX797" s="295"/>
      <c r="AY797" s="358"/>
      <c r="AZ797" s="358"/>
      <c r="BA797" s="295"/>
      <c r="BE797" s="358"/>
      <c r="BF797" s="295"/>
      <c r="BG797" s="358"/>
      <c r="BH797" s="358"/>
      <c r="BI797" s="358"/>
      <c r="BJ797" s="295"/>
      <c r="BN797" s="358"/>
      <c r="BO797" s="295"/>
      <c r="BP797" s="358"/>
      <c r="BQ797" s="358"/>
      <c r="BR797" s="358"/>
      <c r="BS797" s="295"/>
      <c r="BW797" s="358"/>
      <c r="BX797" s="295"/>
      <c r="BY797" s="358"/>
      <c r="BZ797" s="358"/>
      <c r="CA797" s="358"/>
      <c r="CB797" s="295"/>
      <c r="CF797" s="358"/>
      <c r="CG797" s="295"/>
      <c r="CH797" s="358"/>
      <c r="CI797" s="358"/>
      <c r="CJ797" s="358"/>
      <c r="CK797" s="295"/>
      <c r="CO797" s="358"/>
      <c r="CP797" s="295"/>
      <c r="CQ797" s="358"/>
      <c r="CR797" s="358"/>
      <c r="CS797" s="358"/>
      <c r="CT797" s="295"/>
      <c r="CX797" s="358"/>
      <c r="CY797" s="295"/>
      <c r="CZ797" s="358"/>
      <c r="DA797" s="358"/>
      <c r="DB797" s="358"/>
      <c r="DC797" s="295"/>
    </row>
    <row r="798" spans="48:107">
      <c r="AV798" s="358"/>
      <c r="AW798" s="295"/>
      <c r="AX798" s="295"/>
      <c r="AY798" s="358"/>
      <c r="AZ798" s="358"/>
      <c r="BA798" s="295"/>
      <c r="BE798" s="358"/>
      <c r="BF798" s="295"/>
      <c r="BG798" s="358"/>
      <c r="BH798" s="358"/>
      <c r="BI798" s="358"/>
      <c r="BJ798" s="295"/>
      <c r="BN798" s="358"/>
      <c r="BO798" s="295"/>
      <c r="BP798" s="358"/>
      <c r="BQ798" s="358"/>
      <c r="BR798" s="358"/>
      <c r="BS798" s="295"/>
      <c r="BW798" s="358"/>
      <c r="BX798" s="295"/>
      <c r="BY798" s="358"/>
      <c r="BZ798" s="358"/>
      <c r="CA798" s="358"/>
      <c r="CB798" s="295"/>
      <c r="CF798" s="358"/>
      <c r="CG798" s="295"/>
      <c r="CH798" s="358"/>
      <c r="CI798" s="358"/>
      <c r="CJ798" s="358"/>
      <c r="CK798" s="295"/>
      <c r="CO798" s="358"/>
      <c r="CP798" s="295"/>
      <c r="CQ798" s="358"/>
      <c r="CR798" s="358"/>
      <c r="CS798" s="358"/>
      <c r="CT798" s="295"/>
      <c r="CX798" s="358"/>
      <c r="CY798" s="295"/>
      <c r="CZ798" s="358"/>
      <c r="DA798" s="358"/>
      <c r="DB798" s="358"/>
      <c r="DC798" s="295"/>
    </row>
    <row r="799" spans="48:107">
      <c r="AV799" s="358"/>
      <c r="AW799" s="295"/>
      <c r="AX799" s="295"/>
      <c r="AY799" s="358"/>
      <c r="AZ799" s="358"/>
      <c r="BA799" s="295"/>
      <c r="BE799" s="358"/>
      <c r="BF799" s="295"/>
      <c r="BG799" s="358"/>
      <c r="BH799" s="358"/>
      <c r="BI799" s="358"/>
      <c r="BJ799" s="295"/>
      <c r="BN799" s="358"/>
      <c r="BO799" s="295"/>
      <c r="BP799" s="358"/>
      <c r="BQ799" s="358"/>
      <c r="BR799" s="358"/>
      <c r="BS799" s="295"/>
      <c r="BW799" s="358"/>
      <c r="BX799" s="295"/>
      <c r="BY799" s="358"/>
      <c r="BZ799" s="358"/>
      <c r="CA799" s="358"/>
      <c r="CB799" s="295"/>
      <c r="CF799" s="358"/>
      <c r="CG799" s="295"/>
      <c r="CH799" s="358"/>
      <c r="CI799" s="358"/>
      <c r="CJ799" s="358"/>
      <c r="CK799" s="295"/>
      <c r="CO799" s="358"/>
      <c r="CP799" s="295"/>
      <c r="CQ799" s="358"/>
      <c r="CR799" s="358"/>
      <c r="CS799" s="358"/>
      <c r="CT799" s="295"/>
      <c r="CX799" s="358"/>
      <c r="CY799" s="295"/>
      <c r="CZ799" s="358"/>
      <c r="DA799" s="358"/>
      <c r="DB799" s="358"/>
      <c r="DC799" s="295"/>
    </row>
    <row r="800" spans="48:107">
      <c r="AV800" s="358"/>
      <c r="AW800" s="295"/>
      <c r="AX800" s="358"/>
      <c r="AY800" s="358"/>
      <c r="AZ800" s="358"/>
      <c r="BA800" s="295"/>
      <c r="BE800" s="358"/>
      <c r="BF800" s="295"/>
      <c r="BG800" s="358"/>
      <c r="BH800" s="358"/>
      <c r="BI800" s="358"/>
      <c r="BJ800" s="295"/>
      <c r="BN800" s="358"/>
      <c r="BO800" s="295"/>
      <c r="BP800" s="358"/>
      <c r="BQ800" s="358"/>
      <c r="BR800" s="358"/>
      <c r="BS800" s="295"/>
      <c r="BW800" s="358"/>
      <c r="BX800" s="295"/>
      <c r="BY800" s="358"/>
      <c r="BZ800" s="358"/>
      <c r="CA800" s="358"/>
      <c r="CB800" s="295"/>
      <c r="CF800" s="358"/>
      <c r="CG800" s="295"/>
      <c r="CH800" s="358"/>
      <c r="CI800" s="358"/>
      <c r="CJ800" s="358"/>
      <c r="CK800" s="295"/>
      <c r="CO800" s="358"/>
      <c r="CP800" s="295"/>
      <c r="CQ800" s="358"/>
      <c r="CR800" s="358"/>
      <c r="CS800" s="358"/>
      <c r="CT800" s="295"/>
      <c r="CX800" s="358"/>
      <c r="CY800" s="295"/>
      <c r="CZ800" s="358"/>
      <c r="DA800" s="358"/>
      <c r="DB800" s="358"/>
      <c r="DC800" s="295"/>
    </row>
    <row r="801" spans="48:107">
      <c r="AV801" s="358"/>
      <c r="AW801" s="295"/>
      <c r="AX801" s="358"/>
      <c r="AY801" s="358"/>
      <c r="AZ801" s="358"/>
      <c r="BA801" s="295"/>
      <c r="BE801" s="358"/>
      <c r="BF801" s="295"/>
      <c r="BG801" s="358"/>
      <c r="BH801" s="358"/>
      <c r="BI801" s="358"/>
      <c r="BJ801" s="295"/>
      <c r="BN801" s="358"/>
      <c r="BO801" s="295"/>
      <c r="BP801" s="358"/>
      <c r="BQ801" s="358"/>
      <c r="BR801" s="358"/>
      <c r="BS801" s="295"/>
      <c r="BW801" s="358"/>
      <c r="BX801" s="295"/>
      <c r="BY801" s="358"/>
      <c r="BZ801" s="358"/>
      <c r="CA801" s="358"/>
      <c r="CB801" s="295"/>
      <c r="CF801" s="358"/>
      <c r="CG801" s="295"/>
      <c r="CH801" s="358"/>
      <c r="CI801" s="358"/>
      <c r="CJ801" s="358"/>
      <c r="CK801" s="295"/>
      <c r="CO801" s="358"/>
      <c r="CP801" s="295"/>
      <c r="CQ801" s="358"/>
      <c r="CR801" s="358"/>
      <c r="CS801" s="358"/>
      <c r="CT801" s="295"/>
      <c r="CX801" s="358"/>
      <c r="CY801" s="295"/>
      <c r="CZ801" s="358"/>
      <c r="DA801" s="358"/>
      <c r="DB801" s="358"/>
      <c r="DC801" s="295"/>
    </row>
    <row r="802" spans="48:107">
      <c r="AV802" s="358"/>
      <c r="AW802" s="295"/>
      <c r="AX802" s="358"/>
      <c r="AY802" s="358"/>
      <c r="AZ802" s="358"/>
      <c r="BA802" s="295"/>
      <c r="BE802" s="358"/>
      <c r="BF802" s="295"/>
      <c r="BG802" s="358"/>
      <c r="BH802" s="358"/>
      <c r="BI802" s="358"/>
      <c r="BJ802" s="295"/>
      <c r="BN802" s="358"/>
      <c r="BO802" s="295"/>
      <c r="BP802" s="358"/>
      <c r="BQ802" s="358"/>
      <c r="BR802" s="358"/>
      <c r="BS802" s="295"/>
      <c r="BW802" s="358"/>
      <c r="BX802" s="295"/>
      <c r="BY802" s="358"/>
      <c r="BZ802" s="358"/>
      <c r="CA802" s="358"/>
      <c r="CB802" s="295"/>
      <c r="CF802" s="358"/>
      <c r="CG802" s="295"/>
      <c r="CH802" s="358"/>
      <c r="CI802" s="358"/>
      <c r="CJ802" s="358"/>
      <c r="CK802" s="295"/>
      <c r="CO802" s="358"/>
      <c r="CP802" s="295"/>
      <c r="CQ802" s="358"/>
      <c r="CR802" s="358"/>
      <c r="CS802" s="358"/>
      <c r="CT802" s="295"/>
      <c r="CX802" s="358"/>
      <c r="CY802" s="295"/>
      <c r="CZ802" s="358"/>
      <c r="DA802" s="358"/>
      <c r="DB802" s="358"/>
      <c r="DC802" s="295"/>
    </row>
    <row r="803" spans="48:107">
      <c r="AV803" s="358"/>
      <c r="AW803" s="295"/>
      <c r="AX803" s="358"/>
      <c r="AY803" s="358"/>
      <c r="AZ803" s="358"/>
      <c r="BA803" s="295"/>
      <c r="BE803" s="358"/>
      <c r="BF803" s="295"/>
      <c r="BG803" s="358"/>
      <c r="BH803" s="358"/>
      <c r="BI803" s="358"/>
      <c r="BJ803" s="295"/>
      <c r="BN803" s="358"/>
      <c r="BO803" s="295"/>
      <c r="BP803" s="358"/>
      <c r="BQ803" s="358"/>
      <c r="BR803" s="358"/>
      <c r="BS803" s="295"/>
      <c r="BW803" s="358"/>
      <c r="BX803" s="295"/>
      <c r="BY803" s="358"/>
      <c r="BZ803" s="358"/>
      <c r="CA803" s="358"/>
      <c r="CB803" s="295"/>
      <c r="CF803" s="358"/>
      <c r="CG803" s="295"/>
      <c r="CH803" s="358"/>
      <c r="CI803" s="358"/>
      <c r="CJ803" s="358"/>
      <c r="CK803" s="295"/>
      <c r="CO803" s="358"/>
      <c r="CP803" s="295"/>
      <c r="CQ803" s="358"/>
      <c r="CR803" s="358"/>
      <c r="CS803" s="358"/>
      <c r="CT803" s="295"/>
      <c r="CX803" s="358"/>
      <c r="CY803" s="295"/>
      <c r="CZ803" s="358"/>
      <c r="DA803" s="358"/>
      <c r="DB803" s="358"/>
      <c r="DC803" s="295"/>
    </row>
    <row r="804" spans="48:107">
      <c r="AV804" s="358"/>
      <c r="AW804" s="295"/>
      <c r="AX804" s="358"/>
      <c r="AY804" s="358"/>
      <c r="AZ804" s="358"/>
      <c r="BA804" s="295"/>
      <c r="BE804" s="358"/>
      <c r="BF804" s="295"/>
      <c r="BG804" s="358"/>
      <c r="BH804" s="358"/>
      <c r="BI804" s="358"/>
      <c r="BJ804" s="295"/>
      <c r="BN804" s="358"/>
      <c r="BO804" s="295"/>
      <c r="BP804" s="358"/>
      <c r="BQ804" s="358"/>
      <c r="BR804" s="358"/>
      <c r="BS804" s="295"/>
      <c r="BW804" s="358"/>
      <c r="BX804" s="295"/>
      <c r="BY804" s="358"/>
      <c r="BZ804" s="358"/>
      <c r="CA804" s="358"/>
      <c r="CB804" s="295"/>
      <c r="CF804" s="358"/>
      <c r="CG804" s="295"/>
      <c r="CH804" s="358"/>
      <c r="CI804" s="358"/>
      <c r="CJ804" s="358"/>
      <c r="CK804" s="295"/>
      <c r="CO804" s="358"/>
      <c r="CP804" s="295"/>
      <c r="CQ804" s="358"/>
      <c r="CR804" s="358"/>
      <c r="CS804" s="358"/>
      <c r="CT804" s="295"/>
      <c r="CX804" s="358"/>
      <c r="CY804" s="295"/>
      <c r="CZ804" s="358"/>
      <c r="DA804" s="358"/>
      <c r="DB804" s="358"/>
      <c r="DC804" s="295"/>
    </row>
    <row r="805" spans="48:107">
      <c r="AV805" s="358"/>
      <c r="AW805" s="295"/>
      <c r="AX805" s="358"/>
      <c r="AY805" s="358"/>
      <c r="AZ805" s="358"/>
      <c r="BA805" s="295"/>
      <c r="BE805" s="358"/>
      <c r="BF805" s="295"/>
      <c r="BG805" s="358"/>
      <c r="BH805" s="358"/>
      <c r="BI805" s="358"/>
      <c r="BJ805" s="295"/>
      <c r="BN805" s="358"/>
      <c r="BO805" s="295"/>
      <c r="BP805" s="358"/>
      <c r="BQ805" s="358"/>
      <c r="BR805" s="358"/>
      <c r="BS805" s="295"/>
      <c r="BW805" s="358"/>
      <c r="BX805" s="295"/>
      <c r="BY805" s="358"/>
      <c r="BZ805" s="358"/>
      <c r="CA805" s="358"/>
      <c r="CB805" s="295"/>
      <c r="CF805" s="358"/>
      <c r="CG805" s="295"/>
      <c r="CH805" s="358"/>
      <c r="CI805" s="358"/>
      <c r="CJ805" s="358"/>
      <c r="CK805" s="295"/>
      <c r="CO805" s="358"/>
      <c r="CP805" s="295"/>
      <c r="CQ805" s="358"/>
      <c r="CR805" s="358"/>
      <c r="CS805" s="358"/>
      <c r="CT805" s="295"/>
      <c r="CX805" s="358"/>
      <c r="CY805" s="295"/>
      <c r="CZ805" s="358"/>
      <c r="DA805" s="358"/>
      <c r="DB805" s="358"/>
      <c r="DC805" s="295"/>
    </row>
    <row r="806" spans="48:107">
      <c r="AV806" s="358"/>
      <c r="AW806" s="295"/>
      <c r="AX806" s="358"/>
      <c r="AY806" s="358"/>
      <c r="AZ806" s="358"/>
      <c r="BA806" s="295"/>
      <c r="BE806" s="358"/>
      <c r="BF806" s="295"/>
      <c r="BG806" s="358"/>
      <c r="BH806" s="358"/>
      <c r="BI806" s="358"/>
      <c r="BJ806" s="295"/>
      <c r="BN806" s="358"/>
      <c r="BO806" s="295"/>
      <c r="BP806" s="358"/>
      <c r="BQ806" s="358"/>
      <c r="BR806" s="358"/>
      <c r="BS806" s="295"/>
      <c r="BW806" s="358"/>
      <c r="BX806" s="295"/>
      <c r="BY806" s="358"/>
      <c r="BZ806" s="358"/>
      <c r="CA806" s="358"/>
      <c r="CB806" s="295"/>
      <c r="CF806" s="358"/>
      <c r="CG806" s="295"/>
      <c r="CH806" s="358"/>
      <c r="CI806" s="358"/>
      <c r="CJ806" s="358"/>
      <c r="CK806" s="295"/>
      <c r="CO806" s="358"/>
      <c r="CP806" s="295"/>
      <c r="CQ806" s="358"/>
      <c r="CR806" s="358"/>
      <c r="CS806" s="358"/>
      <c r="CT806" s="295"/>
      <c r="CX806" s="358"/>
      <c r="CY806" s="295"/>
      <c r="CZ806" s="358"/>
      <c r="DA806" s="358"/>
      <c r="DB806" s="358"/>
      <c r="DC806" s="295"/>
    </row>
    <row r="807" spans="48:107">
      <c r="AV807" s="358"/>
      <c r="AW807" s="295"/>
      <c r="AX807" s="358"/>
      <c r="AY807" s="358"/>
      <c r="AZ807" s="358"/>
      <c r="BA807" s="295"/>
      <c r="BE807" s="358"/>
      <c r="BF807" s="295"/>
      <c r="BG807" s="358"/>
      <c r="BH807" s="358"/>
      <c r="BI807" s="358"/>
      <c r="BJ807" s="295"/>
      <c r="BN807" s="358"/>
      <c r="BO807" s="295"/>
      <c r="BP807" s="358"/>
      <c r="BQ807" s="358"/>
      <c r="BR807" s="358"/>
      <c r="BS807" s="295"/>
      <c r="BW807" s="358"/>
      <c r="BX807" s="295"/>
      <c r="BY807" s="358"/>
      <c r="BZ807" s="358"/>
      <c r="CA807" s="358"/>
      <c r="CB807" s="295"/>
      <c r="CF807" s="358"/>
      <c r="CG807" s="295"/>
      <c r="CH807" s="358"/>
      <c r="CI807" s="358"/>
      <c r="CJ807" s="358"/>
      <c r="CK807" s="295"/>
      <c r="CO807" s="358"/>
      <c r="CP807" s="295"/>
      <c r="CQ807" s="358"/>
      <c r="CR807" s="358"/>
      <c r="CS807" s="358"/>
      <c r="CT807" s="295"/>
      <c r="CX807" s="358"/>
      <c r="CY807" s="295"/>
      <c r="CZ807" s="358"/>
      <c r="DA807" s="358"/>
      <c r="DB807" s="358"/>
      <c r="DC807" s="295"/>
    </row>
    <row r="808" spans="48:107">
      <c r="AV808" s="358"/>
      <c r="AW808" s="295"/>
      <c r="AX808" s="358"/>
      <c r="AY808" s="358"/>
      <c r="AZ808" s="358"/>
      <c r="BA808" s="295"/>
      <c r="BE808" s="358"/>
      <c r="BF808" s="295"/>
      <c r="BG808" s="358"/>
      <c r="BH808" s="358"/>
      <c r="BI808" s="358"/>
      <c r="BJ808" s="295"/>
      <c r="BN808" s="358"/>
      <c r="BO808" s="295"/>
      <c r="BP808" s="358"/>
      <c r="BQ808" s="358"/>
      <c r="BR808" s="358"/>
      <c r="BS808" s="295"/>
      <c r="BW808" s="358"/>
      <c r="BX808" s="295"/>
      <c r="BY808" s="358"/>
      <c r="BZ808" s="358"/>
      <c r="CA808" s="358"/>
      <c r="CB808" s="295"/>
      <c r="CF808" s="358"/>
      <c r="CG808" s="295"/>
      <c r="CH808" s="358"/>
      <c r="CI808" s="358"/>
      <c r="CJ808" s="358"/>
      <c r="CK808" s="295"/>
      <c r="CO808" s="358"/>
      <c r="CP808" s="295"/>
      <c r="CQ808" s="358"/>
      <c r="CR808" s="358"/>
      <c r="CS808" s="358"/>
      <c r="CT808" s="295"/>
      <c r="CX808" s="358"/>
      <c r="CY808" s="295"/>
      <c r="CZ808" s="358"/>
      <c r="DA808" s="358"/>
      <c r="DB808" s="358"/>
      <c r="DC808" s="295"/>
    </row>
    <row r="809" spans="48:107">
      <c r="AV809" s="358"/>
      <c r="AW809" s="295"/>
      <c r="AX809" s="358"/>
      <c r="AY809" s="358"/>
      <c r="AZ809" s="358"/>
      <c r="BA809" s="295"/>
      <c r="BE809" s="358"/>
      <c r="BF809" s="295"/>
      <c r="BG809" s="358"/>
      <c r="BH809" s="358"/>
      <c r="BI809" s="358"/>
      <c r="BJ809" s="295"/>
      <c r="BN809" s="358"/>
      <c r="BO809" s="295"/>
      <c r="BP809" s="358"/>
      <c r="BQ809" s="358"/>
      <c r="BR809" s="358"/>
      <c r="BS809" s="295"/>
      <c r="BW809" s="358"/>
      <c r="BX809" s="295"/>
      <c r="BY809" s="358"/>
      <c r="BZ809" s="358"/>
      <c r="CA809" s="358"/>
      <c r="CB809" s="295"/>
      <c r="CF809" s="358"/>
      <c r="CG809" s="295"/>
      <c r="CH809" s="358"/>
      <c r="CI809" s="358"/>
      <c r="CJ809" s="358"/>
      <c r="CK809" s="295"/>
      <c r="CO809" s="358"/>
      <c r="CP809" s="295"/>
      <c r="CQ809" s="358"/>
      <c r="CR809" s="358"/>
      <c r="CS809" s="358"/>
      <c r="CT809" s="295"/>
      <c r="CX809" s="358"/>
      <c r="CY809" s="295"/>
      <c r="CZ809" s="358"/>
      <c r="DA809" s="358"/>
      <c r="DB809" s="358"/>
      <c r="DC809" s="295"/>
    </row>
    <row r="810" spans="48:107">
      <c r="AV810" s="358"/>
      <c r="AW810" s="295"/>
      <c r="AX810" s="358"/>
      <c r="AY810" s="358"/>
      <c r="AZ810" s="358"/>
      <c r="BA810" s="295"/>
      <c r="BE810" s="358"/>
      <c r="BF810" s="295"/>
      <c r="BG810" s="358"/>
      <c r="BH810" s="358"/>
      <c r="BI810" s="358"/>
      <c r="BJ810" s="295"/>
      <c r="BN810" s="358"/>
      <c r="BO810" s="295"/>
      <c r="BP810" s="358"/>
      <c r="BQ810" s="358"/>
      <c r="BR810" s="358"/>
      <c r="BS810" s="295"/>
      <c r="BW810" s="358"/>
      <c r="BX810" s="295"/>
      <c r="BY810" s="358"/>
      <c r="BZ810" s="358"/>
      <c r="CA810" s="358"/>
      <c r="CB810" s="295"/>
      <c r="CF810" s="358"/>
      <c r="CG810" s="295"/>
      <c r="CH810" s="358"/>
      <c r="CI810" s="358"/>
      <c r="CJ810" s="358"/>
      <c r="CK810" s="295"/>
      <c r="CO810" s="358"/>
      <c r="CP810" s="295"/>
      <c r="CQ810" s="358"/>
      <c r="CR810" s="358"/>
      <c r="CS810" s="358"/>
      <c r="CT810" s="295"/>
      <c r="CX810" s="358"/>
      <c r="CY810" s="295"/>
      <c r="CZ810" s="358"/>
      <c r="DA810" s="358"/>
      <c r="DB810" s="358"/>
      <c r="DC810" s="295"/>
    </row>
    <row r="811" spans="48:107">
      <c r="AV811" s="358"/>
      <c r="AW811" s="295"/>
      <c r="AX811" s="358"/>
      <c r="AY811" s="358"/>
      <c r="AZ811" s="358"/>
      <c r="BA811" s="295"/>
      <c r="BE811" s="358"/>
      <c r="BF811" s="295"/>
      <c r="BG811" s="358"/>
      <c r="BH811" s="358"/>
      <c r="BI811" s="358"/>
      <c r="BJ811" s="295"/>
      <c r="BN811" s="358"/>
      <c r="BO811" s="295"/>
      <c r="BP811" s="358"/>
      <c r="BQ811" s="358"/>
      <c r="BR811" s="358"/>
      <c r="BS811" s="295"/>
      <c r="BW811" s="358"/>
      <c r="BX811" s="295"/>
      <c r="BY811" s="358"/>
      <c r="BZ811" s="358"/>
      <c r="CA811" s="358"/>
      <c r="CB811" s="295"/>
      <c r="CF811" s="358"/>
      <c r="CG811" s="295"/>
      <c r="CH811" s="358"/>
      <c r="CI811" s="358"/>
      <c r="CJ811" s="358"/>
      <c r="CK811" s="295"/>
      <c r="CO811" s="358"/>
      <c r="CP811" s="295"/>
      <c r="CQ811" s="358"/>
      <c r="CR811" s="358"/>
      <c r="CS811" s="358"/>
      <c r="CT811" s="295"/>
      <c r="CX811" s="358"/>
      <c r="CY811" s="295"/>
      <c r="CZ811" s="358"/>
      <c r="DA811" s="358"/>
      <c r="DB811" s="358"/>
      <c r="DC811" s="295"/>
    </row>
    <row r="812" spans="48:107">
      <c r="AV812" s="358"/>
      <c r="AW812" s="295"/>
      <c r="AX812" s="358"/>
      <c r="AY812" s="358"/>
      <c r="AZ812" s="358"/>
      <c r="BA812" s="295"/>
      <c r="BE812" s="358"/>
      <c r="BF812" s="295"/>
      <c r="BG812" s="358"/>
      <c r="BH812" s="358"/>
      <c r="BI812" s="358"/>
      <c r="BJ812" s="295"/>
      <c r="BN812" s="358"/>
      <c r="BO812" s="295"/>
      <c r="BP812" s="358"/>
      <c r="BQ812" s="358"/>
      <c r="BR812" s="358"/>
      <c r="BS812" s="295"/>
      <c r="BW812" s="358"/>
      <c r="BX812" s="295"/>
      <c r="BY812" s="358"/>
      <c r="BZ812" s="358"/>
      <c r="CA812" s="358"/>
      <c r="CB812" s="295"/>
      <c r="CF812" s="358"/>
      <c r="CG812" s="295"/>
      <c r="CH812" s="358"/>
      <c r="CI812" s="358"/>
      <c r="CJ812" s="358"/>
      <c r="CK812" s="295"/>
      <c r="CO812" s="358"/>
      <c r="CP812" s="295"/>
      <c r="CQ812" s="358"/>
      <c r="CR812" s="358"/>
      <c r="CS812" s="358"/>
      <c r="CT812" s="295"/>
      <c r="CX812" s="358"/>
      <c r="CY812" s="295"/>
      <c r="CZ812" s="358"/>
      <c r="DA812" s="358"/>
      <c r="DB812" s="358"/>
      <c r="DC812" s="295"/>
    </row>
    <row r="813" spans="48:107">
      <c r="AV813" s="358"/>
      <c r="AW813" s="295"/>
      <c r="AX813" s="358"/>
      <c r="AY813" s="358"/>
      <c r="AZ813" s="358"/>
      <c r="BA813" s="295"/>
      <c r="BE813" s="358"/>
      <c r="BF813" s="295"/>
      <c r="BG813" s="358"/>
      <c r="BH813" s="358"/>
      <c r="BI813" s="358"/>
      <c r="BJ813" s="295"/>
      <c r="BN813" s="358"/>
      <c r="BO813" s="295"/>
      <c r="BP813" s="358"/>
      <c r="BQ813" s="358"/>
      <c r="BR813" s="358"/>
      <c r="BS813" s="295"/>
      <c r="BW813" s="358"/>
      <c r="BX813" s="295"/>
      <c r="BY813" s="358"/>
      <c r="BZ813" s="358"/>
      <c r="CA813" s="358"/>
      <c r="CB813" s="295"/>
      <c r="CF813" s="358"/>
      <c r="CG813" s="295"/>
      <c r="CH813" s="358"/>
      <c r="CI813" s="358"/>
      <c r="CJ813" s="358"/>
      <c r="CK813" s="295"/>
      <c r="CO813" s="358"/>
      <c r="CP813" s="295"/>
      <c r="CQ813" s="358"/>
      <c r="CR813" s="358"/>
      <c r="CS813" s="358"/>
      <c r="CT813" s="295"/>
      <c r="CX813" s="358"/>
      <c r="CY813" s="295"/>
      <c r="CZ813" s="358"/>
      <c r="DA813" s="358"/>
      <c r="DB813" s="358"/>
      <c r="DC813" s="295"/>
    </row>
    <row r="814" spans="48:107">
      <c r="AV814" s="358"/>
      <c r="AW814" s="295"/>
      <c r="AX814" s="358"/>
      <c r="AY814" s="358"/>
      <c r="AZ814" s="358"/>
      <c r="BA814" s="295"/>
      <c r="BE814" s="358"/>
      <c r="BF814" s="295"/>
      <c r="BG814" s="358"/>
      <c r="BH814" s="358"/>
      <c r="BI814" s="358"/>
      <c r="BJ814" s="295"/>
      <c r="BN814" s="358"/>
      <c r="BO814" s="295"/>
      <c r="BP814" s="358"/>
      <c r="BQ814" s="358"/>
      <c r="BR814" s="358"/>
      <c r="BS814" s="295"/>
      <c r="BW814" s="358"/>
      <c r="BX814" s="295"/>
      <c r="BY814" s="358"/>
      <c r="BZ814" s="358"/>
      <c r="CA814" s="358"/>
      <c r="CB814" s="295"/>
      <c r="CF814" s="358"/>
      <c r="CG814" s="295"/>
      <c r="CH814" s="358"/>
      <c r="CI814" s="358"/>
      <c r="CJ814" s="358"/>
      <c r="CK814" s="295"/>
      <c r="CO814" s="358"/>
      <c r="CP814" s="295"/>
      <c r="CQ814" s="358"/>
      <c r="CR814" s="358"/>
      <c r="CS814" s="358"/>
      <c r="CT814" s="295"/>
      <c r="CX814" s="358"/>
      <c r="CY814" s="295"/>
      <c r="CZ814" s="358"/>
      <c r="DA814" s="358"/>
      <c r="DB814" s="358"/>
      <c r="DC814" s="295"/>
    </row>
    <row r="815" spans="48:107">
      <c r="AV815" s="358"/>
      <c r="AW815" s="295"/>
      <c r="AX815" s="358"/>
      <c r="AY815" s="358"/>
      <c r="AZ815" s="358"/>
      <c r="BA815" s="295"/>
      <c r="BE815" s="358"/>
      <c r="BF815" s="295"/>
      <c r="BG815" s="358"/>
      <c r="BH815" s="358"/>
      <c r="BI815" s="358"/>
      <c r="BJ815" s="295"/>
      <c r="BN815" s="358"/>
      <c r="BO815" s="295"/>
      <c r="BP815" s="358"/>
      <c r="BQ815" s="358"/>
      <c r="BR815" s="358"/>
      <c r="BS815" s="295"/>
      <c r="BW815" s="358"/>
      <c r="BX815" s="295"/>
      <c r="BY815" s="358"/>
      <c r="BZ815" s="358"/>
      <c r="CA815" s="358"/>
      <c r="CB815" s="295"/>
      <c r="CF815" s="358"/>
      <c r="CG815" s="295"/>
      <c r="CH815" s="358"/>
      <c r="CI815" s="358"/>
      <c r="CJ815" s="358"/>
      <c r="CK815" s="295"/>
      <c r="CO815" s="358"/>
      <c r="CP815" s="295"/>
      <c r="CQ815" s="358"/>
      <c r="CR815" s="358"/>
      <c r="CS815" s="358"/>
      <c r="CT815" s="295"/>
      <c r="CX815" s="358"/>
      <c r="CY815" s="295"/>
      <c r="CZ815" s="358"/>
      <c r="DA815" s="358"/>
      <c r="DB815" s="358"/>
      <c r="DC815" s="295"/>
    </row>
    <row r="816" spans="48:107">
      <c r="AV816" s="358"/>
      <c r="AW816" s="295"/>
      <c r="AX816" s="358"/>
      <c r="AY816" s="358"/>
      <c r="AZ816" s="358"/>
      <c r="BA816" s="295"/>
      <c r="BE816" s="358"/>
      <c r="BF816" s="295"/>
      <c r="BG816" s="358"/>
      <c r="BH816" s="358"/>
      <c r="BI816" s="358"/>
      <c r="BJ816" s="295"/>
      <c r="BN816" s="358"/>
      <c r="BO816" s="295"/>
      <c r="BP816" s="358"/>
      <c r="BQ816" s="358"/>
      <c r="BR816" s="358"/>
      <c r="BS816" s="295"/>
      <c r="BW816" s="358"/>
      <c r="BX816" s="295"/>
      <c r="BY816" s="358"/>
      <c r="BZ816" s="358"/>
      <c r="CA816" s="358"/>
      <c r="CB816" s="295"/>
      <c r="CF816" s="358"/>
      <c r="CG816" s="295"/>
      <c r="CH816" s="358"/>
      <c r="CI816" s="358"/>
      <c r="CJ816" s="358"/>
      <c r="CK816" s="295"/>
      <c r="CO816" s="358"/>
      <c r="CP816" s="295"/>
      <c r="CQ816" s="358"/>
      <c r="CR816" s="358"/>
      <c r="CS816" s="358"/>
      <c r="CT816" s="295"/>
      <c r="CX816" s="358"/>
      <c r="CY816" s="295"/>
      <c r="CZ816" s="358"/>
      <c r="DA816" s="358"/>
      <c r="DB816" s="358"/>
      <c r="DC816" s="295"/>
    </row>
    <row r="817" spans="48:107">
      <c r="AV817" s="358"/>
      <c r="AW817" s="295"/>
      <c r="AX817" s="358"/>
      <c r="AY817" s="358"/>
      <c r="AZ817" s="358"/>
      <c r="BA817" s="295"/>
      <c r="BE817" s="358"/>
      <c r="BF817" s="295"/>
      <c r="BG817" s="358"/>
      <c r="BH817" s="358"/>
      <c r="BI817" s="358"/>
      <c r="BJ817" s="295"/>
      <c r="BN817" s="358"/>
      <c r="BO817" s="295"/>
      <c r="BP817" s="358"/>
      <c r="BQ817" s="358"/>
      <c r="BR817" s="358"/>
      <c r="BS817" s="295"/>
      <c r="BW817" s="358"/>
      <c r="BX817" s="295"/>
      <c r="BY817" s="358"/>
      <c r="BZ817" s="358"/>
      <c r="CA817" s="358"/>
      <c r="CB817" s="295"/>
      <c r="CF817" s="358"/>
      <c r="CG817" s="295"/>
      <c r="CH817" s="358"/>
      <c r="CI817" s="358"/>
      <c r="CJ817" s="358"/>
      <c r="CK817" s="295"/>
      <c r="CO817" s="358"/>
      <c r="CP817" s="295"/>
      <c r="CQ817" s="358"/>
      <c r="CR817" s="358"/>
      <c r="CS817" s="358"/>
      <c r="CT817" s="295"/>
      <c r="CX817" s="358"/>
      <c r="CY817" s="295"/>
      <c r="CZ817" s="358"/>
      <c r="DA817" s="358"/>
      <c r="DB817" s="358"/>
      <c r="DC817" s="295"/>
    </row>
    <row r="818" spans="48:107">
      <c r="AV818" s="358"/>
      <c r="AW818" s="295"/>
      <c r="AX818" s="358"/>
      <c r="AY818" s="358"/>
      <c r="AZ818" s="358"/>
      <c r="BA818" s="295"/>
      <c r="BE818" s="358"/>
      <c r="BF818" s="295"/>
      <c r="BG818" s="358"/>
      <c r="BH818" s="358"/>
      <c r="BI818" s="358"/>
      <c r="BJ818" s="295"/>
      <c r="BN818" s="358"/>
      <c r="BO818" s="295"/>
      <c r="BP818" s="358"/>
      <c r="BQ818" s="358"/>
      <c r="BR818" s="358"/>
      <c r="BS818" s="295"/>
      <c r="BW818" s="358"/>
      <c r="BX818" s="295"/>
      <c r="BY818" s="358"/>
      <c r="BZ818" s="358"/>
      <c r="CA818" s="358"/>
      <c r="CB818" s="295"/>
      <c r="CF818" s="358"/>
      <c r="CG818" s="295"/>
      <c r="CH818" s="358"/>
      <c r="CI818" s="358"/>
      <c r="CJ818" s="358"/>
      <c r="CK818" s="295"/>
      <c r="CO818" s="358"/>
      <c r="CP818" s="295"/>
      <c r="CQ818" s="358"/>
      <c r="CR818" s="358"/>
      <c r="CS818" s="358"/>
      <c r="CT818" s="295"/>
      <c r="CX818" s="358"/>
      <c r="CY818" s="295"/>
      <c r="CZ818" s="358"/>
      <c r="DA818" s="358"/>
      <c r="DB818" s="358"/>
      <c r="DC818" s="295"/>
    </row>
    <row r="819" spans="48:107">
      <c r="AV819" s="358"/>
      <c r="AW819" s="295"/>
      <c r="AX819" s="358"/>
      <c r="AY819" s="358"/>
      <c r="AZ819" s="358"/>
      <c r="BA819" s="295"/>
      <c r="BE819" s="358"/>
      <c r="BF819" s="295"/>
      <c r="BG819" s="358"/>
      <c r="BH819" s="358"/>
      <c r="BI819" s="358"/>
      <c r="BJ819" s="295"/>
      <c r="BN819" s="358"/>
      <c r="BO819" s="295"/>
      <c r="BP819" s="358"/>
      <c r="BQ819" s="358"/>
      <c r="BR819" s="358"/>
      <c r="BS819" s="295"/>
      <c r="BW819" s="358"/>
      <c r="BX819" s="295"/>
      <c r="BY819" s="358"/>
      <c r="BZ819" s="358"/>
      <c r="CA819" s="358"/>
      <c r="CB819" s="295"/>
      <c r="CF819" s="358"/>
      <c r="CG819" s="295"/>
      <c r="CH819" s="358"/>
      <c r="CI819" s="358"/>
      <c r="CJ819" s="358"/>
      <c r="CK819" s="295"/>
      <c r="CO819" s="358"/>
      <c r="CP819" s="295"/>
      <c r="CQ819" s="358"/>
      <c r="CR819" s="358"/>
      <c r="CS819" s="358"/>
      <c r="CT819" s="295"/>
      <c r="CX819" s="358"/>
      <c r="CY819" s="295"/>
      <c r="CZ819" s="358"/>
      <c r="DA819" s="358"/>
      <c r="DB819" s="358"/>
      <c r="DC819" s="295"/>
    </row>
    <row r="820" spans="48:107">
      <c r="AV820" s="358"/>
      <c r="AW820" s="295"/>
      <c r="AX820" s="358"/>
      <c r="AY820" s="358"/>
      <c r="AZ820" s="358"/>
      <c r="BA820" s="295"/>
      <c r="BE820" s="358"/>
      <c r="BF820" s="295"/>
      <c r="BG820" s="358"/>
      <c r="BH820" s="358"/>
      <c r="BI820" s="358"/>
      <c r="BJ820" s="295"/>
      <c r="BN820" s="358"/>
      <c r="BO820" s="295"/>
      <c r="BP820" s="358"/>
      <c r="BQ820" s="358"/>
      <c r="BR820" s="358"/>
      <c r="BS820" s="295"/>
      <c r="BW820" s="358"/>
      <c r="BX820" s="295"/>
      <c r="BY820" s="358"/>
      <c r="BZ820" s="358"/>
      <c r="CA820" s="358"/>
      <c r="CB820" s="295"/>
      <c r="CF820" s="358"/>
      <c r="CG820" s="295"/>
      <c r="CH820" s="358"/>
      <c r="CI820" s="358"/>
      <c r="CJ820" s="358"/>
      <c r="CK820" s="295"/>
      <c r="CO820" s="358"/>
      <c r="CP820" s="295"/>
      <c r="CQ820" s="358"/>
      <c r="CR820" s="358"/>
      <c r="CS820" s="358"/>
      <c r="CT820" s="295"/>
      <c r="CX820" s="358"/>
      <c r="CY820" s="295"/>
      <c r="CZ820" s="358"/>
      <c r="DA820" s="358"/>
      <c r="DB820" s="358"/>
      <c r="DC820" s="295"/>
    </row>
    <row r="821" spans="48:107">
      <c r="AV821" s="358"/>
      <c r="AW821" s="295"/>
      <c r="AX821" s="358"/>
      <c r="AY821" s="358"/>
      <c r="AZ821" s="358"/>
      <c r="BA821" s="295"/>
      <c r="BE821" s="358"/>
      <c r="BF821" s="295"/>
      <c r="BG821" s="358"/>
      <c r="BH821" s="358"/>
      <c r="BI821" s="358"/>
      <c r="BJ821" s="295"/>
      <c r="BN821" s="358"/>
      <c r="BO821" s="295"/>
      <c r="BP821" s="358"/>
      <c r="BQ821" s="358"/>
      <c r="BR821" s="358"/>
      <c r="BS821" s="295"/>
      <c r="BW821" s="358"/>
      <c r="BX821" s="295"/>
      <c r="BY821" s="358"/>
      <c r="BZ821" s="358"/>
      <c r="CA821" s="358"/>
      <c r="CB821" s="295"/>
      <c r="CF821" s="358"/>
      <c r="CG821" s="295"/>
      <c r="CH821" s="358"/>
      <c r="CI821" s="358"/>
      <c r="CJ821" s="358"/>
      <c r="CK821" s="295"/>
      <c r="CO821" s="358"/>
      <c r="CP821" s="295"/>
      <c r="CQ821" s="358"/>
      <c r="CR821" s="358"/>
      <c r="CS821" s="358"/>
      <c r="CT821" s="295"/>
      <c r="CX821" s="358"/>
      <c r="CY821" s="295"/>
      <c r="CZ821" s="358"/>
      <c r="DA821" s="358"/>
      <c r="DB821" s="358"/>
      <c r="DC821" s="295"/>
    </row>
    <row r="822" spans="48:107">
      <c r="AV822" s="358"/>
      <c r="AW822" s="295"/>
      <c r="AX822" s="358"/>
      <c r="AY822" s="358"/>
      <c r="AZ822" s="358"/>
      <c r="BA822" s="295"/>
      <c r="BE822" s="358"/>
      <c r="BF822" s="295"/>
      <c r="BG822" s="358"/>
      <c r="BH822" s="358"/>
      <c r="BI822" s="358"/>
      <c r="BJ822" s="295"/>
      <c r="BN822" s="358"/>
      <c r="BO822" s="295"/>
      <c r="BP822" s="358"/>
      <c r="BQ822" s="358"/>
      <c r="BR822" s="358"/>
      <c r="BS822" s="295"/>
      <c r="BW822" s="358"/>
      <c r="BX822" s="295"/>
      <c r="BY822" s="358"/>
      <c r="BZ822" s="358"/>
      <c r="CA822" s="358"/>
      <c r="CB822" s="295"/>
      <c r="CF822" s="358"/>
      <c r="CG822" s="295"/>
      <c r="CH822" s="358"/>
      <c r="CI822" s="358"/>
      <c r="CJ822" s="358"/>
      <c r="CK822" s="295"/>
      <c r="CO822" s="358"/>
      <c r="CP822" s="295"/>
      <c r="CQ822" s="358"/>
      <c r="CR822" s="358"/>
      <c r="CS822" s="358"/>
      <c r="CT822" s="295"/>
      <c r="CX822" s="358"/>
      <c r="CY822" s="295"/>
      <c r="CZ822" s="358"/>
      <c r="DA822" s="358"/>
      <c r="DB822" s="358"/>
      <c r="DC822" s="295"/>
    </row>
    <row r="823" spans="48:107">
      <c r="AV823" s="358"/>
      <c r="AW823" s="295"/>
      <c r="AX823" s="358"/>
      <c r="AY823" s="358"/>
      <c r="AZ823" s="358"/>
      <c r="BA823" s="295"/>
      <c r="BE823" s="358"/>
      <c r="BF823" s="295"/>
      <c r="BG823" s="358"/>
      <c r="BH823" s="358"/>
      <c r="BI823" s="358"/>
      <c r="BJ823" s="295"/>
      <c r="BN823" s="358"/>
      <c r="BO823" s="295"/>
      <c r="BP823" s="358"/>
      <c r="BQ823" s="358"/>
      <c r="BR823" s="358"/>
      <c r="BS823" s="295"/>
      <c r="BW823" s="358"/>
      <c r="BX823" s="295"/>
      <c r="BY823" s="358"/>
      <c r="BZ823" s="358"/>
      <c r="CA823" s="358"/>
      <c r="CB823" s="295"/>
      <c r="CF823" s="358"/>
      <c r="CG823" s="295"/>
      <c r="CH823" s="358"/>
      <c r="CI823" s="358"/>
      <c r="CJ823" s="358"/>
      <c r="CK823" s="295"/>
      <c r="CO823" s="358"/>
      <c r="CP823" s="295"/>
      <c r="CQ823" s="358"/>
      <c r="CR823" s="358"/>
      <c r="CS823" s="358"/>
      <c r="CT823" s="295"/>
      <c r="CX823" s="358"/>
      <c r="CY823" s="295"/>
      <c r="CZ823" s="358"/>
      <c r="DA823" s="358"/>
      <c r="DB823" s="358"/>
      <c r="DC823" s="295"/>
    </row>
    <row r="824" spans="48:107">
      <c r="AV824" s="358"/>
      <c r="AW824" s="295"/>
      <c r="AX824" s="358"/>
      <c r="AY824" s="358"/>
      <c r="AZ824" s="358"/>
      <c r="BA824" s="295"/>
      <c r="BE824" s="358"/>
      <c r="BF824" s="295"/>
      <c r="BG824" s="358"/>
      <c r="BH824" s="358"/>
      <c r="BI824" s="358"/>
      <c r="BJ824" s="295"/>
      <c r="BN824" s="358"/>
      <c r="BO824" s="295"/>
      <c r="BP824" s="358"/>
      <c r="BQ824" s="358"/>
      <c r="BR824" s="358"/>
      <c r="BS824" s="295"/>
      <c r="BW824" s="358"/>
      <c r="BX824" s="295"/>
      <c r="BY824" s="358"/>
      <c r="BZ824" s="358"/>
      <c r="CA824" s="358"/>
      <c r="CB824" s="295"/>
      <c r="CF824" s="358"/>
      <c r="CG824" s="295"/>
      <c r="CH824" s="358"/>
      <c r="CI824" s="358"/>
      <c r="CJ824" s="358"/>
      <c r="CK824" s="295"/>
      <c r="CO824" s="358"/>
      <c r="CP824" s="295"/>
      <c r="CQ824" s="358"/>
      <c r="CR824" s="358"/>
      <c r="CS824" s="358"/>
      <c r="CT824" s="295"/>
      <c r="CX824" s="358"/>
      <c r="CY824" s="295"/>
      <c r="CZ824" s="358"/>
      <c r="DA824" s="358"/>
      <c r="DB824" s="358"/>
      <c r="DC824" s="295"/>
    </row>
    <row r="825" spans="48:107">
      <c r="AV825" s="358"/>
      <c r="AW825" s="295"/>
      <c r="AX825" s="358"/>
      <c r="AY825" s="358"/>
      <c r="AZ825" s="358"/>
      <c r="BA825" s="295"/>
      <c r="BE825" s="358"/>
      <c r="BF825" s="295"/>
      <c r="BG825" s="358"/>
      <c r="BH825" s="358"/>
      <c r="BI825" s="358"/>
      <c r="BJ825" s="295"/>
      <c r="BN825" s="358"/>
      <c r="BO825" s="295"/>
      <c r="BP825" s="358"/>
      <c r="BQ825" s="358"/>
      <c r="BR825" s="358"/>
      <c r="BS825" s="295"/>
      <c r="BW825" s="358"/>
      <c r="BX825" s="295"/>
      <c r="BY825" s="358"/>
      <c r="BZ825" s="358"/>
      <c r="CA825" s="358"/>
      <c r="CB825" s="295"/>
      <c r="CF825" s="358"/>
      <c r="CG825" s="295"/>
      <c r="CH825" s="358"/>
      <c r="CI825" s="358"/>
      <c r="CJ825" s="358"/>
      <c r="CK825" s="295"/>
      <c r="CO825" s="358"/>
      <c r="CP825" s="295"/>
      <c r="CQ825" s="358"/>
      <c r="CR825" s="358"/>
      <c r="CS825" s="358"/>
      <c r="CT825" s="295"/>
      <c r="CX825" s="358"/>
      <c r="CY825" s="295"/>
      <c r="CZ825" s="358"/>
      <c r="DA825" s="358"/>
      <c r="DB825" s="358"/>
      <c r="DC825" s="295"/>
    </row>
    <row r="826" spans="48:107">
      <c r="AV826" s="358"/>
      <c r="AW826" s="295"/>
      <c r="AX826" s="358"/>
      <c r="AY826" s="358"/>
      <c r="AZ826" s="358"/>
      <c r="BA826" s="295"/>
      <c r="BE826" s="358"/>
      <c r="BF826" s="295"/>
      <c r="BG826" s="358"/>
      <c r="BH826" s="358"/>
      <c r="BI826" s="358"/>
      <c r="BJ826" s="295"/>
      <c r="BN826" s="358"/>
      <c r="BO826" s="295"/>
      <c r="BP826" s="358"/>
      <c r="BQ826" s="358"/>
      <c r="BR826" s="358"/>
      <c r="BS826" s="295"/>
      <c r="BW826" s="358"/>
      <c r="BX826" s="295"/>
      <c r="BY826" s="358"/>
      <c r="BZ826" s="358"/>
      <c r="CA826" s="358"/>
      <c r="CB826" s="295"/>
      <c r="CF826" s="358"/>
      <c r="CG826" s="295"/>
      <c r="CH826" s="358"/>
      <c r="CI826" s="358"/>
      <c r="CJ826" s="358"/>
      <c r="CK826" s="295"/>
      <c r="CO826" s="358"/>
      <c r="CP826" s="295"/>
      <c r="CQ826" s="358"/>
      <c r="CR826" s="358"/>
      <c r="CS826" s="358"/>
      <c r="CT826" s="295"/>
      <c r="CX826" s="358"/>
      <c r="CY826" s="295"/>
      <c r="CZ826" s="358"/>
      <c r="DA826" s="358"/>
      <c r="DB826" s="358"/>
      <c r="DC826" s="295"/>
    </row>
    <row r="827" spans="48:107">
      <c r="AV827" s="358"/>
      <c r="AW827" s="295"/>
      <c r="AX827" s="358"/>
      <c r="AY827" s="358"/>
      <c r="AZ827" s="358"/>
      <c r="BA827" s="295"/>
      <c r="BE827" s="358"/>
      <c r="BF827" s="295"/>
      <c r="BG827" s="358"/>
      <c r="BH827" s="358"/>
      <c r="BI827" s="358"/>
      <c r="BJ827" s="295"/>
      <c r="BN827" s="358"/>
      <c r="BO827" s="295"/>
      <c r="BP827" s="358"/>
      <c r="BQ827" s="358"/>
      <c r="BR827" s="358"/>
      <c r="BS827" s="295"/>
      <c r="BW827" s="358"/>
      <c r="BX827" s="295"/>
      <c r="BY827" s="358"/>
      <c r="BZ827" s="358"/>
      <c r="CA827" s="358"/>
      <c r="CB827" s="295"/>
      <c r="CF827" s="358"/>
      <c r="CG827" s="295"/>
      <c r="CH827" s="358"/>
      <c r="CI827" s="358"/>
      <c r="CJ827" s="358"/>
      <c r="CK827" s="295"/>
      <c r="CO827" s="358"/>
      <c r="CP827" s="295"/>
      <c r="CQ827" s="358"/>
      <c r="CR827" s="358"/>
      <c r="CS827" s="358"/>
      <c r="CT827" s="295"/>
      <c r="CX827" s="358"/>
      <c r="CY827" s="295"/>
      <c r="CZ827" s="358"/>
      <c r="DA827" s="358"/>
      <c r="DB827" s="358"/>
      <c r="DC827" s="295"/>
    </row>
    <row r="828" spans="48:107">
      <c r="AV828" s="358"/>
      <c r="AW828" s="295"/>
      <c r="AX828" s="358"/>
      <c r="AY828" s="358"/>
      <c r="AZ828" s="358"/>
      <c r="BA828" s="295"/>
      <c r="BE828" s="358"/>
      <c r="BF828" s="295"/>
      <c r="BG828" s="358"/>
      <c r="BH828" s="358"/>
      <c r="BI828" s="358"/>
      <c r="BJ828" s="295"/>
      <c r="BN828" s="358"/>
      <c r="BO828" s="295"/>
      <c r="BP828" s="358"/>
      <c r="BQ828" s="358"/>
      <c r="BR828" s="358"/>
      <c r="BS828" s="295"/>
      <c r="BW828" s="358"/>
      <c r="BX828" s="295"/>
      <c r="BY828" s="358"/>
      <c r="BZ828" s="358"/>
      <c r="CA828" s="358"/>
      <c r="CB828" s="295"/>
      <c r="CF828" s="358"/>
      <c r="CG828" s="295"/>
      <c r="CH828" s="358"/>
      <c r="CI828" s="358"/>
      <c r="CJ828" s="358"/>
      <c r="CK828" s="295"/>
      <c r="CO828" s="358"/>
      <c r="CP828" s="295"/>
      <c r="CQ828" s="358"/>
      <c r="CR828" s="358"/>
      <c r="CS828" s="358"/>
      <c r="CT828" s="295"/>
      <c r="CX828" s="358"/>
      <c r="CY828" s="295"/>
      <c r="CZ828" s="358"/>
      <c r="DA828" s="358"/>
      <c r="DB828" s="358"/>
      <c r="DC828" s="295"/>
    </row>
    <row r="829" spans="48:107">
      <c r="AV829" s="358"/>
      <c r="AW829" s="295"/>
      <c r="AX829" s="358"/>
      <c r="AY829" s="358"/>
      <c r="AZ829" s="358"/>
      <c r="BA829" s="295"/>
      <c r="BE829" s="358"/>
      <c r="BF829" s="295"/>
      <c r="BG829" s="358"/>
      <c r="BH829" s="358"/>
      <c r="BI829" s="358"/>
      <c r="BJ829" s="295"/>
      <c r="BN829" s="358"/>
      <c r="BO829" s="295"/>
      <c r="BP829" s="358"/>
      <c r="BQ829" s="358"/>
      <c r="BR829" s="358"/>
      <c r="BS829" s="295"/>
      <c r="BW829" s="358"/>
      <c r="BX829" s="295"/>
      <c r="BY829" s="358"/>
      <c r="BZ829" s="358"/>
      <c r="CA829" s="358"/>
      <c r="CB829" s="295"/>
      <c r="CF829" s="358"/>
      <c r="CG829" s="295"/>
      <c r="CH829" s="358"/>
      <c r="CI829" s="358"/>
      <c r="CJ829" s="358"/>
      <c r="CK829" s="295"/>
      <c r="CO829" s="358"/>
      <c r="CP829" s="295"/>
      <c r="CQ829" s="358"/>
      <c r="CR829" s="358"/>
      <c r="CS829" s="358"/>
      <c r="CT829" s="295"/>
      <c r="CX829" s="358"/>
      <c r="CY829" s="295"/>
      <c r="CZ829" s="358"/>
      <c r="DA829" s="358"/>
      <c r="DB829" s="358"/>
      <c r="DC829" s="295"/>
    </row>
    <row r="830" spans="48:107">
      <c r="AV830" s="358"/>
      <c r="AW830" s="295"/>
      <c r="AX830" s="358"/>
      <c r="AY830" s="358"/>
      <c r="AZ830" s="358"/>
      <c r="BA830" s="295"/>
      <c r="BE830" s="358"/>
      <c r="BF830" s="295"/>
      <c r="BG830" s="358"/>
      <c r="BH830" s="358"/>
      <c r="BI830" s="358"/>
      <c r="BJ830" s="295"/>
      <c r="BN830" s="358"/>
      <c r="BO830" s="295"/>
      <c r="BP830" s="358"/>
      <c r="BQ830" s="358"/>
      <c r="BR830" s="358"/>
      <c r="BS830" s="295"/>
      <c r="BW830" s="358"/>
      <c r="BX830" s="295"/>
      <c r="BY830" s="358"/>
      <c r="BZ830" s="358"/>
      <c r="CA830" s="358"/>
      <c r="CB830" s="295"/>
      <c r="CF830" s="358"/>
      <c r="CG830" s="295"/>
      <c r="CH830" s="358"/>
      <c r="CI830" s="358"/>
      <c r="CJ830" s="358"/>
      <c r="CK830" s="295"/>
      <c r="CO830" s="358"/>
      <c r="CP830" s="295"/>
      <c r="CQ830" s="358"/>
      <c r="CR830" s="358"/>
      <c r="CS830" s="358"/>
      <c r="CT830" s="295"/>
      <c r="CX830" s="358"/>
      <c r="CY830" s="295"/>
      <c r="CZ830" s="358"/>
      <c r="DA830" s="358"/>
      <c r="DB830" s="358"/>
      <c r="DC830" s="295"/>
    </row>
    <row r="831" spans="48:107">
      <c r="AV831" s="358"/>
      <c r="AW831" s="295"/>
      <c r="AX831" s="358"/>
      <c r="AY831" s="358"/>
      <c r="AZ831" s="358"/>
      <c r="BA831" s="295"/>
      <c r="BE831" s="358"/>
      <c r="BF831" s="295"/>
      <c r="BG831" s="358"/>
      <c r="BH831" s="358"/>
      <c r="BI831" s="358"/>
      <c r="BJ831" s="295"/>
      <c r="BN831" s="358"/>
      <c r="BO831" s="295"/>
      <c r="BP831" s="358"/>
      <c r="BQ831" s="358"/>
      <c r="BR831" s="358"/>
      <c r="BS831" s="295"/>
      <c r="BW831" s="358"/>
      <c r="BX831" s="295"/>
      <c r="BY831" s="358"/>
      <c r="BZ831" s="358"/>
      <c r="CA831" s="358"/>
      <c r="CB831" s="295"/>
      <c r="CF831" s="358"/>
      <c r="CG831" s="295"/>
      <c r="CH831" s="358"/>
      <c r="CI831" s="358"/>
      <c r="CJ831" s="358"/>
      <c r="CK831" s="295"/>
      <c r="CO831" s="358"/>
      <c r="CP831" s="295"/>
      <c r="CQ831" s="358"/>
      <c r="CR831" s="358"/>
      <c r="CS831" s="358"/>
      <c r="CT831" s="295"/>
      <c r="CX831" s="358"/>
      <c r="CY831" s="295"/>
      <c r="CZ831" s="358"/>
      <c r="DA831" s="358"/>
      <c r="DB831" s="358"/>
      <c r="DC831" s="295"/>
    </row>
    <row r="832" spans="48:107">
      <c r="AV832" s="358"/>
      <c r="AW832" s="295"/>
      <c r="AX832" s="358"/>
      <c r="AY832" s="358"/>
      <c r="AZ832" s="358"/>
      <c r="BA832" s="295"/>
      <c r="BE832" s="358"/>
      <c r="BF832" s="295"/>
      <c r="BG832" s="358"/>
      <c r="BH832" s="358"/>
      <c r="BI832" s="358"/>
      <c r="BJ832" s="295"/>
      <c r="BN832" s="358"/>
      <c r="BO832" s="295"/>
      <c r="BP832" s="358"/>
      <c r="BQ832" s="358"/>
      <c r="BR832" s="358"/>
      <c r="BS832" s="295"/>
      <c r="BW832" s="358"/>
      <c r="BX832" s="295"/>
      <c r="BY832" s="358"/>
      <c r="BZ832" s="358"/>
      <c r="CA832" s="358"/>
      <c r="CB832" s="295"/>
      <c r="CF832" s="358"/>
      <c r="CG832" s="295"/>
      <c r="CH832" s="358"/>
      <c r="CI832" s="358"/>
      <c r="CJ832" s="358"/>
      <c r="CK832" s="295"/>
      <c r="CO832" s="358"/>
      <c r="CP832" s="295"/>
      <c r="CQ832" s="358"/>
      <c r="CR832" s="358"/>
      <c r="CS832" s="358"/>
      <c r="CT832" s="295"/>
      <c r="CX832" s="358"/>
      <c r="CY832" s="295"/>
      <c r="CZ832" s="358"/>
      <c r="DA832" s="358"/>
      <c r="DB832" s="358"/>
      <c r="DC832" s="295"/>
    </row>
    <row r="833" spans="48:107">
      <c r="AV833" s="358"/>
      <c r="AW833" s="295"/>
      <c r="AX833" s="358"/>
      <c r="AY833" s="358"/>
      <c r="AZ833" s="358"/>
      <c r="BA833" s="295"/>
      <c r="BE833" s="358"/>
      <c r="BF833" s="295"/>
      <c r="BG833" s="358"/>
      <c r="BH833" s="358"/>
      <c r="BI833" s="358"/>
      <c r="BJ833" s="295"/>
      <c r="BN833" s="358"/>
      <c r="BO833" s="295"/>
      <c r="BP833" s="358"/>
      <c r="BQ833" s="358"/>
      <c r="BR833" s="358"/>
      <c r="BS833" s="295"/>
      <c r="BW833" s="358"/>
      <c r="BX833" s="295"/>
      <c r="BY833" s="358"/>
      <c r="BZ833" s="358"/>
      <c r="CA833" s="358"/>
      <c r="CB833" s="295"/>
      <c r="CF833" s="358"/>
      <c r="CG833" s="295"/>
      <c r="CH833" s="358"/>
      <c r="CI833" s="358"/>
      <c r="CJ833" s="358"/>
      <c r="CK833" s="295"/>
      <c r="CO833" s="358"/>
      <c r="CP833" s="295"/>
      <c r="CQ833" s="358"/>
      <c r="CR833" s="358"/>
      <c r="CS833" s="358"/>
      <c r="CT833" s="295"/>
      <c r="CX833" s="358"/>
      <c r="CY833" s="295"/>
      <c r="CZ833" s="358"/>
      <c r="DA833" s="358"/>
      <c r="DB833" s="358"/>
      <c r="DC833" s="295"/>
    </row>
    <row r="834" spans="48:107">
      <c r="AV834" s="358"/>
      <c r="AW834" s="295"/>
      <c r="AX834" s="358"/>
      <c r="AY834" s="358"/>
      <c r="AZ834" s="358"/>
      <c r="BA834" s="295"/>
      <c r="BE834" s="358"/>
      <c r="BF834" s="295"/>
      <c r="BG834" s="358"/>
      <c r="BH834" s="358"/>
      <c r="BI834" s="358"/>
      <c r="BJ834" s="295"/>
      <c r="BN834" s="358"/>
      <c r="BO834" s="295"/>
      <c r="BP834" s="358"/>
      <c r="BQ834" s="358"/>
      <c r="BR834" s="358"/>
      <c r="BS834" s="295"/>
      <c r="BW834" s="358"/>
      <c r="BX834" s="295"/>
      <c r="BY834" s="358"/>
      <c r="BZ834" s="358"/>
      <c r="CA834" s="358"/>
      <c r="CB834" s="295"/>
      <c r="CF834" s="358"/>
      <c r="CG834" s="295"/>
      <c r="CH834" s="358"/>
      <c r="CI834" s="358"/>
      <c r="CJ834" s="358"/>
      <c r="CK834" s="295"/>
      <c r="CO834" s="358"/>
      <c r="CP834" s="295"/>
      <c r="CQ834" s="358"/>
      <c r="CR834" s="358"/>
      <c r="CS834" s="358"/>
      <c r="CT834" s="295"/>
      <c r="CX834" s="358"/>
      <c r="CY834" s="295"/>
      <c r="CZ834" s="358"/>
      <c r="DA834" s="358"/>
      <c r="DB834" s="358"/>
      <c r="DC834" s="295"/>
    </row>
    <row r="835" spans="48:107">
      <c r="AV835" s="358"/>
      <c r="AW835" s="295"/>
      <c r="AX835" s="358"/>
      <c r="AY835" s="358"/>
      <c r="AZ835" s="358"/>
      <c r="BA835" s="295"/>
      <c r="BE835" s="358"/>
      <c r="BF835" s="295"/>
      <c r="BG835" s="358"/>
      <c r="BH835" s="358"/>
      <c r="BI835" s="358"/>
      <c r="BJ835" s="295"/>
      <c r="BN835" s="358"/>
      <c r="BO835" s="295"/>
      <c r="BP835" s="358"/>
      <c r="BQ835" s="358"/>
      <c r="BR835" s="358"/>
      <c r="BS835" s="295"/>
      <c r="BW835" s="358"/>
      <c r="BX835" s="295"/>
      <c r="BY835" s="358"/>
      <c r="BZ835" s="358"/>
      <c r="CA835" s="358"/>
      <c r="CB835" s="295"/>
      <c r="CF835" s="358"/>
      <c r="CG835" s="295"/>
      <c r="CH835" s="358"/>
      <c r="CI835" s="358"/>
      <c r="CJ835" s="358"/>
      <c r="CK835" s="295"/>
      <c r="CO835" s="358"/>
      <c r="CP835" s="295"/>
      <c r="CQ835" s="358"/>
      <c r="CR835" s="358"/>
      <c r="CS835" s="358"/>
      <c r="CT835" s="295"/>
      <c r="CX835" s="358"/>
      <c r="CY835" s="295"/>
      <c r="CZ835" s="358"/>
      <c r="DA835" s="358"/>
      <c r="DB835" s="358"/>
      <c r="DC835" s="295"/>
    </row>
    <row r="836" spans="48:107">
      <c r="AV836" s="358"/>
      <c r="AW836" s="295"/>
      <c r="AX836" s="358"/>
      <c r="AY836" s="358"/>
      <c r="AZ836" s="358"/>
      <c r="BA836" s="295"/>
      <c r="BE836" s="358"/>
      <c r="BF836" s="295"/>
      <c r="BG836" s="358"/>
      <c r="BH836" s="358"/>
      <c r="BI836" s="358"/>
      <c r="BJ836" s="295"/>
      <c r="BN836" s="358"/>
      <c r="BO836" s="295"/>
      <c r="BP836" s="358"/>
      <c r="BQ836" s="358"/>
      <c r="BR836" s="358"/>
      <c r="BS836" s="295"/>
      <c r="BW836" s="358"/>
      <c r="BX836" s="295"/>
      <c r="BY836" s="358"/>
      <c r="BZ836" s="358"/>
      <c r="CA836" s="358"/>
      <c r="CB836" s="295"/>
      <c r="CF836" s="358"/>
      <c r="CG836" s="295"/>
      <c r="CH836" s="358"/>
      <c r="CI836" s="358"/>
      <c r="CJ836" s="358"/>
      <c r="CK836" s="295"/>
      <c r="CO836" s="358"/>
      <c r="CP836" s="295"/>
      <c r="CQ836" s="358"/>
      <c r="CR836" s="358"/>
      <c r="CS836" s="358"/>
      <c r="CT836" s="295"/>
      <c r="CX836" s="358"/>
      <c r="CY836" s="295"/>
      <c r="CZ836" s="358"/>
      <c r="DA836" s="358"/>
      <c r="DB836" s="358"/>
      <c r="DC836" s="295"/>
    </row>
    <row r="837" spans="48:107">
      <c r="AV837" s="358"/>
      <c r="AW837" s="295"/>
      <c r="AX837" s="358"/>
      <c r="AY837" s="358"/>
      <c r="AZ837" s="358"/>
      <c r="BA837" s="295"/>
      <c r="BE837" s="358"/>
      <c r="BF837" s="295"/>
      <c r="BG837" s="358"/>
      <c r="BH837" s="358"/>
      <c r="BI837" s="358"/>
      <c r="BJ837" s="295"/>
      <c r="BN837" s="358"/>
      <c r="BO837" s="295"/>
      <c r="BP837" s="358"/>
      <c r="BQ837" s="358"/>
      <c r="BR837" s="358"/>
      <c r="BS837" s="295"/>
      <c r="BW837" s="358"/>
      <c r="BX837" s="295"/>
      <c r="BY837" s="358"/>
      <c r="BZ837" s="358"/>
      <c r="CA837" s="358"/>
      <c r="CB837" s="295"/>
      <c r="CF837" s="358"/>
      <c r="CG837" s="295"/>
      <c r="CH837" s="358"/>
      <c r="CI837" s="358"/>
      <c r="CJ837" s="358"/>
      <c r="CK837" s="295"/>
      <c r="CO837" s="358"/>
      <c r="CP837" s="295"/>
      <c r="CQ837" s="358"/>
      <c r="CR837" s="358"/>
      <c r="CS837" s="358"/>
      <c r="CT837" s="295"/>
      <c r="CX837" s="358"/>
      <c r="CY837" s="295"/>
      <c r="CZ837" s="358"/>
      <c r="DA837" s="358"/>
      <c r="DB837" s="358"/>
      <c r="DC837" s="295"/>
    </row>
    <row r="838" spans="48:107">
      <c r="AV838" s="358"/>
      <c r="AW838" s="295"/>
      <c r="AX838" s="358"/>
      <c r="AY838" s="358"/>
      <c r="AZ838" s="358"/>
      <c r="BA838" s="295"/>
      <c r="BE838" s="358"/>
      <c r="BF838" s="295"/>
      <c r="BG838" s="358"/>
      <c r="BH838" s="358"/>
      <c r="BI838" s="358"/>
      <c r="BJ838" s="295"/>
      <c r="BN838" s="358"/>
      <c r="BO838" s="295"/>
      <c r="BP838" s="358"/>
      <c r="BQ838" s="358"/>
      <c r="BR838" s="358"/>
      <c r="BS838" s="295"/>
      <c r="BW838" s="358"/>
      <c r="BX838" s="295"/>
      <c r="BY838" s="358"/>
      <c r="BZ838" s="358"/>
      <c r="CA838" s="358"/>
      <c r="CB838" s="295"/>
      <c r="CF838" s="358"/>
      <c r="CG838" s="295"/>
      <c r="CH838" s="358"/>
      <c r="CI838" s="358"/>
      <c r="CJ838" s="358"/>
      <c r="CK838" s="295"/>
      <c r="CO838" s="358"/>
      <c r="CP838" s="295"/>
      <c r="CQ838" s="358"/>
      <c r="CR838" s="358"/>
      <c r="CS838" s="358"/>
      <c r="CT838" s="295"/>
      <c r="CX838" s="358"/>
      <c r="CY838" s="295"/>
      <c r="CZ838" s="358"/>
      <c r="DA838" s="358"/>
      <c r="DB838" s="358"/>
      <c r="DC838" s="295"/>
    </row>
    <row r="839" spans="48:107">
      <c r="AV839" s="358"/>
      <c r="AW839" s="295"/>
      <c r="AX839" s="358"/>
      <c r="AY839" s="358"/>
      <c r="AZ839" s="358"/>
      <c r="BA839" s="295"/>
      <c r="BE839" s="358"/>
      <c r="BF839" s="295"/>
      <c r="BG839" s="358"/>
      <c r="BH839" s="358"/>
      <c r="BI839" s="358"/>
      <c r="BJ839" s="295"/>
      <c r="BN839" s="358"/>
      <c r="BO839" s="295"/>
      <c r="BP839" s="358"/>
      <c r="BQ839" s="358"/>
      <c r="BR839" s="358"/>
      <c r="BS839" s="295"/>
      <c r="BW839" s="358"/>
      <c r="BX839" s="295"/>
      <c r="BY839" s="358"/>
      <c r="BZ839" s="358"/>
      <c r="CA839" s="358"/>
      <c r="CB839" s="295"/>
      <c r="CF839" s="358"/>
      <c r="CG839" s="295"/>
      <c r="CH839" s="358"/>
      <c r="CI839" s="358"/>
      <c r="CJ839" s="358"/>
      <c r="CK839" s="295"/>
      <c r="CO839" s="358"/>
      <c r="CP839" s="295"/>
      <c r="CQ839" s="358"/>
      <c r="CR839" s="358"/>
      <c r="CS839" s="358"/>
      <c r="CT839" s="295"/>
      <c r="CX839" s="358"/>
      <c r="CY839" s="295"/>
      <c r="CZ839" s="358"/>
      <c r="DA839" s="358"/>
      <c r="DB839" s="358"/>
      <c r="DC839" s="295"/>
    </row>
    <row r="840" spans="48:107">
      <c r="AV840" s="358"/>
      <c r="AW840" s="295"/>
      <c r="AX840" s="358"/>
      <c r="AY840" s="358"/>
      <c r="AZ840" s="358"/>
      <c r="BA840" s="295"/>
      <c r="BE840" s="358"/>
      <c r="BF840" s="295"/>
      <c r="BG840" s="358"/>
      <c r="BH840" s="358"/>
      <c r="BI840" s="358"/>
      <c r="BJ840" s="295"/>
      <c r="BN840" s="358"/>
      <c r="BO840" s="295"/>
      <c r="BP840" s="358"/>
      <c r="BQ840" s="358"/>
      <c r="BR840" s="358"/>
      <c r="BS840" s="295"/>
      <c r="BW840" s="358"/>
      <c r="BX840" s="295"/>
      <c r="BY840" s="358"/>
      <c r="BZ840" s="358"/>
      <c r="CA840" s="358"/>
      <c r="CB840" s="295"/>
      <c r="CF840" s="358"/>
      <c r="CG840" s="295"/>
      <c r="CH840" s="358"/>
      <c r="CI840" s="358"/>
      <c r="CJ840" s="358"/>
      <c r="CK840" s="295"/>
      <c r="CO840" s="358"/>
      <c r="CP840" s="295"/>
      <c r="CQ840" s="358"/>
      <c r="CR840" s="358"/>
      <c r="CS840" s="358"/>
      <c r="CT840" s="295"/>
      <c r="CX840" s="358"/>
      <c r="CY840" s="295"/>
      <c r="CZ840" s="358"/>
      <c r="DA840" s="358"/>
      <c r="DB840" s="358"/>
      <c r="DC840" s="295"/>
    </row>
    <row r="841" spans="48:107">
      <c r="AV841" s="358"/>
      <c r="AW841" s="295"/>
      <c r="AX841" s="358"/>
      <c r="AY841" s="358"/>
      <c r="AZ841" s="358"/>
      <c r="BA841" s="295"/>
      <c r="BE841" s="358"/>
      <c r="BF841" s="295"/>
      <c r="BG841" s="358"/>
      <c r="BH841" s="358"/>
      <c r="BI841" s="358"/>
      <c r="BJ841" s="295"/>
      <c r="BN841" s="358"/>
      <c r="BO841" s="295"/>
      <c r="BP841" s="358"/>
      <c r="BQ841" s="358"/>
      <c r="BR841" s="358"/>
      <c r="BS841" s="295"/>
      <c r="BW841" s="358"/>
      <c r="BX841" s="295"/>
      <c r="BY841" s="358"/>
      <c r="BZ841" s="358"/>
      <c r="CA841" s="358"/>
      <c r="CB841" s="295"/>
      <c r="CF841" s="358"/>
      <c r="CG841" s="295"/>
      <c r="CH841" s="358"/>
      <c r="CI841" s="358"/>
      <c r="CJ841" s="358"/>
      <c r="CK841" s="295"/>
      <c r="CO841" s="358"/>
      <c r="CP841" s="295"/>
      <c r="CQ841" s="358"/>
      <c r="CR841" s="358"/>
      <c r="CS841" s="358"/>
      <c r="CT841" s="295"/>
      <c r="CX841" s="358"/>
      <c r="CY841" s="295"/>
      <c r="CZ841" s="358"/>
      <c r="DA841" s="358"/>
      <c r="DB841" s="358"/>
      <c r="DC841" s="295"/>
    </row>
    <row r="842" spans="48:107">
      <c r="AV842" s="358"/>
      <c r="AW842" s="295"/>
      <c r="AX842" s="358"/>
      <c r="AY842" s="358"/>
      <c r="AZ842" s="358"/>
      <c r="BA842" s="295"/>
      <c r="BE842" s="358"/>
      <c r="BF842" s="295"/>
      <c r="BG842" s="358"/>
      <c r="BH842" s="358"/>
      <c r="BI842" s="358"/>
      <c r="BJ842" s="295"/>
      <c r="BN842" s="358"/>
      <c r="BO842" s="295"/>
      <c r="BP842" s="358"/>
      <c r="BQ842" s="358"/>
      <c r="BR842" s="358"/>
      <c r="BS842" s="295"/>
      <c r="BW842" s="358"/>
      <c r="BX842" s="295"/>
      <c r="BY842" s="358"/>
      <c r="BZ842" s="358"/>
      <c r="CA842" s="358"/>
      <c r="CB842" s="295"/>
      <c r="CF842" s="358"/>
      <c r="CG842" s="295"/>
      <c r="CH842" s="358"/>
      <c r="CI842" s="358"/>
      <c r="CJ842" s="358"/>
      <c r="CK842" s="295"/>
      <c r="CO842" s="358"/>
      <c r="CP842" s="295"/>
      <c r="CQ842" s="358"/>
      <c r="CR842" s="358"/>
      <c r="CS842" s="358"/>
      <c r="CT842" s="295"/>
      <c r="CX842" s="358"/>
      <c r="CY842" s="295"/>
      <c r="CZ842" s="358"/>
      <c r="DA842" s="358"/>
      <c r="DB842" s="358"/>
      <c r="DC842" s="295"/>
    </row>
    <row r="843" spans="48:107">
      <c r="AV843" s="358"/>
      <c r="AW843" s="295"/>
      <c r="AX843" s="358"/>
      <c r="AY843" s="358"/>
      <c r="AZ843" s="358"/>
      <c r="BA843" s="295"/>
      <c r="BE843" s="358"/>
      <c r="BF843" s="295"/>
      <c r="BG843" s="358"/>
      <c r="BH843" s="358"/>
      <c r="BI843" s="358"/>
      <c r="BJ843" s="295"/>
      <c r="BN843" s="358"/>
      <c r="BO843" s="295"/>
      <c r="BP843" s="358"/>
      <c r="BQ843" s="358"/>
      <c r="BR843" s="358"/>
      <c r="BS843" s="295"/>
      <c r="BW843" s="358"/>
      <c r="BX843" s="295"/>
      <c r="BY843" s="358"/>
      <c r="BZ843" s="358"/>
      <c r="CA843" s="358"/>
      <c r="CB843" s="295"/>
      <c r="CF843" s="358"/>
      <c r="CG843" s="295"/>
      <c r="CH843" s="358"/>
      <c r="CI843" s="358"/>
      <c r="CJ843" s="358"/>
      <c r="CK843" s="295"/>
      <c r="CO843" s="358"/>
      <c r="CP843" s="295"/>
      <c r="CQ843" s="358"/>
      <c r="CR843" s="358"/>
      <c r="CS843" s="358"/>
      <c r="CT843" s="295"/>
      <c r="CX843" s="358"/>
      <c r="CY843" s="295"/>
      <c r="CZ843" s="358"/>
      <c r="DA843" s="358"/>
      <c r="DB843" s="358"/>
      <c r="DC843" s="295"/>
    </row>
    <row r="844" spans="48:107">
      <c r="AV844" s="358"/>
      <c r="AW844" s="295"/>
      <c r="AX844" s="358"/>
      <c r="AY844" s="358"/>
      <c r="AZ844" s="358"/>
      <c r="BA844" s="295"/>
      <c r="BE844" s="358"/>
      <c r="BF844" s="295"/>
      <c r="BG844" s="358"/>
      <c r="BH844" s="358"/>
      <c r="BI844" s="358"/>
      <c r="BJ844" s="295"/>
      <c r="BN844" s="358"/>
      <c r="BO844" s="295"/>
      <c r="BP844" s="358"/>
      <c r="BQ844" s="358"/>
      <c r="BR844" s="358"/>
      <c r="BS844" s="295"/>
      <c r="BW844" s="358"/>
      <c r="BX844" s="295"/>
      <c r="BY844" s="358"/>
      <c r="BZ844" s="358"/>
      <c r="CA844" s="358"/>
      <c r="CB844" s="295"/>
      <c r="CF844" s="358"/>
      <c r="CG844" s="295"/>
      <c r="CH844" s="358"/>
      <c r="CI844" s="358"/>
      <c r="CJ844" s="358"/>
      <c r="CK844" s="295"/>
      <c r="CO844" s="358"/>
      <c r="CP844" s="295"/>
      <c r="CQ844" s="358"/>
      <c r="CR844" s="358"/>
      <c r="CS844" s="358"/>
      <c r="CT844" s="295"/>
      <c r="CX844" s="358"/>
      <c r="CY844" s="295"/>
      <c r="CZ844" s="358"/>
      <c r="DA844" s="358"/>
      <c r="DB844" s="358"/>
      <c r="DC844" s="295"/>
    </row>
    <row r="845" spans="48:107">
      <c r="AV845" s="358"/>
      <c r="AW845" s="295"/>
      <c r="AX845" s="358"/>
      <c r="AY845" s="358"/>
      <c r="AZ845" s="358"/>
      <c r="BA845" s="295"/>
      <c r="BE845" s="358"/>
      <c r="BF845" s="295"/>
      <c r="BG845" s="358"/>
      <c r="BH845" s="358"/>
      <c r="BI845" s="358"/>
      <c r="BJ845" s="295"/>
      <c r="BN845" s="358"/>
      <c r="BO845" s="295"/>
      <c r="BP845" s="358"/>
      <c r="BQ845" s="358"/>
      <c r="BR845" s="358"/>
      <c r="BS845" s="295"/>
      <c r="BW845" s="358"/>
      <c r="BX845" s="295"/>
      <c r="BY845" s="358"/>
      <c r="BZ845" s="358"/>
      <c r="CA845" s="358"/>
      <c r="CB845" s="295"/>
      <c r="CF845" s="358"/>
      <c r="CG845" s="295"/>
      <c r="CH845" s="358"/>
      <c r="CI845" s="358"/>
      <c r="CJ845" s="358"/>
      <c r="CK845" s="295"/>
      <c r="CO845" s="358"/>
      <c r="CP845" s="295"/>
      <c r="CQ845" s="358"/>
      <c r="CR845" s="358"/>
      <c r="CS845" s="358"/>
      <c r="CT845" s="295"/>
      <c r="CX845" s="358"/>
      <c r="CY845" s="295"/>
      <c r="CZ845" s="358"/>
      <c r="DA845" s="358"/>
      <c r="DB845" s="358"/>
      <c r="DC845" s="295"/>
    </row>
    <row r="846" spans="48:107">
      <c r="AV846" s="358"/>
      <c r="AW846" s="295"/>
      <c r="AX846" s="358"/>
      <c r="AY846" s="358"/>
      <c r="AZ846" s="358"/>
      <c r="BA846" s="295"/>
      <c r="BE846" s="358"/>
      <c r="BF846" s="295"/>
      <c r="BG846" s="358"/>
      <c r="BH846" s="358"/>
      <c r="BI846" s="358"/>
      <c r="BJ846" s="295"/>
      <c r="BN846" s="358"/>
      <c r="BO846" s="295"/>
      <c r="BP846" s="358"/>
      <c r="BQ846" s="358"/>
      <c r="BR846" s="358"/>
      <c r="BS846" s="295"/>
      <c r="BW846" s="358"/>
      <c r="BX846" s="295"/>
      <c r="BY846" s="358"/>
      <c r="BZ846" s="358"/>
      <c r="CA846" s="358"/>
      <c r="CB846" s="295"/>
      <c r="CF846" s="358"/>
      <c r="CG846" s="295"/>
      <c r="CH846" s="358"/>
      <c r="CI846" s="358"/>
      <c r="CJ846" s="358"/>
      <c r="CK846" s="295"/>
      <c r="CO846" s="358"/>
      <c r="CP846" s="295"/>
      <c r="CQ846" s="358"/>
      <c r="CR846" s="358"/>
      <c r="CS846" s="358"/>
      <c r="CT846" s="295"/>
      <c r="CX846" s="358"/>
      <c r="CY846" s="295"/>
      <c r="CZ846" s="358"/>
      <c r="DA846" s="358"/>
      <c r="DB846" s="358"/>
      <c r="DC846" s="295"/>
    </row>
    <row r="847" spans="48:107">
      <c r="AV847" s="358"/>
      <c r="AW847" s="295"/>
      <c r="AX847" s="358"/>
      <c r="AY847" s="358"/>
      <c r="AZ847" s="358"/>
      <c r="BA847" s="295"/>
      <c r="BE847" s="358"/>
      <c r="BF847" s="295"/>
      <c r="BG847" s="358"/>
      <c r="BH847" s="358"/>
      <c r="BI847" s="358"/>
      <c r="BJ847" s="295"/>
      <c r="BN847" s="358"/>
      <c r="BO847" s="295"/>
      <c r="BP847" s="358"/>
      <c r="BQ847" s="358"/>
      <c r="BR847" s="358"/>
      <c r="BS847" s="295"/>
      <c r="BW847" s="358"/>
      <c r="BX847" s="295"/>
      <c r="BY847" s="358"/>
      <c r="BZ847" s="358"/>
      <c r="CA847" s="358"/>
      <c r="CB847" s="295"/>
      <c r="CF847" s="358"/>
      <c r="CG847" s="295"/>
      <c r="CH847" s="358"/>
      <c r="CI847" s="358"/>
      <c r="CJ847" s="358"/>
      <c r="CK847" s="295"/>
      <c r="CO847" s="358"/>
      <c r="CP847" s="295"/>
      <c r="CQ847" s="358"/>
      <c r="CR847" s="358"/>
      <c r="CS847" s="358"/>
      <c r="CT847" s="295"/>
      <c r="CX847" s="358"/>
      <c r="CY847" s="295"/>
      <c r="CZ847" s="358"/>
      <c r="DA847" s="358"/>
      <c r="DB847" s="358"/>
      <c r="DC847" s="295"/>
    </row>
    <row r="848" spans="48:107">
      <c r="AV848" s="358"/>
      <c r="AW848" s="295"/>
      <c r="AX848" s="295"/>
      <c r="AY848" s="358"/>
      <c r="AZ848" s="358"/>
      <c r="BA848" s="295"/>
      <c r="BE848" s="358"/>
      <c r="BF848" s="295"/>
      <c r="BG848" s="358"/>
      <c r="BH848" s="358"/>
      <c r="BI848" s="358"/>
      <c r="BJ848" s="295"/>
      <c r="BN848" s="358"/>
      <c r="BO848" s="295"/>
      <c r="BP848" s="358"/>
      <c r="BQ848" s="358"/>
      <c r="BR848" s="358"/>
      <c r="BS848" s="295"/>
      <c r="BW848" s="358"/>
      <c r="BX848" s="295"/>
      <c r="BY848" s="358"/>
      <c r="BZ848" s="358"/>
      <c r="CA848" s="358"/>
      <c r="CB848" s="295"/>
      <c r="CF848" s="358"/>
      <c r="CG848" s="295"/>
      <c r="CH848" s="358"/>
      <c r="CI848" s="358"/>
      <c r="CJ848" s="358"/>
      <c r="CK848" s="295"/>
      <c r="CO848" s="358"/>
      <c r="CP848" s="295"/>
      <c r="CQ848" s="358"/>
      <c r="CR848" s="358"/>
      <c r="CS848" s="358"/>
      <c r="CT848" s="295"/>
      <c r="CX848" s="358"/>
      <c r="CY848" s="295"/>
      <c r="CZ848" s="358"/>
      <c r="DA848" s="358"/>
      <c r="DB848" s="358"/>
      <c r="DC848" s="295"/>
    </row>
    <row r="849" spans="48:107">
      <c r="AV849" s="358"/>
      <c r="AW849" s="295"/>
      <c r="AX849" s="295"/>
      <c r="AY849" s="358"/>
      <c r="AZ849" s="358"/>
      <c r="BA849" s="295"/>
      <c r="BE849" s="358"/>
      <c r="BF849" s="295"/>
      <c r="BG849" s="358"/>
      <c r="BH849" s="358"/>
      <c r="BI849" s="358"/>
      <c r="BJ849" s="295"/>
      <c r="BN849" s="358"/>
      <c r="BO849" s="295"/>
      <c r="BP849" s="358"/>
      <c r="BQ849" s="358"/>
      <c r="BR849" s="358"/>
      <c r="BS849" s="295"/>
      <c r="BW849" s="358"/>
      <c r="BX849" s="295"/>
      <c r="BY849" s="358"/>
      <c r="BZ849" s="358"/>
      <c r="CA849" s="358"/>
      <c r="CB849" s="295"/>
      <c r="CF849" s="358"/>
      <c r="CG849" s="295"/>
      <c r="CH849" s="358"/>
      <c r="CI849" s="358"/>
      <c r="CJ849" s="358"/>
      <c r="CK849" s="295"/>
      <c r="CO849" s="358"/>
      <c r="CP849" s="295"/>
      <c r="CQ849" s="358"/>
      <c r="CR849" s="358"/>
      <c r="CS849" s="358"/>
      <c r="CT849" s="295"/>
      <c r="CX849" s="358"/>
      <c r="CY849" s="295"/>
      <c r="CZ849" s="358"/>
      <c r="DA849" s="358"/>
      <c r="DB849" s="358"/>
      <c r="DC849" s="295"/>
    </row>
    <row r="850" spans="48:107">
      <c r="AV850" s="358"/>
      <c r="AW850" s="295"/>
      <c r="AX850" s="295"/>
      <c r="AY850" s="358"/>
      <c r="AZ850" s="358"/>
      <c r="BA850" s="295"/>
      <c r="BE850" s="358"/>
      <c r="BF850" s="295"/>
      <c r="BG850" s="358"/>
      <c r="BH850" s="358"/>
      <c r="BI850" s="358"/>
      <c r="BJ850" s="295"/>
      <c r="BN850" s="358"/>
      <c r="BO850" s="295"/>
      <c r="BP850" s="358"/>
      <c r="BQ850" s="358"/>
      <c r="BR850" s="358"/>
      <c r="BS850" s="295"/>
      <c r="BW850" s="358"/>
      <c r="BX850" s="295"/>
      <c r="BY850" s="358"/>
      <c r="BZ850" s="358"/>
      <c r="CA850" s="358"/>
      <c r="CB850" s="295"/>
      <c r="CF850" s="358"/>
      <c r="CG850" s="295"/>
      <c r="CH850" s="358"/>
      <c r="CI850" s="358"/>
      <c r="CJ850" s="358"/>
      <c r="CK850" s="295"/>
      <c r="CO850" s="358"/>
      <c r="CP850" s="295"/>
      <c r="CQ850" s="358"/>
      <c r="CR850" s="358"/>
      <c r="CS850" s="358"/>
      <c r="CT850" s="295"/>
      <c r="CX850" s="358"/>
      <c r="CY850" s="295"/>
      <c r="CZ850" s="358"/>
      <c r="DA850" s="358"/>
      <c r="DB850" s="358"/>
      <c r="DC850" s="295"/>
    </row>
    <row r="851" spans="48:107">
      <c r="AV851" s="358"/>
      <c r="AW851" s="295"/>
      <c r="AX851" s="295"/>
      <c r="AY851" s="358"/>
      <c r="AZ851" s="358"/>
      <c r="BA851" s="295"/>
      <c r="BE851" s="358"/>
      <c r="BF851" s="295"/>
      <c r="BG851" s="358"/>
      <c r="BH851" s="358"/>
      <c r="BI851" s="358"/>
      <c r="BJ851" s="295"/>
      <c r="BN851" s="358"/>
      <c r="BO851" s="295"/>
      <c r="BP851" s="358"/>
      <c r="BQ851" s="358"/>
      <c r="BR851" s="358"/>
      <c r="BS851" s="295"/>
      <c r="BW851" s="358"/>
      <c r="BX851" s="295"/>
      <c r="BY851" s="358"/>
      <c r="BZ851" s="358"/>
      <c r="CA851" s="358"/>
      <c r="CB851" s="295"/>
      <c r="CF851" s="358"/>
      <c r="CG851" s="295"/>
      <c r="CH851" s="358"/>
      <c r="CI851" s="358"/>
      <c r="CJ851" s="358"/>
      <c r="CK851" s="295"/>
      <c r="CO851" s="358"/>
      <c r="CP851" s="295"/>
      <c r="CQ851" s="358"/>
      <c r="CR851" s="358"/>
      <c r="CS851" s="358"/>
      <c r="CT851" s="295"/>
      <c r="CX851" s="358"/>
      <c r="CY851" s="295"/>
      <c r="CZ851" s="358"/>
      <c r="DA851" s="358"/>
      <c r="DB851" s="358"/>
      <c r="DC851" s="295"/>
    </row>
    <row r="852" spans="48:107">
      <c r="AV852" s="358"/>
      <c r="AW852" s="295"/>
      <c r="AX852" s="295"/>
      <c r="AY852" s="358"/>
      <c r="AZ852" s="358"/>
      <c r="BA852" s="295"/>
      <c r="BE852" s="358"/>
      <c r="BF852" s="295"/>
      <c r="BG852" s="358"/>
      <c r="BH852" s="358"/>
      <c r="BI852" s="358"/>
      <c r="BJ852" s="295"/>
      <c r="BN852" s="358"/>
      <c r="BO852" s="295"/>
      <c r="BP852" s="358"/>
      <c r="BQ852" s="358"/>
      <c r="BR852" s="358"/>
      <c r="BS852" s="295"/>
      <c r="BW852" s="358"/>
      <c r="BX852" s="295"/>
      <c r="BY852" s="358"/>
      <c r="BZ852" s="358"/>
      <c r="CA852" s="358"/>
      <c r="CB852" s="295"/>
      <c r="CF852" s="358"/>
      <c r="CG852" s="295"/>
      <c r="CH852" s="358"/>
      <c r="CI852" s="358"/>
      <c r="CJ852" s="358"/>
      <c r="CK852" s="295"/>
      <c r="CO852" s="358"/>
      <c r="CP852" s="295"/>
      <c r="CQ852" s="358"/>
      <c r="CR852" s="358"/>
      <c r="CS852" s="358"/>
      <c r="CT852" s="295"/>
      <c r="CX852" s="358"/>
      <c r="CY852" s="295"/>
      <c r="CZ852" s="358"/>
      <c r="DA852" s="358"/>
      <c r="DB852" s="358"/>
      <c r="DC852" s="295"/>
    </row>
    <row r="853" spans="48:107">
      <c r="AV853" s="358"/>
      <c r="AW853" s="295"/>
      <c r="AX853" s="295"/>
      <c r="AY853" s="358"/>
      <c r="AZ853" s="358"/>
      <c r="BA853" s="295"/>
      <c r="BE853" s="358"/>
      <c r="BF853" s="295"/>
      <c r="BG853" s="358"/>
      <c r="BH853" s="358"/>
      <c r="BI853" s="358"/>
      <c r="BJ853" s="295"/>
      <c r="BN853" s="358"/>
      <c r="BO853" s="295"/>
      <c r="BP853" s="358"/>
      <c r="BQ853" s="358"/>
      <c r="BR853" s="358"/>
      <c r="BS853" s="295"/>
      <c r="BW853" s="358"/>
      <c r="BX853" s="295"/>
      <c r="BY853" s="358"/>
      <c r="BZ853" s="358"/>
      <c r="CA853" s="358"/>
      <c r="CB853" s="295"/>
      <c r="CF853" s="358"/>
      <c r="CG853" s="295"/>
      <c r="CH853" s="358"/>
      <c r="CI853" s="358"/>
      <c r="CJ853" s="358"/>
      <c r="CK853" s="295"/>
      <c r="CO853" s="358"/>
      <c r="CP853" s="295"/>
      <c r="CQ853" s="358"/>
      <c r="CR853" s="358"/>
      <c r="CS853" s="358"/>
      <c r="CT853" s="295"/>
      <c r="CX853" s="358"/>
      <c r="CY853" s="295"/>
      <c r="CZ853" s="358"/>
      <c r="DA853" s="358"/>
      <c r="DB853" s="358"/>
      <c r="DC853" s="295"/>
    </row>
    <row r="854" spans="48:107">
      <c r="AV854" s="358"/>
      <c r="AW854" s="295"/>
      <c r="AX854" s="295"/>
      <c r="AY854" s="358"/>
      <c r="AZ854" s="358"/>
      <c r="BA854" s="295"/>
      <c r="BE854" s="358"/>
      <c r="BF854" s="295"/>
      <c r="BG854" s="358"/>
      <c r="BH854" s="358"/>
      <c r="BI854" s="358"/>
      <c r="BJ854" s="295"/>
      <c r="BN854" s="358"/>
      <c r="BO854" s="295"/>
      <c r="BP854" s="358"/>
      <c r="BQ854" s="358"/>
      <c r="BR854" s="358"/>
      <c r="BS854" s="295"/>
      <c r="BW854" s="358"/>
      <c r="BX854" s="295"/>
      <c r="BY854" s="358"/>
      <c r="BZ854" s="358"/>
      <c r="CA854" s="358"/>
      <c r="CB854" s="295"/>
      <c r="CF854" s="358"/>
      <c r="CG854" s="295"/>
      <c r="CH854" s="358"/>
      <c r="CI854" s="358"/>
      <c r="CJ854" s="358"/>
      <c r="CK854" s="295"/>
      <c r="CO854" s="358"/>
      <c r="CP854" s="295"/>
      <c r="CQ854" s="358"/>
      <c r="CR854" s="358"/>
      <c r="CS854" s="358"/>
      <c r="CT854" s="295"/>
      <c r="CX854" s="358"/>
      <c r="CY854" s="295"/>
      <c r="CZ854" s="358"/>
      <c r="DA854" s="358"/>
      <c r="DB854" s="358"/>
      <c r="DC854" s="295"/>
    </row>
    <row r="855" spans="48:107">
      <c r="AV855" s="358"/>
      <c r="AW855" s="295"/>
      <c r="AX855" s="295"/>
      <c r="AY855" s="358"/>
      <c r="AZ855" s="358"/>
      <c r="BA855" s="295"/>
      <c r="BE855" s="358"/>
      <c r="BF855" s="295"/>
      <c r="BG855" s="358"/>
      <c r="BH855" s="358"/>
      <c r="BI855" s="358"/>
      <c r="BJ855" s="295"/>
      <c r="BN855" s="358"/>
      <c r="BO855" s="295"/>
      <c r="BP855" s="358"/>
      <c r="BQ855" s="358"/>
      <c r="BR855" s="358"/>
      <c r="BS855" s="295"/>
      <c r="BW855" s="358"/>
      <c r="BX855" s="295"/>
      <c r="BY855" s="358"/>
      <c r="BZ855" s="358"/>
      <c r="CA855" s="358"/>
      <c r="CB855" s="295"/>
      <c r="CF855" s="358"/>
      <c r="CG855" s="295"/>
      <c r="CH855" s="358"/>
      <c r="CI855" s="358"/>
      <c r="CJ855" s="358"/>
      <c r="CK855" s="295"/>
      <c r="CO855" s="358"/>
      <c r="CP855" s="295"/>
      <c r="CQ855" s="358"/>
      <c r="CR855" s="358"/>
      <c r="CS855" s="358"/>
      <c r="CT855" s="295"/>
      <c r="CX855" s="358"/>
      <c r="CY855" s="295"/>
      <c r="CZ855" s="358"/>
      <c r="DA855" s="358"/>
      <c r="DB855" s="358"/>
      <c r="DC855" s="295"/>
    </row>
    <row r="856" spans="48:107">
      <c r="AV856" s="358"/>
      <c r="AW856" s="295"/>
      <c r="AX856" s="295"/>
      <c r="AY856" s="358"/>
      <c r="AZ856" s="358"/>
      <c r="BA856" s="295"/>
      <c r="BE856" s="358"/>
      <c r="BF856" s="295"/>
      <c r="BG856" s="358"/>
      <c r="BH856" s="358"/>
      <c r="BI856" s="358"/>
      <c r="BJ856" s="295"/>
      <c r="BN856" s="358"/>
      <c r="BO856" s="295"/>
      <c r="BP856" s="358"/>
      <c r="BQ856" s="358"/>
      <c r="BR856" s="358"/>
      <c r="BS856" s="295"/>
      <c r="BW856" s="358"/>
      <c r="BX856" s="295"/>
      <c r="BY856" s="358"/>
      <c r="BZ856" s="358"/>
      <c r="CA856" s="358"/>
      <c r="CB856" s="295"/>
      <c r="CF856" s="358"/>
      <c r="CG856" s="295"/>
      <c r="CH856" s="358"/>
      <c r="CI856" s="358"/>
      <c r="CJ856" s="358"/>
      <c r="CK856" s="295"/>
      <c r="CO856" s="358"/>
      <c r="CP856" s="295"/>
      <c r="CQ856" s="358"/>
      <c r="CR856" s="358"/>
      <c r="CS856" s="358"/>
      <c r="CT856" s="295"/>
      <c r="CX856" s="358"/>
      <c r="CY856" s="295"/>
      <c r="CZ856" s="358"/>
      <c r="DA856" s="358"/>
      <c r="DB856" s="358"/>
      <c r="DC856" s="295"/>
    </row>
    <row r="857" spans="48:107">
      <c r="AV857" s="358"/>
      <c r="AW857" s="295"/>
      <c r="AX857" s="295"/>
      <c r="AY857" s="358"/>
      <c r="AZ857" s="358"/>
      <c r="BA857" s="295"/>
      <c r="BE857" s="358"/>
      <c r="BF857" s="295"/>
      <c r="BG857" s="358"/>
      <c r="BH857" s="358"/>
      <c r="BI857" s="358"/>
      <c r="BJ857" s="295"/>
      <c r="BN857" s="358"/>
      <c r="BO857" s="295"/>
      <c r="BP857" s="358"/>
      <c r="BQ857" s="358"/>
      <c r="BR857" s="358"/>
      <c r="BS857" s="295"/>
      <c r="BW857" s="358"/>
      <c r="BX857" s="295"/>
      <c r="BY857" s="358"/>
      <c r="BZ857" s="358"/>
      <c r="CA857" s="358"/>
      <c r="CB857" s="295"/>
      <c r="CF857" s="358"/>
      <c r="CG857" s="295"/>
      <c r="CH857" s="358"/>
      <c r="CI857" s="358"/>
      <c r="CJ857" s="358"/>
      <c r="CK857" s="295"/>
      <c r="CO857" s="358"/>
      <c r="CP857" s="295"/>
      <c r="CQ857" s="358"/>
      <c r="CR857" s="358"/>
      <c r="CS857" s="358"/>
      <c r="CT857" s="295"/>
      <c r="CX857" s="358"/>
      <c r="CY857" s="295"/>
      <c r="CZ857" s="358"/>
      <c r="DA857" s="358"/>
      <c r="DB857" s="358"/>
      <c r="DC857" s="295"/>
    </row>
    <row r="858" spans="48:107">
      <c r="AV858" s="358"/>
      <c r="AW858" s="295"/>
      <c r="AX858" s="295"/>
      <c r="AY858" s="358"/>
      <c r="AZ858" s="358"/>
      <c r="BA858" s="295"/>
      <c r="BE858" s="358"/>
      <c r="BF858" s="295"/>
      <c r="BG858" s="358"/>
      <c r="BH858" s="358"/>
      <c r="BI858" s="358"/>
      <c r="BJ858" s="295"/>
      <c r="BN858" s="358"/>
      <c r="BO858" s="295"/>
      <c r="BP858" s="358"/>
      <c r="BQ858" s="358"/>
      <c r="BR858" s="358"/>
      <c r="BS858" s="295"/>
      <c r="BW858" s="358"/>
      <c r="BX858" s="295"/>
      <c r="BY858" s="358"/>
      <c r="BZ858" s="358"/>
      <c r="CA858" s="358"/>
      <c r="CB858" s="295"/>
      <c r="CF858" s="358"/>
      <c r="CG858" s="295"/>
      <c r="CH858" s="358"/>
      <c r="CI858" s="358"/>
      <c r="CJ858" s="358"/>
      <c r="CK858" s="295"/>
      <c r="CO858" s="358"/>
      <c r="CP858" s="295"/>
      <c r="CQ858" s="358"/>
      <c r="CR858" s="358"/>
      <c r="CS858" s="358"/>
      <c r="CT858" s="295"/>
      <c r="CX858" s="358"/>
      <c r="CY858" s="295"/>
      <c r="CZ858" s="358"/>
      <c r="DA858" s="358"/>
      <c r="DB858" s="358"/>
      <c r="DC858" s="295"/>
    </row>
    <row r="859" spans="48:107">
      <c r="AV859" s="358"/>
      <c r="AW859" s="295"/>
      <c r="AX859" s="295"/>
      <c r="AY859" s="358"/>
      <c r="AZ859" s="358"/>
      <c r="BA859" s="295"/>
      <c r="BE859" s="358"/>
      <c r="BF859" s="295"/>
      <c r="BG859" s="358"/>
      <c r="BH859" s="358"/>
      <c r="BI859" s="358"/>
      <c r="BJ859" s="295"/>
      <c r="BN859" s="358"/>
      <c r="BO859" s="295"/>
      <c r="BP859" s="358"/>
      <c r="BQ859" s="358"/>
      <c r="BR859" s="358"/>
      <c r="BS859" s="295"/>
      <c r="BW859" s="358"/>
      <c r="BX859" s="295"/>
      <c r="BY859" s="358"/>
      <c r="BZ859" s="358"/>
      <c r="CA859" s="358"/>
      <c r="CB859" s="295"/>
      <c r="CF859" s="358"/>
      <c r="CG859" s="295"/>
      <c r="CH859" s="358"/>
      <c r="CI859" s="358"/>
      <c r="CJ859" s="358"/>
      <c r="CK859" s="295"/>
      <c r="CO859" s="358"/>
      <c r="CP859" s="295"/>
      <c r="CQ859" s="358"/>
      <c r="CR859" s="358"/>
      <c r="CS859" s="358"/>
      <c r="CT859" s="295"/>
      <c r="CX859" s="358"/>
      <c r="CY859" s="295"/>
      <c r="CZ859" s="358"/>
      <c r="DA859" s="358"/>
      <c r="DB859" s="358"/>
      <c r="DC859" s="295"/>
    </row>
    <row r="860" spans="48:107">
      <c r="AV860" s="358"/>
      <c r="AW860" s="295"/>
      <c r="AX860" s="295"/>
      <c r="AY860" s="358"/>
      <c r="AZ860" s="358"/>
      <c r="BA860" s="295"/>
      <c r="BE860" s="358"/>
      <c r="BF860" s="295"/>
      <c r="BG860" s="358"/>
      <c r="BH860" s="358"/>
      <c r="BI860" s="358"/>
      <c r="BJ860" s="295"/>
      <c r="BN860" s="358"/>
      <c r="BO860" s="295"/>
      <c r="BP860" s="358"/>
      <c r="BQ860" s="358"/>
      <c r="BR860" s="358"/>
      <c r="BS860" s="295"/>
      <c r="BW860" s="358"/>
      <c r="BX860" s="295"/>
      <c r="BY860" s="358"/>
      <c r="BZ860" s="358"/>
      <c r="CA860" s="358"/>
      <c r="CB860" s="295"/>
      <c r="CF860" s="358"/>
      <c r="CG860" s="295"/>
      <c r="CH860" s="358"/>
      <c r="CI860" s="358"/>
      <c r="CJ860" s="358"/>
      <c r="CK860" s="295"/>
      <c r="CO860" s="358"/>
      <c r="CP860" s="295"/>
      <c r="CQ860" s="358"/>
      <c r="CR860" s="358"/>
      <c r="CS860" s="358"/>
      <c r="CT860" s="295"/>
      <c r="CX860" s="358"/>
      <c r="CY860" s="295"/>
      <c r="CZ860" s="358"/>
      <c r="DA860" s="358"/>
      <c r="DB860" s="358"/>
      <c r="DC860" s="295"/>
    </row>
    <row r="861" spans="48:107">
      <c r="AV861" s="358"/>
      <c r="AW861" s="295"/>
      <c r="AX861" s="295"/>
      <c r="AY861" s="358"/>
      <c r="AZ861" s="358"/>
      <c r="BA861" s="295"/>
      <c r="BE861" s="358"/>
      <c r="BF861" s="295"/>
      <c r="BG861" s="358"/>
      <c r="BH861" s="358"/>
      <c r="BI861" s="358"/>
      <c r="BJ861" s="295"/>
      <c r="BN861" s="358"/>
      <c r="BO861" s="295"/>
      <c r="BP861" s="358"/>
      <c r="BQ861" s="358"/>
      <c r="BR861" s="358"/>
      <c r="BS861" s="295"/>
      <c r="BW861" s="358"/>
      <c r="BX861" s="295"/>
      <c r="BY861" s="358"/>
      <c r="BZ861" s="358"/>
      <c r="CA861" s="358"/>
      <c r="CB861" s="295"/>
      <c r="CF861" s="358"/>
      <c r="CG861" s="295"/>
      <c r="CH861" s="358"/>
      <c r="CI861" s="358"/>
      <c r="CJ861" s="358"/>
      <c r="CK861" s="295"/>
      <c r="CO861" s="358"/>
      <c r="CP861" s="295"/>
      <c r="CQ861" s="358"/>
      <c r="CR861" s="358"/>
      <c r="CS861" s="358"/>
      <c r="CT861" s="295"/>
      <c r="CX861" s="358"/>
      <c r="CY861" s="295"/>
      <c r="CZ861" s="358"/>
      <c r="DA861" s="358"/>
      <c r="DB861" s="358"/>
      <c r="DC861" s="295"/>
    </row>
    <row r="862" spans="48:107">
      <c r="AV862" s="358"/>
      <c r="AW862" s="295"/>
      <c r="AX862" s="295"/>
      <c r="AY862" s="358"/>
      <c r="AZ862" s="358"/>
      <c r="BA862" s="295"/>
      <c r="BE862" s="358"/>
      <c r="BF862" s="295"/>
      <c r="BG862" s="358"/>
      <c r="BH862" s="358"/>
      <c r="BI862" s="358"/>
      <c r="BJ862" s="295"/>
      <c r="BN862" s="358"/>
      <c r="BO862" s="295"/>
      <c r="BP862" s="358"/>
      <c r="BQ862" s="358"/>
      <c r="BR862" s="358"/>
      <c r="BS862" s="295"/>
      <c r="BW862" s="358"/>
      <c r="BX862" s="295"/>
      <c r="BY862" s="358"/>
      <c r="BZ862" s="358"/>
      <c r="CA862" s="358"/>
      <c r="CB862" s="295"/>
      <c r="CF862" s="358"/>
      <c r="CG862" s="295"/>
      <c r="CH862" s="358"/>
      <c r="CI862" s="358"/>
      <c r="CJ862" s="358"/>
      <c r="CK862" s="295"/>
      <c r="CO862" s="358"/>
      <c r="CP862" s="295"/>
      <c r="CQ862" s="358"/>
      <c r="CR862" s="358"/>
      <c r="CS862" s="358"/>
      <c r="CT862" s="295"/>
      <c r="CX862" s="358"/>
      <c r="CY862" s="295"/>
      <c r="CZ862" s="358"/>
      <c r="DA862" s="358"/>
      <c r="DB862" s="358"/>
      <c r="DC862" s="295"/>
    </row>
    <row r="863" spans="48:107">
      <c r="AV863" s="358"/>
      <c r="AW863" s="295"/>
      <c r="AX863" s="295"/>
      <c r="AY863" s="358"/>
      <c r="AZ863" s="358"/>
      <c r="BA863" s="295"/>
      <c r="BE863" s="358"/>
      <c r="BF863" s="295"/>
      <c r="BG863" s="358"/>
      <c r="BH863" s="358"/>
      <c r="BI863" s="358"/>
      <c r="BJ863" s="295"/>
      <c r="BN863" s="358"/>
      <c r="BO863" s="295"/>
      <c r="BP863" s="358"/>
      <c r="BQ863" s="358"/>
      <c r="BR863" s="358"/>
      <c r="BS863" s="295"/>
      <c r="BW863" s="358"/>
      <c r="BX863" s="295"/>
      <c r="BY863" s="358"/>
      <c r="BZ863" s="358"/>
      <c r="CA863" s="358"/>
      <c r="CB863" s="295"/>
      <c r="CF863" s="358"/>
      <c r="CG863" s="295"/>
      <c r="CH863" s="358"/>
      <c r="CI863" s="358"/>
      <c r="CJ863" s="358"/>
      <c r="CK863" s="295"/>
      <c r="CO863" s="358"/>
      <c r="CP863" s="295"/>
      <c r="CQ863" s="358"/>
      <c r="CR863" s="358"/>
      <c r="CS863" s="358"/>
      <c r="CT863" s="295"/>
      <c r="CX863" s="358"/>
      <c r="CY863" s="295"/>
      <c r="CZ863" s="358"/>
      <c r="DA863" s="358"/>
      <c r="DB863" s="358"/>
      <c r="DC863" s="295"/>
    </row>
    <row r="864" spans="48:107">
      <c r="AV864" s="358"/>
      <c r="AW864" s="295"/>
      <c r="AX864" s="295"/>
      <c r="AY864" s="358"/>
      <c r="AZ864" s="358"/>
      <c r="BA864" s="295"/>
      <c r="BE864" s="358"/>
      <c r="BF864" s="295"/>
      <c r="BG864" s="358"/>
      <c r="BH864" s="358"/>
      <c r="BI864" s="358"/>
      <c r="BJ864" s="295"/>
      <c r="BN864" s="358"/>
      <c r="BO864" s="295"/>
      <c r="BP864" s="358"/>
      <c r="BQ864" s="358"/>
      <c r="BR864" s="358"/>
      <c r="BS864" s="295"/>
      <c r="BW864" s="358"/>
      <c r="BX864" s="295"/>
      <c r="BY864" s="358"/>
      <c r="BZ864" s="358"/>
      <c r="CA864" s="358"/>
      <c r="CB864" s="295"/>
      <c r="CF864" s="358"/>
      <c r="CG864" s="295"/>
      <c r="CH864" s="358"/>
      <c r="CI864" s="358"/>
      <c r="CJ864" s="358"/>
      <c r="CK864" s="295"/>
      <c r="CO864" s="358"/>
      <c r="CP864" s="295"/>
      <c r="CQ864" s="358"/>
      <c r="CR864" s="358"/>
      <c r="CS864" s="358"/>
      <c r="CT864" s="295"/>
      <c r="CX864" s="358"/>
      <c r="CY864" s="295"/>
      <c r="CZ864" s="358"/>
      <c r="DA864" s="358"/>
      <c r="DB864" s="358"/>
      <c r="DC864" s="295"/>
    </row>
    <row r="865" spans="48:107">
      <c r="AV865" s="358"/>
      <c r="AW865" s="295"/>
      <c r="AX865" s="295"/>
      <c r="AY865" s="358"/>
      <c r="AZ865" s="358"/>
      <c r="BA865" s="295"/>
      <c r="BE865" s="358"/>
      <c r="BF865" s="295"/>
      <c r="BG865" s="358"/>
      <c r="BH865" s="358"/>
      <c r="BI865" s="358"/>
      <c r="BJ865" s="295"/>
      <c r="BN865" s="358"/>
      <c r="BO865" s="295"/>
      <c r="BP865" s="358"/>
      <c r="BQ865" s="358"/>
      <c r="BR865" s="358"/>
      <c r="BS865" s="295"/>
      <c r="BW865" s="358"/>
      <c r="BX865" s="295"/>
      <c r="BY865" s="358"/>
      <c r="BZ865" s="358"/>
      <c r="CA865" s="358"/>
      <c r="CB865" s="295"/>
      <c r="CF865" s="358"/>
      <c r="CG865" s="295"/>
      <c r="CH865" s="358"/>
      <c r="CI865" s="358"/>
      <c r="CJ865" s="358"/>
      <c r="CK865" s="295"/>
      <c r="CO865" s="358"/>
      <c r="CP865" s="295"/>
      <c r="CQ865" s="358"/>
      <c r="CR865" s="358"/>
      <c r="CS865" s="358"/>
      <c r="CT865" s="295"/>
      <c r="CX865" s="358"/>
      <c r="CY865" s="295"/>
      <c r="CZ865" s="358"/>
      <c r="DA865" s="358"/>
      <c r="DB865" s="358"/>
      <c r="DC865" s="295"/>
    </row>
    <row r="866" spans="48:107">
      <c r="AV866" s="358"/>
      <c r="AW866" s="295"/>
      <c r="AX866" s="295"/>
      <c r="AY866" s="358"/>
      <c r="AZ866" s="358"/>
      <c r="BA866" s="295"/>
      <c r="BE866" s="358"/>
      <c r="BF866" s="295"/>
      <c r="BG866" s="358"/>
      <c r="BH866" s="358"/>
      <c r="BI866" s="358"/>
      <c r="BJ866" s="295"/>
      <c r="BN866" s="358"/>
      <c r="BO866" s="295"/>
      <c r="BP866" s="358"/>
      <c r="BQ866" s="358"/>
      <c r="BR866" s="358"/>
      <c r="BS866" s="295"/>
      <c r="BW866" s="358"/>
      <c r="BX866" s="295"/>
      <c r="BY866" s="358"/>
      <c r="BZ866" s="358"/>
      <c r="CA866" s="358"/>
      <c r="CB866" s="295"/>
      <c r="CF866" s="358"/>
      <c r="CG866" s="295"/>
      <c r="CH866" s="358"/>
      <c r="CI866" s="358"/>
      <c r="CJ866" s="358"/>
      <c r="CK866" s="295"/>
      <c r="CO866" s="358"/>
      <c r="CP866" s="295"/>
      <c r="CQ866" s="358"/>
      <c r="CR866" s="358"/>
      <c r="CS866" s="358"/>
      <c r="CT866" s="295"/>
      <c r="CX866" s="358"/>
      <c r="CY866" s="295"/>
      <c r="CZ866" s="358"/>
      <c r="DA866" s="358"/>
      <c r="DB866" s="358"/>
      <c r="DC866" s="295"/>
    </row>
    <row r="867" spans="48:107">
      <c r="AV867" s="358"/>
      <c r="AW867" s="295"/>
      <c r="AX867" s="295"/>
      <c r="AY867" s="358"/>
      <c r="AZ867" s="358"/>
      <c r="BA867" s="295"/>
      <c r="BE867" s="358"/>
      <c r="BF867" s="295"/>
      <c r="BG867" s="358"/>
      <c r="BH867" s="358"/>
      <c r="BI867" s="358"/>
      <c r="BJ867" s="295"/>
      <c r="BN867" s="358"/>
      <c r="BO867" s="295"/>
      <c r="BP867" s="358"/>
      <c r="BQ867" s="358"/>
      <c r="BR867" s="358"/>
      <c r="BS867" s="295"/>
      <c r="BW867" s="358"/>
      <c r="BX867" s="295"/>
      <c r="BY867" s="358"/>
      <c r="BZ867" s="358"/>
      <c r="CA867" s="358"/>
      <c r="CB867" s="295"/>
      <c r="CF867" s="358"/>
      <c r="CG867" s="295"/>
      <c r="CH867" s="358"/>
      <c r="CI867" s="358"/>
      <c r="CJ867" s="358"/>
      <c r="CK867" s="295"/>
      <c r="CO867" s="358"/>
      <c r="CP867" s="295"/>
      <c r="CQ867" s="358"/>
      <c r="CR867" s="358"/>
      <c r="CS867" s="358"/>
      <c r="CT867" s="295"/>
      <c r="CX867" s="358"/>
      <c r="CY867" s="295"/>
      <c r="CZ867" s="358"/>
      <c r="DA867" s="358"/>
      <c r="DB867" s="358"/>
      <c r="DC867" s="295"/>
    </row>
    <row r="868" spans="48:107">
      <c r="AV868" s="358"/>
      <c r="AW868" s="295"/>
      <c r="AX868" s="295"/>
      <c r="AY868" s="358"/>
      <c r="AZ868" s="358"/>
      <c r="BA868" s="295"/>
      <c r="BE868" s="358"/>
      <c r="BF868" s="295"/>
      <c r="BG868" s="358"/>
      <c r="BH868" s="358"/>
      <c r="BI868" s="358"/>
      <c r="BJ868" s="295"/>
      <c r="BN868" s="358"/>
      <c r="BO868" s="295"/>
      <c r="BP868" s="358"/>
      <c r="BQ868" s="358"/>
      <c r="BR868" s="358"/>
      <c r="BS868" s="295"/>
      <c r="BW868" s="358"/>
      <c r="BX868" s="295"/>
      <c r="BY868" s="358"/>
      <c r="BZ868" s="358"/>
      <c r="CA868" s="358"/>
      <c r="CB868" s="295"/>
      <c r="CF868" s="358"/>
      <c r="CG868" s="295"/>
      <c r="CH868" s="358"/>
      <c r="CI868" s="358"/>
      <c r="CJ868" s="358"/>
      <c r="CK868" s="295"/>
      <c r="CO868" s="358"/>
      <c r="CP868" s="295"/>
      <c r="CQ868" s="358"/>
      <c r="CR868" s="358"/>
      <c r="CS868" s="358"/>
      <c r="CT868" s="295"/>
      <c r="CX868" s="358"/>
      <c r="CY868" s="295"/>
      <c r="CZ868" s="358"/>
      <c r="DA868" s="358"/>
      <c r="DB868" s="358"/>
      <c r="DC868" s="295"/>
    </row>
    <row r="869" spans="48:107">
      <c r="AV869" s="358"/>
      <c r="AW869" s="295"/>
      <c r="AX869" s="295"/>
      <c r="AY869" s="358"/>
      <c r="AZ869" s="358"/>
      <c r="BA869" s="295"/>
      <c r="BE869" s="358"/>
      <c r="BF869" s="295"/>
      <c r="BG869" s="358"/>
      <c r="BH869" s="358"/>
      <c r="BI869" s="358"/>
      <c r="BJ869" s="295"/>
      <c r="BN869" s="358"/>
      <c r="BO869" s="295"/>
      <c r="BP869" s="358"/>
      <c r="BQ869" s="358"/>
      <c r="BR869" s="358"/>
      <c r="BS869" s="295"/>
      <c r="BW869" s="358"/>
      <c r="BX869" s="295"/>
      <c r="BY869" s="358"/>
      <c r="BZ869" s="358"/>
      <c r="CA869" s="358"/>
      <c r="CB869" s="295"/>
      <c r="CF869" s="358"/>
      <c r="CG869" s="295"/>
      <c r="CH869" s="358"/>
      <c r="CI869" s="358"/>
      <c r="CJ869" s="358"/>
      <c r="CK869" s="295"/>
      <c r="CO869" s="358"/>
      <c r="CP869" s="295"/>
      <c r="CQ869" s="358"/>
      <c r="CR869" s="358"/>
      <c r="CS869" s="358"/>
      <c r="CT869" s="295"/>
      <c r="CX869" s="358"/>
      <c r="CY869" s="295"/>
      <c r="CZ869" s="358"/>
      <c r="DA869" s="358"/>
      <c r="DB869" s="358"/>
      <c r="DC869" s="295"/>
    </row>
    <row r="870" spans="48:107">
      <c r="AV870" s="358"/>
      <c r="AW870" s="295"/>
      <c r="AX870" s="295"/>
      <c r="AY870" s="358"/>
      <c r="AZ870" s="358"/>
      <c r="BA870" s="295"/>
      <c r="BE870" s="358"/>
      <c r="BF870" s="295"/>
      <c r="BG870" s="358"/>
      <c r="BH870" s="358"/>
      <c r="BI870" s="358"/>
      <c r="BJ870" s="295"/>
      <c r="BN870" s="358"/>
      <c r="BO870" s="295"/>
      <c r="BP870" s="358"/>
      <c r="BQ870" s="358"/>
      <c r="BR870" s="358"/>
      <c r="BS870" s="295"/>
      <c r="BW870" s="358"/>
      <c r="BX870" s="295"/>
      <c r="BY870" s="358"/>
      <c r="BZ870" s="358"/>
      <c r="CA870" s="358"/>
      <c r="CB870" s="295"/>
      <c r="CF870" s="358"/>
      <c r="CG870" s="295"/>
      <c r="CH870" s="358"/>
      <c r="CI870" s="358"/>
      <c r="CJ870" s="358"/>
      <c r="CK870" s="295"/>
      <c r="CO870" s="358"/>
      <c r="CP870" s="295"/>
      <c r="CQ870" s="358"/>
      <c r="CR870" s="358"/>
      <c r="CS870" s="358"/>
      <c r="CT870" s="295"/>
      <c r="CX870" s="358"/>
      <c r="CY870" s="295"/>
      <c r="CZ870" s="358"/>
      <c r="DA870" s="358"/>
      <c r="DB870" s="358"/>
      <c r="DC870" s="295"/>
    </row>
    <row r="871" spans="48:107">
      <c r="AV871" s="358"/>
      <c r="AW871" s="295"/>
      <c r="AX871" s="295"/>
      <c r="AY871" s="358"/>
      <c r="AZ871" s="358"/>
      <c r="BA871" s="295"/>
      <c r="BE871" s="358"/>
      <c r="BF871" s="295"/>
      <c r="BG871" s="358"/>
      <c r="BH871" s="358"/>
      <c r="BI871" s="358"/>
      <c r="BJ871" s="295"/>
      <c r="BN871" s="358"/>
      <c r="BO871" s="295"/>
      <c r="BP871" s="358"/>
      <c r="BQ871" s="358"/>
      <c r="BR871" s="358"/>
      <c r="BS871" s="295"/>
      <c r="BW871" s="358"/>
      <c r="BX871" s="295"/>
      <c r="BY871" s="358"/>
      <c r="BZ871" s="358"/>
      <c r="CA871" s="358"/>
      <c r="CB871" s="295"/>
      <c r="CF871" s="358"/>
      <c r="CG871" s="295"/>
      <c r="CH871" s="358"/>
      <c r="CI871" s="358"/>
      <c r="CJ871" s="358"/>
      <c r="CK871" s="295"/>
      <c r="CO871" s="358"/>
      <c r="CP871" s="295"/>
      <c r="CQ871" s="358"/>
      <c r="CR871" s="358"/>
      <c r="CS871" s="358"/>
      <c r="CT871" s="295"/>
      <c r="CX871" s="358"/>
      <c r="CY871" s="295"/>
      <c r="CZ871" s="358"/>
      <c r="DA871" s="358"/>
      <c r="DB871" s="358"/>
      <c r="DC871" s="295"/>
    </row>
    <row r="872" spans="48:107">
      <c r="AV872" s="358"/>
      <c r="AW872" s="295"/>
      <c r="AX872" s="295"/>
      <c r="AY872" s="358"/>
      <c r="AZ872" s="358"/>
      <c r="BA872" s="295"/>
      <c r="BE872" s="358"/>
      <c r="BF872" s="295"/>
      <c r="BG872" s="358"/>
      <c r="BH872" s="358"/>
      <c r="BI872" s="358"/>
      <c r="BJ872" s="295"/>
      <c r="BN872" s="358"/>
      <c r="BO872" s="295"/>
      <c r="BP872" s="358"/>
      <c r="BQ872" s="358"/>
      <c r="BR872" s="358"/>
      <c r="BS872" s="295"/>
      <c r="BW872" s="358"/>
      <c r="BX872" s="295"/>
      <c r="BY872" s="358"/>
      <c r="BZ872" s="358"/>
      <c r="CA872" s="358"/>
      <c r="CB872" s="295"/>
      <c r="CF872" s="358"/>
      <c r="CG872" s="295"/>
      <c r="CH872" s="358"/>
      <c r="CI872" s="358"/>
      <c r="CJ872" s="358"/>
      <c r="CK872" s="295"/>
      <c r="CO872" s="358"/>
      <c r="CP872" s="295"/>
      <c r="CQ872" s="358"/>
      <c r="CR872" s="358"/>
      <c r="CS872" s="358"/>
      <c r="CT872" s="295"/>
      <c r="CX872" s="358"/>
      <c r="CY872" s="295"/>
      <c r="CZ872" s="358"/>
      <c r="DA872" s="358"/>
      <c r="DB872" s="358"/>
      <c r="DC872" s="295"/>
    </row>
    <row r="873" spans="48:107">
      <c r="AV873" s="358"/>
      <c r="AW873" s="295"/>
      <c r="AX873" s="295"/>
      <c r="AY873" s="358"/>
      <c r="AZ873" s="358"/>
      <c r="BA873" s="295"/>
      <c r="BE873" s="358"/>
      <c r="BF873" s="295"/>
      <c r="BG873" s="358"/>
      <c r="BH873" s="358"/>
      <c r="BI873" s="358"/>
      <c r="BJ873" s="295"/>
      <c r="BN873" s="358"/>
      <c r="BO873" s="295"/>
      <c r="BP873" s="358"/>
      <c r="BQ873" s="358"/>
      <c r="BR873" s="358"/>
      <c r="BS873" s="295"/>
      <c r="BW873" s="358"/>
      <c r="BX873" s="295"/>
      <c r="BY873" s="358"/>
      <c r="BZ873" s="358"/>
      <c r="CA873" s="358"/>
      <c r="CB873" s="295"/>
      <c r="CF873" s="358"/>
      <c r="CG873" s="295"/>
      <c r="CH873" s="358"/>
      <c r="CI873" s="358"/>
      <c r="CJ873" s="358"/>
      <c r="CK873" s="295"/>
      <c r="CO873" s="358"/>
      <c r="CP873" s="295"/>
      <c r="CQ873" s="358"/>
      <c r="CR873" s="358"/>
      <c r="CS873" s="358"/>
      <c r="CT873" s="295"/>
      <c r="CX873" s="358"/>
      <c r="CY873" s="295"/>
      <c r="CZ873" s="358"/>
      <c r="DA873" s="358"/>
      <c r="DB873" s="358"/>
      <c r="DC873" s="295"/>
    </row>
    <row r="874" spans="48:107">
      <c r="AV874" s="358"/>
      <c r="AW874" s="295"/>
      <c r="AX874" s="295"/>
      <c r="AY874" s="358"/>
      <c r="AZ874" s="358"/>
      <c r="BA874" s="295"/>
      <c r="BE874" s="358"/>
      <c r="BF874" s="295"/>
      <c r="BG874" s="358"/>
      <c r="BH874" s="358"/>
      <c r="BI874" s="358"/>
      <c r="BJ874" s="295"/>
      <c r="BN874" s="358"/>
      <c r="BO874" s="295"/>
      <c r="BP874" s="358"/>
      <c r="BQ874" s="358"/>
      <c r="BR874" s="358"/>
      <c r="BS874" s="295"/>
      <c r="BW874" s="358"/>
      <c r="BX874" s="295"/>
      <c r="BY874" s="358"/>
      <c r="BZ874" s="358"/>
      <c r="CA874" s="358"/>
      <c r="CB874" s="295"/>
      <c r="CF874" s="358"/>
      <c r="CG874" s="295"/>
      <c r="CH874" s="358"/>
      <c r="CI874" s="358"/>
      <c r="CJ874" s="358"/>
      <c r="CK874" s="295"/>
      <c r="CO874" s="358"/>
      <c r="CP874" s="295"/>
      <c r="CQ874" s="358"/>
      <c r="CR874" s="358"/>
      <c r="CS874" s="358"/>
      <c r="CT874" s="295"/>
      <c r="CX874" s="358"/>
      <c r="CY874" s="295"/>
      <c r="CZ874" s="358"/>
      <c r="DA874" s="358"/>
      <c r="DB874" s="358"/>
      <c r="DC874" s="295"/>
    </row>
    <row r="875" spans="48:107">
      <c r="AV875" s="358"/>
      <c r="AW875" s="295"/>
      <c r="AX875" s="295"/>
      <c r="AY875" s="358"/>
      <c r="AZ875" s="358"/>
      <c r="BA875" s="295"/>
      <c r="BE875" s="358"/>
      <c r="BF875" s="295"/>
      <c r="BG875" s="358"/>
      <c r="BH875" s="358"/>
      <c r="BI875" s="358"/>
      <c r="BJ875" s="295"/>
      <c r="BN875" s="358"/>
      <c r="BO875" s="295"/>
      <c r="BP875" s="358"/>
      <c r="BQ875" s="358"/>
      <c r="BR875" s="358"/>
      <c r="BS875" s="295"/>
      <c r="BW875" s="358"/>
      <c r="BX875" s="295"/>
      <c r="BY875" s="358"/>
      <c r="BZ875" s="358"/>
      <c r="CA875" s="358"/>
      <c r="CB875" s="295"/>
      <c r="CF875" s="358"/>
      <c r="CG875" s="295"/>
      <c r="CH875" s="358"/>
      <c r="CI875" s="358"/>
      <c r="CJ875" s="358"/>
      <c r="CK875" s="295"/>
      <c r="CO875" s="358"/>
      <c r="CP875" s="295"/>
      <c r="CQ875" s="358"/>
      <c r="CR875" s="358"/>
      <c r="CS875" s="358"/>
      <c r="CT875" s="295"/>
      <c r="CX875" s="358"/>
      <c r="CY875" s="295"/>
      <c r="CZ875" s="358"/>
      <c r="DA875" s="358"/>
      <c r="DB875" s="358"/>
      <c r="DC875" s="295"/>
    </row>
    <row r="876" spans="48:107">
      <c r="AV876" s="358"/>
      <c r="AW876" s="295"/>
      <c r="AX876" s="295"/>
      <c r="AY876" s="358"/>
      <c r="AZ876" s="358"/>
      <c r="BA876" s="295"/>
      <c r="BE876" s="358"/>
      <c r="BF876" s="295"/>
      <c r="BG876" s="358"/>
      <c r="BH876" s="358"/>
      <c r="BI876" s="358"/>
      <c r="BJ876" s="295"/>
      <c r="BN876" s="358"/>
      <c r="BO876" s="295"/>
      <c r="BP876" s="358"/>
      <c r="BQ876" s="358"/>
      <c r="BR876" s="358"/>
      <c r="BS876" s="295"/>
      <c r="BW876" s="358"/>
      <c r="BX876" s="295"/>
      <c r="BY876" s="358"/>
      <c r="BZ876" s="358"/>
      <c r="CA876" s="358"/>
      <c r="CB876" s="295"/>
      <c r="CF876" s="358"/>
      <c r="CG876" s="295"/>
      <c r="CH876" s="358"/>
      <c r="CI876" s="358"/>
      <c r="CJ876" s="358"/>
      <c r="CK876" s="295"/>
      <c r="CO876" s="358"/>
      <c r="CP876" s="295"/>
      <c r="CQ876" s="358"/>
      <c r="CR876" s="358"/>
      <c r="CS876" s="358"/>
      <c r="CT876" s="295"/>
      <c r="CX876" s="358"/>
      <c r="CY876" s="295"/>
      <c r="CZ876" s="358"/>
      <c r="DA876" s="358"/>
      <c r="DB876" s="358"/>
      <c r="DC876" s="295"/>
    </row>
    <row r="877" spans="48:107">
      <c r="AV877" s="358"/>
      <c r="AW877" s="295"/>
      <c r="AX877" s="295"/>
      <c r="AY877" s="358"/>
      <c r="AZ877" s="358"/>
      <c r="BA877" s="295"/>
      <c r="BE877" s="358"/>
      <c r="BF877" s="295"/>
      <c r="BG877" s="358"/>
      <c r="BH877" s="358"/>
      <c r="BI877" s="358"/>
      <c r="BJ877" s="295"/>
      <c r="BN877" s="358"/>
      <c r="BO877" s="295"/>
      <c r="BP877" s="358"/>
      <c r="BQ877" s="358"/>
      <c r="BR877" s="358"/>
      <c r="BS877" s="295"/>
      <c r="BW877" s="358"/>
      <c r="BX877" s="295"/>
      <c r="BY877" s="358"/>
      <c r="BZ877" s="358"/>
      <c r="CA877" s="358"/>
      <c r="CB877" s="295"/>
      <c r="CF877" s="358"/>
      <c r="CG877" s="295"/>
      <c r="CH877" s="358"/>
      <c r="CI877" s="358"/>
      <c r="CJ877" s="358"/>
      <c r="CK877" s="295"/>
      <c r="CO877" s="358"/>
      <c r="CP877" s="295"/>
      <c r="CQ877" s="358"/>
      <c r="CR877" s="358"/>
      <c r="CS877" s="358"/>
      <c r="CT877" s="295"/>
      <c r="CX877" s="358"/>
      <c r="CY877" s="295"/>
      <c r="CZ877" s="358"/>
      <c r="DA877" s="358"/>
      <c r="DB877" s="358"/>
      <c r="DC877" s="295"/>
    </row>
    <row r="878" spans="48:107">
      <c r="AV878" s="358"/>
      <c r="AW878" s="295"/>
      <c r="AX878" s="295"/>
      <c r="AY878" s="358"/>
      <c r="AZ878" s="358"/>
      <c r="BA878" s="295"/>
      <c r="BE878" s="358"/>
      <c r="BF878" s="295"/>
      <c r="BG878" s="358"/>
      <c r="BH878" s="358"/>
      <c r="BI878" s="358"/>
      <c r="BJ878" s="295"/>
      <c r="BN878" s="358"/>
      <c r="BO878" s="295"/>
      <c r="BP878" s="358"/>
      <c r="BQ878" s="358"/>
      <c r="BR878" s="358"/>
      <c r="BS878" s="295"/>
      <c r="BW878" s="358"/>
      <c r="BX878" s="295"/>
      <c r="BY878" s="358"/>
      <c r="BZ878" s="358"/>
      <c r="CA878" s="358"/>
      <c r="CB878" s="295"/>
      <c r="CF878" s="358"/>
      <c r="CG878" s="295"/>
      <c r="CH878" s="358"/>
      <c r="CI878" s="358"/>
      <c r="CJ878" s="358"/>
      <c r="CK878" s="295"/>
      <c r="CO878" s="358"/>
      <c r="CP878" s="295"/>
      <c r="CQ878" s="358"/>
      <c r="CR878" s="358"/>
      <c r="CS878" s="358"/>
      <c r="CT878" s="295"/>
      <c r="CX878" s="358"/>
      <c r="CY878" s="295"/>
      <c r="CZ878" s="358"/>
      <c r="DA878" s="358"/>
      <c r="DB878" s="358"/>
      <c r="DC878" s="295"/>
    </row>
    <row r="879" spans="48:107">
      <c r="AV879" s="358"/>
      <c r="AW879" s="295"/>
      <c r="AX879" s="295"/>
      <c r="AY879" s="358"/>
      <c r="AZ879" s="358"/>
      <c r="BA879" s="295"/>
      <c r="BE879" s="358"/>
      <c r="BF879" s="295"/>
      <c r="BG879" s="358"/>
      <c r="BH879" s="358"/>
      <c r="BI879" s="358"/>
      <c r="BJ879" s="295"/>
      <c r="BN879" s="358"/>
      <c r="BO879" s="295"/>
      <c r="BP879" s="358"/>
      <c r="BQ879" s="358"/>
      <c r="BR879" s="358"/>
      <c r="BS879" s="295"/>
      <c r="BW879" s="358"/>
      <c r="BX879" s="295"/>
      <c r="BY879" s="358"/>
      <c r="BZ879" s="358"/>
      <c r="CA879" s="358"/>
      <c r="CB879" s="295"/>
      <c r="CF879" s="358"/>
      <c r="CG879" s="295"/>
      <c r="CH879" s="358"/>
      <c r="CI879" s="358"/>
      <c r="CJ879" s="358"/>
      <c r="CK879" s="295"/>
      <c r="CO879" s="358"/>
      <c r="CP879" s="295"/>
      <c r="CQ879" s="358"/>
      <c r="CR879" s="358"/>
      <c r="CS879" s="358"/>
      <c r="CT879" s="295"/>
      <c r="CX879" s="358"/>
      <c r="CY879" s="295"/>
      <c r="CZ879" s="358"/>
      <c r="DA879" s="358"/>
      <c r="DB879" s="358"/>
      <c r="DC879" s="295"/>
    </row>
    <row r="880" spans="48:107">
      <c r="AV880" s="358"/>
      <c r="AW880" s="295"/>
      <c r="AX880" s="295"/>
      <c r="AY880" s="358"/>
      <c r="AZ880" s="358"/>
      <c r="BA880" s="295"/>
      <c r="BE880" s="358"/>
      <c r="BF880" s="295"/>
      <c r="BG880" s="358"/>
      <c r="BH880" s="358"/>
      <c r="BI880" s="358"/>
      <c r="BJ880" s="295"/>
      <c r="BN880" s="358"/>
      <c r="BO880" s="295"/>
      <c r="BP880" s="358"/>
      <c r="BQ880" s="358"/>
      <c r="BR880" s="358"/>
      <c r="BS880" s="295"/>
      <c r="BW880" s="358"/>
      <c r="BX880" s="295"/>
      <c r="BY880" s="358"/>
      <c r="BZ880" s="358"/>
      <c r="CA880" s="358"/>
      <c r="CB880" s="295"/>
      <c r="CF880" s="358"/>
      <c r="CG880" s="295"/>
      <c r="CH880" s="358"/>
      <c r="CI880" s="358"/>
      <c r="CJ880" s="358"/>
      <c r="CK880" s="295"/>
      <c r="CO880" s="358"/>
      <c r="CP880" s="295"/>
      <c r="CQ880" s="358"/>
      <c r="CR880" s="358"/>
      <c r="CS880" s="358"/>
      <c r="CT880" s="295"/>
      <c r="CX880" s="358"/>
      <c r="CY880" s="295"/>
      <c r="CZ880" s="358"/>
      <c r="DA880" s="358"/>
      <c r="DB880" s="358"/>
      <c r="DC880" s="295"/>
    </row>
    <row r="881" spans="48:107">
      <c r="AV881" s="358"/>
      <c r="AW881" s="295"/>
      <c r="AX881" s="295"/>
      <c r="AY881" s="358"/>
      <c r="AZ881" s="358"/>
      <c r="BA881" s="295"/>
      <c r="BE881" s="358"/>
      <c r="BF881" s="295"/>
      <c r="BG881" s="358"/>
      <c r="BH881" s="358"/>
      <c r="BI881" s="358"/>
      <c r="BJ881" s="295"/>
      <c r="BN881" s="358"/>
      <c r="BO881" s="295"/>
      <c r="BP881" s="358"/>
      <c r="BQ881" s="358"/>
      <c r="BR881" s="358"/>
      <c r="BS881" s="295"/>
      <c r="BW881" s="358"/>
      <c r="BX881" s="295"/>
      <c r="BY881" s="358"/>
      <c r="BZ881" s="358"/>
      <c r="CA881" s="358"/>
      <c r="CB881" s="295"/>
      <c r="CF881" s="358"/>
      <c r="CG881" s="295"/>
      <c r="CH881" s="358"/>
      <c r="CI881" s="358"/>
      <c r="CJ881" s="358"/>
      <c r="CK881" s="295"/>
      <c r="CO881" s="358"/>
      <c r="CP881" s="295"/>
      <c r="CQ881" s="358"/>
      <c r="CR881" s="358"/>
      <c r="CS881" s="358"/>
      <c r="CT881" s="295"/>
      <c r="CX881" s="358"/>
      <c r="CY881" s="295"/>
      <c r="CZ881" s="358"/>
      <c r="DA881" s="358"/>
      <c r="DB881" s="358"/>
      <c r="DC881" s="295"/>
    </row>
    <row r="882" spans="48:107">
      <c r="AV882" s="358"/>
      <c r="AW882" s="295"/>
      <c r="AX882" s="295"/>
      <c r="AY882" s="358"/>
      <c r="AZ882" s="358"/>
      <c r="BA882" s="295"/>
      <c r="BE882" s="358"/>
      <c r="BF882" s="295"/>
      <c r="BG882" s="358"/>
      <c r="BH882" s="358"/>
      <c r="BI882" s="358"/>
      <c r="BJ882" s="295"/>
      <c r="BN882" s="358"/>
      <c r="BO882" s="295"/>
      <c r="BP882" s="358"/>
      <c r="BQ882" s="358"/>
      <c r="BR882" s="358"/>
      <c r="BS882" s="295"/>
      <c r="BW882" s="358"/>
      <c r="BX882" s="295"/>
      <c r="BY882" s="358"/>
      <c r="BZ882" s="358"/>
      <c r="CA882" s="358"/>
      <c r="CB882" s="295"/>
      <c r="CF882" s="358"/>
      <c r="CG882" s="295"/>
      <c r="CH882" s="358"/>
      <c r="CI882" s="358"/>
      <c r="CJ882" s="358"/>
      <c r="CK882" s="295"/>
      <c r="CO882" s="358"/>
      <c r="CP882" s="295"/>
      <c r="CQ882" s="358"/>
      <c r="CR882" s="358"/>
      <c r="CS882" s="358"/>
      <c r="CT882" s="295"/>
      <c r="CX882" s="358"/>
      <c r="CY882" s="295"/>
      <c r="CZ882" s="358"/>
      <c r="DA882" s="358"/>
      <c r="DB882" s="358"/>
      <c r="DC882" s="295"/>
    </row>
    <row r="883" spans="48:107">
      <c r="AV883" s="358"/>
      <c r="AW883" s="295"/>
      <c r="AX883" s="295"/>
      <c r="AY883" s="358"/>
      <c r="AZ883" s="358"/>
      <c r="BA883" s="295"/>
      <c r="BE883" s="358"/>
      <c r="BF883" s="295"/>
      <c r="BG883" s="358"/>
      <c r="BH883" s="358"/>
      <c r="BI883" s="358"/>
      <c r="BJ883" s="295"/>
      <c r="BN883" s="358"/>
      <c r="BO883" s="295"/>
      <c r="BP883" s="358"/>
      <c r="BQ883" s="358"/>
      <c r="BR883" s="358"/>
      <c r="BS883" s="295"/>
      <c r="BW883" s="358"/>
      <c r="BX883" s="295"/>
      <c r="BY883" s="358"/>
      <c r="BZ883" s="358"/>
      <c r="CA883" s="358"/>
      <c r="CB883" s="295"/>
      <c r="CF883" s="358"/>
      <c r="CG883" s="295"/>
      <c r="CH883" s="358"/>
      <c r="CI883" s="358"/>
      <c r="CJ883" s="358"/>
      <c r="CK883" s="295"/>
      <c r="CO883" s="358"/>
      <c r="CP883" s="295"/>
      <c r="CQ883" s="358"/>
      <c r="CR883" s="358"/>
      <c r="CS883" s="358"/>
      <c r="CT883" s="295"/>
      <c r="CX883" s="358"/>
      <c r="CY883" s="295"/>
      <c r="CZ883" s="358"/>
      <c r="DA883" s="358"/>
      <c r="DB883" s="358"/>
      <c r="DC883" s="295"/>
    </row>
    <row r="884" spans="48:107">
      <c r="AV884" s="358"/>
      <c r="AW884" s="295"/>
      <c r="AX884" s="295"/>
      <c r="AY884" s="358"/>
      <c r="AZ884" s="358"/>
      <c r="BA884" s="295"/>
      <c r="BE884" s="358"/>
      <c r="BF884" s="295"/>
      <c r="BG884" s="358"/>
      <c r="BH884" s="358"/>
      <c r="BI884" s="358"/>
      <c r="BJ884" s="295"/>
      <c r="BN884" s="358"/>
      <c r="BO884" s="295"/>
      <c r="BP884" s="358"/>
      <c r="BQ884" s="358"/>
      <c r="BR884" s="358"/>
      <c r="BS884" s="295"/>
      <c r="BW884" s="358"/>
      <c r="BX884" s="295"/>
      <c r="BY884" s="358"/>
      <c r="BZ884" s="358"/>
      <c r="CA884" s="358"/>
      <c r="CB884" s="295"/>
      <c r="CF884" s="358"/>
      <c r="CG884" s="295"/>
      <c r="CH884" s="358"/>
      <c r="CI884" s="358"/>
      <c r="CJ884" s="358"/>
      <c r="CK884" s="295"/>
      <c r="CO884" s="358"/>
      <c r="CP884" s="295"/>
      <c r="CQ884" s="358"/>
      <c r="CR884" s="358"/>
      <c r="CS884" s="358"/>
      <c r="CT884" s="295"/>
      <c r="CX884" s="358"/>
      <c r="CY884" s="295"/>
      <c r="CZ884" s="358"/>
      <c r="DA884" s="358"/>
      <c r="DB884" s="358"/>
      <c r="DC884" s="295"/>
    </row>
    <row r="885" spans="48:107">
      <c r="AV885" s="358"/>
      <c r="AW885" s="295"/>
      <c r="AX885" s="295"/>
      <c r="AY885" s="358"/>
      <c r="AZ885" s="358"/>
      <c r="BA885" s="295"/>
      <c r="BE885" s="358"/>
      <c r="BF885" s="295"/>
      <c r="BG885" s="358"/>
      <c r="BH885" s="358"/>
      <c r="BI885" s="358"/>
      <c r="BJ885" s="295"/>
      <c r="BN885" s="358"/>
      <c r="BO885" s="295"/>
      <c r="BP885" s="358"/>
      <c r="BQ885" s="358"/>
      <c r="BR885" s="358"/>
      <c r="BS885" s="295"/>
      <c r="BW885" s="358"/>
      <c r="BX885" s="295"/>
      <c r="BY885" s="358"/>
      <c r="BZ885" s="358"/>
      <c r="CA885" s="358"/>
      <c r="CB885" s="295"/>
      <c r="CF885" s="358"/>
      <c r="CG885" s="295"/>
      <c r="CH885" s="358"/>
      <c r="CI885" s="358"/>
      <c r="CJ885" s="358"/>
      <c r="CK885" s="295"/>
      <c r="CO885" s="358"/>
      <c r="CP885" s="295"/>
      <c r="CQ885" s="358"/>
      <c r="CR885" s="358"/>
      <c r="CS885" s="358"/>
      <c r="CT885" s="295"/>
      <c r="CX885" s="358"/>
      <c r="CY885" s="295"/>
      <c r="CZ885" s="358"/>
      <c r="DA885" s="358"/>
      <c r="DB885" s="358"/>
      <c r="DC885" s="295"/>
    </row>
    <row r="886" spans="48:107">
      <c r="AV886" s="358"/>
      <c r="AW886" s="295"/>
      <c r="AX886" s="295"/>
      <c r="AY886" s="358"/>
      <c r="AZ886" s="358"/>
      <c r="BA886" s="295"/>
      <c r="BE886" s="358"/>
      <c r="BF886" s="295"/>
      <c r="BG886" s="358"/>
      <c r="BH886" s="358"/>
      <c r="BI886" s="358"/>
      <c r="BJ886" s="295"/>
      <c r="BN886" s="358"/>
      <c r="BO886" s="295"/>
      <c r="BP886" s="358"/>
      <c r="BQ886" s="358"/>
      <c r="BR886" s="358"/>
      <c r="BS886" s="295"/>
      <c r="BW886" s="358"/>
      <c r="BX886" s="295"/>
      <c r="BY886" s="358"/>
      <c r="BZ886" s="358"/>
      <c r="CA886" s="358"/>
      <c r="CB886" s="295"/>
      <c r="CF886" s="358"/>
      <c r="CG886" s="295"/>
      <c r="CH886" s="358"/>
      <c r="CI886" s="358"/>
      <c r="CJ886" s="358"/>
      <c r="CK886" s="295"/>
      <c r="CO886" s="358"/>
      <c r="CP886" s="295"/>
      <c r="CQ886" s="358"/>
      <c r="CR886" s="358"/>
      <c r="CS886" s="358"/>
      <c r="CT886" s="295"/>
      <c r="CX886" s="358"/>
      <c r="CY886" s="295"/>
      <c r="CZ886" s="358"/>
      <c r="DA886" s="358"/>
      <c r="DB886" s="358"/>
      <c r="DC886" s="295"/>
    </row>
    <row r="887" spans="48:107">
      <c r="AV887" s="358"/>
      <c r="AW887" s="295"/>
      <c r="AX887" s="295"/>
      <c r="AY887" s="358"/>
      <c r="AZ887" s="358"/>
      <c r="BA887" s="295"/>
      <c r="BE887" s="358"/>
      <c r="BF887" s="295"/>
      <c r="BG887" s="358"/>
      <c r="BH887" s="358"/>
      <c r="BI887" s="358"/>
      <c r="BJ887" s="295"/>
      <c r="BN887" s="358"/>
      <c r="BO887" s="295"/>
      <c r="BP887" s="358"/>
      <c r="BQ887" s="358"/>
      <c r="BR887" s="358"/>
      <c r="BS887" s="295"/>
      <c r="BW887" s="358"/>
      <c r="BX887" s="295"/>
      <c r="BY887" s="358"/>
      <c r="BZ887" s="358"/>
      <c r="CA887" s="358"/>
      <c r="CB887" s="295"/>
      <c r="CF887" s="358"/>
      <c r="CG887" s="295"/>
      <c r="CH887" s="358"/>
      <c r="CI887" s="358"/>
      <c r="CJ887" s="358"/>
      <c r="CK887" s="295"/>
      <c r="CO887" s="358"/>
      <c r="CP887" s="295"/>
      <c r="CQ887" s="358"/>
      <c r="CR887" s="358"/>
      <c r="CS887" s="358"/>
      <c r="CT887" s="295"/>
      <c r="CX887" s="358"/>
      <c r="CY887" s="295"/>
      <c r="CZ887" s="358"/>
      <c r="DA887" s="358"/>
      <c r="DB887" s="358"/>
      <c r="DC887" s="295"/>
    </row>
    <row r="888" spans="48:107">
      <c r="AV888" s="358"/>
      <c r="AW888" s="295"/>
      <c r="AX888" s="295"/>
      <c r="AY888" s="358"/>
      <c r="AZ888" s="358"/>
      <c r="BA888" s="295"/>
      <c r="BE888" s="358"/>
      <c r="BF888" s="295"/>
      <c r="BG888" s="358"/>
      <c r="BH888" s="358"/>
      <c r="BI888" s="358"/>
      <c r="BJ888" s="295"/>
      <c r="BN888" s="358"/>
      <c r="BO888" s="295"/>
      <c r="BP888" s="358"/>
      <c r="BQ888" s="358"/>
      <c r="BR888" s="358"/>
      <c r="BS888" s="295"/>
      <c r="BW888" s="358"/>
      <c r="BX888" s="295"/>
      <c r="BY888" s="358"/>
      <c r="BZ888" s="358"/>
      <c r="CA888" s="358"/>
      <c r="CB888" s="295"/>
      <c r="CF888" s="358"/>
      <c r="CG888" s="295"/>
      <c r="CH888" s="358"/>
      <c r="CI888" s="358"/>
      <c r="CJ888" s="358"/>
      <c r="CK888" s="295"/>
      <c r="CO888" s="358"/>
      <c r="CP888" s="295"/>
      <c r="CQ888" s="358"/>
      <c r="CR888" s="358"/>
      <c r="CS888" s="358"/>
      <c r="CT888" s="295"/>
      <c r="CX888" s="358"/>
      <c r="CY888" s="295"/>
      <c r="CZ888" s="358"/>
      <c r="DA888" s="358"/>
      <c r="DB888" s="358"/>
      <c r="DC888" s="295"/>
    </row>
    <row r="889" spans="48:107">
      <c r="AV889" s="358"/>
      <c r="AW889" s="295"/>
      <c r="AX889" s="295"/>
      <c r="AY889" s="358"/>
      <c r="AZ889" s="358"/>
      <c r="BA889" s="295"/>
      <c r="BE889" s="358"/>
      <c r="BF889" s="295"/>
      <c r="BG889" s="358"/>
      <c r="BH889" s="358"/>
      <c r="BI889" s="358"/>
      <c r="BJ889" s="295"/>
      <c r="BN889" s="358"/>
      <c r="BO889" s="295"/>
      <c r="BP889" s="358"/>
      <c r="BQ889" s="358"/>
      <c r="BR889" s="358"/>
      <c r="BS889" s="295"/>
      <c r="BW889" s="358"/>
      <c r="BX889" s="295"/>
      <c r="BY889" s="358"/>
      <c r="BZ889" s="358"/>
      <c r="CA889" s="358"/>
      <c r="CB889" s="295"/>
      <c r="CF889" s="358"/>
      <c r="CG889" s="295"/>
      <c r="CH889" s="358"/>
      <c r="CI889" s="358"/>
      <c r="CJ889" s="358"/>
      <c r="CK889" s="295"/>
      <c r="CO889" s="358"/>
      <c r="CP889" s="295"/>
      <c r="CQ889" s="358"/>
      <c r="CR889" s="358"/>
      <c r="CS889" s="358"/>
      <c r="CT889" s="295"/>
      <c r="CX889" s="358"/>
      <c r="CY889" s="295"/>
      <c r="CZ889" s="358"/>
      <c r="DA889" s="358"/>
      <c r="DB889" s="358"/>
      <c r="DC889" s="295"/>
    </row>
    <row r="890" spans="48:107">
      <c r="AV890" s="358"/>
      <c r="AW890" s="295"/>
      <c r="AX890" s="295"/>
      <c r="AY890" s="358"/>
      <c r="AZ890" s="358"/>
      <c r="BA890" s="295"/>
      <c r="BE890" s="358"/>
      <c r="BF890" s="295"/>
      <c r="BG890" s="358"/>
      <c r="BH890" s="358"/>
      <c r="BI890" s="358"/>
      <c r="BJ890" s="295"/>
      <c r="BN890" s="358"/>
      <c r="BO890" s="295"/>
      <c r="BP890" s="358"/>
      <c r="BQ890" s="358"/>
      <c r="BR890" s="358"/>
      <c r="BS890" s="295"/>
      <c r="BW890" s="358"/>
      <c r="BX890" s="295"/>
      <c r="BY890" s="358"/>
      <c r="BZ890" s="358"/>
      <c r="CA890" s="358"/>
      <c r="CB890" s="295"/>
      <c r="CF890" s="358"/>
      <c r="CG890" s="295"/>
      <c r="CH890" s="358"/>
      <c r="CI890" s="358"/>
      <c r="CJ890" s="358"/>
      <c r="CK890" s="295"/>
      <c r="CO890" s="358"/>
      <c r="CP890" s="295"/>
      <c r="CQ890" s="358"/>
      <c r="CR890" s="358"/>
      <c r="CS890" s="358"/>
      <c r="CT890" s="295"/>
      <c r="CX890" s="358"/>
      <c r="CY890" s="295"/>
      <c r="CZ890" s="358"/>
      <c r="DA890" s="358"/>
      <c r="DB890" s="358"/>
      <c r="DC890" s="295"/>
    </row>
    <row r="891" spans="48:107">
      <c r="AV891" s="358"/>
      <c r="AW891" s="295"/>
      <c r="AX891" s="295"/>
      <c r="AY891" s="358"/>
      <c r="AZ891" s="358"/>
      <c r="BA891" s="295"/>
      <c r="BE891" s="358"/>
      <c r="BF891" s="295"/>
      <c r="BG891" s="358"/>
      <c r="BH891" s="358"/>
      <c r="BI891" s="358"/>
      <c r="BJ891" s="295"/>
      <c r="BN891" s="358"/>
      <c r="BO891" s="295"/>
      <c r="BP891" s="358"/>
      <c r="BQ891" s="358"/>
      <c r="BR891" s="358"/>
      <c r="BS891" s="295"/>
      <c r="BW891" s="358"/>
      <c r="BX891" s="295"/>
      <c r="BY891" s="358"/>
      <c r="BZ891" s="358"/>
      <c r="CA891" s="358"/>
      <c r="CB891" s="295"/>
      <c r="CF891" s="358"/>
      <c r="CG891" s="295"/>
      <c r="CH891" s="358"/>
      <c r="CI891" s="358"/>
      <c r="CJ891" s="358"/>
      <c r="CK891" s="295"/>
      <c r="CO891" s="358"/>
      <c r="CP891" s="295"/>
      <c r="CQ891" s="358"/>
      <c r="CR891" s="358"/>
      <c r="CS891" s="358"/>
      <c r="CT891" s="295"/>
      <c r="CX891" s="358"/>
      <c r="CY891" s="295"/>
      <c r="CZ891" s="358"/>
      <c r="DA891" s="358"/>
      <c r="DB891" s="358"/>
      <c r="DC891" s="295"/>
    </row>
    <row r="892" spans="48:107">
      <c r="AV892" s="358"/>
      <c r="AW892" s="295"/>
      <c r="AX892" s="295"/>
      <c r="AY892" s="358"/>
      <c r="AZ892" s="358"/>
      <c r="BA892" s="295"/>
      <c r="BE892" s="358"/>
      <c r="BF892" s="295"/>
      <c r="BG892" s="358"/>
      <c r="BH892" s="358"/>
      <c r="BI892" s="358"/>
      <c r="BJ892" s="295"/>
      <c r="BN892" s="358"/>
      <c r="BO892" s="295"/>
      <c r="BP892" s="358"/>
      <c r="BQ892" s="358"/>
      <c r="BR892" s="358"/>
      <c r="BS892" s="295"/>
      <c r="BW892" s="358"/>
      <c r="BX892" s="295"/>
      <c r="BY892" s="358"/>
      <c r="BZ892" s="358"/>
      <c r="CA892" s="358"/>
      <c r="CB892" s="295"/>
      <c r="CF892" s="358"/>
      <c r="CG892" s="295"/>
      <c r="CH892" s="358"/>
      <c r="CI892" s="358"/>
      <c r="CJ892" s="358"/>
      <c r="CK892" s="295"/>
      <c r="CO892" s="358"/>
      <c r="CP892" s="295"/>
      <c r="CQ892" s="358"/>
      <c r="CR892" s="358"/>
      <c r="CS892" s="358"/>
      <c r="CT892" s="295"/>
      <c r="CX892" s="358"/>
      <c r="CY892" s="295"/>
      <c r="CZ892" s="358"/>
      <c r="DA892" s="358"/>
      <c r="DB892" s="358"/>
      <c r="DC892" s="295"/>
    </row>
    <row r="893" spans="48:107">
      <c r="AV893" s="358"/>
      <c r="AW893" s="295"/>
      <c r="AX893" s="295"/>
      <c r="AY893" s="358"/>
      <c r="AZ893" s="358"/>
      <c r="BA893" s="295"/>
      <c r="BE893" s="358"/>
      <c r="BF893" s="295"/>
      <c r="BG893" s="358"/>
      <c r="BH893" s="358"/>
      <c r="BI893" s="358"/>
      <c r="BJ893" s="295"/>
      <c r="BN893" s="358"/>
      <c r="BO893" s="295"/>
      <c r="BP893" s="358"/>
      <c r="BQ893" s="358"/>
      <c r="BR893" s="358"/>
      <c r="BS893" s="295"/>
      <c r="BW893" s="358"/>
      <c r="BX893" s="295"/>
      <c r="BY893" s="358"/>
      <c r="BZ893" s="358"/>
      <c r="CA893" s="358"/>
      <c r="CB893" s="295"/>
      <c r="CF893" s="358"/>
      <c r="CG893" s="295"/>
      <c r="CH893" s="358"/>
      <c r="CI893" s="358"/>
      <c r="CJ893" s="358"/>
      <c r="CK893" s="295"/>
      <c r="CO893" s="358"/>
      <c r="CP893" s="295"/>
      <c r="CQ893" s="358"/>
      <c r="CR893" s="358"/>
      <c r="CS893" s="358"/>
      <c r="CT893" s="295"/>
      <c r="CX893" s="358"/>
      <c r="CY893" s="295"/>
      <c r="CZ893" s="358"/>
      <c r="DA893" s="358"/>
      <c r="DB893" s="358"/>
      <c r="DC893" s="295"/>
    </row>
    <row r="894" spans="48:107">
      <c r="AV894" s="358"/>
      <c r="AW894" s="295"/>
      <c r="AX894" s="295"/>
      <c r="AY894" s="358"/>
      <c r="AZ894" s="358"/>
      <c r="BA894" s="295"/>
      <c r="BE894" s="358"/>
      <c r="BF894" s="295"/>
      <c r="BG894" s="358"/>
      <c r="BH894" s="358"/>
      <c r="BI894" s="358"/>
      <c r="BJ894" s="295"/>
      <c r="BN894" s="358"/>
      <c r="BO894" s="295"/>
      <c r="BP894" s="358"/>
      <c r="BQ894" s="358"/>
      <c r="BR894" s="358"/>
      <c r="BS894" s="295"/>
      <c r="BW894" s="358"/>
      <c r="BX894" s="295"/>
      <c r="BY894" s="358"/>
      <c r="BZ894" s="358"/>
      <c r="CA894" s="358"/>
      <c r="CB894" s="295"/>
      <c r="CF894" s="358"/>
      <c r="CG894" s="295"/>
      <c r="CH894" s="358"/>
      <c r="CI894" s="358"/>
      <c r="CJ894" s="358"/>
      <c r="CK894" s="295"/>
      <c r="CO894" s="358"/>
      <c r="CP894" s="295"/>
      <c r="CQ894" s="358"/>
      <c r="CR894" s="358"/>
      <c r="CS894" s="358"/>
      <c r="CT894" s="295"/>
      <c r="CX894" s="358"/>
      <c r="CY894" s="295"/>
      <c r="CZ894" s="358"/>
      <c r="DA894" s="358"/>
      <c r="DB894" s="358"/>
      <c r="DC894" s="295"/>
    </row>
    <row r="895" spans="48:107">
      <c r="AV895" s="358"/>
      <c r="AW895" s="295"/>
      <c r="AX895" s="295"/>
      <c r="AY895" s="358"/>
      <c r="AZ895" s="358"/>
      <c r="BA895" s="295"/>
      <c r="BE895" s="358"/>
      <c r="BF895" s="295"/>
      <c r="BG895" s="358"/>
      <c r="BH895" s="358"/>
      <c r="BI895" s="358"/>
      <c r="BJ895" s="295"/>
      <c r="BN895" s="358"/>
      <c r="BO895" s="295"/>
      <c r="BP895" s="358"/>
      <c r="BQ895" s="358"/>
      <c r="BR895" s="358"/>
      <c r="BS895" s="295"/>
      <c r="BW895" s="358"/>
      <c r="BX895" s="295"/>
      <c r="BY895" s="358"/>
      <c r="BZ895" s="358"/>
      <c r="CA895" s="358"/>
      <c r="CB895" s="295"/>
      <c r="CF895" s="358"/>
      <c r="CG895" s="295"/>
      <c r="CH895" s="358"/>
      <c r="CI895" s="358"/>
      <c r="CJ895" s="358"/>
      <c r="CK895" s="295"/>
      <c r="CO895" s="358"/>
      <c r="CP895" s="295"/>
      <c r="CQ895" s="358"/>
      <c r="CR895" s="358"/>
      <c r="CS895" s="358"/>
      <c r="CT895" s="295"/>
      <c r="CX895" s="358"/>
      <c r="CY895" s="295"/>
      <c r="CZ895" s="358"/>
      <c r="DA895" s="358"/>
      <c r="DB895" s="358"/>
      <c r="DC895" s="295"/>
    </row>
    <row r="896" spans="48:107">
      <c r="AV896" s="358"/>
      <c r="AW896" s="295"/>
      <c r="AX896" s="358"/>
      <c r="AY896" s="358"/>
      <c r="AZ896" s="358"/>
      <c r="BA896" s="295"/>
      <c r="BE896" s="358"/>
      <c r="BF896" s="295"/>
      <c r="BG896" s="358"/>
      <c r="BH896" s="358"/>
      <c r="BI896" s="358"/>
      <c r="BJ896" s="295"/>
      <c r="BN896" s="358"/>
      <c r="BO896" s="295"/>
      <c r="BP896" s="358"/>
      <c r="BQ896" s="358"/>
      <c r="BR896" s="358"/>
      <c r="BS896" s="295"/>
      <c r="BW896" s="358"/>
      <c r="BX896" s="295"/>
      <c r="BY896" s="358"/>
      <c r="BZ896" s="358"/>
      <c r="CA896" s="358"/>
      <c r="CB896" s="295"/>
      <c r="CF896" s="358"/>
      <c r="CG896" s="295"/>
      <c r="CH896" s="358"/>
      <c r="CI896" s="358"/>
      <c r="CJ896" s="358"/>
      <c r="CK896" s="295"/>
      <c r="CO896" s="358"/>
      <c r="CP896" s="295"/>
      <c r="CQ896" s="358"/>
      <c r="CR896" s="358"/>
      <c r="CS896" s="358"/>
      <c r="CT896" s="295"/>
      <c r="CX896" s="358"/>
      <c r="CY896" s="295"/>
      <c r="CZ896" s="358"/>
      <c r="DA896" s="358"/>
      <c r="DB896" s="358"/>
      <c r="DC896" s="295"/>
    </row>
    <row r="897" spans="48:107">
      <c r="AV897" s="358"/>
      <c r="AW897" s="295"/>
      <c r="AX897" s="358"/>
      <c r="AY897" s="358"/>
      <c r="AZ897" s="358"/>
      <c r="BA897" s="295"/>
      <c r="BE897" s="358"/>
      <c r="BF897" s="295"/>
      <c r="BG897" s="358"/>
      <c r="BH897" s="358"/>
      <c r="BI897" s="358"/>
      <c r="BJ897" s="295"/>
      <c r="BN897" s="358"/>
      <c r="BO897" s="295"/>
      <c r="BP897" s="358"/>
      <c r="BQ897" s="358"/>
      <c r="BR897" s="358"/>
      <c r="BS897" s="295"/>
      <c r="BW897" s="358"/>
      <c r="BX897" s="295"/>
      <c r="BY897" s="358"/>
      <c r="BZ897" s="358"/>
      <c r="CA897" s="358"/>
      <c r="CB897" s="295"/>
      <c r="CF897" s="358"/>
      <c r="CG897" s="295"/>
      <c r="CH897" s="358"/>
      <c r="CI897" s="358"/>
      <c r="CJ897" s="358"/>
      <c r="CK897" s="295"/>
      <c r="CO897" s="358"/>
      <c r="CP897" s="295"/>
      <c r="CQ897" s="358"/>
      <c r="CR897" s="358"/>
      <c r="CS897" s="358"/>
      <c r="CT897" s="295"/>
      <c r="CX897" s="358"/>
      <c r="CY897" s="295"/>
      <c r="CZ897" s="358"/>
      <c r="DA897" s="358"/>
      <c r="DB897" s="358"/>
      <c r="DC897" s="295"/>
    </row>
    <row r="898" spans="48:107">
      <c r="AV898" s="358"/>
      <c r="AW898" s="295"/>
      <c r="AX898" s="358"/>
      <c r="AY898" s="358"/>
      <c r="AZ898" s="358"/>
      <c r="BA898" s="295"/>
      <c r="BE898" s="358"/>
      <c r="BF898" s="295"/>
      <c r="BG898" s="358"/>
      <c r="BH898" s="358"/>
      <c r="BI898" s="358"/>
      <c r="BJ898" s="295"/>
      <c r="BN898" s="358"/>
      <c r="BO898" s="295"/>
      <c r="BP898" s="358"/>
      <c r="BQ898" s="358"/>
      <c r="BR898" s="358"/>
      <c r="BS898" s="295"/>
      <c r="BW898" s="358"/>
      <c r="BX898" s="295"/>
      <c r="BY898" s="358"/>
      <c r="BZ898" s="358"/>
      <c r="CA898" s="358"/>
      <c r="CB898" s="295"/>
      <c r="CF898" s="358"/>
      <c r="CG898" s="295"/>
      <c r="CH898" s="358"/>
      <c r="CI898" s="358"/>
      <c r="CJ898" s="358"/>
      <c r="CK898" s="295"/>
      <c r="CO898" s="358"/>
      <c r="CP898" s="295"/>
      <c r="CQ898" s="358"/>
      <c r="CR898" s="358"/>
      <c r="CS898" s="358"/>
      <c r="CT898" s="295"/>
      <c r="CX898" s="358"/>
      <c r="CY898" s="295"/>
      <c r="CZ898" s="358"/>
      <c r="DA898" s="358"/>
      <c r="DB898" s="358"/>
      <c r="DC898" s="295"/>
    </row>
    <row r="899" spans="48:107">
      <c r="AV899" s="358"/>
      <c r="AW899" s="295"/>
      <c r="AX899" s="358"/>
      <c r="AY899" s="358"/>
      <c r="AZ899" s="358"/>
      <c r="BA899" s="295"/>
      <c r="BE899" s="358"/>
      <c r="BF899" s="295"/>
      <c r="BG899" s="358"/>
      <c r="BH899" s="358"/>
      <c r="BI899" s="358"/>
      <c r="BJ899" s="295"/>
      <c r="BN899" s="358"/>
      <c r="BO899" s="295"/>
      <c r="BP899" s="358"/>
      <c r="BQ899" s="358"/>
      <c r="BR899" s="358"/>
      <c r="BS899" s="295"/>
      <c r="BW899" s="358"/>
      <c r="BX899" s="295"/>
      <c r="BY899" s="358"/>
      <c r="BZ899" s="358"/>
      <c r="CA899" s="358"/>
      <c r="CB899" s="295"/>
      <c r="CF899" s="358"/>
      <c r="CG899" s="295"/>
      <c r="CH899" s="358"/>
      <c r="CI899" s="358"/>
      <c r="CJ899" s="358"/>
      <c r="CK899" s="295"/>
      <c r="CO899" s="358"/>
      <c r="CP899" s="295"/>
      <c r="CQ899" s="358"/>
      <c r="CR899" s="358"/>
      <c r="CS899" s="358"/>
      <c r="CT899" s="295"/>
      <c r="CX899" s="358"/>
      <c r="CY899" s="295"/>
      <c r="CZ899" s="358"/>
      <c r="DA899" s="358"/>
      <c r="DB899" s="358"/>
      <c r="DC899" s="295"/>
    </row>
    <row r="900" spans="48:107">
      <c r="AV900" s="358"/>
      <c r="AW900" s="295"/>
      <c r="AX900" s="358"/>
      <c r="AY900" s="358"/>
      <c r="AZ900" s="358"/>
      <c r="BA900" s="295"/>
      <c r="BE900" s="358"/>
      <c r="BF900" s="295"/>
      <c r="BG900" s="358"/>
      <c r="BH900" s="358"/>
      <c r="BI900" s="358"/>
      <c r="BJ900" s="295"/>
      <c r="BN900" s="358"/>
      <c r="BO900" s="295"/>
      <c r="BP900" s="358"/>
      <c r="BQ900" s="358"/>
      <c r="BR900" s="358"/>
      <c r="BS900" s="295"/>
      <c r="BW900" s="358"/>
      <c r="BX900" s="295"/>
      <c r="BY900" s="358"/>
      <c r="BZ900" s="358"/>
      <c r="CA900" s="358"/>
      <c r="CB900" s="295"/>
      <c r="CF900" s="358"/>
      <c r="CG900" s="295"/>
      <c r="CH900" s="358"/>
      <c r="CI900" s="358"/>
      <c r="CJ900" s="358"/>
      <c r="CK900" s="295"/>
      <c r="CO900" s="358"/>
      <c r="CP900" s="295"/>
      <c r="CQ900" s="358"/>
      <c r="CR900" s="358"/>
      <c r="CS900" s="358"/>
      <c r="CT900" s="295"/>
      <c r="CX900" s="358"/>
      <c r="CY900" s="295"/>
      <c r="CZ900" s="358"/>
      <c r="DA900" s="358"/>
      <c r="DB900" s="358"/>
      <c r="DC900" s="295"/>
    </row>
    <row r="901" spans="48:107">
      <c r="AV901" s="358"/>
      <c r="AW901" s="295"/>
      <c r="AX901" s="358"/>
      <c r="AY901" s="358"/>
      <c r="AZ901" s="358"/>
      <c r="BA901" s="295"/>
      <c r="BE901" s="358"/>
      <c r="BF901" s="295"/>
      <c r="BG901" s="358"/>
      <c r="BH901" s="358"/>
      <c r="BI901" s="358"/>
      <c r="BJ901" s="295"/>
      <c r="BN901" s="358"/>
      <c r="BO901" s="295"/>
      <c r="BP901" s="358"/>
      <c r="BQ901" s="358"/>
      <c r="BR901" s="358"/>
      <c r="BS901" s="295"/>
      <c r="BW901" s="358"/>
      <c r="BX901" s="295"/>
      <c r="BY901" s="358"/>
      <c r="BZ901" s="358"/>
      <c r="CA901" s="358"/>
      <c r="CB901" s="295"/>
      <c r="CF901" s="358"/>
      <c r="CG901" s="295"/>
      <c r="CH901" s="358"/>
      <c r="CI901" s="358"/>
      <c r="CJ901" s="358"/>
      <c r="CK901" s="295"/>
      <c r="CO901" s="358"/>
      <c r="CP901" s="295"/>
      <c r="CQ901" s="358"/>
      <c r="CR901" s="358"/>
      <c r="CS901" s="358"/>
      <c r="CT901" s="295"/>
      <c r="CX901" s="358"/>
      <c r="CY901" s="295"/>
      <c r="CZ901" s="358"/>
      <c r="DA901" s="358"/>
      <c r="DB901" s="358"/>
      <c r="DC901" s="295"/>
    </row>
    <row r="902" spans="48:107">
      <c r="AV902" s="358"/>
      <c r="AW902" s="295"/>
      <c r="AX902" s="358"/>
      <c r="AY902" s="358"/>
      <c r="AZ902" s="358"/>
      <c r="BA902" s="295"/>
      <c r="BE902" s="358"/>
      <c r="BF902" s="295"/>
      <c r="BG902" s="358"/>
      <c r="BH902" s="358"/>
      <c r="BI902" s="358"/>
      <c r="BJ902" s="295"/>
      <c r="BN902" s="358"/>
      <c r="BO902" s="295"/>
      <c r="BP902" s="358"/>
      <c r="BQ902" s="358"/>
      <c r="BR902" s="358"/>
      <c r="BS902" s="295"/>
      <c r="BW902" s="358"/>
      <c r="BX902" s="295"/>
      <c r="BY902" s="358"/>
      <c r="BZ902" s="358"/>
      <c r="CA902" s="358"/>
      <c r="CB902" s="295"/>
      <c r="CF902" s="358"/>
      <c r="CG902" s="295"/>
      <c r="CH902" s="358"/>
      <c r="CI902" s="358"/>
      <c r="CJ902" s="358"/>
      <c r="CK902" s="295"/>
      <c r="CO902" s="358"/>
      <c r="CP902" s="295"/>
      <c r="CQ902" s="358"/>
      <c r="CR902" s="358"/>
      <c r="CS902" s="358"/>
      <c r="CT902" s="295"/>
      <c r="CX902" s="358"/>
      <c r="CY902" s="295"/>
      <c r="CZ902" s="358"/>
      <c r="DA902" s="358"/>
      <c r="DB902" s="358"/>
      <c r="DC902" s="295"/>
    </row>
    <row r="903" spans="48:107">
      <c r="AV903" s="358"/>
      <c r="AW903" s="295"/>
      <c r="AX903" s="358"/>
      <c r="AY903" s="358"/>
      <c r="AZ903" s="358"/>
      <c r="BA903" s="295"/>
      <c r="BE903" s="358"/>
      <c r="BF903" s="295"/>
      <c r="BG903" s="358"/>
      <c r="BH903" s="358"/>
      <c r="BI903" s="358"/>
      <c r="BJ903" s="295"/>
      <c r="BN903" s="358"/>
      <c r="BO903" s="295"/>
      <c r="BP903" s="358"/>
      <c r="BQ903" s="358"/>
      <c r="BR903" s="358"/>
      <c r="BS903" s="295"/>
      <c r="BW903" s="358"/>
      <c r="BX903" s="295"/>
      <c r="BY903" s="358"/>
      <c r="BZ903" s="358"/>
      <c r="CA903" s="358"/>
      <c r="CB903" s="295"/>
      <c r="CF903" s="358"/>
      <c r="CG903" s="295"/>
      <c r="CH903" s="358"/>
      <c r="CI903" s="358"/>
      <c r="CJ903" s="358"/>
      <c r="CK903" s="295"/>
      <c r="CO903" s="358"/>
      <c r="CP903" s="295"/>
      <c r="CQ903" s="358"/>
      <c r="CR903" s="358"/>
      <c r="CS903" s="358"/>
      <c r="CT903" s="295"/>
      <c r="CX903" s="358"/>
      <c r="CY903" s="295"/>
      <c r="CZ903" s="358"/>
      <c r="DA903" s="358"/>
      <c r="DB903" s="358"/>
      <c r="DC903" s="295"/>
    </row>
    <row r="904" spans="48:107">
      <c r="AV904" s="358"/>
      <c r="AW904" s="295"/>
      <c r="AX904" s="358"/>
      <c r="AY904" s="358"/>
      <c r="AZ904" s="358"/>
      <c r="BA904" s="295"/>
      <c r="BE904" s="358"/>
      <c r="BF904" s="295"/>
      <c r="BG904" s="358"/>
      <c r="BH904" s="358"/>
      <c r="BI904" s="358"/>
      <c r="BJ904" s="295"/>
      <c r="BN904" s="358"/>
      <c r="BO904" s="295"/>
      <c r="BP904" s="358"/>
      <c r="BQ904" s="358"/>
      <c r="BR904" s="358"/>
      <c r="BS904" s="295"/>
      <c r="BW904" s="358"/>
      <c r="BX904" s="295"/>
      <c r="BY904" s="358"/>
      <c r="BZ904" s="358"/>
      <c r="CA904" s="358"/>
      <c r="CB904" s="295"/>
      <c r="CF904" s="358"/>
      <c r="CG904" s="295"/>
      <c r="CH904" s="358"/>
      <c r="CI904" s="358"/>
      <c r="CJ904" s="358"/>
      <c r="CK904" s="295"/>
      <c r="CO904" s="358"/>
      <c r="CP904" s="295"/>
      <c r="CQ904" s="358"/>
      <c r="CR904" s="358"/>
      <c r="CS904" s="358"/>
      <c r="CT904" s="295"/>
      <c r="CX904" s="358"/>
      <c r="CY904" s="295"/>
      <c r="CZ904" s="358"/>
      <c r="DA904" s="358"/>
      <c r="DB904" s="358"/>
      <c r="DC904" s="295"/>
    </row>
    <row r="905" spans="48:107">
      <c r="AV905" s="358"/>
      <c r="AW905" s="295"/>
      <c r="AX905" s="358"/>
      <c r="AY905" s="358"/>
      <c r="AZ905" s="358"/>
      <c r="BA905" s="295"/>
      <c r="BE905" s="358"/>
      <c r="BF905" s="295"/>
      <c r="BG905" s="358"/>
      <c r="BH905" s="358"/>
      <c r="BI905" s="358"/>
      <c r="BJ905" s="295"/>
      <c r="BN905" s="358"/>
      <c r="BO905" s="295"/>
      <c r="BP905" s="358"/>
      <c r="BQ905" s="358"/>
      <c r="BR905" s="358"/>
      <c r="BS905" s="295"/>
      <c r="BW905" s="358"/>
      <c r="BX905" s="295"/>
      <c r="BY905" s="358"/>
      <c r="BZ905" s="358"/>
      <c r="CA905" s="358"/>
      <c r="CB905" s="295"/>
      <c r="CF905" s="358"/>
      <c r="CG905" s="295"/>
      <c r="CH905" s="358"/>
      <c r="CI905" s="358"/>
      <c r="CJ905" s="358"/>
      <c r="CK905" s="295"/>
      <c r="CO905" s="358"/>
      <c r="CP905" s="295"/>
      <c r="CQ905" s="358"/>
      <c r="CR905" s="358"/>
      <c r="CS905" s="358"/>
      <c r="CT905" s="295"/>
      <c r="CX905" s="358"/>
      <c r="CY905" s="295"/>
      <c r="CZ905" s="358"/>
      <c r="DA905" s="358"/>
      <c r="DB905" s="358"/>
      <c r="DC905" s="295"/>
    </row>
    <row r="906" spans="48:107">
      <c r="AV906" s="358"/>
      <c r="AW906" s="295"/>
      <c r="AX906" s="358"/>
      <c r="AY906" s="358"/>
      <c r="AZ906" s="358"/>
      <c r="BA906" s="295"/>
      <c r="BE906" s="358"/>
      <c r="BF906" s="295"/>
      <c r="BG906" s="358"/>
      <c r="BH906" s="358"/>
      <c r="BI906" s="358"/>
      <c r="BJ906" s="295"/>
      <c r="BN906" s="358"/>
      <c r="BO906" s="295"/>
      <c r="BP906" s="358"/>
      <c r="BQ906" s="358"/>
      <c r="BR906" s="358"/>
      <c r="BS906" s="295"/>
      <c r="BW906" s="358"/>
      <c r="BX906" s="295"/>
      <c r="BY906" s="358"/>
      <c r="BZ906" s="358"/>
      <c r="CA906" s="358"/>
      <c r="CB906" s="295"/>
      <c r="CF906" s="358"/>
      <c r="CG906" s="295"/>
      <c r="CH906" s="358"/>
      <c r="CI906" s="358"/>
      <c r="CJ906" s="358"/>
      <c r="CK906" s="295"/>
      <c r="CO906" s="358"/>
      <c r="CP906" s="295"/>
      <c r="CQ906" s="358"/>
      <c r="CR906" s="358"/>
      <c r="CS906" s="358"/>
      <c r="CT906" s="295"/>
      <c r="CX906" s="358"/>
      <c r="CY906" s="295"/>
      <c r="CZ906" s="358"/>
      <c r="DA906" s="358"/>
      <c r="DB906" s="358"/>
      <c r="DC906" s="295"/>
    </row>
    <row r="907" spans="48:107">
      <c r="AV907" s="358"/>
      <c r="AW907" s="295"/>
      <c r="AX907" s="358"/>
      <c r="AY907" s="358"/>
      <c r="AZ907" s="358"/>
      <c r="BA907" s="295"/>
      <c r="BE907" s="358"/>
      <c r="BF907" s="295"/>
      <c r="BG907" s="358"/>
      <c r="BH907" s="358"/>
      <c r="BI907" s="358"/>
      <c r="BJ907" s="295"/>
      <c r="BN907" s="358"/>
      <c r="BO907" s="295"/>
      <c r="BP907" s="358"/>
      <c r="BQ907" s="358"/>
      <c r="BR907" s="358"/>
      <c r="BS907" s="295"/>
      <c r="BW907" s="358"/>
      <c r="BX907" s="295"/>
      <c r="BY907" s="358"/>
      <c r="BZ907" s="358"/>
      <c r="CA907" s="358"/>
      <c r="CB907" s="295"/>
      <c r="CF907" s="358"/>
      <c r="CG907" s="295"/>
      <c r="CH907" s="358"/>
      <c r="CI907" s="358"/>
      <c r="CJ907" s="358"/>
      <c r="CK907" s="295"/>
      <c r="CO907" s="358"/>
      <c r="CP907" s="295"/>
      <c r="CQ907" s="358"/>
      <c r="CR907" s="358"/>
      <c r="CS907" s="358"/>
      <c r="CT907" s="295"/>
      <c r="CX907" s="358"/>
      <c r="CY907" s="295"/>
      <c r="CZ907" s="358"/>
      <c r="DA907" s="358"/>
      <c r="DB907" s="358"/>
      <c r="DC907" s="295"/>
    </row>
    <row r="908" spans="48:107">
      <c r="AV908" s="358"/>
      <c r="AW908" s="295"/>
      <c r="AX908" s="358"/>
      <c r="AY908" s="358"/>
      <c r="AZ908" s="358"/>
      <c r="BA908" s="295"/>
      <c r="BE908" s="358"/>
      <c r="BF908" s="295"/>
      <c r="BG908" s="358"/>
      <c r="BH908" s="358"/>
      <c r="BI908" s="358"/>
      <c r="BJ908" s="295"/>
      <c r="BN908" s="358"/>
      <c r="BO908" s="295"/>
      <c r="BP908" s="358"/>
      <c r="BQ908" s="358"/>
      <c r="BR908" s="358"/>
      <c r="BS908" s="295"/>
      <c r="BW908" s="358"/>
      <c r="BX908" s="295"/>
      <c r="BY908" s="358"/>
      <c r="BZ908" s="358"/>
      <c r="CA908" s="358"/>
      <c r="CB908" s="295"/>
      <c r="CF908" s="358"/>
      <c r="CG908" s="295"/>
      <c r="CH908" s="358"/>
      <c r="CI908" s="358"/>
      <c r="CJ908" s="358"/>
      <c r="CK908" s="295"/>
      <c r="CO908" s="358"/>
      <c r="CP908" s="295"/>
      <c r="CQ908" s="358"/>
      <c r="CR908" s="358"/>
      <c r="CS908" s="358"/>
      <c r="CT908" s="295"/>
      <c r="CX908" s="358"/>
      <c r="CY908" s="295"/>
      <c r="CZ908" s="358"/>
      <c r="DA908" s="358"/>
      <c r="DB908" s="358"/>
      <c r="DC908" s="295"/>
    </row>
    <row r="909" spans="48:107">
      <c r="AV909" s="358"/>
      <c r="AW909" s="295"/>
      <c r="AX909" s="358"/>
      <c r="AY909" s="358"/>
      <c r="AZ909" s="358"/>
      <c r="BA909" s="295"/>
      <c r="BE909" s="358"/>
      <c r="BF909" s="295"/>
      <c r="BG909" s="358"/>
      <c r="BH909" s="358"/>
      <c r="BI909" s="358"/>
      <c r="BJ909" s="295"/>
      <c r="BN909" s="358"/>
      <c r="BO909" s="295"/>
      <c r="BP909" s="358"/>
      <c r="BQ909" s="358"/>
      <c r="BR909" s="358"/>
      <c r="BS909" s="295"/>
      <c r="BW909" s="358"/>
      <c r="BX909" s="295"/>
      <c r="BY909" s="358"/>
      <c r="BZ909" s="358"/>
      <c r="CA909" s="358"/>
      <c r="CB909" s="295"/>
      <c r="CF909" s="358"/>
      <c r="CG909" s="295"/>
      <c r="CH909" s="358"/>
      <c r="CI909" s="358"/>
      <c r="CJ909" s="358"/>
      <c r="CK909" s="295"/>
      <c r="CO909" s="358"/>
      <c r="CP909" s="295"/>
      <c r="CQ909" s="358"/>
      <c r="CR909" s="358"/>
      <c r="CS909" s="358"/>
      <c r="CT909" s="295"/>
      <c r="CX909" s="358"/>
      <c r="CY909" s="295"/>
      <c r="CZ909" s="358"/>
      <c r="DA909" s="358"/>
      <c r="DB909" s="358"/>
      <c r="DC909" s="295"/>
    </row>
    <row r="910" spans="48:107">
      <c r="AV910" s="358"/>
      <c r="AW910" s="295"/>
      <c r="AX910" s="358"/>
      <c r="AY910" s="358"/>
      <c r="AZ910" s="358"/>
      <c r="BA910" s="295"/>
      <c r="BE910" s="358"/>
      <c r="BF910" s="295"/>
      <c r="BG910" s="358"/>
      <c r="BH910" s="358"/>
      <c r="BI910" s="358"/>
      <c r="BJ910" s="295"/>
      <c r="BN910" s="358"/>
      <c r="BO910" s="295"/>
      <c r="BP910" s="358"/>
      <c r="BQ910" s="358"/>
      <c r="BR910" s="358"/>
      <c r="BS910" s="295"/>
      <c r="BW910" s="358"/>
      <c r="BX910" s="295"/>
      <c r="BY910" s="358"/>
      <c r="BZ910" s="358"/>
      <c r="CA910" s="358"/>
      <c r="CB910" s="295"/>
      <c r="CF910" s="358"/>
      <c r="CG910" s="295"/>
      <c r="CH910" s="358"/>
      <c r="CI910" s="358"/>
      <c r="CJ910" s="358"/>
      <c r="CK910" s="295"/>
      <c r="CO910" s="358"/>
      <c r="CP910" s="295"/>
      <c r="CQ910" s="358"/>
      <c r="CR910" s="358"/>
      <c r="CS910" s="358"/>
      <c r="CT910" s="295"/>
      <c r="CX910" s="358"/>
      <c r="CY910" s="295"/>
      <c r="CZ910" s="358"/>
      <c r="DA910" s="358"/>
      <c r="DB910" s="358"/>
      <c r="DC910" s="295"/>
    </row>
    <row r="911" spans="48:107">
      <c r="AV911" s="358"/>
      <c r="AW911" s="295"/>
      <c r="AX911" s="358"/>
      <c r="AY911" s="358"/>
      <c r="AZ911" s="358"/>
      <c r="BA911" s="295"/>
      <c r="BE911" s="358"/>
      <c r="BF911" s="295"/>
      <c r="BG911" s="358"/>
      <c r="BH911" s="358"/>
      <c r="BI911" s="358"/>
      <c r="BJ911" s="295"/>
      <c r="BN911" s="358"/>
      <c r="BO911" s="295"/>
      <c r="BP911" s="358"/>
      <c r="BQ911" s="358"/>
      <c r="BR911" s="358"/>
      <c r="BS911" s="295"/>
      <c r="BW911" s="358"/>
      <c r="BX911" s="295"/>
      <c r="BY911" s="358"/>
      <c r="BZ911" s="358"/>
      <c r="CA911" s="358"/>
      <c r="CB911" s="295"/>
      <c r="CF911" s="358"/>
      <c r="CG911" s="295"/>
      <c r="CH911" s="358"/>
      <c r="CI911" s="358"/>
      <c r="CJ911" s="358"/>
      <c r="CK911" s="295"/>
      <c r="CO911" s="358"/>
      <c r="CP911" s="295"/>
      <c r="CQ911" s="358"/>
      <c r="CR911" s="358"/>
      <c r="CS911" s="358"/>
      <c r="CT911" s="295"/>
      <c r="CX911" s="358"/>
      <c r="CY911" s="295"/>
      <c r="CZ911" s="358"/>
      <c r="DA911" s="358"/>
      <c r="DB911" s="358"/>
      <c r="DC911" s="295"/>
    </row>
    <row r="912" spans="48:107">
      <c r="AV912" s="358"/>
      <c r="AW912" s="295"/>
      <c r="AX912" s="358"/>
      <c r="AY912" s="358"/>
      <c r="AZ912" s="358"/>
      <c r="BA912" s="295"/>
      <c r="BE912" s="358"/>
      <c r="BF912" s="295"/>
      <c r="BG912" s="358"/>
      <c r="BH912" s="358"/>
      <c r="BI912" s="358"/>
      <c r="BJ912" s="295"/>
      <c r="BN912" s="358"/>
      <c r="BO912" s="295"/>
      <c r="BP912" s="358"/>
      <c r="BQ912" s="358"/>
      <c r="BR912" s="358"/>
      <c r="BS912" s="295"/>
      <c r="BW912" s="358"/>
      <c r="BX912" s="295"/>
      <c r="BY912" s="358"/>
      <c r="BZ912" s="358"/>
      <c r="CA912" s="358"/>
      <c r="CB912" s="295"/>
      <c r="CF912" s="358"/>
      <c r="CG912" s="295"/>
      <c r="CH912" s="358"/>
      <c r="CI912" s="358"/>
      <c r="CJ912" s="358"/>
      <c r="CK912" s="295"/>
      <c r="CO912" s="358"/>
      <c r="CP912" s="295"/>
      <c r="CQ912" s="358"/>
      <c r="CR912" s="358"/>
      <c r="CS912" s="358"/>
      <c r="CT912" s="295"/>
      <c r="CX912" s="358"/>
      <c r="CY912" s="295"/>
      <c r="CZ912" s="358"/>
      <c r="DA912" s="358"/>
      <c r="DB912" s="358"/>
      <c r="DC912" s="295"/>
    </row>
    <row r="913" spans="48:107">
      <c r="AV913" s="358"/>
      <c r="AW913" s="295"/>
      <c r="AX913" s="358"/>
      <c r="AY913" s="358"/>
      <c r="AZ913" s="358"/>
      <c r="BA913" s="295"/>
      <c r="BE913" s="358"/>
      <c r="BF913" s="295"/>
      <c r="BG913" s="358"/>
      <c r="BH913" s="358"/>
      <c r="BI913" s="358"/>
      <c r="BJ913" s="295"/>
      <c r="BN913" s="358"/>
      <c r="BO913" s="295"/>
      <c r="BP913" s="358"/>
      <c r="BQ913" s="358"/>
      <c r="BR913" s="358"/>
      <c r="BS913" s="295"/>
      <c r="BW913" s="358"/>
      <c r="BX913" s="295"/>
      <c r="BY913" s="358"/>
      <c r="BZ913" s="358"/>
      <c r="CA913" s="358"/>
      <c r="CB913" s="295"/>
      <c r="CF913" s="358"/>
      <c r="CG913" s="295"/>
      <c r="CH913" s="358"/>
      <c r="CI913" s="358"/>
      <c r="CJ913" s="358"/>
      <c r="CK913" s="295"/>
      <c r="CO913" s="358"/>
      <c r="CP913" s="295"/>
      <c r="CQ913" s="358"/>
      <c r="CR913" s="358"/>
      <c r="CS913" s="358"/>
      <c r="CT913" s="295"/>
      <c r="CX913" s="358"/>
      <c r="CY913" s="295"/>
      <c r="CZ913" s="358"/>
      <c r="DA913" s="358"/>
      <c r="DB913" s="358"/>
      <c r="DC913" s="295"/>
    </row>
    <row r="914" spans="48:107">
      <c r="AV914" s="358"/>
      <c r="AW914" s="295"/>
      <c r="AX914" s="358"/>
      <c r="AY914" s="358"/>
      <c r="AZ914" s="358"/>
      <c r="BA914" s="295"/>
      <c r="BE914" s="358"/>
      <c r="BF914" s="295"/>
      <c r="BG914" s="358"/>
      <c r="BH914" s="358"/>
      <c r="BI914" s="358"/>
      <c r="BJ914" s="295"/>
      <c r="BN914" s="358"/>
      <c r="BO914" s="295"/>
      <c r="BP914" s="358"/>
      <c r="BQ914" s="358"/>
      <c r="BR914" s="358"/>
      <c r="BS914" s="295"/>
      <c r="BW914" s="358"/>
      <c r="BX914" s="295"/>
      <c r="BY914" s="358"/>
      <c r="BZ914" s="358"/>
      <c r="CA914" s="358"/>
      <c r="CB914" s="295"/>
      <c r="CF914" s="358"/>
      <c r="CG914" s="295"/>
      <c r="CH914" s="358"/>
      <c r="CI914" s="358"/>
      <c r="CJ914" s="358"/>
      <c r="CK914" s="295"/>
      <c r="CO914" s="358"/>
      <c r="CP914" s="295"/>
      <c r="CQ914" s="358"/>
      <c r="CR914" s="358"/>
      <c r="CS914" s="358"/>
      <c r="CT914" s="295"/>
      <c r="CX914" s="358"/>
      <c r="CY914" s="295"/>
      <c r="CZ914" s="358"/>
      <c r="DA914" s="358"/>
      <c r="DB914" s="358"/>
      <c r="DC914" s="295"/>
    </row>
    <row r="915" spans="48:107">
      <c r="AV915" s="358"/>
      <c r="AW915" s="295"/>
      <c r="AX915" s="358"/>
      <c r="AY915" s="358"/>
      <c r="AZ915" s="358"/>
      <c r="BA915" s="295"/>
      <c r="BE915" s="358"/>
      <c r="BF915" s="295"/>
      <c r="BG915" s="358"/>
      <c r="BH915" s="358"/>
      <c r="BI915" s="358"/>
      <c r="BJ915" s="295"/>
      <c r="BN915" s="358"/>
      <c r="BO915" s="295"/>
      <c r="BP915" s="358"/>
      <c r="BQ915" s="358"/>
      <c r="BR915" s="358"/>
      <c r="BS915" s="295"/>
      <c r="BW915" s="358"/>
      <c r="BX915" s="295"/>
      <c r="BY915" s="358"/>
      <c r="BZ915" s="358"/>
      <c r="CA915" s="358"/>
      <c r="CB915" s="295"/>
      <c r="CF915" s="358"/>
      <c r="CG915" s="295"/>
      <c r="CH915" s="358"/>
      <c r="CI915" s="358"/>
      <c r="CJ915" s="358"/>
      <c r="CK915" s="295"/>
      <c r="CO915" s="358"/>
      <c r="CP915" s="295"/>
      <c r="CQ915" s="358"/>
      <c r="CR915" s="358"/>
      <c r="CS915" s="358"/>
      <c r="CT915" s="295"/>
      <c r="CX915" s="358"/>
      <c r="CY915" s="295"/>
      <c r="CZ915" s="358"/>
      <c r="DA915" s="358"/>
      <c r="DB915" s="358"/>
      <c r="DC915" s="295"/>
    </row>
    <row r="916" spans="48:107">
      <c r="AV916" s="358"/>
      <c r="AW916" s="295"/>
      <c r="AX916" s="358"/>
      <c r="AY916" s="358"/>
      <c r="AZ916" s="358"/>
      <c r="BA916" s="295"/>
      <c r="BE916" s="358"/>
      <c r="BF916" s="295"/>
      <c r="BG916" s="358"/>
      <c r="BH916" s="358"/>
      <c r="BI916" s="358"/>
      <c r="BJ916" s="295"/>
      <c r="BN916" s="358"/>
      <c r="BO916" s="295"/>
      <c r="BP916" s="358"/>
      <c r="BQ916" s="358"/>
      <c r="BR916" s="358"/>
      <c r="BS916" s="295"/>
      <c r="BW916" s="358"/>
      <c r="BX916" s="295"/>
      <c r="BY916" s="358"/>
      <c r="BZ916" s="358"/>
      <c r="CA916" s="358"/>
      <c r="CB916" s="295"/>
      <c r="CF916" s="358"/>
      <c r="CG916" s="295"/>
      <c r="CH916" s="358"/>
      <c r="CI916" s="358"/>
      <c r="CJ916" s="358"/>
      <c r="CK916" s="295"/>
      <c r="CO916" s="358"/>
      <c r="CP916" s="295"/>
      <c r="CQ916" s="358"/>
      <c r="CR916" s="358"/>
      <c r="CS916" s="358"/>
      <c r="CT916" s="295"/>
      <c r="CX916" s="358"/>
      <c r="CY916" s="295"/>
      <c r="CZ916" s="358"/>
      <c r="DA916" s="358"/>
      <c r="DB916" s="358"/>
      <c r="DC916" s="295"/>
    </row>
    <row r="917" spans="48:107">
      <c r="AV917" s="358"/>
      <c r="AW917" s="295"/>
      <c r="AX917" s="358"/>
      <c r="AY917" s="358"/>
      <c r="AZ917" s="358"/>
      <c r="BA917" s="295"/>
      <c r="BE917" s="358"/>
      <c r="BF917" s="295"/>
      <c r="BG917" s="358"/>
      <c r="BH917" s="358"/>
      <c r="BI917" s="358"/>
      <c r="BJ917" s="295"/>
      <c r="BN917" s="358"/>
      <c r="BO917" s="295"/>
      <c r="BP917" s="358"/>
      <c r="BQ917" s="358"/>
      <c r="BR917" s="358"/>
      <c r="BS917" s="295"/>
      <c r="BW917" s="358"/>
      <c r="BX917" s="295"/>
      <c r="BY917" s="358"/>
      <c r="BZ917" s="358"/>
      <c r="CA917" s="358"/>
      <c r="CB917" s="295"/>
      <c r="CF917" s="358"/>
      <c r="CG917" s="295"/>
      <c r="CH917" s="358"/>
      <c r="CI917" s="358"/>
      <c r="CJ917" s="358"/>
      <c r="CK917" s="295"/>
      <c r="CO917" s="358"/>
      <c r="CP917" s="295"/>
      <c r="CQ917" s="358"/>
      <c r="CR917" s="358"/>
      <c r="CS917" s="358"/>
      <c r="CT917" s="295"/>
      <c r="CX917" s="358"/>
      <c r="CY917" s="295"/>
      <c r="CZ917" s="358"/>
      <c r="DA917" s="358"/>
      <c r="DB917" s="358"/>
      <c r="DC917" s="295"/>
    </row>
    <row r="918" spans="48:107">
      <c r="AV918" s="358"/>
      <c r="AW918" s="295"/>
      <c r="AX918" s="358"/>
      <c r="AY918" s="358"/>
      <c r="AZ918" s="358"/>
      <c r="BA918" s="295"/>
      <c r="BE918" s="358"/>
      <c r="BF918" s="295"/>
      <c r="BG918" s="358"/>
      <c r="BH918" s="358"/>
      <c r="BI918" s="358"/>
      <c r="BJ918" s="295"/>
      <c r="BN918" s="358"/>
      <c r="BO918" s="295"/>
      <c r="BP918" s="358"/>
      <c r="BQ918" s="358"/>
      <c r="BR918" s="358"/>
      <c r="BS918" s="295"/>
      <c r="BW918" s="358"/>
      <c r="BX918" s="295"/>
      <c r="BY918" s="358"/>
      <c r="BZ918" s="358"/>
      <c r="CA918" s="358"/>
      <c r="CB918" s="295"/>
      <c r="CF918" s="358"/>
      <c r="CG918" s="295"/>
      <c r="CH918" s="358"/>
      <c r="CI918" s="358"/>
      <c r="CJ918" s="358"/>
      <c r="CK918" s="295"/>
      <c r="CO918" s="358"/>
      <c r="CP918" s="295"/>
      <c r="CQ918" s="358"/>
      <c r="CR918" s="358"/>
      <c r="CS918" s="358"/>
      <c r="CT918" s="295"/>
      <c r="CX918" s="358"/>
      <c r="CY918" s="295"/>
      <c r="CZ918" s="358"/>
      <c r="DA918" s="358"/>
      <c r="DB918" s="358"/>
      <c r="DC918" s="295"/>
    </row>
    <row r="919" spans="48:107">
      <c r="AV919" s="358"/>
      <c r="AW919" s="295"/>
      <c r="AX919" s="358"/>
      <c r="AY919" s="358"/>
      <c r="AZ919" s="358"/>
      <c r="BA919" s="295"/>
      <c r="BE919" s="358"/>
      <c r="BF919" s="295"/>
      <c r="BG919" s="358"/>
      <c r="BH919" s="358"/>
      <c r="BI919" s="358"/>
      <c r="BJ919" s="295"/>
      <c r="BN919" s="358"/>
      <c r="BO919" s="295"/>
      <c r="BP919" s="358"/>
      <c r="BQ919" s="358"/>
      <c r="BR919" s="358"/>
      <c r="BS919" s="295"/>
      <c r="BW919" s="358"/>
      <c r="BX919" s="295"/>
      <c r="BY919" s="358"/>
      <c r="BZ919" s="358"/>
      <c r="CA919" s="358"/>
      <c r="CB919" s="295"/>
      <c r="CF919" s="358"/>
      <c r="CG919" s="295"/>
      <c r="CH919" s="358"/>
      <c r="CI919" s="358"/>
      <c r="CJ919" s="358"/>
      <c r="CK919" s="295"/>
      <c r="CO919" s="358"/>
      <c r="CP919" s="295"/>
      <c r="CQ919" s="358"/>
      <c r="CR919" s="358"/>
      <c r="CS919" s="358"/>
      <c r="CT919" s="295"/>
      <c r="CX919" s="358"/>
      <c r="CY919" s="295"/>
      <c r="CZ919" s="358"/>
      <c r="DA919" s="358"/>
      <c r="DB919" s="358"/>
      <c r="DC919" s="295"/>
    </row>
    <row r="920" spans="48:107">
      <c r="AV920" s="358"/>
      <c r="AW920" s="295"/>
      <c r="AX920" s="358"/>
      <c r="AY920" s="358"/>
      <c r="AZ920" s="358"/>
      <c r="BA920" s="295"/>
      <c r="BE920" s="358"/>
      <c r="BF920" s="295"/>
      <c r="BG920" s="358"/>
      <c r="BH920" s="358"/>
      <c r="BI920" s="358"/>
      <c r="BJ920" s="295"/>
      <c r="BN920" s="358"/>
      <c r="BO920" s="295"/>
      <c r="BP920" s="358"/>
      <c r="BQ920" s="358"/>
      <c r="BR920" s="358"/>
      <c r="BS920" s="295"/>
      <c r="BW920" s="358"/>
      <c r="BX920" s="295"/>
      <c r="BY920" s="358"/>
      <c r="BZ920" s="358"/>
      <c r="CA920" s="358"/>
      <c r="CB920" s="295"/>
      <c r="CF920" s="358"/>
      <c r="CG920" s="295"/>
      <c r="CH920" s="358"/>
      <c r="CI920" s="358"/>
      <c r="CJ920" s="358"/>
      <c r="CK920" s="295"/>
      <c r="CO920" s="358"/>
      <c r="CP920" s="295"/>
      <c r="CQ920" s="358"/>
      <c r="CR920" s="358"/>
      <c r="CS920" s="358"/>
      <c r="CT920" s="295"/>
      <c r="CX920" s="358"/>
      <c r="CY920" s="295"/>
      <c r="CZ920" s="358"/>
      <c r="DA920" s="358"/>
      <c r="DB920" s="358"/>
      <c r="DC920" s="295"/>
    </row>
    <row r="921" spans="48:107">
      <c r="AV921" s="358"/>
      <c r="AW921" s="295"/>
      <c r="AX921" s="358"/>
      <c r="AY921" s="358"/>
      <c r="AZ921" s="358"/>
      <c r="BA921" s="295"/>
      <c r="BE921" s="358"/>
      <c r="BF921" s="295"/>
      <c r="BG921" s="358"/>
      <c r="BH921" s="358"/>
      <c r="BI921" s="358"/>
      <c r="BJ921" s="295"/>
      <c r="BN921" s="358"/>
      <c r="BO921" s="295"/>
      <c r="BP921" s="358"/>
      <c r="BQ921" s="358"/>
      <c r="BR921" s="358"/>
      <c r="BS921" s="295"/>
      <c r="BW921" s="358"/>
      <c r="BX921" s="295"/>
      <c r="BY921" s="358"/>
      <c r="BZ921" s="358"/>
      <c r="CA921" s="358"/>
      <c r="CB921" s="295"/>
      <c r="CF921" s="358"/>
      <c r="CG921" s="295"/>
      <c r="CH921" s="358"/>
      <c r="CI921" s="358"/>
      <c r="CJ921" s="358"/>
      <c r="CK921" s="295"/>
      <c r="CO921" s="358"/>
      <c r="CP921" s="295"/>
      <c r="CQ921" s="358"/>
      <c r="CR921" s="358"/>
      <c r="CS921" s="358"/>
      <c r="CT921" s="295"/>
      <c r="CX921" s="358"/>
      <c r="CY921" s="295"/>
      <c r="CZ921" s="358"/>
      <c r="DA921" s="358"/>
      <c r="DB921" s="358"/>
      <c r="DC921" s="295"/>
    </row>
    <row r="922" spans="48:107">
      <c r="AV922" s="358"/>
      <c r="AW922" s="295"/>
      <c r="AX922" s="358"/>
      <c r="AY922" s="358"/>
      <c r="AZ922" s="358"/>
      <c r="BA922" s="295"/>
      <c r="BE922" s="358"/>
      <c r="BF922" s="295"/>
      <c r="BG922" s="358"/>
      <c r="BH922" s="358"/>
      <c r="BI922" s="358"/>
      <c r="BJ922" s="295"/>
      <c r="BN922" s="358"/>
      <c r="BO922" s="295"/>
      <c r="BP922" s="358"/>
      <c r="BQ922" s="358"/>
      <c r="BR922" s="358"/>
      <c r="BS922" s="295"/>
      <c r="BW922" s="358"/>
      <c r="BX922" s="295"/>
      <c r="BY922" s="358"/>
      <c r="BZ922" s="358"/>
      <c r="CA922" s="358"/>
      <c r="CB922" s="295"/>
      <c r="CF922" s="358"/>
      <c r="CG922" s="295"/>
      <c r="CH922" s="358"/>
      <c r="CI922" s="358"/>
      <c r="CJ922" s="358"/>
      <c r="CK922" s="295"/>
      <c r="CO922" s="358"/>
      <c r="CP922" s="295"/>
      <c r="CQ922" s="358"/>
      <c r="CR922" s="358"/>
      <c r="CS922" s="358"/>
      <c r="CT922" s="295"/>
      <c r="CX922" s="358"/>
      <c r="CY922" s="295"/>
      <c r="CZ922" s="358"/>
      <c r="DA922" s="358"/>
      <c r="DB922" s="358"/>
      <c r="DC922" s="295"/>
    </row>
    <row r="923" spans="48:107">
      <c r="AV923" s="358"/>
      <c r="AW923" s="295"/>
      <c r="AX923" s="358"/>
      <c r="AY923" s="358"/>
      <c r="AZ923" s="358"/>
      <c r="BA923" s="295"/>
      <c r="BE923" s="358"/>
      <c r="BF923" s="295"/>
      <c r="BG923" s="358"/>
      <c r="BH923" s="358"/>
      <c r="BI923" s="358"/>
      <c r="BJ923" s="295"/>
      <c r="BN923" s="358"/>
      <c r="BO923" s="295"/>
      <c r="BP923" s="358"/>
      <c r="BQ923" s="358"/>
      <c r="BR923" s="358"/>
      <c r="BS923" s="295"/>
      <c r="BW923" s="358"/>
      <c r="BX923" s="295"/>
      <c r="BY923" s="358"/>
      <c r="BZ923" s="358"/>
      <c r="CA923" s="358"/>
      <c r="CB923" s="295"/>
      <c r="CF923" s="358"/>
      <c r="CG923" s="295"/>
      <c r="CH923" s="358"/>
      <c r="CI923" s="358"/>
      <c r="CJ923" s="358"/>
      <c r="CK923" s="295"/>
      <c r="CO923" s="358"/>
      <c r="CP923" s="295"/>
      <c r="CQ923" s="358"/>
      <c r="CR923" s="358"/>
      <c r="CS923" s="358"/>
      <c r="CT923" s="295"/>
      <c r="CX923" s="358"/>
      <c r="CY923" s="295"/>
      <c r="CZ923" s="358"/>
      <c r="DA923" s="358"/>
      <c r="DB923" s="358"/>
      <c r="DC923" s="295"/>
    </row>
    <row r="924" spans="48:107">
      <c r="AV924" s="358"/>
      <c r="AW924" s="295"/>
      <c r="AX924" s="358"/>
      <c r="AY924" s="358"/>
      <c r="AZ924" s="358"/>
      <c r="BA924" s="295"/>
      <c r="BE924" s="358"/>
      <c r="BF924" s="295"/>
      <c r="BG924" s="358"/>
      <c r="BH924" s="358"/>
      <c r="BI924" s="358"/>
      <c r="BJ924" s="295"/>
      <c r="BN924" s="358"/>
      <c r="BO924" s="295"/>
      <c r="BP924" s="358"/>
      <c r="BQ924" s="358"/>
      <c r="BR924" s="358"/>
      <c r="BS924" s="295"/>
      <c r="BW924" s="358"/>
      <c r="BX924" s="295"/>
      <c r="BY924" s="358"/>
      <c r="BZ924" s="358"/>
      <c r="CA924" s="358"/>
      <c r="CB924" s="295"/>
      <c r="CF924" s="358"/>
      <c r="CG924" s="295"/>
      <c r="CH924" s="358"/>
      <c r="CI924" s="358"/>
      <c r="CJ924" s="358"/>
      <c r="CK924" s="295"/>
      <c r="CO924" s="358"/>
      <c r="CP924" s="295"/>
      <c r="CQ924" s="358"/>
      <c r="CR924" s="358"/>
      <c r="CS924" s="358"/>
      <c r="CT924" s="295"/>
      <c r="CX924" s="358"/>
      <c r="CY924" s="295"/>
      <c r="CZ924" s="358"/>
      <c r="DA924" s="358"/>
      <c r="DB924" s="358"/>
      <c r="DC924" s="295"/>
    </row>
    <row r="925" spans="48:107">
      <c r="AV925" s="358"/>
      <c r="AW925" s="295"/>
      <c r="AX925" s="358"/>
      <c r="AY925" s="358"/>
      <c r="AZ925" s="358"/>
      <c r="BA925" s="295"/>
      <c r="BE925" s="358"/>
      <c r="BF925" s="295"/>
      <c r="BG925" s="358"/>
      <c r="BH925" s="358"/>
      <c r="BI925" s="358"/>
      <c r="BJ925" s="295"/>
      <c r="BN925" s="358"/>
      <c r="BO925" s="295"/>
      <c r="BP925" s="358"/>
      <c r="BQ925" s="358"/>
      <c r="BR925" s="358"/>
      <c r="BS925" s="295"/>
      <c r="BW925" s="358"/>
      <c r="BX925" s="295"/>
      <c r="BY925" s="358"/>
      <c r="BZ925" s="358"/>
      <c r="CA925" s="358"/>
      <c r="CB925" s="295"/>
      <c r="CF925" s="358"/>
      <c r="CG925" s="295"/>
      <c r="CH925" s="358"/>
      <c r="CI925" s="358"/>
      <c r="CJ925" s="358"/>
      <c r="CK925" s="295"/>
      <c r="CO925" s="358"/>
      <c r="CP925" s="295"/>
      <c r="CQ925" s="358"/>
      <c r="CR925" s="358"/>
      <c r="CS925" s="358"/>
      <c r="CT925" s="295"/>
      <c r="CX925" s="358"/>
      <c r="CY925" s="295"/>
      <c r="CZ925" s="358"/>
      <c r="DA925" s="358"/>
      <c r="DB925" s="358"/>
      <c r="DC925" s="295"/>
    </row>
    <row r="926" spans="48:107">
      <c r="AV926" s="358"/>
      <c r="AW926" s="295"/>
      <c r="AX926" s="358"/>
      <c r="AY926" s="358"/>
      <c r="AZ926" s="358"/>
      <c r="BA926" s="295"/>
      <c r="BE926" s="358"/>
      <c r="BF926" s="295"/>
      <c r="BG926" s="358"/>
      <c r="BH926" s="358"/>
      <c r="BI926" s="358"/>
      <c r="BJ926" s="295"/>
      <c r="BN926" s="358"/>
      <c r="BO926" s="295"/>
      <c r="BP926" s="358"/>
      <c r="BQ926" s="358"/>
      <c r="BR926" s="358"/>
      <c r="BS926" s="295"/>
      <c r="BW926" s="358"/>
      <c r="BX926" s="295"/>
      <c r="BY926" s="358"/>
      <c r="BZ926" s="358"/>
      <c r="CA926" s="358"/>
      <c r="CB926" s="295"/>
      <c r="CF926" s="358"/>
      <c r="CG926" s="295"/>
      <c r="CH926" s="358"/>
      <c r="CI926" s="358"/>
      <c r="CJ926" s="358"/>
      <c r="CK926" s="295"/>
      <c r="CO926" s="358"/>
      <c r="CP926" s="295"/>
      <c r="CQ926" s="358"/>
      <c r="CR926" s="358"/>
      <c r="CS926" s="358"/>
      <c r="CT926" s="295"/>
      <c r="CX926" s="358"/>
      <c r="CY926" s="295"/>
      <c r="CZ926" s="358"/>
      <c r="DA926" s="358"/>
      <c r="DB926" s="358"/>
      <c r="DC926" s="295"/>
    </row>
    <row r="927" spans="48:107">
      <c r="AV927" s="358"/>
      <c r="AW927" s="295"/>
      <c r="AX927" s="358"/>
      <c r="AY927" s="358"/>
      <c r="AZ927" s="358"/>
      <c r="BA927" s="295"/>
      <c r="BE927" s="358"/>
      <c r="BF927" s="295"/>
      <c r="BG927" s="358"/>
      <c r="BH927" s="358"/>
      <c r="BI927" s="358"/>
      <c r="BJ927" s="295"/>
      <c r="BN927" s="358"/>
      <c r="BO927" s="295"/>
      <c r="BP927" s="358"/>
      <c r="BQ927" s="358"/>
      <c r="BR927" s="358"/>
      <c r="BS927" s="295"/>
      <c r="BW927" s="358"/>
      <c r="BX927" s="295"/>
      <c r="BY927" s="358"/>
      <c r="BZ927" s="358"/>
      <c r="CA927" s="358"/>
      <c r="CB927" s="295"/>
      <c r="CF927" s="358"/>
      <c r="CG927" s="295"/>
      <c r="CH927" s="358"/>
      <c r="CI927" s="358"/>
      <c r="CJ927" s="358"/>
      <c r="CK927" s="295"/>
      <c r="CO927" s="358"/>
      <c r="CP927" s="295"/>
      <c r="CQ927" s="358"/>
      <c r="CR927" s="358"/>
      <c r="CS927" s="358"/>
      <c r="CT927" s="295"/>
      <c r="CX927" s="358"/>
      <c r="CY927" s="295"/>
      <c r="CZ927" s="358"/>
      <c r="DA927" s="358"/>
      <c r="DB927" s="358"/>
      <c r="DC927" s="295"/>
    </row>
    <row r="928" spans="48:107">
      <c r="AV928" s="358"/>
      <c r="AW928" s="295"/>
      <c r="AX928" s="358"/>
      <c r="AY928" s="358"/>
      <c r="AZ928" s="358"/>
      <c r="BA928" s="295"/>
      <c r="BE928" s="358"/>
      <c r="BF928" s="295"/>
      <c r="BG928" s="358"/>
      <c r="BH928" s="358"/>
      <c r="BI928" s="358"/>
      <c r="BJ928" s="295"/>
      <c r="BN928" s="358"/>
      <c r="BO928" s="295"/>
      <c r="BP928" s="358"/>
      <c r="BQ928" s="358"/>
      <c r="BR928" s="358"/>
      <c r="BS928" s="295"/>
      <c r="BW928" s="358"/>
      <c r="BX928" s="295"/>
      <c r="BY928" s="358"/>
      <c r="BZ928" s="358"/>
      <c r="CA928" s="358"/>
      <c r="CB928" s="295"/>
      <c r="CF928" s="358"/>
      <c r="CG928" s="295"/>
      <c r="CH928" s="358"/>
      <c r="CI928" s="358"/>
      <c r="CJ928" s="358"/>
      <c r="CK928" s="295"/>
      <c r="CO928" s="358"/>
      <c r="CP928" s="295"/>
      <c r="CQ928" s="358"/>
      <c r="CR928" s="358"/>
      <c r="CS928" s="358"/>
      <c r="CT928" s="295"/>
      <c r="CX928" s="358"/>
      <c r="CY928" s="295"/>
      <c r="CZ928" s="358"/>
      <c r="DA928" s="358"/>
      <c r="DB928" s="358"/>
      <c r="DC928" s="295"/>
    </row>
    <row r="929" spans="48:107">
      <c r="AV929" s="358"/>
      <c r="AW929" s="295"/>
      <c r="AX929" s="358"/>
      <c r="AY929" s="358"/>
      <c r="AZ929" s="358"/>
      <c r="BA929" s="295"/>
      <c r="BE929" s="358"/>
      <c r="BF929" s="295"/>
      <c r="BG929" s="358"/>
      <c r="BH929" s="358"/>
      <c r="BI929" s="358"/>
      <c r="BJ929" s="295"/>
      <c r="BN929" s="358"/>
      <c r="BO929" s="295"/>
      <c r="BP929" s="358"/>
      <c r="BQ929" s="358"/>
      <c r="BR929" s="358"/>
      <c r="BS929" s="295"/>
      <c r="BW929" s="358"/>
      <c r="BX929" s="295"/>
      <c r="BY929" s="358"/>
      <c r="BZ929" s="358"/>
      <c r="CA929" s="358"/>
      <c r="CB929" s="295"/>
      <c r="CF929" s="358"/>
      <c r="CG929" s="295"/>
      <c r="CH929" s="358"/>
      <c r="CI929" s="358"/>
      <c r="CJ929" s="358"/>
      <c r="CK929" s="295"/>
      <c r="CO929" s="358"/>
      <c r="CP929" s="295"/>
      <c r="CQ929" s="358"/>
      <c r="CR929" s="358"/>
      <c r="CS929" s="358"/>
      <c r="CT929" s="295"/>
      <c r="CX929" s="358"/>
      <c r="CY929" s="295"/>
      <c r="CZ929" s="358"/>
      <c r="DA929" s="358"/>
      <c r="DB929" s="358"/>
      <c r="DC929" s="295"/>
    </row>
    <row r="930" spans="48:107">
      <c r="AV930" s="358"/>
      <c r="AW930" s="295"/>
      <c r="AX930" s="358"/>
      <c r="AY930" s="358"/>
      <c r="AZ930" s="358"/>
      <c r="BA930" s="295"/>
      <c r="BE930" s="358"/>
      <c r="BF930" s="295"/>
      <c r="BG930" s="358"/>
      <c r="BH930" s="358"/>
      <c r="BI930" s="358"/>
      <c r="BJ930" s="295"/>
      <c r="BN930" s="358"/>
      <c r="BO930" s="295"/>
      <c r="BP930" s="358"/>
      <c r="BQ930" s="358"/>
      <c r="BR930" s="358"/>
      <c r="BS930" s="295"/>
      <c r="BW930" s="358"/>
      <c r="BX930" s="295"/>
      <c r="BY930" s="358"/>
      <c r="BZ930" s="358"/>
      <c r="CA930" s="358"/>
      <c r="CB930" s="295"/>
      <c r="CF930" s="358"/>
      <c r="CG930" s="295"/>
      <c r="CH930" s="358"/>
      <c r="CI930" s="358"/>
      <c r="CJ930" s="358"/>
      <c r="CK930" s="295"/>
      <c r="CO930" s="358"/>
      <c r="CP930" s="295"/>
      <c r="CQ930" s="358"/>
      <c r="CR930" s="358"/>
      <c r="CS930" s="358"/>
      <c r="CT930" s="295"/>
      <c r="CX930" s="358"/>
      <c r="CY930" s="295"/>
      <c r="CZ930" s="358"/>
      <c r="DA930" s="358"/>
      <c r="DB930" s="358"/>
      <c r="DC930" s="295"/>
    </row>
    <row r="931" spans="48:107">
      <c r="AV931" s="358"/>
      <c r="AW931" s="295"/>
      <c r="AX931" s="358"/>
      <c r="AY931" s="358"/>
      <c r="AZ931" s="358"/>
      <c r="BA931" s="295"/>
      <c r="BE931" s="358"/>
      <c r="BF931" s="295"/>
      <c r="BG931" s="358"/>
      <c r="BH931" s="358"/>
      <c r="BI931" s="358"/>
      <c r="BJ931" s="295"/>
      <c r="BN931" s="358"/>
      <c r="BO931" s="295"/>
      <c r="BP931" s="358"/>
      <c r="BQ931" s="358"/>
      <c r="BR931" s="358"/>
      <c r="BS931" s="295"/>
      <c r="BW931" s="358"/>
      <c r="BX931" s="295"/>
      <c r="BY931" s="358"/>
      <c r="BZ931" s="358"/>
      <c r="CA931" s="358"/>
      <c r="CB931" s="295"/>
      <c r="CF931" s="358"/>
      <c r="CG931" s="295"/>
      <c r="CH931" s="358"/>
      <c r="CI931" s="358"/>
      <c r="CJ931" s="358"/>
      <c r="CK931" s="295"/>
      <c r="CO931" s="358"/>
      <c r="CP931" s="295"/>
      <c r="CQ931" s="358"/>
      <c r="CR931" s="358"/>
      <c r="CS931" s="358"/>
      <c r="CT931" s="295"/>
      <c r="CX931" s="358"/>
      <c r="CY931" s="295"/>
      <c r="CZ931" s="358"/>
      <c r="DA931" s="358"/>
      <c r="DB931" s="358"/>
      <c r="DC931" s="295"/>
    </row>
    <row r="932" spans="48:107">
      <c r="AV932" s="358"/>
      <c r="AW932" s="295"/>
      <c r="AX932" s="358"/>
      <c r="AY932" s="358"/>
      <c r="AZ932" s="358"/>
      <c r="BA932" s="295"/>
      <c r="BE932" s="358"/>
      <c r="BF932" s="295"/>
      <c r="BG932" s="358"/>
      <c r="BH932" s="358"/>
      <c r="BI932" s="358"/>
      <c r="BJ932" s="295"/>
      <c r="BN932" s="358"/>
      <c r="BO932" s="295"/>
      <c r="BP932" s="358"/>
      <c r="BQ932" s="358"/>
      <c r="BR932" s="358"/>
      <c r="BS932" s="295"/>
      <c r="BW932" s="358"/>
      <c r="BX932" s="295"/>
      <c r="BY932" s="358"/>
      <c r="BZ932" s="358"/>
      <c r="CA932" s="358"/>
      <c r="CB932" s="295"/>
      <c r="CF932" s="358"/>
      <c r="CG932" s="295"/>
      <c r="CH932" s="358"/>
      <c r="CI932" s="358"/>
      <c r="CJ932" s="358"/>
      <c r="CK932" s="295"/>
      <c r="CO932" s="358"/>
      <c r="CP932" s="295"/>
      <c r="CQ932" s="358"/>
      <c r="CR932" s="358"/>
      <c r="CS932" s="358"/>
      <c r="CT932" s="295"/>
      <c r="CX932" s="358"/>
      <c r="CY932" s="295"/>
      <c r="CZ932" s="358"/>
      <c r="DA932" s="358"/>
      <c r="DB932" s="358"/>
      <c r="DC932" s="295"/>
    </row>
    <row r="933" spans="48:107">
      <c r="AV933" s="358"/>
      <c r="AW933" s="295"/>
      <c r="AX933" s="358"/>
      <c r="AY933" s="358"/>
      <c r="AZ933" s="358"/>
      <c r="BA933" s="295"/>
      <c r="BE933" s="358"/>
      <c r="BF933" s="295"/>
      <c r="BG933" s="358"/>
      <c r="BH933" s="358"/>
      <c r="BI933" s="358"/>
      <c r="BJ933" s="295"/>
      <c r="BN933" s="358"/>
      <c r="BO933" s="295"/>
      <c r="BP933" s="358"/>
      <c r="BQ933" s="358"/>
      <c r="BR933" s="358"/>
      <c r="BS933" s="295"/>
      <c r="BW933" s="358"/>
      <c r="BX933" s="295"/>
      <c r="BY933" s="358"/>
      <c r="BZ933" s="358"/>
      <c r="CA933" s="358"/>
      <c r="CB933" s="295"/>
      <c r="CF933" s="358"/>
      <c r="CG933" s="295"/>
      <c r="CH933" s="358"/>
      <c r="CI933" s="358"/>
      <c r="CJ933" s="358"/>
      <c r="CK933" s="295"/>
      <c r="CO933" s="358"/>
      <c r="CP933" s="295"/>
      <c r="CQ933" s="358"/>
      <c r="CR933" s="358"/>
      <c r="CS933" s="358"/>
      <c r="CT933" s="295"/>
      <c r="CX933" s="358"/>
      <c r="CY933" s="295"/>
      <c r="CZ933" s="358"/>
      <c r="DA933" s="358"/>
      <c r="DB933" s="358"/>
      <c r="DC933" s="295"/>
    </row>
    <row r="934" spans="48:107">
      <c r="AV934" s="358"/>
      <c r="AW934" s="295"/>
      <c r="AX934" s="358"/>
      <c r="AY934" s="358"/>
      <c r="AZ934" s="358"/>
      <c r="BA934" s="295"/>
      <c r="BE934" s="358"/>
      <c r="BF934" s="295"/>
      <c r="BG934" s="358"/>
      <c r="BH934" s="358"/>
      <c r="BI934" s="358"/>
      <c r="BJ934" s="295"/>
      <c r="BN934" s="358"/>
      <c r="BO934" s="295"/>
      <c r="BP934" s="358"/>
      <c r="BQ934" s="358"/>
      <c r="BR934" s="358"/>
      <c r="BS934" s="295"/>
      <c r="BW934" s="358"/>
      <c r="BX934" s="295"/>
      <c r="BY934" s="358"/>
      <c r="BZ934" s="358"/>
      <c r="CA934" s="358"/>
      <c r="CB934" s="295"/>
      <c r="CF934" s="358"/>
      <c r="CG934" s="295"/>
      <c r="CH934" s="358"/>
      <c r="CI934" s="358"/>
      <c r="CJ934" s="358"/>
      <c r="CK934" s="295"/>
      <c r="CO934" s="358"/>
      <c r="CP934" s="295"/>
      <c r="CQ934" s="358"/>
      <c r="CR934" s="358"/>
      <c r="CS934" s="358"/>
      <c r="CT934" s="295"/>
      <c r="CX934" s="358"/>
      <c r="CY934" s="295"/>
      <c r="CZ934" s="358"/>
      <c r="DA934" s="358"/>
      <c r="DB934" s="358"/>
      <c r="DC934" s="295"/>
    </row>
    <row r="935" spans="48:107">
      <c r="AV935" s="358"/>
      <c r="AW935" s="295"/>
      <c r="AX935" s="358"/>
      <c r="AY935" s="358"/>
      <c r="AZ935" s="358"/>
      <c r="BA935" s="295"/>
      <c r="BE935" s="358"/>
      <c r="BF935" s="295"/>
      <c r="BG935" s="358"/>
      <c r="BH935" s="358"/>
      <c r="BI935" s="358"/>
      <c r="BJ935" s="295"/>
      <c r="BN935" s="358"/>
      <c r="BO935" s="295"/>
      <c r="BP935" s="358"/>
      <c r="BQ935" s="358"/>
      <c r="BR935" s="358"/>
      <c r="BS935" s="295"/>
      <c r="BW935" s="358"/>
      <c r="BX935" s="295"/>
      <c r="BY935" s="358"/>
      <c r="BZ935" s="358"/>
      <c r="CA935" s="358"/>
      <c r="CB935" s="295"/>
      <c r="CF935" s="358"/>
      <c r="CG935" s="295"/>
      <c r="CH935" s="358"/>
      <c r="CI935" s="358"/>
      <c r="CJ935" s="358"/>
      <c r="CK935" s="295"/>
      <c r="CO935" s="358"/>
      <c r="CP935" s="295"/>
      <c r="CQ935" s="358"/>
      <c r="CR935" s="358"/>
      <c r="CS935" s="358"/>
      <c r="CT935" s="295"/>
      <c r="CX935" s="358"/>
      <c r="CY935" s="295"/>
      <c r="CZ935" s="358"/>
      <c r="DA935" s="358"/>
      <c r="DB935" s="358"/>
      <c r="DC935" s="295"/>
    </row>
    <row r="936" spans="48:107">
      <c r="AV936" s="358"/>
      <c r="AW936" s="295"/>
      <c r="AX936" s="358"/>
      <c r="AY936" s="358"/>
      <c r="AZ936" s="358"/>
      <c r="BA936" s="295"/>
      <c r="BE936" s="358"/>
      <c r="BF936" s="295"/>
      <c r="BG936" s="358"/>
      <c r="BH936" s="358"/>
      <c r="BI936" s="358"/>
      <c r="BJ936" s="295"/>
      <c r="BN936" s="358"/>
      <c r="BO936" s="295"/>
      <c r="BP936" s="358"/>
      <c r="BQ936" s="358"/>
      <c r="BR936" s="358"/>
      <c r="BS936" s="295"/>
      <c r="BW936" s="358"/>
      <c r="BX936" s="295"/>
      <c r="BY936" s="358"/>
      <c r="BZ936" s="358"/>
      <c r="CA936" s="358"/>
      <c r="CB936" s="295"/>
      <c r="CF936" s="358"/>
      <c r="CG936" s="295"/>
      <c r="CH936" s="358"/>
      <c r="CI936" s="358"/>
      <c r="CJ936" s="358"/>
      <c r="CK936" s="295"/>
      <c r="CO936" s="358"/>
      <c r="CP936" s="295"/>
      <c r="CQ936" s="358"/>
      <c r="CR936" s="358"/>
      <c r="CS936" s="358"/>
      <c r="CT936" s="295"/>
      <c r="CX936" s="358"/>
      <c r="CY936" s="295"/>
      <c r="CZ936" s="358"/>
      <c r="DA936" s="358"/>
      <c r="DB936" s="358"/>
      <c r="DC936" s="295"/>
    </row>
    <row r="937" spans="48:107">
      <c r="AV937" s="358"/>
      <c r="AW937" s="295"/>
      <c r="AX937" s="358"/>
      <c r="AY937" s="358"/>
      <c r="AZ937" s="358"/>
      <c r="BA937" s="295"/>
      <c r="BE937" s="358"/>
      <c r="BF937" s="295"/>
      <c r="BG937" s="358"/>
      <c r="BH937" s="358"/>
      <c r="BI937" s="358"/>
      <c r="BJ937" s="295"/>
      <c r="BN937" s="358"/>
      <c r="BO937" s="295"/>
      <c r="BP937" s="358"/>
      <c r="BQ937" s="358"/>
      <c r="BR937" s="358"/>
      <c r="BS937" s="295"/>
      <c r="BW937" s="358"/>
      <c r="BX937" s="295"/>
      <c r="BY937" s="358"/>
      <c r="BZ937" s="358"/>
      <c r="CA937" s="358"/>
      <c r="CB937" s="295"/>
      <c r="CF937" s="358"/>
      <c r="CG937" s="295"/>
      <c r="CH937" s="358"/>
      <c r="CI937" s="358"/>
      <c r="CJ937" s="358"/>
      <c r="CK937" s="295"/>
      <c r="CO937" s="358"/>
      <c r="CP937" s="295"/>
      <c r="CQ937" s="358"/>
      <c r="CR937" s="358"/>
      <c r="CS937" s="358"/>
      <c r="CT937" s="295"/>
      <c r="CX937" s="358"/>
      <c r="CY937" s="295"/>
      <c r="CZ937" s="358"/>
      <c r="DA937" s="358"/>
      <c r="DB937" s="358"/>
      <c r="DC937" s="295"/>
    </row>
    <row r="938" spans="48:107">
      <c r="AV938" s="358"/>
      <c r="AW938" s="295"/>
      <c r="AX938" s="358"/>
      <c r="AY938" s="358"/>
      <c r="AZ938" s="358"/>
      <c r="BA938" s="295"/>
      <c r="BE938" s="358"/>
      <c r="BF938" s="295"/>
      <c r="BG938" s="358"/>
      <c r="BH938" s="358"/>
      <c r="BI938" s="358"/>
      <c r="BJ938" s="295"/>
      <c r="BN938" s="358"/>
      <c r="BO938" s="295"/>
      <c r="BP938" s="358"/>
      <c r="BQ938" s="358"/>
      <c r="BR938" s="358"/>
      <c r="BS938" s="295"/>
      <c r="BW938" s="358"/>
      <c r="BX938" s="295"/>
      <c r="BY938" s="358"/>
      <c r="BZ938" s="358"/>
      <c r="CA938" s="358"/>
      <c r="CB938" s="295"/>
      <c r="CF938" s="358"/>
      <c r="CG938" s="295"/>
      <c r="CH938" s="358"/>
      <c r="CI938" s="358"/>
      <c r="CJ938" s="358"/>
      <c r="CK938" s="295"/>
      <c r="CO938" s="358"/>
      <c r="CP938" s="295"/>
      <c r="CQ938" s="358"/>
      <c r="CR938" s="358"/>
      <c r="CS938" s="358"/>
      <c r="CT938" s="295"/>
      <c r="CX938" s="358"/>
      <c r="CY938" s="295"/>
      <c r="CZ938" s="358"/>
      <c r="DA938" s="358"/>
      <c r="DB938" s="358"/>
      <c r="DC938" s="295"/>
    </row>
    <row r="939" spans="48:107">
      <c r="AV939" s="358"/>
      <c r="AW939" s="295"/>
      <c r="AX939" s="358"/>
      <c r="AY939" s="358"/>
      <c r="AZ939" s="358"/>
      <c r="BA939" s="295"/>
      <c r="BE939" s="358"/>
      <c r="BF939" s="295"/>
      <c r="BG939" s="358"/>
      <c r="BH939" s="358"/>
      <c r="BI939" s="358"/>
      <c r="BJ939" s="295"/>
      <c r="BN939" s="358"/>
      <c r="BO939" s="295"/>
      <c r="BP939" s="358"/>
      <c r="BQ939" s="358"/>
      <c r="BR939" s="358"/>
      <c r="BS939" s="295"/>
      <c r="BW939" s="358"/>
      <c r="BX939" s="295"/>
      <c r="BY939" s="358"/>
      <c r="BZ939" s="358"/>
      <c r="CA939" s="358"/>
      <c r="CB939" s="295"/>
      <c r="CF939" s="358"/>
      <c r="CG939" s="295"/>
      <c r="CH939" s="358"/>
      <c r="CI939" s="358"/>
      <c r="CJ939" s="358"/>
      <c r="CK939" s="295"/>
      <c r="CO939" s="358"/>
      <c r="CP939" s="295"/>
      <c r="CQ939" s="358"/>
      <c r="CR939" s="358"/>
      <c r="CS939" s="358"/>
      <c r="CT939" s="295"/>
      <c r="CX939" s="358"/>
      <c r="CY939" s="295"/>
      <c r="CZ939" s="358"/>
      <c r="DA939" s="358"/>
      <c r="DB939" s="358"/>
      <c r="DC939" s="295"/>
    </row>
    <row r="940" spans="48:107">
      <c r="AV940" s="358"/>
      <c r="AW940" s="295"/>
      <c r="AX940" s="358"/>
      <c r="AY940" s="358"/>
      <c r="AZ940" s="358"/>
      <c r="BA940" s="295"/>
      <c r="BE940" s="358"/>
      <c r="BF940" s="295"/>
      <c r="BG940" s="358"/>
      <c r="BH940" s="358"/>
      <c r="BI940" s="358"/>
      <c r="BJ940" s="295"/>
      <c r="BN940" s="358"/>
      <c r="BO940" s="295"/>
      <c r="BP940" s="358"/>
      <c r="BQ940" s="358"/>
      <c r="BR940" s="358"/>
      <c r="BS940" s="295"/>
      <c r="BW940" s="358"/>
      <c r="BX940" s="295"/>
      <c r="BY940" s="358"/>
      <c r="BZ940" s="358"/>
      <c r="CA940" s="358"/>
      <c r="CB940" s="295"/>
      <c r="CF940" s="358"/>
      <c r="CG940" s="295"/>
      <c r="CH940" s="358"/>
      <c r="CI940" s="358"/>
      <c r="CJ940" s="358"/>
      <c r="CK940" s="295"/>
      <c r="CO940" s="358"/>
      <c r="CP940" s="295"/>
      <c r="CQ940" s="358"/>
      <c r="CR940" s="358"/>
      <c r="CS940" s="358"/>
      <c r="CT940" s="295"/>
      <c r="CX940" s="358"/>
      <c r="CY940" s="295"/>
      <c r="CZ940" s="358"/>
      <c r="DA940" s="358"/>
      <c r="DB940" s="358"/>
      <c r="DC940" s="295"/>
    </row>
    <row r="941" spans="48:107">
      <c r="AV941" s="358"/>
      <c r="AW941" s="295"/>
      <c r="AX941" s="358"/>
      <c r="AY941" s="358"/>
      <c r="AZ941" s="358"/>
      <c r="BA941" s="295"/>
      <c r="BE941" s="358"/>
      <c r="BF941" s="295"/>
      <c r="BG941" s="358"/>
      <c r="BH941" s="358"/>
      <c r="BI941" s="358"/>
      <c r="BJ941" s="295"/>
      <c r="BN941" s="358"/>
      <c r="BO941" s="295"/>
      <c r="BP941" s="358"/>
      <c r="BQ941" s="358"/>
      <c r="BR941" s="358"/>
      <c r="BS941" s="295"/>
      <c r="BW941" s="358"/>
      <c r="BX941" s="295"/>
      <c r="BY941" s="358"/>
      <c r="BZ941" s="358"/>
      <c r="CA941" s="358"/>
      <c r="CB941" s="295"/>
      <c r="CF941" s="358"/>
      <c r="CG941" s="295"/>
      <c r="CH941" s="358"/>
      <c r="CI941" s="358"/>
      <c r="CJ941" s="358"/>
      <c r="CK941" s="295"/>
      <c r="CO941" s="358"/>
      <c r="CP941" s="295"/>
      <c r="CQ941" s="358"/>
      <c r="CR941" s="358"/>
      <c r="CS941" s="358"/>
      <c r="CT941" s="295"/>
      <c r="CX941" s="358"/>
      <c r="CY941" s="295"/>
      <c r="CZ941" s="358"/>
      <c r="DA941" s="358"/>
      <c r="DB941" s="358"/>
      <c r="DC941" s="295"/>
    </row>
    <row r="942" spans="48:107">
      <c r="AV942" s="358"/>
      <c r="AW942" s="295"/>
      <c r="AX942" s="358"/>
      <c r="AY942" s="358"/>
      <c r="AZ942" s="358"/>
      <c r="BA942" s="295"/>
      <c r="BE942" s="358"/>
      <c r="BF942" s="295"/>
      <c r="BG942" s="358"/>
      <c r="BH942" s="358"/>
      <c r="BI942" s="358"/>
      <c r="BJ942" s="295"/>
      <c r="BN942" s="358"/>
      <c r="BO942" s="295"/>
      <c r="BP942" s="358"/>
      <c r="BQ942" s="358"/>
      <c r="BR942" s="358"/>
      <c r="BS942" s="295"/>
      <c r="BW942" s="358"/>
      <c r="BX942" s="295"/>
      <c r="BY942" s="358"/>
      <c r="BZ942" s="358"/>
      <c r="CA942" s="358"/>
      <c r="CB942" s="295"/>
      <c r="CF942" s="358"/>
      <c r="CG942" s="295"/>
      <c r="CH942" s="358"/>
      <c r="CI942" s="358"/>
      <c r="CJ942" s="358"/>
      <c r="CK942" s="295"/>
      <c r="CO942" s="358"/>
      <c r="CP942" s="295"/>
      <c r="CQ942" s="358"/>
      <c r="CR942" s="358"/>
      <c r="CS942" s="358"/>
      <c r="CT942" s="295"/>
      <c r="CX942" s="358"/>
      <c r="CY942" s="295"/>
      <c r="CZ942" s="358"/>
      <c r="DA942" s="358"/>
      <c r="DB942" s="358"/>
      <c r="DC942" s="295"/>
    </row>
    <row r="943" spans="48:107">
      <c r="AV943" s="358"/>
      <c r="AW943" s="295"/>
      <c r="AX943" s="358"/>
      <c r="AY943" s="358"/>
      <c r="AZ943" s="358"/>
      <c r="BA943" s="295"/>
      <c r="BE943" s="358"/>
      <c r="BF943" s="295"/>
      <c r="BG943" s="358"/>
      <c r="BH943" s="358"/>
      <c r="BI943" s="358"/>
      <c r="BJ943" s="295"/>
      <c r="BN943" s="358"/>
      <c r="BO943" s="295"/>
      <c r="BP943" s="358"/>
      <c r="BQ943" s="358"/>
      <c r="BR943" s="358"/>
      <c r="BS943" s="295"/>
      <c r="BW943" s="358"/>
      <c r="BX943" s="295"/>
      <c r="BY943" s="358"/>
      <c r="BZ943" s="358"/>
      <c r="CA943" s="358"/>
      <c r="CB943" s="295"/>
      <c r="CF943" s="358"/>
      <c r="CG943" s="295"/>
      <c r="CH943" s="358"/>
      <c r="CI943" s="358"/>
      <c r="CJ943" s="358"/>
      <c r="CK943" s="295"/>
      <c r="CO943" s="358"/>
      <c r="CP943" s="295"/>
      <c r="CQ943" s="358"/>
      <c r="CR943" s="358"/>
      <c r="CS943" s="358"/>
      <c r="CT943" s="295"/>
      <c r="CX943" s="358"/>
      <c r="CY943" s="295"/>
      <c r="CZ943" s="358"/>
      <c r="DA943" s="358"/>
      <c r="DB943" s="358"/>
      <c r="DC943" s="295"/>
    </row>
    <row r="944" spans="48:107">
      <c r="AV944" s="358"/>
      <c r="AW944" s="295"/>
      <c r="AX944" s="295"/>
      <c r="AY944" s="358"/>
      <c r="AZ944" s="358"/>
      <c r="BA944" s="295"/>
      <c r="BE944" s="358"/>
      <c r="BF944" s="295"/>
      <c r="BG944" s="358"/>
      <c r="BH944" s="358"/>
      <c r="BI944" s="358"/>
      <c r="BJ944" s="295"/>
      <c r="BN944" s="358"/>
      <c r="BO944" s="295"/>
      <c r="BP944" s="358"/>
      <c r="BQ944" s="358"/>
      <c r="BR944" s="358"/>
      <c r="BS944" s="295"/>
      <c r="BW944" s="358"/>
      <c r="BX944" s="295"/>
      <c r="BY944" s="358"/>
      <c r="BZ944" s="358"/>
      <c r="CA944" s="358"/>
      <c r="CB944" s="295"/>
      <c r="CF944" s="358"/>
      <c r="CG944" s="295"/>
      <c r="CH944" s="358"/>
      <c r="CI944" s="358"/>
      <c r="CJ944" s="358"/>
      <c r="CK944" s="295"/>
      <c r="CO944" s="358"/>
      <c r="CP944" s="295"/>
      <c r="CQ944" s="358"/>
      <c r="CR944" s="358"/>
      <c r="CS944" s="358"/>
      <c r="CT944" s="295"/>
      <c r="CX944" s="358"/>
      <c r="CY944" s="295"/>
      <c r="CZ944" s="358"/>
      <c r="DA944" s="358"/>
      <c r="DB944" s="358"/>
      <c r="DC944" s="295"/>
    </row>
    <row r="945" spans="48:107">
      <c r="AV945" s="358"/>
      <c r="AW945" s="295"/>
      <c r="AX945" s="295"/>
      <c r="AY945" s="358"/>
      <c r="AZ945" s="358"/>
      <c r="BA945" s="295"/>
      <c r="BE945" s="358"/>
      <c r="BF945" s="295"/>
      <c r="BG945" s="358"/>
      <c r="BH945" s="358"/>
      <c r="BI945" s="358"/>
      <c r="BJ945" s="295"/>
      <c r="BN945" s="358"/>
      <c r="BO945" s="295"/>
      <c r="BP945" s="358"/>
      <c r="BQ945" s="358"/>
      <c r="BR945" s="358"/>
      <c r="BS945" s="295"/>
      <c r="BW945" s="358"/>
      <c r="BX945" s="295"/>
      <c r="BY945" s="358"/>
      <c r="BZ945" s="358"/>
      <c r="CA945" s="358"/>
      <c r="CB945" s="295"/>
      <c r="CF945" s="358"/>
      <c r="CG945" s="295"/>
      <c r="CH945" s="358"/>
      <c r="CI945" s="358"/>
      <c r="CJ945" s="358"/>
      <c r="CK945" s="295"/>
      <c r="CO945" s="358"/>
      <c r="CP945" s="295"/>
      <c r="CQ945" s="358"/>
      <c r="CR945" s="358"/>
      <c r="CS945" s="358"/>
      <c r="CT945" s="295"/>
      <c r="CX945" s="358"/>
      <c r="CY945" s="295"/>
      <c r="CZ945" s="358"/>
      <c r="DA945" s="358"/>
      <c r="DB945" s="358"/>
      <c r="DC945" s="295"/>
    </row>
    <row r="946" spans="48:107">
      <c r="AV946" s="358"/>
      <c r="AW946" s="295"/>
      <c r="AX946" s="295"/>
      <c r="AY946" s="358"/>
      <c r="AZ946" s="358"/>
      <c r="BA946" s="295"/>
      <c r="BE946" s="358"/>
      <c r="BF946" s="295"/>
      <c r="BG946" s="358"/>
      <c r="BH946" s="358"/>
      <c r="BI946" s="358"/>
      <c r="BJ946" s="295"/>
      <c r="BN946" s="358"/>
      <c r="BO946" s="295"/>
      <c r="BP946" s="358"/>
      <c r="BQ946" s="358"/>
      <c r="BR946" s="358"/>
      <c r="BS946" s="295"/>
      <c r="BW946" s="358"/>
      <c r="BX946" s="295"/>
      <c r="BY946" s="358"/>
      <c r="BZ946" s="358"/>
      <c r="CA946" s="358"/>
      <c r="CB946" s="295"/>
      <c r="CF946" s="358"/>
      <c r="CG946" s="295"/>
      <c r="CH946" s="358"/>
      <c r="CI946" s="358"/>
      <c r="CJ946" s="358"/>
      <c r="CK946" s="295"/>
      <c r="CO946" s="358"/>
      <c r="CP946" s="295"/>
      <c r="CQ946" s="358"/>
      <c r="CR946" s="358"/>
      <c r="CS946" s="358"/>
      <c r="CT946" s="295"/>
      <c r="CX946" s="358"/>
      <c r="CY946" s="295"/>
      <c r="CZ946" s="358"/>
      <c r="DA946" s="358"/>
      <c r="DB946" s="358"/>
      <c r="DC946" s="295"/>
    </row>
    <row r="947" spans="48:107">
      <c r="AV947" s="358"/>
      <c r="AW947" s="295"/>
      <c r="AX947" s="295"/>
      <c r="AY947" s="358"/>
      <c r="AZ947" s="358"/>
      <c r="BA947" s="295"/>
      <c r="BE947" s="358"/>
      <c r="BF947" s="295"/>
      <c r="BG947" s="358"/>
      <c r="BH947" s="358"/>
      <c r="BI947" s="358"/>
      <c r="BJ947" s="295"/>
      <c r="BN947" s="358"/>
      <c r="BO947" s="295"/>
      <c r="BP947" s="358"/>
      <c r="BQ947" s="358"/>
      <c r="BR947" s="358"/>
      <c r="BS947" s="295"/>
      <c r="BW947" s="358"/>
      <c r="BX947" s="295"/>
      <c r="BY947" s="358"/>
      <c r="BZ947" s="358"/>
      <c r="CA947" s="358"/>
      <c r="CB947" s="295"/>
      <c r="CF947" s="358"/>
      <c r="CG947" s="295"/>
      <c r="CH947" s="358"/>
      <c r="CI947" s="358"/>
      <c r="CJ947" s="358"/>
      <c r="CK947" s="295"/>
      <c r="CO947" s="358"/>
      <c r="CP947" s="295"/>
      <c r="CQ947" s="358"/>
      <c r="CR947" s="358"/>
      <c r="CS947" s="358"/>
      <c r="CT947" s="295"/>
      <c r="CX947" s="358"/>
      <c r="CY947" s="295"/>
      <c r="CZ947" s="358"/>
      <c r="DA947" s="358"/>
      <c r="DB947" s="358"/>
      <c r="DC947" s="295"/>
    </row>
    <row r="948" spans="48:107">
      <c r="AV948" s="358"/>
      <c r="AW948" s="295"/>
      <c r="AX948" s="295"/>
      <c r="AY948" s="358"/>
      <c r="AZ948" s="358"/>
      <c r="BA948" s="295"/>
      <c r="BE948" s="358"/>
      <c r="BF948" s="295"/>
      <c r="BG948" s="358"/>
      <c r="BH948" s="358"/>
      <c r="BI948" s="358"/>
      <c r="BJ948" s="295"/>
      <c r="BN948" s="358"/>
      <c r="BO948" s="295"/>
      <c r="BP948" s="358"/>
      <c r="BQ948" s="358"/>
      <c r="BR948" s="358"/>
      <c r="BS948" s="295"/>
      <c r="BW948" s="358"/>
      <c r="BX948" s="295"/>
      <c r="BY948" s="358"/>
      <c r="BZ948" s="358"/>
      <c r="CA948" s="358"/>
      <c r="CB948" s="295"/>
      <c r="CF948" s="358"/>
      <c r="CG948" s="295"/>
      <c r="CH948" s="358"/>
      <c r="CI948" s="358"/>
      <c r="CJ948" s="358"/>
      <c r="CK948" s="295"/>
      <c r="CO948" s="358"/>
      <c r="CP948" s="295"/>
      <c r="CQ948" s="358"/>
      <c r="CR948" s="358"/>
      <c r="CS948" s="358"/>
      <c r="CT948" s="295"/>
      <c r="CX948" s="358"/>
      <c r="CY948" s="295"/>
      <c r="CZ948" s="358"/>
      <c r="DA948" s="358"/>
      <c r="DB948" s="358"/>
      <c r="DC948" s="295"/>
    </row>
    <row r="949" spans="48:107">
      <c r="AV949" s="358"/>
      <c r="AW949" s="295"/>
      <c r="AX949" s="295"/>
      <c r="AY949" s="358"/>
      <c r="AZ949" s="358"/>
      <c r="BA949" s="295"/>
      <c r="BE949" s="358"/>
      <c r="BF949" s="295"/>
      <c r="BG949" s="358"/>
      <c r="BH949" s="358"/>
      <c r="BI949" s="358"/>
      <c r="BJ949" s="295"/>
      <c r="BN949" s="358"/>
      <c r="BO949" s="295"/>
      <c r="BP949" s="358"/>
      <c r="BQ949" s="358"/>
      <c r="BR949" s="358"/>
      <c r="BS949" s="295"/>
      <c r="BW949" s="358"/>
      <c r="BX949" s="295"/>
      <c r="BY949" s="358"/>
      <c r="BZ949" s="358"/>
      <c r="CA949" s="358"/>
      <c r="CB949" s="295"/>
      <c r="CF949" s="358"/>
      <c r="CG949" s="295"/>
      <c r="CH949" s="358"/>
      <c r="CI949" s="358"/>
      <c r="CJ949" s="358"/>
      <c r="CK949" s="295"/>
      <c r="CO949" s="358"/>
      <c r="CP949" s="295"/>
      <c r="CQ949" s="358"/>
      <c r="CR949" s="358"/>
      <c r="CS949" s="358"/>
      <c r="CT949" s="295"/>
      <c r="CX949" s="358"/>
      <c r="CY949" s="295"/>
      <c r="CZ949" s="358"/>
      <c r="DA949" s="358"/>
      <c r="DB949" s="358"/>
      <c r="DC949" s="295"/>
    </row>
    <row r="950" spans="48:107">
      <c r="AV950" s="358"/>
      <c r="AW950" s="295"/>
      <c r="AX950" s="295"/>
      <c r="AY950" s="358"/>
      <c r="AZ950" s="358"/>
      <c r="BA950" s="295"/>
      <c r="BE950" s="358"/>
      <c r="BF950" s="295"/>
      <c r="BG950" s="358"/>
      <c r="BH950" s="358"/>
      <c r="BI950" s="358"/>
      <c r="BJ950" s="295"/>
      <c r="BN950" s="358"/>
      <c r="BO950" s="295"/>
      <c r="BP950" s="358"/>
      <c r="BQ950" s="358"/>
      <c r="BR950" s="358"/>
      <c r="BS950" s="295"/>
      <c r="BW950" s="358"/>
      <c r="BX950" s="295"/>
      <c r="BY950" s="358"/>
      <c r="BZ950" s="358"/>
      <c r="CA950" s="358"/>
      <c r="CB950" s="295"/>
      <c r="CF950" s="358"/>
      <c r="CG950" s="295"/>
      <c r="CH950" s="358"/>
      <c r="CI950" s="358"/>
      <c r="CJ950" s="358"/>
      <c r="CK950" s="295"/>
      <c r="CO950" s="358"/>
      <c r="CP950" s="295"/>
      <c r="CQ950" s="358"/>
      <c r="CR950" s="358"/>
      <c r="CS950" s="358"/>
      <c r="CT950" s="295"/>
      <c r="CX950" s="358"/>
      <c r="CY950" s="295"/>
      <c r="CZ950" s="358"/>
      <c r="DA950" s="358"/>
      <c r="DB950" s="358"/>
      <c r="DC950" s="295"/>
    </row>
    <row r="951" spans="48:107">
      <c r="AV951" s="358"/>
      <c r="AW951" s="295"/>
      <c r="AX951" s="295"/>
      <c r="AY951" s="358"/>
      <c r="AZ951" s="358"/>
      <c r="BA951" s="295"/>
      <c r="BE951" s="358"/>
      <c r="BF951" s="295"/>
      <c r="BG951" s="358"/>
      <c r="BH951" s="358"/>
      <c r="BI951" s="358"/>
      <c r="BJ951" s="295"/>
      <c r="BN951" s="358"/>
      <c r="BO951" s="295"/>
      <c r="BP951" s="358"/>
      <c r="BQ951" s="358"/>
      <c r="BR951" s="358"/>
      <c r="BS951" s="295"/>
      <c r="BW951" s="358"/>
      <c r="BX951" s="295"/>
      <c r="BY951" s="358"/>
      <c r="BZ951" s="358"/>
      <c r="CA951" s="358"/>
      <c r="CB951" s="295"/>
      <c r="CF951" s="358"/>
      <c r="CG951" s="295"/>
      <c r="CH951" s="358"/>
      <c r="CI951" s="358"/>
      <c r="CJ951" s="358"/>
      <c r="CK951" s="295"/>
      <c r="CO951" s="358"/>
      <c r="CP951" s="295"/>
      <c r="CQ951" s="358"/>
      <c r="CR951" s="358"/>
      <c r="CS951" s="358"/>
      <c r="CT951" s="295"/>
      <c r="CX951" s="358"/>
      <c r="CY951" s="295"/>
      <c r="CZ951" s="358"/>
      <c r="DA951" s="358"/>
      <c r="DB951" s="358"/>
      <c r="DC951" s="295"/>
    </row>
    <row r="952" spans="48:107">
      <c r="AV952" s="358"/>
      <c r="AW952" s="295"/>
      <c r="AX952" s="295"/>
      <c r="AY952" s="358"/>
      <c r="AZ952" s="358"/>
      <c r="BA952" s="295"/>
      <c r="BE952" s="358"/>
      <c r="BF952" s="295"/>
      <c r="BG952" s="358"/>
      <c r="BH952" s="358"/>
      <c r="BI952" s="358"/>
      <c r="BJ952" s="295"/>
      <c r="BN952" s="358"/>
      <c r="BO952" s="295"/>
      <c r="BP952" s="358"/>
      <c r="BQ952" s="358"/>
      <c r="BR952" s="358"/>
      <c r="BS952" s="295"/>
      <c r="BW952" s="358"/>
      <c r="BX952" s="295"/>
      <c r="BY952" s="358"/>
      <c r="BZ952" s="358"/>
      <c r="CA952" s="358"/>
      <c r="CB952" s="295"/>
      <c r="CF952" s="358"/>
      <c r="CG952" s="295"/>
      <c r="CH952" s="358"/>
      <c r="CI952" s="358"/>
      <c r="CJ952" s="358"/>
      <c r="CK952" s="295"/>
      <c r="CO952" s="358"/>
      <c r="CP952" s="295"/>
      <c r="CQ952" s="358"/>
      <c r="CR952" s="358"/>
      <c r="CS952" s="358"/>
      <c r="CT952" s="295"/>
      <c r="CX952" s="358"/>
      <c r="CY952" s="295"/>
      <c r="CZ952" s="358"/>
      <c r="DA952" s="358"/>
      <c r="DB952" s="358"/>
      <c r="DC952" s="295"/>
    </row>
    <row r="953" spans="48:107">
      <c r="AV953" s="358"/>
      <c r="AW953" s="295"/>
      <c r="AX953" s="295"/>
      <c r="AY953" s="358"/>
      <c r="AZ953" s="358"/>
      <c r="BA953" s="295"/>
      <c r="BE953" s="358"/>
      <c r="BF953" s="295"/>
      <c r="BG953" s="358"/>
      <c r="BH953" s="358"/>
      <c r="BI953" s="358"/>
      <c r="BJ953" s="295"/>
      <c r="BN953" s="358"/>
      <c r="BO953" s="295"/>
      <c r="BP953" s="358"/>
      <c r="BQ953" s="358"/>
      <c r="BR953" s="358"/>
      <c r="BS953" s="295"/>
      <c r="BW953" s="358"/>
      <c r="BX953" s="295"/>
      <c r="BY953" s="358"/>
      <c r="BZ953" s="358"/>
      <c r="CA953" s="358"/>
      <c r="CB953" s="295"/>
      <c r="CF953" s="358"/>
      <c r="CG953" s="295"/>
      <c r="CH953" s="358"/>
      <c r="CI953" s="358"/>
      <c r="CJ953" s="358"/>
      <c r="CK953" s="295"/>
      <c r="CO953" s="358"/>
      <c r="CP953" s="295"/>
      <c r="CQ953" s="358"/>
      <c r="CR953" s="358"/>
      <c r="CS953" s="358"/>
      <c r="CT953" s="295"/>
      <c r="CX953" s="358"/>
      <c r="CY953" s="295"/>
      <c r="CZ953" s="358"/>
      <c r="DA953" s="358"/>
      <c r="DB953" s="358"/>
      <c r="DC953" s="295"/>
    </row>
    <row r="954" spans="48:107">
      <c r="AV954" s="358"/>
      <c r="AW954" s="295"/>
      <c r="AX954" s="295"/>
      <c r="AY954" s="358"/>
      <c r="AZ954" s="358"/>
      <c r="BA954" s="295"/>
      <c r="BE954" s="358"/>
      <c r="BF954" s="295"/>
      <c r="BG954" s="358"/>
      <c r="BH954" s="358"/>
      <c r="BI954" s="358"/>
      <c r="BJ954" s="295"/>
      <c r="BN954" s="358"/>
      <c r="BO954" s="295"/>
      <c r="BP954" s="358"/>
      <c r="BQ954" s="358"/>
      <c r="BR954" s="358"/>
      <c r="BS954" s="295"/>
      <c r="BW954" s="358"/>
      <c r="BX954" s="295"/>
      <c r="BY954" s="358"/>
      <c r="BZ954" s="358"/>
      <c r="CA954" s="358"/>
      <c r="CB954" s="295"/>
      <c r="CF954" s="358"/>
      <c r="CG954" s="295"/>
      <c r="CH954" s="358"/>
      <c r="CI954" s="358"/>
      <c r="CJ954" s="358"/>
      <c r="CK954" s="295"/>
      <c r="CO954" s="358"/>
      <c r="CP954" s="295"/>
      <c r="CQ954" s="358"/>
      <c r="CR954" s="358"/>
      <c r="CS954" s="358"/>
      <c r="CT954" s="295"/>
      <c r="CX954" s="358"/>
      <c r="CY954" s="295"/>
      <c r="CZ954" s="358"/>
      <c r="DA954" s="358"/>
      <c r="DB954" s="358"/>
      <c r="DC954" s="295"/>
    </row>
    <row r="955" spans="48:107">
      <c r="AV955" s="358"/>
      <c r="AW955" s="295"/>
      <c r="AX955" s="295"/>
      <c r="AY955" s="358"/>
      <c r="AZ955" s="358"/>
      <c r="BA955" s="295"/>
      <c r="BE955" s="358"/>
      <c r="BF955" s="295"/>
      <c r="BG955" s="358"/>
      <c r="BH955" s="358"/>
      <c r="BI955" s="358"/>
      <c r="BJ955" s="295"/>
      <c r="BN955" s="358"/>
      <c r="BO955" s="295"/>
      <c r="BP955" s="358"/>
      <c r="BQ955" s="358"/>
      <c r="BR955" s="358"/>
      <c r="BS955" s="295"/>
      <c r="BW955" s="358"/>
      <c r="BX955" s="295"/>
      <c r="BY955" s="358"/>
      <c r="BZ955" s="358"/>
      <c r="CA955" s="358"/>
      <c r="CB955" s="295"/>
      <c r="CF955" s="358"/>
      <c r="CG955" s="295"/>
      <c r="CH955" s="358"/>
      <c r="CI955" s="358"/>
      <c r="CJ955" s="358"/>
      <c r="CK955" s="295"/>
      <c r="CO955" s="358"/>
      <c r="CP955" s="295"/>
      <c r="CQ955" s="358"/>
      <c r="CR955" s="358"/>
      <c r="CS955" s="358"/>
      <c r="CT955" s="295"/>
      <c r="CX955" s="358"/>
      <c r="CY955" s="295"/>
      <c r="CZ955" s="358"/>
      <c r="DA955" s="358"/>
      <c r="DB955" s="358"/>
      <c r="DC955" s="295"/>
    </row>
    <row r="956" spans="48:107">
      <c r="AV956" s="358"/>
      <c r="AW956" s="295"/>
      <c r="AX956" s="295"/>
      <c r="AY956" s="358"/>
      <c r="AZ956" s="358"/>
      <c r="BA956" s="295"/>
      <c r="BE956" s="358"/>
      <c r="BF956" s="295"/>
      <c r="BG956" s="358"/>
      <c r="BH956" s="358"/>
      <c r="BI956" s="358"/>
      <c r="BJ956" s="295"/>
      <c r="BN956" s="358"/>
      <c r="BO956" s="295"/>
      <c r="BP956" s="358"/>
      <c r="BQ956" s="358"/>
      <c r="BR956" s="358"/>
      <c r="BS956" s="295"/>
      <c r="BW956" s="358"/>
      <c r="BX956" s="295"/>
      <c r="BY956" s="358"/>
      <c r="BZ956" s="358"/>
      <c r="CA956" s="358"/>
      <c r="CB956" s="295"/>
      <c r="CF956" s="358"/>
      <c r="CG956" s="295"/>
      <c r="CH956" s="358"/>
      <c r="CI956" s="358"/>
      <c r="CJ956" s="358"/>
      <c r="CK956" s="295"/>
      <c r="CO956" s="358"/>
      <c r="CP956" s="295"/>
      <c r="CQ956" s="358"/>
      <c r="CR956" s="358"/>
      <c r="CS956" s="358"/>
      <c r="CT956" s="295"/>
      <c r="CX956" s="358"/>
      <c r="CY956" s="295"/>
      <c r="CZ956" s="358"/>
      <c r="DA956" s="358"/>
      <c r="DB956" s="358"/>
      <c r="DC956" s="295"/>
    </row>
    <row r="957" spans="48:107">
      <c r="AV957" s="358"/>
      <c r="AW957" s="295"/>
      <c r="AX957" s="295"/>
      <c r="AY957" s="358"/>
      <c r="AZ957" s="358"/>
      <c r="BA957" s="295"/>
      <c r="BE957" s="358"/>
      <c r="BF957" s="295"/>
      <c r="BG957" s="358"/>
      <c r="BH957" s="358"/>
      <c r="BI957" s="358"/>
      <c r="BJ957" s="295"/>
      <c r="BN957" s="358"/>
      <c r="BO957" s="295"/>
      <c r="BP957" s="358"/>
      <c r="BQ957" s="358"/>
      <c r="BR957" s="358"/>
      <c r="BS957" s="295"/>
      <c r="BW957" s="358"/>
      <c r="BX957" s="295"/>
      <c r="BY957" s="358"/>
      <c r="BZ957" s="358"/>
      <c r="CA957" s="358"/>
      <c r="CB957" s="295"/>
      <c r="CF957" s="358"/>
      <c r="CG957" s="295"/>
      <c r="CH957" s="358"/>
      <c r="CI957" s="358"/>
      <c r="CJ957" s="358"/>
      <c r="CK957" s="295"/>
      <c r="CO957" s="358"/>
      <c r="CP957" s="295"/>
      <c r="CQ957" s="358"/>
      <c r="CR957" s="358"/>
      <c r="CS957" s="358"/>
      <c r="CT957" s="295"/>
      <c r="CX957" s="358"/>
      <c r="CY957" s="295"/>
      <c r="CZ957" s="358"/>
      <c r="DA957" s="358"/>
      <c r="DB957" s="358"/>
      <c r="DC957" s="295"/>
    </row>
    <row r="958" spans="48:107">
      <c r="AV958" s="358"/>
      <c r="AW958" s="295"/>
      <c r="AX958" s="295"/>
      <c r="AY958" s="358"/>
      <c r="AZ958" s="358"/>
      <c r="BA958" s="295"/>
      <c r="BE958" s="358"/>
      <c r="BF958" s="295"/>
      <c r="BG958" s="358"/>
      <c r="BH958" s="358"/>
      <c r="BI958" s="358"/>
      <c r="BJ958" s="295"/>
      <c r="BN958" s="358"/>
      <c r="BO958" s="295"/>
      <c r="BP958" s="358"/>
      <c r="BQ958" s="358"/>
      <c r="BR958" s="358"/>
      <c r="BS958" s="295"/>
      <c r="BW958" s="358"/>
      <c r="BX958" s="295"/>
      <c r="BY958" s="358"/>
      <c r="BZ958" s="358"/>
      <c r="CA958" s="358"/>
      <c r="CB958" s="295"/>
      <c r="CF958" s="358"/>
      <c r="CG958" s="295"/>
      <c r="CH958" s="358"/>
      <c r="CI958" s="358"/>
      <c r="CJ958" s="358"/>
      <c r="CK958" s="295"/>
      <c r="CO958" s="358"/>
      <c r="CP958" s="295"/>
      <c r="CQ958" s="358"/>
      <c r="CR958" s="358"/>
      <c r="CS958" s="358"/>
      <c r="CT958" s="295"/>
      <c r="CX958" s="358"/>
      <c r="CY958" s="295"/>
      <c r="CZ958" s="358"/>
      <c r="DA958" s="358"/>
      <c r="DB958" s="358"/>
      <c r="DC958" s="295"/>
    </row>
    <row r="959" spans="48:107">
      <c r="AV959" s="358"/>
      <c r="AW959" s="295"/>
      <c r="AX959" s="295"/>
      <c r="AY959" s="358"/>
      <c r="AZ959" s="358"/>
      <c r="BA959" s="295"/>
      <c r="BE959" s="358"/>
      <c r="BF959" s="295"/>
      <c r="BG959" s="358"/>
      <c r="BH959" s="358"/>
      <c r="BI959" s="358"/>
      <c r="BJ959" s="295"/>
      <c r="BN959" s="358"/>
      <c r="BO959" s="295"/>
      <c r="BP959" s="358"/>
      <c r="BQ959" s="358"/>
      <c r="BR959" s="358"/>
      <c r="BS959" s="295"/>
      <c r="BW959" s="358"/>
      <c r="BX959" s="295"/>
      <c r="BY959" s="358"/>
      <c r="BZ959" s="358"/>
      <c r="CA959" s="358"/>
      <c r="CB959" s="295"/>
      <c r="CF959" s="358"/>
      <c r="CG959" s="295"/>
      <c r="CH959" s="358"/>
      <c r="CI959" s="358"/>
      <c r="CJ959" s="358"/>
      <c r="CK959" s="295"/>
      <c r="CO959" s="358"/>
      <c r="CP959" s="295"/>
      <c r="CQ959" s="358"/>
      <c r="CR959" s="358"/>
      <c r="CS959" s="358"/>
      <c r="CT959" s="295"/>
      <c r="CX959" s="358"/>
      <c r="CY959" s="295"/>
      <c r="CZ959" s="358"/>
      <c r="DA959" s="358"/>
      <c r="DB959" s="358"/>
      <c r="DC959" s="295"/>
    </row>
    <row r="960" spans="48:107">
      <c r="AV960" s="358"/>
      <c r="AW960" s="295"/>
      <c r="AX960" s="295"/>
      <c r="AY960" s="358"/>
      <c r="AZ960" s="358"/>
      <c r="BA960" s="295"/>
      <c r="BE960" s="358"/>
      <c r="BF960" s="295"/>
      <c r="BG960" s="358"/>
      <c r="BH960" s="358"/>
      <c r="BI960" s="358"/>
      <c r="BJ960" s="295"/>
      <c r="BN960" s="358"/>
      <c r="BO960" s="295"/>
      <c r="BP960" s="358"/>
      <c r="BQ960" s="358"/>
      <c r="BR960" s="358"/>
      <c r="BS960" s="295"/>
      <c r="BW960" s="358"/>
      <c r="BX960" s="295"/>
      <c r="BY960" s="358"/>
      <c r="BZ960" s="358"/>
      <c r="CA960" s="358"/>
      <c r="CB960" s="295"/>
      <c r="CF960" s="358"/>
      <c r="CG960" s="295"/>
      <c r="CH960" s="358"/>
      <c r="CI960" s="358"/>
      <c r="CJ960" s="358"/>
      <c r="CK960" s="295"/>
      <c r="CO960" s="358"/>
      <c r="CP960" s="295"/>
      <c r="CQ960" s="358"/>
      <c r="CR960" s="358"/>
      <c r="CS960" s="358"/>
      <c r="CT960" s="295"/>
      <c r="CX960" s="358"/>
      <c r="CY960" s="295"/>
      <c r="CZ960" s="358"/>
      <c r="DA960" s="358"/>
      <c r="DB960" s="358"/>
      <c r="DC960" s="295"/>
    </row>
    <row r="961" spans="48:107">
      <c r="AV961" s="358"/>
      <c r="AW961" s="295"/>
      <c r="AX961" s="295"/>
      <c r="AY961" s="358"/>
      <c r="AZ961" s="358"/>
      <c r="BA961" s="295"/>
      <c r="BE961" s="358"/>
      <c r="BF961" s="295"/>
      <c r="BG961" s="358"/>
      <c r="BH961" s="358"/>
      <c r="BI961" s="358"/>
      <c r="BJ961" s="295"/>
      <c r="BN961" s="358"/>
      <c r="BO961" s="295"/>
      <c r="BP961" s="358"/>
      <c r="BQ961" s="358"/>
      <c r="BR961" s="358"/>
      <c r="BS961" s="295"/>
      <c r="BW961" s="358"/>
      <c r="BX961" s="295"/>
      <c r="BY961" s="358"/>
      <c r="BZ961" s="358"/>
      <c r="CA961" s="358"/>
      <c r="CB961" s="295"/>
      <c r="CF961" s="358"/>
      <c r="CG961" s="295"/>
      <c r="CH961" s="358"/>
      <c r="CI961" s="358"/>
      <c r="CJ961" s="358"/>
      <c r="CK961" s="295"/>
      <c r="CO961" s="358"/>
      <c r="CP961" s="295"/>
      <c r="CQ961" s="358"/>
      <c r="CR961" s="358"/>
      <c r="CS961" s="358"/>
      <c r="CT961" s="295"/>
      <c r="CX961" s="358"/>
      <c r="CY961" s="295"/>
      <c r="CZ961" s="358"/>
      <c r="DA961" s="358"/>
      <c r="DB961" s="358"/>
      <c r="DC961" s="295"/>
    </row>
    <row r="962" spans="48:107">
      <c r="AV962" s="358"/>
      <c r="AW962" s="295"/>
      <c r="AX962" s="295"/>
      <c r="AY962" s="358"/>
      <c r="AZ962" s="358"/>
      <c r="BA962" s="295"/>
      <c r="BE962" s="358"/>
      <c r="BF962" s="295"/>
      <c r="BG962" s="358"/>
      <c r="BH962" s="358"/>
      <c r="BI962" s="358"/>
      <c r="BJ962" s="295"/>
      <c r="BN962" s="358"/>
      <c r="BO962" s="295"/>
      <c r="BP962" s="358"/>
      <c r="BQ962" s="358"/>
      <c r="BR962" s="358"/>
      <c r="BS962" s="295"/>
      <c r="BW962" s="358"/>
      <c r="BX962" s="295"/>
      <c r="BY962" s="358"/>
      <c r="BZ962" s="358"/>
      <c r="CA962" s="358"/>
      <c r="CB962" s="295"/>
      <c r="CF962" s="358"/>
      <c r="CG962" s="295"/>
      <c r="CH962" s="358"/>
      <c r="CI962" s="358"/>
      <c r="CJ962" s="358"/>
      <c r="CK962" s="295"/>
      <c r="CO962" s="358"/>
      <c r="CP962" s="295"/>
      <c r="CQ962" s="358"/>
      <c r="CR962" s="358"/>
      <c r="CS962" s="358"/>
      <c r="CT962" s="295"/>
      <c r="CX962" s="358"/>
      <c r="CY962" s="295"/>
      <c r="CZ962" s="358"/>
      <c r="DA962" s="358"/>
      <c r="DB962" s="358"/>
      <c r="DC962" s="295"/>
    </row>
    <row r="963" spans="48:107">
      <c r="AV963" s="358"/>
      <c r="AW963" s="295"/>
      <c r="AX963" s="295"/>
      <c r="AY963" s="358"/>
      <c r="AZ963" s="358"/>
      <c r="BA963" s="295"/>
      <c r="BE963" s="358"/>
      <c r="BF963" s="295"/>
      <c r="BG963" s="358"/>
      <c r="BH963" s="358"/>
      <c r="BI963" s="358"/>
      <c r="BJ963" s="295"/>
      <c r="BN963" s="358"/>
      <c r="BO963" s="295"/>
      <c r="BP963" s="358"/>
      <c r="BQ963" s="358"/>
      <c r="BR963" s="358"/>
      <c r="BS963" s="295"/>
      <c r="BW963" s="358"/>
      <c r="BX963" s="295"/>
      <c r="BY963" s="358"/>
      <c r="BZ963" s="358"/>
      <c r="CA963" s="358"/>
      <c r="CB963" s="295"/>
      <c r="CF963" s="358"/>
      <c r="CG963" s="295"/>
      <c r="CH963" s="358"/>
      <c r="CI963" s="358"/>
      <c r="CJ963" s="358"/>
      <c r="CK963" s="295"/>
      <c r="CO963" s="358"/>
      <c r="CP963" s="295"/>
      <c r="CQ963" s="358"/>
      <c r="CR963" s="358"/>
      <c r="CS963" s="358"/>
      <c r="CT963" s="295"/>
      <c r="CX963" s="358"/>
      <c r="CY963" s="295"/>
      <c r="CZ963" s="358"/>
      <c r="DA963" s="358"/>
      <c r="DB963" s="358"/>
      <c r="DC963" s="295"/>
    </row>
    <row r="964" spans="48:107">
      <c r="AV964" s="358"/>
      <c r="AW964" s="295"/>
      <c r="AX964" s="295"/>
      <c r="AY964" s="358"/>
      <c r="AZ964" s="358"/>
      <c r="BA964" s="295"/>
      <c r="BE964" s="358"/>
      <c r="BF964" s="295"/>
      <c r="BG964" s="358"/>
      <c r="BH964" s="358"/>
      <c r="BI964" s="358"/>
      <c r="BJ964" s="295"/>
      <c r="BN964" s="358"/>
      <c r="BO964" s="295"/>
      <c r="BP964" s="358"/>
      <c r="BQ964" s="358"/>
      <c r="BR964" s="358"/>
      <c r="BS964" s="295"/>
      <c r="BW964" s="358"/>
      <c r="BX964" s="295"/>
      <c r="BY964" s="358"/>
      <c r="BZ964" s="358"/>
      <c r="CA964" s="358"/>
      <c r="CB964" s="295"/>
      <c r="CF964" s="358"/>
      <c r="CG964" s="295"/>
      <c r="CH964" s="358"/>
      <c r="CI964" s="358"/>
      <c r="CJ964" s="358"/>
      <c r="CK964" s="295"/>
      <c r="CO964" s="358"/>
      <c r="CP964" s="295"/>
      <c r="CQ964" s="358"/>
      <c r="CR964" s="358"/>
      <c r="CS964" s="358"/>
      <c r="CT964" s="295"/>
      <c r="CX964" s="358"/>
      <c r="CY964" s="295"/>
      <c r="CZ964" s="358"/>
      <c r="DA964" s="358"/>
      <c r="DB964" s="358"/>
      <c r="DC964" s="295"/>
    </row>
    <row r="965" spans="48:107">
      <c r="AV965" s="358"/>
      <c r="AW965" s="295"/>
      <c r="AX965" s="295"/>
      <c r="AY965" s="358"/>
      <c r="AZ965" s="358"/>
      <c r="BA965" s="295"/>
      <c r="BE965" s="358"/>
      <c r="BF965" s="295"/>
      <c r="BG965" s="358"/>
      <c r="BH965" s="358"/>
      <c r="BI965" s="358"/>
      <c r="BJ965" s="295"/>
      <c r="BN965" s="358"/>
      <c r="BO965" s="295"/>
      <c r="BP965" s="358"/>
      <c r="BQ965" s="358"/>
      <c r="BR965" s="358"/>
      <c r="BS965" s="295"/>
      <c r="BW965" s="358"/>
      <c r="BX965" s="295"/>
      <c r="BY965" s="358"/>
      <c r="BZ965" s="358"/>
      <c r="CA965" s="358"/>
      <c r="CB965" s="295"/>
      <c r="CF965" s="358"/>
      <c r="CG965" s="295"/>
      <c r="CH965" s="358"/>
      <c r="CI965" s="358"/>
      <c r="CJ965" s="358"/>
      <c r="CK965" s="295"/>
      <c r="CO965" s="358"/>
      <c r="CP965" s="295"/>
      <c r="CQ965" s="358"/>
      <c r="CR965" s="358"/>
      <c r="CS965" s="358"/>
      <c r="CT965" s="295"/>
      <c r="CX965" s="358"/>
      <c r="CY965" s="295"/>
      <c r="CZ965" s="358"/>
      <c r="DA965" s="358"/>
      <c r="DB965" s="358"/>
      <c r="DC965" s="295"/>
    </row>
    <row r="966" spans="48:107">
      <c r="AV966" s="358"/>
      <c r="AW966" s="295"/>
      <c r="AX966" s="295"/>
      <c r="AY966" s="358"/>
      <c r="AZ966" s="358"/>
      <c r="BA966" s="295"/>
      <c r="BE966" s="358"/>
      <c r="BF966" s="295"/>
      <c r="BG966" s="358"/>
      <c r="BH966" s="358"/>
      <c r="BI966" s="358"/>
      <c r="BJ966" s="295"/>
      <c r="BN966" s="358"/>
      <c r="BO966" s="295"/>
      <c r="BP966" s="358"/>
      <c r="BQ966" s="358"/>
      <c r="BR966" s="358"/>
      <c r="BS966" s="295"/>
      <c r="BW966" s="358"/>
      <c r="BX966" s="295"/>
      <c r="BY966" s="358"/>
      <c r="BZ966" s="358"/>
      <c r="CA966" s="358"/>
      <c r="CB966" s="295"/>
      <c r="CF966" s="358"/>
      <c r="CG966" s="295"/>
      <c r="CH966" s="358"/>
      <c r="CI966" s="358"/>
      <c r="CJ966" s="358"/>
      <c r="CK966" s="295"/>
      <c r="CO966" s="358"/>
      <c r="CP966" s="295"/>
      <c r="CQ966" s="358"/>
      <c r="CR966" s="358"/>
      <c r="CS966" s="358"/>
      <c r="CT966" s="295"/>
      <c r="CX966" s="358"/>
      <c r="CY966" s="295"/>
      <c r="CZ966" s="358"/>
      <c r="DA966" s="358"/>
      <c r="DB966" s="358"/>
      <c r="DC966" s="295"/>
    </row>
    <row r="967" spans="48:107">
      <c r="AV967" s="358"/>
      <c r="AW967" s="295"/>
      <c r="AX967" s="295"/>
      <c r="AY967" s="358"/>
      <c r="AZ967" s="358"/>
      <c r="BA967" s="295"/>
      <c r="BE967" s="358"/>
      <c r="BF967" s="295"/>
      <c r="BG967" s="358"/>
      <c r="BH967" s="358"/>
      <c r="BI967" s="358"/>
      <c r="BJ967" s="295"/>
      <c r="BN967" s="358"/>
      <c r="BO967" s="295"/>
      <c r="BP967" s="358"/>
      <c r="BQ967" s="358"/>
      <c r="BR967" s="358"/>
      <c r="BS967" s="295"/>
      <c r="BW967" s="358"/>
      <c r="BX967" s="295"/>
      <c r="BY967" s="358"/>
      <c r="BZ967" s="358"/>
      <c r="CA967" s="358"/>
      <c r="CB967" s="295"/>
      <c r="CF967" s="358"/>
      <c r="CG967" s="295"/>
      <c r="CH967" s="358"/>
      <c r="CI967" s="358"/>
      <c r="CJ967" s="358"/>
      <c r="CK967" s="295"/>
      <c r="CO967" s="358"/>
      <c r="CP967" s="295"/>
      <c r="CQ967" s="358"/>
      <c r="CR967" s="358"/>
      <c r="CS967" s="358"/>
      <c r="CT967" s="295"/>
      <c r="CX967" s="358"/>
      <c r="CY967" s="295"/>
      <c r="CZ967" s="358"/>
      <c r="DA967" s="358"/>
      <c r="DB967" s="358"/>
      <c r="DC967" s="295"/>
    </row>
    <row r="968" spans="48:107">
      <c r="AV968" s="358"/>
      <c r="AW968" s="295"/>
      <c r="AX968" s="295"/>
      <c r="AY968" s="358"/>
      <c r="AZ968" s="358"/>
      <c r="BA968" s="295"/>
      <c r="BE968" s="358"/>
      <c r="BF968" s="295"/>
      <c r="BG968" s="358"/>
      <c r="BH968" s="358"/>
      <c r="BI968" s="358"/>
      <c r="BJ968" s="295"/>
      <c r="BN968" s="358"/>
      <c r="BO968" s="295"/>
      <c r="BP968" s="358"/>
      <c r="BQ968" s="358"/>
      <c r="BR968" s="358"/>
      <c r="BS968" s="295"/>
      <c r="BW968" s="358"/>
      <c r="BX968" s="295"/>
      <c r="BY968" s="358"/>
      <c r="BZ968" s="358"/>
      <c r="CA968" s="358"/>
      <c r="CB968" s="295"/>
      <c r="CF968" s="358"/>
      <c r="CG968" s="295"/>
      <c r="CH968" s="358"/>
      <c r="CI968" s="358"/>
      <c r="CJ968" s="358"/>
      <c r="CK968" s="295"/>
      <c r="CO968" s="358"/>
      <c r="CP968" s="295"/>
      <c r="CQ968" s="358"/>
      <c r="CR968" s="358"/>
      <c r="CS968" s="358"/>
      <c r="CT968" s="295"/>
      <c r="CX968" s="358"/>
      <c r="CY968" s="295"/>
      <c r="CZ968" s="358"/>
      <c r="DA968" s="358"/>
      <c r="DB968" s="358"/>
      <c r="DC968" s="295"/>
    </row>
    <row r="969" spans="48:107">
      <c r="AV969" s="358"/>
      <c r="AW969" s="295"/>
      <c r="AX969" s="295"/>
      <c r="AY969" s="358"/>
      <c r="AZ969" s="358"/>
      <c r="BA969" s="295"/>
      <c r="BE969" s="358"/>
      <c r="BF969" s="295"/>
      <c r="BG969" s="358"/>
      <c r="BH969" s="358"/>
      <c r="BI969" s="358"/>
      <c r="BJ969" s="295"/>
      <c r="BN969" s="358"/>
      <c r="BO969" s="295"/>
      <c r="BP969" s="358"/>
      <c r="BQ969" s="358"/>
      <c r="BR969" s="358"/>
      <c r="BS969" s="295"/>
      <c r="BW969" s="358"/>
      <c r="BX969" s="295"/>
      <c r="BY969" s="358"/>
      <c r="BZ969" s="358"/>
      <c r="CA969" s="358"/>
      <c r="CB969" s="295"/>
      <c r="CF969" s="358"/>
      <c r="CG969" s="295"/>
      <c r="CH969" s="358"/>
      <c r="CI969" s="358"/>
      <c r="CJ969" s="358"/>
      <c r="CK969" s="295"/>
      <c r="CO969" s="358"/>
      <c r="CP969" s="295"/>
      <c r="CQ969" s="358"/>
      <c r="CR969" s="358"/>
      <c r="CS969" s="358"/>
      <c r="CT969" s="295"/>
      <c r="CX969" s="358"/>
      <c r="CY969" s="295"/>
      <c r="CZ969" s="358"/>
      <c r="DA969" s="358"/>
      <c r="DB969" s="358"/>
      <c r="DC969" s="295"/>
    </row>
    <row r="970" spans="48:107">
      <c r="AV970" s="358"/>
      <c r="AW970" s="295"/>
      <c r="AX970" s="295"/>
      <c r="AY970" s="358"/>
      <c r="AZ970" s="358"/>
      <c r="BA970" s="295"/>
      <c r="BE970" s="358"/>
      <c r="BF970" s="295"/>
      <c r="BG970" s="358"/>
      <c r="BH970" s="358"/>
      <c r="BI970" s="358"/>
      <c r="BJ970" s="295"/>
      <c r="BN970" s="358"/>
      <c r="BO970" s="295"/>
      <c r="BP970" s="358"/>
      <c r="BQ970" s="358"/>
      <c r="BR970" s="358"/>
      <c r="BS970" s="295"/>
      <c r="BW970" s="358"/>
      <c r="BX970" s="295"/>
      <c r="BY970" s="358"/>
      <c r="BZ970" s="358"/>
      <c r="CA970" s="358"/>
      <c r="CB970" s="295"/>
      <c r="CF970" s="358"/>
      <c r="CG970" s="295"/>
      <c r="CH970" s="358"/>
      <c r="CI970" s="358"/>
      <c r="CJ970" s="358"/>
      <c r="CK970" s="295"/>
      <c r="CO970" s="358"/>
      <c r="CP970" s="295"/>
      <c r="CQ970" s="358"/>
      <c r="CR970" s="358"/>
      <c r="CS970" s="358"/>
      <c r="CT970" s="295"/>
      <c r="CX970" s="358"/>
      <c r="CY970" s="295"/>
      <c r="CZ970" s="358"/>
      <c r="DA970" s="358"/>
      <c r="DB970" s="358"/>
      <c r="DC970" s="295"/>
    </row>
    <row r="971" spans="48:107">
      <c r="AV971" s="358"/>
      <c r="AW971" s="295"/>
      <c r="AX971" s="295"/>
      <c r="AY971" s="358"/>
      <c r="AZ971" s="358"/>
      <c r="BA971" s="295"/>
      <c r="BE971" s="358"/>
      <c r="BF971" s="295"/>
      <c r="BG971" s="358"/>
      <c r="BH971" s="358"/>
      <c r="BI971" s="358"/>
      <c r="BJ971" s="295"/>
      <c r="BN971" s="358"/>
      <c r="BO971" s="295"/>
      <c r="BP971" s="358"/>
      <c r="BQ971" s="358"/>
      <c r="BR971" s="358"/>
      <c r="BS971" s="295"/>
      <c r="BW971" s="358"/>
      <c r="BX971" s="295"/>
      <c r="BY971" s="358"/>
      <c r="BZ971" s="358"/>
      <c r="CA971" s="358"/>
      <c r="CB971" s="295"/>
      <c r="CF971" s="358"/>
      <c r="CG971" s="295"/>
      <c r="CH971" s="358"/>
      <c r="CI971" s="358"/>
      <c r="CJ971" s="358"/>
      <c r="CK971" s="295"/>
      <c r="CO971" s="358"/>
      <c r="CP971" s="295"/>
      <c r="CQ971" s="358"/>
      <c r="CR971" s="358"/>
      <c r="CS971" s="358"/>
      <c r="CT971" s="295"/>
      <c r="CX971" s="358"/>
      <c r="CY971" s="295"/>
      <c r="CZ971" s="358"/>
      <c r="DA971" s="358"/>
      <c r="DB971" s="358"/>
      <c r="DC971" s="295"/>
    </row>
    <row r="972" spans="48:107">
      <c r="AV972" s="358"/>
      <c r="AW972" s="295"/>
      <c r="AX972" s="295"/>
      <c r="AY972" s="358"/>
      <c r="AZ972" s="358"/>
      <c r="BA972" s="295"/>
      <c r="BE972" s="358"/>
      <c r="BF972" s="295"/>
      <c r="BG972" s="358"/>
      <c r="BH972" s="358"/>
      <c r="BI972" s="358"/>
      <c r="BJ972" s="295"/>
      <c r="BN972" s="358"/>
      <c r="BO972" s="295"/>
      <c r="BP972" s="358"/>
      <c r="BQ972" s="358"/>
      <c r="BR972" s="358"/>
      <c r="BS972" s="295"/>
      <c r="BW972" s="358"/>
      <c r="BX972" s="295"/>
      <c r="BY972" s="358"/>
      <c r="BZ972" s="358"/>
      <c r="CA972" s="358"/>
      <c r="CB972" s="295"/>
      <c r="CF972" s="358"/>
      <c r="CG972" s="295"/>
      <c r="CH972" s="358"/>
      <c r="CI972" s="358"/>
      <c r="CJ972" s="358"/>
      <c r="CK972" s="295"/>
      <c r="CO972" s="358"/>
      <c r="CP972" s="295"/>
      <c r="CQ972" s="358"/>
      <c r="CR972" s="358"/>
      <c r="CS972" s="358"/>
      <c r="CT972" s="295"/>
      <c r="CX972" s="358"/>
      <c r="CY972" s="295"/>
      <c r="CZ972" s="358"/>
      <c r="DA972" s="358"/>
      <c r="DB972" s="358"/>
      <c r="DC972" s="295"/>
    </row>
    <row r="973" spans="48:107">
      <c r="AV973" s="358"/>
      <c r="AW973" s="295"/>
      <c r="AX973" s="295"/>
      <c r="AY973" s="358"/>
      <c r="AZ973" s="358"/>
      <c r="BA973" s="295"/>
      <c r="BE973" s="358"/>
      <c r="BF973" s="295"/>
      <c r="BG973" s="358"/>
      <c r="BH973" s="358"/>
      <c r="BI973" s="358"/>
      <c r="BJ973" s="295"/>
      <c r="BN973" s="358"/>
      <c r="BO973" s="295"/>
      <c r="BP973" s="358"/>
      <c r="BQ973" s="358"/>
      <c r="BR973" s="358"/>
      <c r="BS973" s="295"/>
      <c r="BW973" s="358"/>
      <c r="BX973" s="295"/>
      <c r="BY973" s="358"/>
      <c r="BZ973" s="358"/>
      <c r="CA973" s="358"/>
      <c r="CB973" s="295"/>
      <c r="CF973" s="358"/>
      <c r="CG973" s="295"/>
      <c r="CH973" s="358"/>
      <c r="CI973" s="358"/>
      <c r="CJ973" s="358"/>
      <c r="CK973" s="295"/>
      <c r="CO973" s="358"/>
      <c r="CP973" s="295"/>
      <c r="CQ973" s="358"/>
      <c r="CR973" s="358"/>
      <c r="CS973" s="358"/>
      <c r="CT973" s="295"/>
      <c r="CX973" s="358"/>
      <c r="CY973" s="295"/>
      <c r="CZ973" s="358"/>
      <c r="DA973" s="358"/>
      <c r="DB973" s="358"/>
      <c r="DC973" s="295"/>
    </row>
    <row r="974" spans="48:107">
      <c r="AV974" s="358"/>
      <c r="AW974" s="295"/>
      <c r="AX974" s="295"/>
      <c r="AY974" s="358"/>
      <c r="AZ974" s="358"/>
      <c r="BA974" s="295"/>
      <c r="BE974" s="358"/>
      <c r="BF974" s="295"/>
      <c r="BG974" s="358"/>
      <c r="BH974" s="358"/>
      <c r="BI974" s="358"/>
      <c r="BJ974" s="295"/>
      <c r="BN974" s="358"/>
      <c r="BO974" s="295"/>
      <c r="BP974" s="358"/>
      <c r="BQ974" s="358"/>
      <c r="BR974" s="358"/>
      <c r="BS974" s="295"/>
      <c r="BW974" s="358"/>
      <c r="BX974" s="295"/>
      <c r="BY974" s="358"/>
      <c r="BZ974" s="358"/>
      <c r="CA974" s="358"/>
      <c r="CB974" s="295"/>
      <c r="CF974" s="358"/>
      <c r="CG974" s="295"/>
      <c r="CH974" s="358"/>
      <c r="CI974" s="358"/>
      <c r="CJ974" s="358"/>
      <c r="CK974" s="295"/>
      <c r="CO974" s="358"/>
      <c r="CP974" s="295"/>
      <c r="CQ974" s="358"/>
      <c r="CR974" s="358"/>
      <c r="CS974" s="358"/>
      <c r="CT974" s="295"/>
      <c r="CX974" s="358"/>
      <c r="CY974" s="295"/>
      <c r="CZ974" s="358"/>
      <c r="DA974" s="358"/>
      <c r="DB974" s="358"/>
      <c r="DC974" s="295"/>
    </row>
    <row r="975" spans="48:107">
      <c r="AV975" s="358"/>
      <c r="AW975" s="295"/>
      <c r="AX975" s="295"/>
      <c r="AY975" s="358"/>
      <c r="AZ975" s="358"/>
      <c r="BA975" s="295"/>
      <c r="BE975" s="358"/>
      <c r="BF975" s="295"/>
      <c r="BG975" s="358"/>
      <c r="BH975" s="358"/>
      <c r="BI975" s="358"/>
      <c r="BJ975" s="295"/>
      <c r="BN975" s="358"/>
      <c r="BO975" s="295"/>
      <c r="BP975" s="358"/>
      <c r="BQ975" s="358"/>
      <c r="BR975" s="358"/>
      <c r="BS975" s="295"/>
      <c r="BW975" s="358"/>
      <c r="BX975" s="295"/>
      <c r="BY975" s="358"/>
      <c r="BZ975" s="358"/>
      <c r="CA975" s="358"/>
      <c r="CB975" s="295"/>
      <c r="CF975" s="358"/>
      <c r="CG975" s="295"/>
      <c r="CH975" s="358"/>
      <c r="CI975" s="358"/>
      <c r="CJ975" s="358"/>
      <c r="CK975" s="295"/>
      <c r="CO975" s="358"/>
      <c r="CP975" s="295"/>
      <c r="CQ975" s="358"/>
      <c r="CR975" s="358"/>
      <c r="CS975" s="358"/>
      <c r="CT975" s="295"/>
      <c r="CX975" s="358"/>
      <c r="CY975" s="295"/>
      <c r="CZ975" s="358"/>
      <c r="DA975" s="358"/>
      <c r="DB975" s="358"/>
      <c r="DC975" s="295"/>
    </row>
    <row r="976" spans="48:107">
      <c r="AV976" s="358"/>
      <c r="AW976" s="295"/>
      <c r="AX976" s="295"/>
      <c r="AY976" s="358"/>
      <c r="AZ976" s="358"/>
      <c r="BA976" s="295"/>
      <c r="BE976" s="358"/>
      <c r="BF976" s="295"/>
      <c r="BG976" s="358"/>
      <c r="BH976" s="358"/>
      <c r="BI976" s="358"/>
      <c r="BJ976" s="295"/>
      <c r="BN976" s="358"/>
      <c r="BO976" s="295"/>
      <c r="BP976" s="358"/>
      <c r="BQ976" s="358"/>
      <c r="BR976" s="358"/>
      <c r="BS976" s="295"/>
      <c r="BW976" s="358"/>
      <c r="BX976" s="295"/>
      <c r="BY976" s="358"/>
      <c r="BZ976" s="358"/>
      <c r="CA976" s="358"/>
      <c r="CB976" s="295"/>
      <c r="CF976" s="358"/>
      <c r="CG976" s="295"/>
      <c r="CH976" s="358"/>
      <c r="CI976" s="358"/>
      <c r="CJ976" s="358"/>
      <c r="CK976" s="295"/>
      <c r="CO976" s="358"/>
      <c r="CP976" s="295"/>
      <c r="CQ976" s="358"/>
      <c r="CR976" s="358"/>
      <c r="CS976" s="358"/>
      <c r="CT976" s="295"/>
      <c r="CX976" s="358"/>
      <c r="CY976" s="295"/>
      <c r="CZ976" s="358"/>
      <c r="DA976" s="358"/>
      <c r="DB976" s="358"/>
      <c r="DC976" s="295"/>
    </row>
    <row r="977" spans="48:107">
      <c r="AV977" s="358"/>
      <c r="AW977" s="295"/>
      <c r="AX977" s="295"/>
      <c r="AY977" s="358"/>
      <c r="AZ977" s="358"/>
      <c r="BA977" s="295"/>
      <c r="BE977" s="358"/>
      <c r="BF977" s="295"/>
      <c r="BG977" s="358"/>
      <c r="BH977" s="358"/>
      <c r="BI977" s="358"/>
      <c r="BJ977" s="295"/>
      <c r="BN977" s="358"/>
      <c r="BO977" s="295"/>
      <c r="BP977" s="358"/>
      <c r="BQ977" s="358"/>
      <c r="BR977" s="358"/>
      <c r="BS977" s="295"/>
      <c r="BW977" s="358"/>
      <c r="BX977" s="295"/>
      <c r="BY977" s="358"/>
      <c r="BZ977" s="358"/>
      <c r="CA977" s="358"/>
      <c r="CB977" s="295"/>
      <c r="CF977" s="358"/>
      <c r="CG977" s="295"/>
      <c r="CH977" s="358"/>
      <c r="CI977" s="358"/>
      <c r="CJ977" s="358"/>
      <c r="CK977" s="295"/>
      <c r="CO977" s="358"/>
      <c r="CP977" s="295"/>
      <c r="CQ977" s="358"/>
      <c r="CR977" s="358"/>
      <c r="CS977" s="358"/>
      <c r="CT977" s="295"/>
      <c r="CX977" s="358"/>
      <c r="CY977" s="295"/>
      <c r="CZ977" s="358"/>
      <c r="DA977" s="358"/>
      <c r="DB977" s="358"/>
      <c r="DC977" s="295"/>
    </row>
    <row r="978" spans="48:107">
      <c r="AV978" s="358"/>
      <c r="AW978" s="295"/>
      <c r="AX978" s="295"/>
      <c r="AY978" s="358"/>
      <c r="AZ978" s="358"/>
      <c r="BA978" s="295"/>
      <c r="BE978" s="358"/>
      <c r="BF978" s="295"/>
      <c r="BG978" s="358"/>
      <c r="BH978" s="358"/>
      <c r="BI978" s="358"/>
      <c r="BJ978" s="295"/>
      <c r="BN978" s="358"/>
      <c r="BO978" s="295"/>
      <c r="BP978" s="358"/>
      <c r="BQ978" s="358"/>
      <c r="BR978" s="358"/>
      <c r="BS978" s="295"/>
      <c r="BW978" s="358"/>
      <c r="BX978" s="295"/>
      <c r="BY978" s="358"/>
      <c r="BZ978" s="358"/>
      <c r="CA978" s="358"/>
      <c r="CB978" s="295"/>
      <c r="CF978" s="358"/>
      <c r="CG978" s="295"/>
      <c r="CH978" s="358"/>
      <c r="CI978" s="358"/>
      <c r="CJ978" s="358"/>
      <c r="CK978" s="295"/>
      <c r="CO978" s="358"/>
      <c r="CP978" s="295"/>
      <c r="CQ978" s="358"/>
      <c r="CR978" s="358"/>
      <c r="CS978" s="358"/>
      <c r="CT978" s="295"/>
      <c r="CX978" s="358"/>
      <c r="CY978" s="295"/>
      <c r="CZ978" s="358"/>
      <c r="DA978" s="358"/>
      <c r="DB978" s="358"/>
      <c r="DC978" s="295"/>
    </row>
    <row r="979" spans="48:107">
      <c r="AV979" s="358"/>
      <c r="AW979" s="295"/>
      <c r="AX979" s="295"/>
      <c r="AY979" s="358"/>
      <c r="AZ979" s="358"/>
      <c r="BA979" s="295"/>
      <c r="BE979" s="358"/>
      <c r="BF979" s="295"/>
      <c r="BG979" s="358"/>
      <c r="BH979" s="358"/>
      <c r="BI979" s="358"/>
      <c r="BJ979" s="295"/>
      <c r="BN979" s="358"/>
      <c r="BO979" s="295"/>
      <c r="BP979" s="358"/>
      <c r="BQ979" s="358"/>
      <c r="BR979" s="358"/>
      <c r="BS979" s="295"/>
      <c r="BW979" s="358"/>
      <c r="BX979" s="295"/>
      <c r="BY979" s="358"/>
      <c r="BZ979" s="358"/>
      <c r="CA979" s="358"/>
      <c r="CB979" s="295"/>
      <c r="CF979" s="358"/>
      <c r="CG979" s="295"/>
      <c r="CH979" s="358"/>
      <c r="CI979" s="358"/>
      <c r="CJ979" s="358"/>
      <c r="CK979" s="295"/>
      <c r="CO979" s="358"/>
      <c r="CP979" s="295"/>
      <c r="CQ979" s="358"/>
      <c r="CR979" s="358"/>
      <c r="CS979" s="358"/>
      <c r="CT979" s="295"/>
      <c r="CX979" s="358"/>
      <c r="CY979" s="295"/>
      <c r="CZ979" s="358"/>
      <c r="DA979" s="358"/>
      <c r="DB979" s="358"/>
      <c r="DC979" s="295"/>
    </row>
    <row r="980" spans="48:107">
      <c r="AV980" s="358"/>
      <c r="AW980" s="295"/>
      <c r="AX980" s="295"/>
      <c r="AY980" s="358"/>
      <c r="AZ980" s="358"/>
      <c r="BA980" s="295"/>
      <c r="BE980" s="358"/>
      <c r="BF980" s="295"/>
      <c r="BG980" s="358"/>
      <c r="BH980" s="358"/>
      <c r="BI980" s="358"/>
      <c r="BJ980" s="295"/>
      <c r="BN980" s="358"/>
      <c r="BO980" s="295"/>
      <c r="BP980" s="358"/>
      <c r="BQ980" s="358"/>
      <c r="BR980" s="358"/>
      <c r="BS980" s="295"/>
      <c r="BW980" s="358"/>
      <c r="BX980" s="295"/>
      <c r="BY980" s="358"/>
      <c r="BZ980" s="358"/>
      <c r="CA980" s="358"/>
      <c r="CB980" s="295"/>
      <c r="CF980" s="358"/>
      <c r="CG980" s="295"/>
      <c r="CH980" s="358"/>
      <c r="CI980" s="358"/>
      <c r="CJ980" s="358"/>
      <c r="CK980" s="295"/>
      <c r="CO980" s="358"/>
      <c r="CP980" s="295"/>
      <c r="CQ980" s="358"/>
      <c r="CR980" s="358"/>
      <c r="CS980" s="358"/>
      <c r="CT980" s="295"/>
      <c r="CX980" s="358"/>
      <c r="CY980" s="295"/>
      <c r="CZ980" s="358"/>
      <c r="DA980" s="358"/>
      <c r="DB980" s="358"/>
      <c r="DC980" s="295"/>
    </row>
    <row r="981" spans="48:107">
      <c r="AV981" s="358"/>
      <c r="AW981" s="295"/>
      <c r="AX981" s="295"/>
      <c r="AY981" s="358"/>
      <c r="AZ981" s="358"/>
      <c r="BA981" s="295"/>
      <c r="BE981" s="358"/>
      <c r="BF981" s="295"/>
      <c r="BG981" s="358"/>
      <c r="BH981" s="358"/>
      <c r="BI981" s="358"/>
      <c r="BJ981" s="295"/>
      <c r="BN981" s="358"/>
      <c r="BO981" s="295"/>
      <c r="BP981" s="358"/>
      <c r="BQ981" s="358"/>
      <c r="BR981" s="358"/>
      <c r="BS981" s="295"/>
      <c r="BW981" s="358"/>
      <c r="BX981" s="295"/>
      <c r="BY981" s="358"/>
      <c r="BZ981" s="358"/>
      <c r="CA981" s="358"/>
      <c r="CB981" s="295"/>
      <c r="CF981" s="358"/>
      <c r="CG981" s="295"/>
      <c r="CH981" s="358"/>
      <c r="CI981" s="358"/>
      <c r="CJ981" s="358"/>
      <c r="CK981" s="295"/>
      <c r="CO981" s="358"/>
      <c r="CP981" s="295"/>
      <c r="CQ981" s="358"/>
      <c r="CR981" s="358"/>
      <c r="CS981" s="358"/>
      <c r="CT981" s="295"/>
      <c r="CX981" s="358"/>
      <c r="CY981" s="295"/>
      <c r="CZ981" s="358"/>
      <c r="DA981" s="358"/>
      <c r="DB981" s="358"/>
      <c r="DC981" s="295"/>
    </row>
    <row r="982" spans="48:107">
      <c r="AV982" s="358"/>
      <c r="AW982" s="295"/>
      <c r="AX982" s="295"/>
      <c r="AY982" s="358"/>
      <c r="AZ982" s="358"/>
      <c r="BA982" s="295"/>
      <c r="BE982" s="358"/>
      <c r="BF982" s="295"/>
      <c r="BG982" s="358"/>
      <c r="BH982" s="358"/>
      <c r="BI982" s="358"/>
      <c r="BJ982" s="295"/>
      <c r="BN982" s="358"/>
      <c r="BO982" s="295"/>
      <c r="BP982" s="358"/>
      <c r="BQ982" s="358"/>
      <c r="BR982" s="358"/>
      <c r="BS982" s="295"/>
      <c r="BW982" s="358"/>
      <c r="BX982" s="295"/>
      <c r="BY982" s="358"/>
      <c r="BZ982" s="358"/>
      <c r="CA982" s="358"/>
      <c r="CB982" s="295"/>
      <c r="CF982" s="358"/>
      <c r="CG982" s="295"/>
      <c r="CH982" s="358"/>
      <c r="CI982" s="358"/>
      <c r="CJ982" s="358"/>
      <c r="CK982" s="295"/>
      <c r="CO982" s="358"/>
      <c r="CP982" s="295"/>
      <c r="CQ982" s="358"/>
      <c r="CR982" s="358"/>
      <c r="CS982" s="358"/>
      <c r="CT982" s="295"/>
      <c r="CX982" s="358"/>
      <c r="CY982" s="295"/>
      <c r="CZ982" s="358"/>
      <c r="DA982" s="358"/>
      <c r="DB982" s="358"/>
      <c r="DC982" s="295"/>
    </row>
    <row r="983" spans="48:107">
      <c r="AV983" s="358"/>
      <c r="AW983" s="295"/>
      <c r="AX983" s="295"/>
      <c r="AY983" s="358"/>
      <c r="AZ983" s="358"/>
      <c r="BA983" s="295"/>
      <c r="BE983" s="358"/>
      <c r="BF983" s="295"/>
      <c r="BG983" s="358"/>
      <c r="BH983" s="358"/>
      <c r="BI983" s="358"/>
      <c r="BJ983" s="295"/>
      <c r="BN983" s="358"/>
      <c r="BO983" s="295"/>
      <c r="BP983" s="358"/>
      <c r="BQ983" s="358"/>
      <c r="BR983" s="358"/>
      <c r="BS983" s="295"/>
      <c r="BW983" s="358"/>
      <c r="BX983" s="295"/>
      <c r="BY983" s="358"/>
      <c r="BZ983" s="358"/>
      <c r="CA983" s="358"/>
      <c r="CB983" s="295"/>
      <c r="CF983" s="358"/>
      <c r="CG983" s="295"/>
      <c r="CH983" s="358"/>
      <c r="CI983" s="358"/>
      <c r="CJ983" s="358"/>
      <c r="CK983" s="295"/>
      <c r="CO983" s="358"/>
      <c r="CP983" s="295"/>
      <c r="CQ983" s="358"/>
      <c r="CR983" s="358"/>
      <c r="CS983" s="358"/>
      <c r="CT983" s="295"/>
      <c r="CX983" s="358"/>
      <c r="CY983" s="295"/>
      <c r="CZ983" s="358"/>
      <c r="DA983" s="358"/>
      <c r="DB983" s="358"/>
      <c r="DC983" s="295"/>
    </row>
    <row r="984" spans="48:107">
      <c r="AV984" s="358"/>
      <c r="AW984" s="295"/>
      <c r="AX984" s="295"/>
      <c r="AY984" s="358"/>
      <c r="AZ984" s="358"/>
      <c r="BA984" s="295"/>
      <c r="BE984" s="358"/>
      <c r="BF984" s="295"/>
      <c r="BG984" s="358"/>
      <c r="BH984" s="358"/>
      <c r="BI984" s="358"/>
      <c r="BJ984" s="295"/>
      <c r="BN984" s="358"/>
      <c r="BO984" s="295"/>
      <c r="BP984" s="358"/>
      <c r="BQ984" s="358"/>
      <c r="BR984" s="358"/>
      <c r="BS984" s="295"/>
      <c r="BW984" s="358"/>
      <c r="BX984" s="295"/>
      <c r="BY984" s="358"/>
      <c r="BZ984" s="358"/>
      <c r="CA984" s="358"/>
      <c r="CB984" s="295"/>
      <c r="CF984" s="358"/>
      <c r="CG984" s="295"/>
      <c r="CH984" s="358"/>
      <c r="CI984" s="358"/>
      <c r="CJ984" s="358"/>
      <c r="CK984" s="295"/>
      <c r="CO984" s="358"/>
      <c r="CP984" s="295"/>
      <c r="CQ984" s="358"/>
      <c r="CR984" s="358"/>
      <c r="CS984" s="358"/>
      <c r="CT984" s="295"/>
      <c r="CX984" s="358"/>
      <c r="CY984" s="295"/>
      <c r="CZ984" s="358"/>
      <c r="DA984" s="358"/>
      <c r="DB984" s="358"/>
      <c r="DC984" s="295"/>
    </row>
    <row r="985" spans="48:107">
      <c r="AV985" s="358"/>
      <c r="AW985" s="295"/>
      <c r="AX985" s="295"/>
      <c r="AY985" s="358"/>
      <c r="AZ985" s="358"/>
      <c r="BA985" s="295"/>
      <c r="BE985" s="358"/>
      <c r="BF985" s="295"/>
      <c r="BG985" s="358"/>
      <c r="BH985" s="358"/>
      <c r="BI985" s="358"/>
      <c r="BJ985" s="295"/>
      <c r="BN985" s="358"/>
      <c r="BO985" s="295"/>
      <c r="BP985" s="358"/>
      <c r="BQ985" s="358"/>
      <c r="BR985" s="358"/>
      <c r="BS985" s="295"/>
      <c r="BW985" s="358"/>
      <c r="BX985" s="295"/>
      <c r="BY985" s="358"/>
      <c r="BZ985" s="358"/>
      <c r="CA985" s="358"/>
      <c r="CB985" s="295"/>
      <c r="CF985" s="358"/>
      <c r="CG985" s="295"/>
      <c r="CH985" s="358"/>
      <c r="CI985" s="358"/>
      <c r="CJ985" s="358"/>
      <c r="CK985" s="295"/>
      <c r="CO985" s="358"/>
      <c r="CP985" s="295"/>
      <c r="CQ985" s="358"/>
      <c r="CR985" s="358"/>
      <c r="CS985" s="358"/>
      <c r="CT985" s="295"/>
      <c r="CX985" s="358"/>
      <c r="CY985" s="295"/>
      <c r="CZ985" s="358"/>
      <c r="DA985" s="358"/>
      <c r="DB985" s="358"/>
      <c r="DC985" s="295"/>
    </row>
    <row r="986" spans="48:107">
      <c r="AV986" s="358"/>
      <c r="AW986" s="295"/>
      <c r="AX986" s="295"/>
      <c r="AY986" s="358"/>
      <c r="AZ986" s="358"/>
      <c r="BA986" s="295"/>
      <c r="BE986" s="358"/>
      <c r="BF986" s="295"/>
      <c r="BG986" s="358"/>
      <c r="BH986" s="358"/>
      <c r="BI986" s="358"/>
      <c r="BJ986" s="295"/>
      <c r="BN986" s="358"/>
      <c r="BO986" s="295"/>
      <c r="BP986" s="358"/>
      <c r="BQ986" s="358"/>
      <c r="BR986" s="358"/>
      <c r="BS986" s="295"/>
      <c r="BW986" s="358"/>
      <c r="BX986" s="295"/>
      <c r="BY986" s="358"/>
      <c r="BZ986" s="358"/>
      <c r="CA986" s="358"/>
      <c r="CB986" s="295"/>
      <c r="CF986" s="358"/>
      <c r="CG986" s="295"/>
      <c r="CH986" s="358"/>
      <c r="CI986" s="358"/>
      <c r="CJ986" s="358"/>
      <c r="CK986" s="295"/>
      <c r="CO986" s="358"/>
      <c r="CP986" s="295"/>
      <c r="CQ986" s="358"/>
      <c r="CR986" s="358"/>
      <c r="CS986" s="358"/>
      <c r="CT986" s="295"/>
      <c r="CX986" s="358"/>
      <c r="CY986" s="295"/>
      <c r="CZ986" s="358"/>
      <c r="DA986" s="358"/>
      <c r="DB986" s="358"/>
      <c r="DC986" s="295"/>
    </row>
    <row r="987" spans="48:107">
      <c r="AV987" s="358"/>
      <c r="AW987" s="295"/>
      <c r="AX987" s="295"/>
      <c r="AY987" s="358"/>
      <c r="AZ987" s="358"/>
      <c r="BA987" s="295"/>
      <c r="BE987" s="358"/>
      <c r="BF987" s="295"/>
      <c r="BG987" s="358"/>
      <c r="BH987" s="358"/>
      <c r="BI987" s="358"/>
      <c r="BJ987" s="295"/>
      <c r="BN987" s="358"/>
      <c r="BO987" s="295"/>
      <c r="BP987" s="358"/>
      <c r="BQ987" s="358"/>
      <c r="BR987" s="358"/>
      <c r="BS987" s="295"/>
      <c r="BW987" s="358"/>
      <c r="BX987" s="295"/>
      <c r="BY987" s="358"/>
      <c r="BZ987" s="358"/>
      <c r="CA987" s="358"/>
      <c r="CB987" s="295"/>
      <c r="CF987" s="358"/>
      <c r="CG987" s="295"/>
      <c r="CH987" s="358"/>
      <c r="CI987" s="358"/>
      <c r="CJ987" s="358"/>
      <c r="CK987" s="295"/>
      <c r="CO987" s="358"/>
      <c r="CP987" s="295"/>
      <c r="CQ987" s="358"/>
      <c r="CR987" s="358"/>
      <c r="CS987" s="358"/>
      <c r="CT987" s="295"/>
      <c r="CX987" s="358"/>
      <c r="CY987" s="295"/>
      <c r="CZ987" s="358"/>
      <c r="DA987" s="358"/>
      <c r="DB987" s="358"/>
      <c r="DC987" s="295"/>
    </row>
    <row r="988" spans="48:107">
      <c r="AV988" s="358"/>
      <c r="AW988" s="295"/>
      <c r="AX988" s="295"/>
      <c r="AY988" s="358"/>
      <c r="AZ988" s="358"/>
      <c r="BA988" s="295"/>
      <c r="BE988" s="358"/>
      <c r="BF988" s="295"/>
      <c r="BG988" s="358"/>
      <c r="BH988" s="358"/>
      <c r="BI988" s="358"/>
      <c r="BJ988" s="295"/>
      <c r="BN988" s="358"/>
      <c r="BO988" s="295"/>
      <c r="BP988" s="358"/>
      <c r="BQ988" s="358"/>
      <c r="BR988" s="358"/>
      <c r="BS988" s="295"/>
      <c r="BW988" s="358"/>
      <c r="BX988" s="295"/>
      <c r="BY988" s="358"/>
      <c r="BZ988" s="358"/>
      <c r="CA988" s="358"/>
      <c r="CB988" s="295"/>
      <c r="CF988" s="358"/>
      <c r="CG988" s="295"/>
      <c r="CH988" s="358"/>
      <c r="CI988" s="358"/>
      <c r="CJ988" s="358"/>
      <c r="CK988" s="295"/>
      <c r="CO988" s="358"/>
      <c r="CP988" s="295"/>
      <c r="CQ988" s="358"/>
      <c r="CR988" s="358"/>
      <c r="CS988" s="358"/>
      <c r="CT988" s="295"/>
      <c r="CX988" s="358"/>
      <c r="CY988" s="295"/>
      <c r="CZ988" s="358"/>
      <c r="DA988" s="358"/>
      <c r="DB988" s="358"/>
      <c r="DC988" s="295"/>
    </row>
    <row r="989" spans="48:107">
      <c r="AV989" s="358"/>
      <c r="AW989" s="295"/>
      <c r="AX989" s="295"/>
      <c r="AY989" s="358"/>
      <c r="AZ989" s="358"/>
      <c r="BA989" s="295"/>
      <c r="BE989" s="358"/>
      <c r="BF989" s="295"/>
      <c r="BG989" s="358"/>
      <c r="BH989" s="358"/>
      <c r="BI989" s="358"/>
      <c r="BJ989" s="295"/>
      <c r="BN989" s="358"/>
      <c r="BO989" s="295"/>
      <c r="BP989" s="358"/>
      <c r="BQ989" s="358"/>
      <c r="BR989" s="358"/>
      <c r="BS989" s="295"/>
      <c r="BW989" s="358"/>
      <c r="BX989" s="295"/>
      <c r="BY989" s="358"/>
      <c r="BZ989" s="358"/>
      <c r="CA989" s="358"/>
      <c r="CB989" s="295"/>
      <c r="CF989" s="358"/>
      <c r="CG989" s="295"/>
      <c r="CH989" s="358"/>
      <c r="CI989" s="358"/>
      <c r="CJ989" s="358"/>
      <c r="CK989" s="295"/>
      <c r="CO989" s="358"/>
      <c r="CP989" s="295"/>
      <c r="CQ989" s="358"/>
      <c r="CR989" s="358"/>
      <c r="CS989" s="358"/>
      <c r="CT989" s="295"/>
      <c r="CX989" s="358"/>
      <c r="CY989" s="295"/>
      <c r="CZ989" s="358"/>
      <c r="DA989" s="358"/>
      <c r="DB989" s="358"/>
      <c r="DC989" s="295"/>
    </row>
    <row r="990" spans="48:107">
      <c r="AV990" s="358"/>
      <c r="AW990" s="295"/>
      <c r="AX990" s="295"/>
      <c r="AY990" s="358"/>
      <c r="AZ990" s="358"/>
      <c r="BA990" s="295"/>
      <c r="BE990" s="358"/>
      <c r="BF990" s="295"/>
      <c r="BG990" s="358"/>
      <c r="BH990" s="358"/>
      <c r="BI990" s="358"/>
      <c r="BJ990" s="295"/>
      <c r="BN990" s="358"/>
      <c r="BO990" s="295"/>
      <c r="BP990" s="358"/>
      <c r="BQ990" s="358"/>
      <c r="BR990" s="358"/>
      <c r="BS990" s="295"/>
      <c r="BW990" s="358"/>
      <c r="BX990" s="295"/>
      <c r="BY990" s="358"/>
      <c r="BZ990" s="358"/>
      <c r="CA990" s="358"/>
      <c r="CB990" s="295"/>
      <c r="CF990" s="358"/>
      <c r="CG990" s="295"/>
      <c r="CH990" s="358"/>
      <c r="CI990" s="358"/>
      <c r="CJ990" s="358"/>
      <c r="CK990" s="295"/>
      <c r="CO990" s="358"/>
      <c r="CP990" s="295"/>
      <c r="CQ990" s="358"/>
      <c r="CR990" s="358"/>
      <c r="CS990" s="358"/>
      <c r="CT990" s="295"/>
      <c r="CX990" s="358"/>
      <c r="CY990" s="295"/>
      <c r="CZ990" s="358"/>
      <c r="DA990" s="358"/>
      <c r="DB990" s="358"/>
      <c r="DC990" s="295"/>
    </row>
    <row r="991" spans="48:107">
      <c r="AV991" s="358"/>
      <c r="AW991" s="295"/>
      <c r="AX991" s="295"/>
      <c r="AY991" s="358"/>
      <c r="AZ991" s="358"/>
      <c r="BA991" s="295"/>
      <c r="BE991" s="358"/>
      <c r="BF991" s="295"/>
      <c r="BG991" s="358"/>
      <c r="BH991" s="358"/>
      <c r="BI991" s="358"/>
      <c r="BJ991" s="295"/>
      <c r="BN991" s="358"/>
      <c r="BO991" s="295"/>
      <c r="BP991" s="358"/>
      <c r="BQ991" s="358"/>
      <c r="BR991" s="358"/>
      <c r="BS991" s="295"/>
      <c r="BW991" s="358"/>
      <c r="BX991" s="295"/>
      <c r="BY991" s="358"/>
      <c r="BZ991" s="358"/>
      <c r="CA991" s="358"/>
      <c r="CB991" s="295"/>
      <c r="CF991" s="358"/>
      <c r="CG991" s="295"/>
      <c r="CH991" s="358"/>
      <c r="CI991" s="358"/>
      <c r="CJ991" s="358"/>
      <c r="CK991" s="295"/>
      <c r="CO991" s="358"/>
      <c r="CP991" s="295"/>
      <c r="CQ991" s="358"/>
      <c r="CR991" s="358"/>
      <c r="CS991" s="358"/>
      <c r="CT991" s="295"/>
      <c r="CX991" s="358"/>
      <c r="CY991" s="295"/>
      <c r="CZ991" s="358"/>
      <c r="DA991" s="358"/>
      <c r="DB991" s="358"/>
      <c r="DC991" s="29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311"/>
      <c r="D5" s="311"/>
      <c r="E5" s="15"/>
      <c r="F5" s="15"/>
      <c r="J5" s="318"/>
      <c r="K5" s="53"/>
      <c r="L5" s="53"/>
      <c r="M5" s="53"/>
      <c r="N5" s="53"/>
    </row>
    <row r="6" ht="14.5" spans="1:119">
      <c r="A6" s="53"/>
      <c r="B6" s="312"/>
      <c r="C6" s="312"/>
      <c r="D6" s="312"/>
      <c r="E6" s="313"/>
      <c r="F6" s="288"/>
      <c r="G6" s="288"/>
      <c r="H6" s="288"/>
      <c r="I6" s="288"/>
      <c r="J6" s="288"/>
      <c r="K6" s="288"/>
      <c r="L6" s="288"/>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314"/>
      <c r="C7" s="314"/>
      <c r="D7" s="314"/>
      <c r="E7" s="315"/>
      <c r="F7" s="315"/>
      <c r="G7" s="53"/>
      <c r="H7" s="314"/>
      <c r="I7" s="314"/>
      <c r="J7" s="314"/>
      <c r="K7" s="314"/>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314"/>
      <c r="C8" s="314"/>
      <c r="D8" s="314"/>
      <c r="E8" s="315"/>
      <c r="F8" s="315"/>
      <c r="G8" s="53"/>
      <c r="H8" s="314"/>
      <c r="I8" s="314"/>
      <c r="J8" s="314"/>
      <c r="K8" s="314"/>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7" t="str">
        <f>'000Veh_STOCK'!E25</f>
        <v>TRA_Tru</v>
      </c>
      <c r="D9" s="316"/>
      <c r="E9" s="317"/>
      <c r="F9" s="317"/>
      <c r="G9" s="54"/>
      <c r="H9" s="316"/>
      <c r="I9" s="316"/>
      <c r="J9" s="323"/>
      <c r="K9" s="116"/>
      <c r="L9" s="53"/>
      <c r="M9" s="53"/>
      <c r="N9" s="53"/>
    </row>
    <row r="10" ht="13" spans="2:14">
      <c r="B10" s="54"/>
      <c r="C10" s="257" t="str">
        <f>'000Veh_STOCK'!E26</f>
        <v>TRA_Mot</v>
      </c>
      <c r="D10" s="316"/>
      <c r="E10" s="54"/>
      <c r="F10" s="317"/>
      <c r="G10" s="54"/>
      <c r="H10" s="316"/>
      <c r="I10" s="316"/>
      <c r="J10" s="323"/>
      <c r="K10" s="116"/>
      <c r="L10" s="53"/>
      <c r="M10" s="53"/>
      <c r="N10" s="53"/>
    </row>
    <row r="11" ht="13" spans="2:14">
      <c r="B11" s="54"/>
      <c r="C11" s="257" t="str">
        <f>'000Veh_STOCK'!E27</f>
        <v>TRA_Bus</v>
      </c>
      <c r="D11" s="316"/>
      <c r="E11" s="317"/>
      <c r="F11" s="317"/>
      <c r="G11" s="54"/>
      <c r="H11" s="316"/>
      <c r="I11" s="316"/>
      <c r="J11" s="323"/>
      <c r="K11" s="116"/>
      <c r="L11" s="53"/>
      <c r="M11" s="53"/>
      <c r="N11" s="53"/>
    </row>
    <row r="12" ht="13" spans="2:14">
      <c r="B12" s="54"/>
      <c r="C12" s="257" t="str">
        <f>'000Veh_STOCK'!E28</f>
        <v>TRA_Car</v>
      </c>
      <c r="D12" s="316"/>
      <c r="E12" s="317"/>
      <c r="F12" s="317"/>
      <c r="G12" s="54"/>
      <c r="H12" s="316"/>
      <c r="I12" s="316"/>
      <c r="J12" s="323"/>
      <c r="K12" s="116"/>
      <c r="L12" s="53"/>
      <c r="M12" s="53"/>
      <c r="N12" s="53"/>
    </row>
    <row r="13" ht="13" spans="2:14">
      <c r="B13" s="54"/>
      <c r="C13" s="257" t="str">
        <f>Aviation_EFF_DEM!C25</f>
        <v>TAvi_Frt</v>
      </c>
      <c r="D13" s="316"/>
      <c r="E13" s="54"/>
      <c r="F13" s="317"/>
      <c r="G13" s="54"/>
      <c r="H13" s="316"/>
      <c r="I13" s="316"/>
      <c r="J13" s="323"/>
      <c r="K13" s="116"/>
      <c r="L13" s="53"/>
      <c r="M13" s="53"/>
      <c r="N13" s="53"/>
    </row>
    <row r="14" ht="13" spans="2:14">
      <c r="B14" s="54"/>
      <c r="C14" s="257" t="str">
        <f>Aviation_EFF_DEM!C26</f>
        <v>TAvi_Pas</v>
      </c>
      <c r="D14" s="316"/>
      <c r="E14" s="54"/>
      <c r="F14" s="317"/>
      <c r="G14" s="54"/>
      <c r="H14" s="316"/>
      <c r="I14" s="316"/>
      <c r="J14" s="323"/>
      <c r="K14" s="116"/>
      <c r="L14" s="53"/>
      <c r="M14" s="53"/>
      <c r="N14" s="53"/>
    </row>
    <row r="15" ht="13" spans="2:14">
      <c r="B15" s="54"/>
      <c r="C15" s="257" t="str">
        <f>Navigation_EFF_DEM!C11</f>
        <v>TNav</v>
      </c>
      <c r="D15" s="316"/>
      <c r="E15" s="54"/>
      <c r="F15" s="317"/>
      <c r="G15" s="54"/>
      <c r="H15" s="316"/>
      <c r="I15" s="316"/>
      <c r="J15" s="323"/>
      <c r="K15" s="116"/>
      <c r="L15" s="53"/>
      <c r="M15" s="53"/>
      <c r="N15" s="53"/>
    </row>
    <row r="16" ht="13" spans="2:14">
      <c r="B16" s="54"/>
      <c r="C16" s="257" t="str">
        <f>Rail_EFF_DEM!C40</f>
        <v>TRai_Frt</v>
      </c>
      <c r="D16" s="316"/>
      <c r="E16" s="54"/>
      <c r="F16" s="317"/>
      <c r="G16" s="54"/>
      <c r="H16" s="316"/>
      <c r="I16" s="316"/>
      <c r="J16" s="323"/>
      <c r="K16" s="116"/>
      <c r="L16" s="53"/>
      <c r="M16" s="53"/>
      <c r="N16" s="53"/>
    </row>
    <row r="17" ht="13" spans="2:14">
      <c r="B17" s="54"/>
      <c r="C17" s="257" t="str">
        <f>Rail_EFF_DEM!C41</f>
        <v>TRai_Pas</v>
      </c>
      <c r="D17" s="316"/>
      <c r="E17" s="54"/>
      <c r="F17" s="317"/>
      <c r="G17" s="54"/>
      <c r="H17" s="316"/>
      <c r="I17" s="316"/>
      <c r="J17" s="323"/>
      <c r="K17" s="116"/>
      <c r="L17" s="53"/>
      <c r="M17" s="53"/>
      <c r="N17" s="53"/>
    </row>
    <row r="18" spans="2:11">
      <c r="B18" s="54"/>
      <c r="C18" s="54"/>
      <c r="D18" s="316"/>
      <c r="E18" s="54"/>
      <c r="F18" s="54"/>
      <c r="G18" s="54"/>
      <c r="H18" s="54"/>
      <c r="I18" s="54"/>
      <c r="J18" s="54"/>
      <c r="K18" s="324"/>
    </row>
    <row r="23" ht="13" spans="2:10">
      <c r="B23" s="53"/>
      <c r="C23" s="318"/>
      <c r="D23" s="318"/>
      <c r="E23" s="319"/>
      <c r="F23" s="319"/>
      <c r="G23" s="53"/>
      <c r="H23" s="53"/>
      <c r="I23" s="53"/>
      <c r="J23" s="318"/>
    </row>
    <row r="24" ht="14.5" spans="2:12">
      <c r="B24" s="312"/>
      <c r="C24" s="320"/>
      <c r="D24" s="312"/>
      <c r="E24" s="313"/>
      <c r="F24" s="288"/>
      <c r="G24" s="288"/>
      <c r="H24" s="288"/>
      <c r="I24" s="288"/>
      <c r="J24" s="288"/>
      <c r="K24" s="325"/>
      <c r="L24" s="325"/>
    </row>
    <row r="25" spans="2:16">
      <c r="B25" s="53"/>
      <c r="C25" s="53"/>
      <c r="D25" s="319"/>
      <c r="E25" s="321"/>
      <c r="F25" s="321"/>
      <c r="G25" s="321"/>
      <c r="H25" s="321"/>
      <c r="I25" s="321"/>
      <c r="J25" s="321"/>
      <c r="K25" s="322"/>
      <c r="P25" s="131"/>
    </row>
    <row r="26" spans="4:11">
      <c r="D26" s="15"/>
      <c r="F26" s="322"/>
      <c r="G26" s="322"/>
      <c r="H26" s="322"/>
      <c r="I26" s="322"/>
      <c r="J26" s="322"/>
      <c r="K26" s="322"/>
    </row>
    <row r="27" spans="4:11">
      <c r="D27" s="15"/>
      <c r="E27" s="322"/>
      <c r="F27" s="322"/>
      <c r="G27" s="322"/>
      <c r="H27" s="322"/>
      <c r="I27" s="322"/>
      <c r="J27" s="322"/>
      <c r="K27" s="322"/>
    </row>
    <row r="28" ht="13" spans="2:67">
      <c r="B28" s="95"/>
      <c r="C28" s="95"/>
      <c r="E28" s="95"/>
      <c r="F28" s="95"/>
      <c r="G28" s="322"/>
      <c r="H28" s="322"/>
      <c r="I28" s="322"/>
      <c r="J28" s="322"/>
      <c r="K28" s="322"/>
      <c r="L28" s="322"/>
      <c r="M28" s="311" t="s">
        <v>163</v>
      </c>
      <c r="T28" s="322"/>
      <c r="U28" s="322"/>
      <c r="V28" s="311" t="s">
        <v>163</v>
      </c>
      <c r="AC28" s="322"/>
      <c r="AD28" s="322"/>
      <c r="AE28" s="311" t="s">
        <v>163</v>
      </c>
      <c r="AL28" s="322"/>
      <c r="AM28" s="322"/>
      <c r="AN28" s="311" t="s">
        <v>163</v>
      </c>
      <c r="AU28" s="322"/>
      <c r="AV28" s="322"/>
      <c r="AW28" s="311" t="s">
        <v>163</v>
      </c>
      <c r="BD28" s="322"/>
      <c r="BE28" s="322"/>
      <c r="BF28" s="311" t="s">
        <v>163</v>
      </c>
      <c r="BM28" s="322"/>
      <c r="BN28" s="322"/>
      <c r="BO28" s="311" t="s">
        <v>163</v>
      </c>
    </row>
    <row r="29" ht="13" spans="2:70">
      <c r="B29" s="97" t="s">
        <v>146</v>
      </c>
      <c r="C29" s="97" t="s">
        <v>41</v>
      </c>
      <c r="D29" s="97" t="s">
        <v>147</v>
      </c>
      <c r="E29" s="97">
        <v>2020</v>
      </c>
      <c r="F29" s="98" t="s">
        <v>53</v>
      </c>
      <c r="G29" s="322"/>
      <c r="H29" s="322"/>
      <c r="I29" s="322"/>
      <c r="J29" s="322"/>
      <c r="K29" s="326" t="s">
        <v>146</v>
      </c>
      <c r="L29" s="326" t="s">
        <v>41</v>
      </c>
      <c r="M29" s="326" t="s">
        <v>147</v>
      </c>
      <c r="N29" s="326">
        <v>2020</v>
      </c>
      <c r="O29" s="327" t="s">
        <v>53</v>
      </c>
      <c r="P29" t="s">
        <v>164</v>
      </c>
      <c r="T29" s="326" t="s">
        <v>146</v>
      </c>
      <c r="U29" s="326" t="s">
        <v>41</v>
      </c>
      <c r="V29" s="326" t="s">
        <v>147</v>
      </c>
      <c r="W29" s="326">
        <v>2020</v>
      </c>
      <c r="X29" s="327" t="s">
        <v>53</v>
      </c>
      <c r="Y29" t="s">
        <v>164</v>
      </c>
      <c r="AC29" s="326" t="s">
        <v>146</v>
      </c>
      <c r="AD29" s="326" t="s">
        <v>41</v>
      </c>
      <c r="AE29" s="326" t="s">
        <v>147</v>
      </c>
      <c r="AF29" s="326">
        <v>2020</v>
      </c>
      <c r="AG29" s="327" t="s">
        <v>53</v>
      </c>
      <c r="AH29" t="s">
        <v>164</v>
      </c>
      <c r="AL29" s="326" t="s">
        <v>146</v>
      </c>
      <c r="AM29" s="326" t="s">
        <v>41</v>
      </c>
      <c r="AN29" s="326" t="s">
        <v>147</v>
      </c>
      <c r="AO29" s="326">
        <v>2020</v>
      </c>
      <c r="AP29" s="327" t="s">
        <v>53</v>
      </c>
      <c r="AQ29" t="s">
        <v>164</v>
      </c>
      <c r="AU29" s="326" t="s">
        <v>146</v>
      </c>
      <c r="AV29" s="326" t="s">
        <v>41</v>
      </c>
      <c r="AW29" s="326" t="s">
        <v>147</v>
      </c>
      <c r="AX29" s="326">
        <v>2020</v>
      </c>
      <c r="AY29" s="327" t="s">
        <v>53</v>
      </c>
      <c r="AZ29" t="s">
        <v>164</v>
      </c>
      <c r="BD29" s="326" t="s">
        <v>146</v>
      </c>
      <c r="BE29" s="326" t="s">
        <v>41</v>
      </c>
      <c r="BF29" s="326" t="s">
        <v>147</v>
      </c>
      <c r="BG29" s="326">
        <v>2020</v>
      </c>
      <c r="BH29" s="327" t="s">
        <v>53</v>
      </c>
      <c r="BI29" t="s">
        <v>164</v>
      </c>
      <c r="BM29" s="326" t="s">
        <v>146</v>
      </c>
      <c r="BN29" s="326" t="s">
        <v>41</v>
      </c>
      <c r="BO29" s="326" t="s">
        <v>147</v>
      </c>
      <c r="BP29" s="326">
        <v>2020</v>
      </c>
      <c r="BQ29" s="327" t="s">
        <v>53</v>
      </c>
      <c r="BR29" t="s">
        <v>164</v>
      </c>
    </row>
    <row r="30" ht="30" spans="2:68">
      <c r="B30" s="99" t="s">
        <v>26</v>
      </c>
      <c r="C30" s="99" t="s">
        <v>148</v>
      </c>
      <c r="D30" s="99"/>
      <c r="E30" s="99"/>
      <c r="F30" s="95"/>
      <c r="G30" s="322"/>
      <c r="H30" s="322"/>
      <c r="I30" s="322"/>
      <c r="J30" s="322"/>
      <c r="K30" s="328" t="s">
        <v>26</v>
      </c>
      <c r="L30" s="328" t="s">
        <v>148</v>
      </c>
      <c r="M30" s="328"/>
      <c r="N30" s="328"/>
      <c r="T30" s="328" t="s">
        <v>26</v>
      </c>
      <c r="U30" s="328" t="s">
        <v>148</v>
      </c>
      <c r="V30" s="328"/>
      <c r="W30" s="328"/>
      <c r="AC30" s="328" t="s">
        <v>26</v>
      </c>
      <c r="AD30" s="328" t="s">
        <v>148</v>
      </c>
      <c r="AE30" s="328"/>
      <c r="AF30" s="328"/>
      <c r="AL30" s="328" t="s">
        <v>26</v>
      </c>
      <c r="AM30" s="328" t="s">
        <v>148</v>
      </c>
      <c r="AN30" s="328"/>
      <c r="AO30" s="328"/>
      <c r="AU30" s="328" t="s">
        <v>26</v>
      </c>
      <c r="AV30" s="328" t="s">
        <v>148</v>
      </c>
      <c r="AW30" s="328"/>
      <c r="AX30" s="328"/>
      <c r="BD30" s="328" t="s">
        <v>26</v>
      </c>
      <c r="BE30" s="328" t="s">
        <v>148</v>
      </c>
      <c r="BF30" s="328"/>
      <c r="BG30" s="328"/>
      <c r="BM30" s="328" t="s">
        <v>26</v>
      </c>
      <c r="BN30" s="328" t="s">
        <v>148</v>
      </c>
      <c r="BO30" s="328"/>
      <c r="BP30" s="328"/>
    </row>
    <row r="31" ht="13.25" spans="2:68">
      <c r="B31" s="100" t="s">
        <v>149</v>
      </c>
      <c r="C31" s="100"/>
      <c r="D31" s="100"/>
      <c r="E31" s="100"/>
      <c r="F31" s="95"/>
      <c r="G31" s="322"/>
      <c r="H31" s="322"/>
      <c r="I31" s="322"/>
      <c r="J31" s="322"/>
      <c r="K31" s="329" t="s">
        <v>149</v>
      </c>
      <c r="L31" s="329"/>
      <c r="M31" s="329"/>
      <c r="N31" s="329"/>
      <c r="T31" s="329" t="s">
        <v>149</v>
      </c>
      <c r="U31" s="329"/>
      <c r="V31" s="329"/>
      <c r="W31" s="329"/>
      <c r="AC31" s="329" t="s">
        <v>149</v>
      </c>
      <c r="AD31" s="329"/>
      <c r="AE31" s="329"/>
      <c r="AF31" s="329"/>
      <c r="AL31" s="329" t="s">
        <v>149</v>
      </c>
      <c r="AM31" s="329"/>
      <c r="AN31" s="329"/>
      <c r="AO31" s="329"/>
      <c r="AU31" s="329" t="s">
        <v>149</v>
      </c>
      <c r="AV31" s="329"/>
      <c r="AW31" s="329"/>
      <c r="AX31" s="329"/>
      <c r="BD31" s="329" t="s">
        <v>149</v>
      </c>
      <c r="BE31" s="329"/>
      <c r="BF31" s="329"/>
      <c r="BG31" s="329"/>
      <c r="BM31" s="329" t="s">
        <v>149</v>
      </c>
      <c r="BN31" s="329"/>
      <c r="BO31" s="329"/>
      <c r="BP31" s="329"/>
    </row>
    <row r="32" spans="2:70">
      <c r="B32" s="95" t="s">
        <v>150</v>
      </c>
      <c r="C32" t="s">
        <v>165</v>
      </c>
      <c r="D32" s="101" t="s">
        <v>151</v>
      </c>
      <c r="E32" s="101">
        <v>0.0941780821917808</v>
      </c>
      <c r="F32" s="95" t="s">
        <v>132</v>
      </c>
      <c r="G32" s="322"/>
      <c r="H32" s="322"/>
      <c r="I32" s="322"/>
      <c r="J32" s="322"/>
      <c r="K32" s="266" t="s">
        <v>150</v>
      </c>
      <c r="L32" s="266" t="str">
        <f>C9</f>
        <v>TRA_Tru</v>
      </c>
      <c r="M32" s="266" t="s">
        <v>166</v>
      </c>
      <c r="N32" s="266">
        <f>[3]attached_energy_demand_split!A6</f>
        <v>0.0207246590371655</v>
      </c>
      <c r="O32" s="266" t="s">
        <v>132</v>
      </c>
      <c r="P32" s="266" t="s">
        <v>20</v>
      </c>
      <c r="T32" s="266" t="s">
        <v>150</v>
      </c>
      <c r="U32" s="266" t="str">
        <f>L32</f>
        <v>TRA_Tru</v>
      </c>
      <c r="V32" s="266" t="str">
        <f>M32</f>
        <v>RH0_1</v>
      </c>
      <c r="W32" s="266">
        <f>[3]attached_energy_demand_split!A68</f>
        <v>0.0211149417251545</v>
      </c>
      <c r="X32" s="266" t="s">
        <v>132</v>
      </c>
      <c r="Y32" s="266" t="s">
        <v>15</v>
      </c>
      <c r="AC32" s="266" t="s">
        <v>150</v>
      </c>
      <c r="AD32" s="266" t="str">
        <f t="shared" ref="AD32:AE79" si="0">U32</f>
        <v>TRA_Tru</v>
      </c>
      <c r="AE32" s="266" t="str">
        <f t="shared" si="0"/>
        <v>RH0_1</v>
      </c>
      <c r="AF32" s="266">
        <f>[3]attached_energy_demand_split!A39</f>
        <v>0.0215588607712188</v>
      </c>
      <c r="AG32" s="266" t="s">
        <v>132</v>
      </c>
      <c r="AH32" s="266" t="s">
        <v>21</v>
      </c>
      <c r="AL32" s="266" t="s">
        <v>150</v>
      </c>
      <c r="AM32" s="266" t="str">
        <f t="shared" ref="AM32:AN79" si="1">AD32</f>
        <v>TRA_Tru</v>
      </c>
      <c r="AN32" s="266" t="str">
        <f t="shared" si="1"/>
        <v>RH0_1</v>
      </c>
      <c r="AO32" s="266">
        <f>[3]attached_energy_demand_summariz!B7</f>
        <v>0.0211002816156798</v>
      </c>
      <c r="AP32" s="266" t="s">
        <v>132</v>
      </c>
      <c r="AQ32" s="266" t="s">
        <v>18</v>
      </c>
      <c r="AU32" s="266" t="s">
        <v>150</v>
      </c>
      <c r="AV32" s="266" t="str">
        <f t="shared" ref="AV32:AW79" si="2">AM32</f>
        <v>TRA_Tru</v>
      </c>
      <c r="AW32" s="266" t="str">
        <f t="shared" si="2"/>
        <v>RH0_1</v>
      </c>
      <c r="AX32" s="266">
        <f>[3]attached_energy_demand_summariz!F7</f>
        <v>0.0216553453978117</v>
      </c>
      <c r="AY32" s="266" t="s">
        <v>132</v>
      </c>
      <c r="AZ32" s="266" t="s">
        <v>17</v>
      </c>
      <c r="BD32" s="266" t="s">
        <v>150</v>
      </c>
      <c r="BE32" s="266" t="str">
        <f t="shared" ref="BE32:BF79" si="3">AV32</f>
        <v>TRA_Tru</v>
      </c>
      <c r="BF32" s="266" t="str">
        <f t="shared" si="3"/>
        <v>RH0_1</v>
      </c>
      <c r="BG32" s="266">
        <f>AO32</f>
        <v>0.0211002816156798</v>
      </c>
      <c r="BH32" s="266" t="s">
        <v>132</v>
      </c>
      <c r="BI32" s="266" t="s">
        <v>19</v>
      </c>
      <c r="BM32" s="266" t="s">
        <v>150</v>
      </c>
      <c r="BN32" s="266" t="str">
        <f t="shared" ref="BN32:BO79" si="4">BE32</f>
        <v>TRA_Tru</v>
      </c>
      <c r="BO32" s="266" t="str">
        <f t="shared" si="4"/>
        <v>RH0_1</v>
      </c>
      <c r="BP32" s="266">
        <f>[3]attached_energy_demand_summariz!J7</f>
        <v>0.0204476011470482</v>
      </c>
      <c r="BQ32" s="266" t="s">
        <v>132</v>
      </c>
      <c r="BR32" s="266" t="s">
        <v>16</v>
      </c>
    </row>
    <row r="33" spans="2:70">
      <c r="B33" s="95" t="s">
        <v>150</v>
      </c>
      <c r="C33" t="s">
        <v>165</v>
      </c>
      <c r="D33" s="101" t="s">
        <v>152</v>
      </c>
      <c r="E33" s="101">
        <v>0.102739726027397</v>
      </c>
      <c r="F33" s="95" t="s">
        <v>132</v>
      </c>
      <c r="G33" s="322"/>
      <c r="H33" s="322"/>
      <c r="I33" s="322"/>
      <c r="J33" s="322"/>
      <c r="K33" s="266" t="s">
        <v>150</v>
      </c>
      <c r="L33" s="266" t="str">
        <f>L32</f>
        <v>TRA_Tru</v>
      </c>
      <c r="M33" s="266" t="s">
        <v>167</v>
      </c>
      <c r="N33" s="266">
        <f>[3]attached_energy_demand_split!A8</f>
        <v>0.0206069139508455</v>
      </c>
      <c r="O33" s="266" t="s">
        <v>132</v>
      </c>
      <c r="P33" s="266" t="s">
        <v>20</v>
      </c>
      <c r="T33" s="266" t="s">
        <v>150</v>
      </c>
      <c r="U33" s="266" t="str">
        <f t="shared" ref="U33:V79" si="5">L33</f>
        <v>TRA_Tru</v>
      </c>
      <c r="V33" s="266" t="str">
        <f t="shared" si="5"/>
        <v>RH2_3</v>
      </c>
      <c r="W33" s="266">
        <f>[3]attached_energy_demand_split!A70</f>
        <v>0.019269377650939</v>
      </c>
      <c r="X33" s="266" t="s">
        <v>132</v>
      </c>
      <c r="Y33" s="266" t="s">
        <v>15</v>
      </c>
      <c r="AC33" s="266" t="s">
        <v>150</v>
      </c>
      <c r="AD33" s="266" t="str">
        <f t="shared" si="0"/>
        <v>TRA_Tru</v>
      </c>
      <c r="AE33" s="266" t="str">
        <f t="shared" si="0"/>
        <v>RH2_3</v>
      </c>
      <c r="AF33" s="266">
        <f>[3]attached_energy_demand_split!A41</f>
        <v>0.021716461727875</v>
      </c>
      <c r="AG33" s="266" t="s">
        <v>132</v>
      </c>
      <c r="AH33" s="266" t="s">
        <v>21</v>
      </c>
      <c r="AL33" s="266" t="s">
        <v>150</v>
      </c>
      <c r="AM33" s="266" t="str">
        <f t="shared" si="1"/>
        <v>TRA_Tru</v>
      </c>
      <c r="AN33" s="266" t="str">
        <f t="shared" si="1"/>
        <v>RH2_3</v>
      </c>
      <c r="AO33" s="266">
        <f>[3]attached_energy_demand_summariz!B8</f>
        <v>0.0202044634746338</v>
      </c>
      <c r="AP33" s="266" t="s">
        <v>132</v>
      </c>
      <c r="AQ33" s="266" t="s">
        <v>18</v>
      </c>
      <c r="AU33" s="266" t="s">
        <v>150</v>
      </c>
      <c r="AV33" s="266" t="str">
        <f t="shared" si="2"/>
        <v>TRA_Tru</v>
      </c>
      <c r="AW33" s="266" t="str">
        <f t="shared" si="2"/>
        <v>RH2_3</v>
      </c>
      <c r="AX33" s="266">
        <f>[3]attached_energy_demand_summariz!F8</f>
        <v>0.0197617928172299</v>
      </c>
      <c r="AY33" s="266" t="s">
        <v>132</v>
      </c>
      <c r="AZ33" s="266" t="s">
        <v>17</v>
      </c>
      <c r="BD33" s="266" t="s">
        <v>150</v>
      </c>
      <c r="BE33" s="266" t="str">
        <f t="shared" si="3"/>
        <v>TRA_Tru</v>
      </c>
      <c r="BF33" s="266" t="str">
        <f t="shared" si="3"/>
        <v>RH2_3</v>
      </c>
      <c r="BG33" s="266">
        <f t="shared" ref="BG33:BG96" si="6">AO33</f>
        <v>0.0202044634746338</v>
      </c>
      <c r="BH33" s="266" t="s">
        <v>132</v>
      </c>
      <c r="BI33" s="266" t="s">
        <v>19</v>
      </c>
      <c r="BM33" s="266" t="s">
        <v>150</v>
      </c>
      <c r="BN33" s="266" t="str">
        <f t="shared" si="4"/>
        <v>TRA_Tru</v>
      </c>
      <c r="BO33" s="266" t="str">
        <f t="shared" si="4"/>
        <v>RH2_3</v>
      </c>
      <c r="BP33" s="266">
        <f>[3]attached_energy_demand_summariz!J8</f>
        <v>0.0196677712262799</v>
      </c>
      <c r="BQ33" s="266" t="s">
        <v>132</v>
      </c>
      <c r="BR33" s="266" t="s">
        <v>16</v>
      </c>
    </row>
    <row r="34" spans="2:70">
      <c r="B34" s="95" t="s">
        <v>150</v>
      </c>
      <c r="C34" t="s">
        <v>165</v>
      </c>
      <c r="D34" s="101" t="s">
        <v>153</v>
      </c>
      <c r="E34" s="101">
        <v>0.00856164383561644</v>
      </c>
      <c r="F34" s="95" t="s">
        <v>132</v>
      </c>
      <c r="G34" s="131"/>
      <c r="H34" s="131"/>
      <c r="I34" s="131"/>
      <c r="J34" s="131"/>
      <c r="K34" s="266" t="s">
        <v>150</v>
      </c>
      <c r="L34" s="266" t="str">
        <f t="shared" ref="L34:L79" si="7">L33</f>
        <v>TRA_Tru</v>
      </c>
      <c r="M34" s="266" t="s">
        <v>168</v>
      </c>
      <c r="N34" s="266">
        <f>[3]attached_energy_demand_split!A10</f>
        <v>0.0199087438710615</v>
      </c>
      <c r="O34" s="266" t="s">
        <v>132</v>
      </c>
      <c r="P34" s="266" t="s">
        <v>20</v>
      </c>
      <c r="T34" s="266" t="s">
        <v>150</v>
      </c>
      <c r="U34" s="266" t="str">
        <f t="shared" si="5"/>
        <v>TRA_Tru</v>
      </c>
      <c r="V34" s="266" t="str">
        <f t="shared" si="5"/>
        <v>RH4_5</v>
      </c>
      <c r="W34" s="266">
        <f>[3]attached_energy_demand_split!A72</f>
        <v>0.0185538915735157</v>
      </c>
      <c r="X34" s="266" t="s">
        <v>132</v>
      </c>
      <c r="Y34" s="266" t="s">
        <v>15</v>
      </c>
      <c r="AC34" s="266" t="s">
        <v>150</v>
      </c>
      <c r="AD34" s="266" t="str">
        <f t="shared" si="0"/>
        <v>TRA_Tru</v>
      </c>
      <c r="AE34" s="266" t="str">
        <f t="shared" si="0"/>
        <v>RH4_5</v>
      </c>
      <c r="AF34" s="266">
        <f>[3]attached_energy_demand_split!A43</f>
        <v>0.0210410330240004</v>
      </c>
      <c r="AG34" s="266" t="s">
        <v>132</v>
      </c>
      <c r="AH34" s="266" t="s">
        <v>21</v>
      </c>
      <c r="AL34" s="266" t="s">
        <v>150</v>
      </c>
      <c r="AM34" s="266" t="str">
        <f t="shared" si="1"/>
        <v>TRA_Tru</v>
      </c>
      <c r="AN34" s="266" t="str">
        <f t="shared" si="1"/>
        <v>RH4_5</v>
      </c>
      <c r="AO34" s="266">
        <f>[3]attached_energy_demand_summariz!B9</f>
        <v>0.0191598666763358</v>
      </c>
      <c r="AP34" s="266" t="s">
        <v>132</v>
      </c>
      <c r="AQ34" s="266" t="s">
        <v>18</v>
      </c>
      <c r="AU34" s="266" t="s">
        <v>150</v>
      </c>
      <c r="AV34" s="266" t="str">
        <f t="shared" si="2"/>
        <v>TRA_Tru</v>
      </c>
      <c r="AW34" s="266" t="str">
        <f t="shared" si="2"/>
        <v>RH4_5</v>
      </c>
      <c r="AX34" s="266">
        <f>[3]attached_energy_demand_summariz!F9</f>
        <v>0.0176014946901204</v>
      </c>
      <c r="AY34" s="266" t="s">
        <v>132</v>
      </c>
      <c r="AZ34" s="266" t="s">
        <v>17</v>
      </c>
      <c r="BD34" s="266" t="s">
        <v>150</v>
      </c>
      <c r="BE34" s="266" t="str">
        <f t="shared" si="3"/>
        <v>TRA_Tru</v>
      </c>
      <c r="BF34" s="266" t="str">
        <f t="shared" si="3"/>
        <v>RH4_5</v>
      </c>
      <c r="BG34" s="266">
        <f t="shared" si="6"/>
        <v>0.0191598666763358</v>
      </c>
      <c r="BH34" s="266" t="s">
        <v>132</v>
      </c>
      <c r="BI34" s="266" t="s">
        <v>19</v>
      </c>
      <c r="BM34" s="266" t="s">
        <v>150</v>
      </c>
      <c r="BN34" s="266" t="str">
        <f t="shared" si="4"/>
        <v>TRA_Tru</v>
      </c>
      <c r="BO34" s="266" t="str">
        <f t="shared" si="4"/>
        <v>RH4_5</v>
      </c>
      <c r="BP34" s="266">
        <f>[3]attached_energy_demand_summariz!J9</f>
        <v>0.018694170222981</v>
      </c>
      <c r="BQ34" s="266" t="s">
        <v>132</v>
      </c>
      <c r="BR34" s="266" t="s">
        <v>16</v>
      </c>
    </row>
    <row r="35" spans="2:70">
      <c r="B35" s="102" t="s">
        <v>150</v>
      </c>
      <c r="C35" t="s">
        <v>165</v>
      </c>
      <c r="D35" s="101" t="s">
        <v>154</v>
      </c>
      <c r="E35" s="101">
        <v>0.126826484018265</v>
      </c>
      <c r="F35" s="95" t="s">
        <v>132</v>
      </c>
      <c r="G35" s="131"/>
      <c r="H35" s="131"/>
      <c r="I35" s="131"/>
      <c r="J35" s="131"/>
      <c r="K35" s="330" t="s">
        <v>150</v>
      </c>
      <c r="L35" s="266" t="str">
        <f t="shared" si="7"/>
        <v>TRA_Tru</v>
      </c>
      <c r="M35" s="266" t="s">
        <v>169</v>
      </c>
      <c r="N35" s="266">
        <f>[3]attached_energy_demand_split!A12</f>
        <v>0.019131142691048</v>
      </c>
      <c r="O35" s="266" t="s">
        <v>132</v>
      </c>
      <c r="P35" s="266" t="s">
        <v>20</v>
      </c>
      <c r="T35" s="266" t="s">
        <v>150</v>
      </c>
      <c r="U35" s="266" t="str">
        <f t="shared" si="5"/>
        <v>TRA_Tru</v>
      </c>
      <c r="V35" s="266" t="str">
        <f t="shared" si="5"/>
        <v>RH6_7</v>
      </c>
      <c r="W35" s="266">
        <f>[3]attached_energy_demand_split!A74</f>
        <v>0.0188033521186996</v>
      </c>
      <c r="X35" s="266" t="s">
        <v>132</v>
      </c>
      <c r="Y35" s="266" t="s">
        <v>15</v>
      </c>
      <c r="AC35" s="266" t="s">
        <v>150</v>
      </c>
      <c r="AD35" s="266" t="str">
        <f t="shared" si="0"/>
        <v>TRA_Tru</v>
      </c>
      <c r="AE35" s="266" t="str">
        <f t="shared" si="0"/>
        <v>RH6_7</v>
      </c>
      <c r="AF35" s="266">
        <f>[3]attached_energy_demand_split!A45</f>
        <v>0.0186236423856643</v>
      </c>
      <c r="AG35" s="266" t="s">
        <v>132</v>
      </c>
      <c r="AH35" s="266" t="s">
        <v>21</v>
      </c>
      <c r="AL35" s="266" t="s">
        <v>150</v>
      </c>
      <c r="AM35" s="266" t="str">
        <f t="shared" si="1"/>
        <v>TRA_Tru</v>
      </c>
      <c r="AN35" s="266" t="str">
        <f t="shared" si="1"/>
        <v>RH6_7</v>
      </c>
      <c r="AO35" s="266">
        <f>[3]attached_energy_demand_summariz!B10</f>
        <v>0.0183190275812949</v>
      </c>
      <c r="AP35" s="266" t="s">
        <v>132</v>
      </c>
      <c r="AQ35" s="266" t="s">
        <v>18</v>
      </c>
      <c r="AU35" s="266" t="s">
        <v>150</v>
      </c>
      <c r="AV35" s="266" t="str">
        <f t="shared" si="2"/>
        <v>TRA_Tru</v>
      </c>
      <c r="AW35" s="266" t="str">
        <f t="shared" si="2"/>
        <v>RH6_7</v>
      </c>
      <c r="AX35" s="266">
        <f>[3]attached_energy_demand_summariz!F10</f>
        <v>0.0167442934477807</v>
      </c>
      <c r="AY35" s="266" t="s">
        <v>132</v>
      </c>
      <c r="AZ35" s="266" t="s">
        <v>17</v>
      </c>
      <c r="BD35" s="266" t="s">
        <v>150</v>
      </c>
      <c r="BE35" s="266" t="str">
        <f t="shared" si="3"/>
        <v>TRA_Tru</v>
      </c>
      <c r="BF35" s="266" t="str">
        <f t="shared" si="3"/>
        <v>RH6_7</v>
      </c>
      <c r="BG35" s="266">
        <f t="shared" si="6"/>
        <v>0.0183190275812949</v>
      </c>
      <c r="BH35" s="266" t="s">
        <v>132</v>
      </c>
      <c r="BI35" s="266" t="s">
        <v>19</v>
      </c>
      <c r="BM35" s="266" t="s">
        <v>150</v>
      </c>
      <c r="BN35" s="266" t="str">
        <f t="shared" si="4"/>
        <v>TRA_Tru</v>
      </c>
      <c r="BO35" s="266" t="str">
        <f t="shared" si="4"/>
        <v>RH6_7</v>
      </c>
      <c r="BP35" s="266">
        <f>[3]attached_energy_demand_summariz!J10</f>
        <v>0.0182927072632818</v>
      </c>
      <c r="BQ35" s="266" t="s">
        <v>132</v>
      </c>
      <c r="BR35" s="266" t="s">
        <v>16</v>
      </c>
    </row>
    <row r="36" spans="2:70">
      <c r="B36" s="95" t="s">
        <v>150</v>
      </c>
      <c r="C36" t="s">
        <v>165</v>
      </c>
      <c r="D36" s="101" t="s">
        <v>155</v>
      </c>
      <c r="E36" s="101">
        <v>0.138356164383562</v>
      </c>
      <c r="F36" s="95" t="s">
        <v>132</v>
      </c>
      <c r="G36" s="131"/>
      <c r="H36" s="131"/>
      <c r="I36" s="131"/>
      <c r="J36" s="131"/>
      <c r="K36" s="266" t="s">
        <v>150</v>
      </c>
      <c r="L36" s="266" t="str">
        <f t="shared" si="7"/>
        <v>TRA_Tru</v>
      </c>
      <c r="M36" s="266" t="s">
        <v>170</v>
      </c>
      <c r="N36" s="266">
        <f>[3]attached_energy_demand_split!A14</f>
        <v>0.0188308994526831</v>
      </c>
      <c r="O36" s="266" t="s">
        <v>132</v>
      </c>
      <c r="P36" s="266" t="s">
        <v>20</v>
      </c>
      <c r="T36" s="266" t="s">
        <v>150</v>
      </c>
      <c r="U36" s="266" t="str">
        <f t="shared" si="5"/>
        <v>TRA_Tru</v>
      </c>
      <c r="V36" s="266" t="str">
        <f t="shared" si="5"/>
        <v>RH8_9</v>
      </c>
      <c r="W36" s="266">
        <f>[3]attached_energy_demand_split!A76</f>
        <v>0.0202757842956449</v>
      </c>
      <c r="X36" s="266" t="s">
        <v>132</v>
      </c>
      <c r="Y36" s="266" t="s">
        <v>15</v>
      </c>
      <c r="AC36" s="266" t="s">
        <v>150</v>
      </c>
      <c r="AD36" s="266" t="str">
        <f t="shared" si="0"/>
        <v>TRA_Tru</v>
      </c>
      <c r="AE36" s="266" t="str">
        <f t="shared" si="0"/>
        <v>RH8_9</v>
      </c>
      <c r="AF36" s="266">
        <f>[3]attached_energy_demand_split!A47</f>
        <v>0.0171569347582401</v>
      </c>
      <c r="AG36" s="266" t="s">
        <v>132</v>
      </c>
      <c r="AH36" s="266" t="s">
        <v>21</v>
      </c>
      <c r="AL36" s="266" t="s">
        <v>150</v>
      </c>
      <c r="AM36" s="266" t="str">
        <f t="shared" si="1"/>
        <v>TRA_Tru</v>
      </c>
      <c r="AN36" s="266" t="str">
        <f t="shared" si="1"/>
        <v>RH8_9</v>
      </c>
      <c r="AO36" s="266">
        <f>[3]attached_energy_demand_summariz!B11</f>
        <v>0.0183672329720752</v>
      </c>
      <c r="AP36" s="266" t="s">
        <v>132</v>
      </c>
      <c r="AQ36" s="266" t="s">
        <v>18</v>
      </c>
      <c r="AU36" s="266" t="s">
        <v>150</v>
      </c>
      <c r="AV36" s="266" t="str">
        <f t="shared" si="2"/>
        <v>TRA_Tru</v>
      </c>
      <c r="AW36" s="266" t="str">
        <f t="shared" si="2"/>
        <v>RH8_9</v>
      </c>
      <c r="AX36" s="266">
        <f>[3]attached_energy_demand_summariz!F11</f>
        <v>0.0168878417223846</v>
      </c>
      <c r="AY36" s="266" t="s">
        <v>132</v>
      </c>
      <c r="AZ36" s="266" t="s">
        <v>17</v>
      </c>
      <c r="BD36" s="266" t="s">
        <v>150</v>
      </c>
      <c r="BE36" s="266" t="str">
        <f t="shared" si="3"/>
        <v>TRA_Tru</v>
      </c>
      <c r="BF36" s="266" t="str">
        <f t="shared" si="3"/>
        <v>RH8_9</v>
      </c>
      <c r="BG36" s="266">
        <f t="shared" si="6"/>
        <v>0.0183672329720752</v>
      </c>
      <c r="BH36" s="266" t="s">
        <v>132</v>
      </c>
      <c r="BI36" s="266" t="s">
        <v>19</v>
      </c>
      <c r="BM36" s="266" t="s">
        <v>150</v>
      </c>
      <c r="BN36" s="266" t="str">
        <f t="shared" si="4"/>
        <v>TRA_Tru</v>
      </c>
      <c r="BO36" s="266" t="str">
        <f t="shared" si="4"/>
        <v>RH8_9</v>
      </c>
      <c r="BP36" s="266">
        <f>[3]attached_energy_demand_summariz!J11</f>
        <v>0.0186847046314231</v>
      </c>
      <c r="BQ36" s="266" t="s">
        <v>132</v>
      </c>
      <c r="BR36" s="266" t="s">
        <v>16</v>
      </c>
    </row>
    <row r="37" spans="2:70">
      <c r="B37" s="95" t="s">
        <v>150</v>
      </c>
      <c r="C37" t="s">
        <v>165</v>
      </c>
      <c r="D37" s="101" t="s">
        <v>156</v>
      </c>
      <c r="E37" s="101">
        <v>0.0115296803652968</v>
      </c>
      <c r="F37" s="95" t="s">
        <v>132</v>
      </c>
      <c r="K37" s="266" t="s">
        <v>150</v>
      </c>
      <c r="L37" s="266" t="str">
        <f t="shared" si="7"/>
        <v>TRA_Tru</v>
      </c>
      <c r="M37" s="266" t="s">
        <v>171</v>
      </c>
      <c r="N37" s="266">
        <f>[3]attached_energy_demand_split!A16</f>
        <v>0.0188922096207154</v>
      </c>
      <c r="O37" s="266" t="s">
        <v>132</v>
      </c>
      <c r="P37" s="266" t="s">
        <v>20</v>
      </c>
      <c r="T37" s="266" t="s">
        <v>150</v>
      </c>
      <c r="U37" s="266" t="str">
        <f t="shared" si="5"/>
        <v>TRA_Tru</v>
      </c>
      <c r="V37" s="266" t="str">
        <f t="shared" si="5"/>
        <v>RH10_11</v>
      </c>
      <c r="W37" s="266">
        <f>[3]attached_energy_demand_split!A78</f>
        <v>0.0226727094068072</v>
      </c>
      <c r="X37" s="266" t="s">
        <v>132</v>
      </c>
      <c r="Y37" s="266" t="s">
        <v>15</v>
      </c>
      <c r="AC37" s="266" t="s">
        <v>150</v>
      </c>
      <c r="AD37" s="266" t="str">
        <f t="shared" si="0"/>
        <v>TRA_Tru</v>
      </c>
      <c r="AE37" s="266" t="str">
        <f t="shared" si="0"/>
        <v>RH10_11</v>
      </c>
      <c r="AF37" s="266">
        <f>[3]attached_energy_demand_split!A49</f>
        <v>0.016996069788382</v>
      </c>
      <c r="AG37" s="266" t="s">
        <v>132</v>
      </c>
      <c r="AH37" s="266" t="s">
        <v>21</v>
      </c>
      <c r="AL37" s="266" t="s">
        <v>150</v>
      </c>
      <c r="AM37" s="266" t="str">
        <f t="shared" si="1"/>
        <v>TRA_Tru</v>
      </c>
      <c r="AN37" s="266" t="str">
        <f t="shared" si="1"/>
        <v>RH10_11</v>
      </c>
      <c r="AO37" s="266">
        <f>[3]attached_energy_demand_summariz!B12</f>
        <v>0.0195161233742294</v>
      </c>
      <c r="AP37" s="266" t="s">
        <v>132</v>
      </c>
      <c r="AQ37" s="266" t="s">
        <v>18</v>
      </c>
      <c r="AU37" s="266" t="s">
        <v>150</v>
      </c>
      <c r="AV37" s="266" t="str">
        <f t="shared" si="2"/>
        <v>TRA_Tru</v>
      </c>
      <c r="AW37" s="266" t="str">
        <f t="shared" si="2"/>
        <v>RH10_11</v>
      </c>
      <c r="AX37" s="266">
        <f>[3]attached_energy_demand_summariz!F12</f>
        <v>0.0187422674180833</v>
      </c>
      <c r="AY37" s="266" t="s">
        <v>132</v>
      </c>
      <c r="AZ37" s="266" t="s">
        <v>17</v>
      </c>
      <c r="BD37" s="266" t="s">
        <v>150</v>
      </c>
      <c r="BE37" s="266" t="str">
        <f t="shared" si="3"/>
        <v>TRA_Tru</v>
      </c>
      <c r="BF37" s="266" t="str">
        <f t="shared" si="3"/>
        <v>RH10_11</v>
      </c>
      <c r="BG37" s="266">
        <f t="shared" si="6"/>
        <v>0.0195161233742294</v>
      </c>
      <c r="BH37" s="266" t="s">
        <v>132</v>
      </c>
      <c r="BI37" s="266" t="s">
        <v>19</v>
      </c>
      <c r="BM37" s="266" t="s">
        <v>150</v>
      </c>
      <c r="BN37" s="266" t="str">
        <f t="shared" si="4"/>
        <v>TRA_Tru</v>
      </c>
      <c r="BO37" s="266" t="str">
        <f t="shared" si="4"/>
        <v>RH10_11</v>
      </c>
      <c r="BP37" s="266">
        <f>[3]attached_energy_demand_summariz!J12</f>
        <v>0.0202773606371594</v>
      </c>
      <c r="BQ37" s="266" t="s">
        <v>132</v>
      </c>
      <c r="BR37" s="266" t="s">
        <v>16</v>
      </c>
    </row>
    <row r="38" spans="2:70">
      <c r="B38" s="95" t="s">
        <v>150</v>
      </c>
      <c r="C38" t="s">
        <v>165</v>
      </c>
      <c r="D38" s="101" t="s">
        <v>157</v>
      </c>
      <c r="E38" s="101">
        <v>0.0992009132420091</v>
      </c>
      <c r="F38" s="95" t="s">
        <v>132</v>
      </c>
      <c r="K38" s="266" t="s">
        <v>150</v>
      </c>
      <c r="L38" s="266" t="str">
        <f t="shared" si="7"/>
        <v>TRA_Tru</v>
      </c>
      <c r="M38" s="266" t="s">
        <v>172</v>
      </c>
      <c r="N38" s="266">
        <f>[3]attached_energy_demand_split!A18</f>
        <v>0.0197356728752531</v>
      </c>
      <c r="O38" s="266" t="s">
        <v>132</v>
      </c>
      <c r="P38" s="266" t="s">
        <v>20</v>
      </c>
      <c r="T38" s="266" t="s">
        <v>150</v>
      </c>
      <c r="U38" s="266" t="str">
        <f t="shared" si="5"/>
        <v>TRA_Tru</v>
      </c>
      <c r="V38" s="266" t="str">
        <f t="shared" si="5"/>
        <v>RH12_13</v>
      </c>
      <c r="W38" s="266">
        <f>[3]attached_energy_demand_split!A80</f>
        <v>0.0227084613240583</v>
      </c>
      <c r="X38" s="266" t="s">
        <v>132</v>
      </c>
      <c r="Y38" s="266" t="s">
        <v>15</v>
      </c>
      <c r="AC38" s="266" t="s">
        <v>150</v>
      </c>
      <c r="AD38" s="266" t="str">
        <f t="shared" si="0"/>
        <v>TRA_Tru</v>
      </c>
      <c r="AE38" s="266" t="str">
        <f t="shared" si="0"/>
        <v>RH12_13</v>
      </c>
      <c r="AF38" s="266">
        <f>[3]attached_energy_demand_split!A51</f>
        <v>0.0181900219421491</v>
      </c>
      <c r="AG38" s="266" t="s">
        <v>132</v>
      </c>
      <c r="AH38" s="266" t="s">
        <v>21</v>
      </c>
      <c r="AL38" s="266" t="s">
        <v>150</v>
      </c>
      <c r="AM38" s="266" t="str">
        <f t="shared" si="1"/>
        <v>TRA_Tru</v>
      </c>
      <c r="AN38" s="266" t="str">
        <f t="shared" si="1"/>
        <v>RH12_13</v>
      </c>
      <c r="AO38" s="266">
        <f>[3]attached_energy_demand_summariz!B13</f>
        <v>0.0203929774116346</v>
      </c>
      <c r="AP38" s="266" t="s">
        <v>132</v>
      </c>
      <c r="AQ38" s="266" t="s">
        <v>18</v>
      </c>
      <c r="AU38" s="266" t="s">
        <v>150</v>
      </c>
      <c r="AV38" s="266" t="str">
        <f t="shared" si="2"/>
        <v>TRA_Tru</v>
      </c>
      <c r="AW38" s="266" t="str">
        <f t="shared" si="2"/>
        <v>RH12_13</v>
      </c>
      <c r="AX38" s="266">
        <f>[3]attached_energy_demand_summariz!F13</f>
        <v>0.0203766512243404</v>
      </c>
      <c r="AY38" s="266" t="s">
        <v>132</v>
      </c>
      <c r="AZ38" s="266" t="s">
        <v>17</v>
      </c>
      <c r="BD38" s="266" t="s">
        <v>150</v>
      </c>
      <c r="BE38" s="266" t="str">
        <f t="shared" si="3"/>
        <v>TRA_Tru</v>
      </c>
      <c r="BF38" s="266" t="str">
        <f t="shared" si="3"/>
        <v>RH12_13</v>
      </c>
      <c r="BG38" s="266">
        <f t="shared" si="6"/>
        <v>0.0203929774116346</v>
      </c>
      <c r="BH38" s="266" t="s">
        <v>132</v>
      </c>
      <c r="BI38" s="266" t="s">
        <v>19</v>
      </c>
      <c r="BM38" s="266" t="s">
        <v>150</v>
      </c>
      <c r="BN38" s="266" t="str">
        <f t="shared" si="4"/>
        <v>TRA_Tru</v>
      </c>
      <c r="BO38" s="266" t="str">
        <f t="shared" si="4"/>
        <v>RH12_13</v>
      </c>
      <c r="BP38" s="266">
        <f>[3]attached_energy_demand_summariz!J13</f>
        <v>0.0209540796923718</v>
      </c>
      <c r="BQ38" s="266" t="s">
        <v>132</v>
      </c>
      <c r="BR38" s="266" t="s">
        <v>16</v>
      </c>
    </row>
    <row r="39" spans="2:70">
      <c r="B39" s="102" t="s">
        <v>150</v>
      </c>
      <c r="C39" t="s">
        <v>165</v>
      </c>
      <c r="D39" s="101" t="s">
        <v>158</v>
      </c>
      <c r="E39" s="101">
        <v>0.108219178082192</v>
      </c>
      <c r="F39" s="95" t="s">
        <v>132</v>
      </c>
      <c r="K39" s="330" t="s">
        <v>150</v>
      </c>
      <c r="L39" s="266" t="str">
        <f t="shared" si="7"/>
        <v>TRA_Tru</v>
      </c>
      <c r="M39" s="266" t="s">
        <v>173</v>
      </c>
      <c r="N39" s="266">
        <f>[3]attached_energy_demand_split!A20</f>
        <v>0.0205351902664844</v>
      </c>
      <c r="O39" s="266" t="s">
        <v>132</v>
      </c>
      <c r="P39" s="266" t="s">
        <v>20</v>
      </c>
      <c r="T39" s="266" t="s">
        <v>150</v>
      </c>
      <c r="U39" s="266" t="str">
        <f t="shared" si="5"/>
        <v>TRA_Tru</v>
      </c>
      <c r="V39" s="266" t="str">
        <f t="shared" si="5"/>
        <v>RH14_15</v>
      </c>
      <c r="W39" s="266">
        <f>[3]attached_energy_demand_split!A82</f>
        <v>0.0220528299189836</v>
      </c>
      <c r="X39" s="266" t="s">
        <v>132</v>
      </c>
      <c r="Y39" s="266" t="s">
        <v>15</v>
      </c>
      <c r="AC39" s="266" t="s">
        <v>150</v>
      </c>
      <c r="AD39" s="266" t="str">
        <f t="shared" si="0"/>
        <v>TRA_Tru</v>
      </c>
      <c r="AE39" s="266" t="str">
        <f t="shared" si="0"/>
        <v>RH14_15</v>
      </c>
      <c r="AF39" s="266">
        <f>[3]attached_energy_demand_split!A53</f>
        <v>0.0209674919745702</v>
      </c>
      <c r="AG39" s="266" t="s">
        <v>132</v>
      </c>
      <c r="AH39" s="266" t="s">
        <v>21</v>
      </c>
      <c r="AL39" s="266" t="s">
        <v>150</v>
      </c>
      <c r="AM39" s="266" t="str">
        <f t="shared" si="1"/>
        <v>TRA_Tru</v>
      </c>
      <c r="AN39" s="266" t="str">
        <f t="shared" si="1"/>
        <v>RH14_15</v>
      </c>
      <c r="AO39" s="266">
        <f>[3]attached_energy_demand_summariz!B14</f>
        <v>0.0210417023326588</v>
      </c>
      <c r="AP39" s="266" t="s">
        <v>132</v>
      </c>
      <c r="AQ39" s="266" t="s">
        <v>18</v>
      </c>
      <c r="AU39" s="266" t="s">
        <v>150</v>
      </c>
      <c r="AV39" s="266" t="str">
        <f t="shared" si="2"/>
        <v>TRA_Tru</v>
      </c>
      <c r="AW39" s="266" t="str">
        <f t="shared" si="2"/>
        <v>RH14_15</v>
      </c>
      <c r="AX39" s="266">
        <f>[3]attached_energy_demand_summariz!F14</f>
        <v>0.0207782387307691</v>
      </c>
      <c r="AY39" s="266" t="s">
        <v>132</v>
      </c>
      <c r="AZ39" s="266" t="s">
        <v>17</v>
      </c>
      <c r="BD39" s="266" t="s">
        <v>150</v>
      </c>
      <c r="BE39" s="266" t="str">
        <f t="shared" si="3"/>
        <v>TRA_Tru</v>
      </c>
      <c r="BF39" s="266" t="str">
        <f t="shared" si="3"/>
        <v>RH14_15</v>
      </c>
      <c r="BG39" s="266">
        <f t="shared" si="6"/>
        <v>0.0210417023326588</v>
      </c>
      <c r="BH39" s="266" t="s">
        <v>132</v>
      </c>
      <c r="BI39" s="266" t="s">
        <v>19</v>
      </c>
      <c r="BM39" s="266" t="s">
        <v>150</v>
      </c>
      <c r="BN39" s="266" t="str">
        <f t="shared" si="4"/>
        <v>TRA_Tru</v>
      </c>
      <c r="BO39" s="266" t="str">
        <f t="shared" si="4"/>
        <v>RH14_15</v>
      </c>
      <c r="BP39" s="266">
        <f>[3]attached_energy_demand_summariz!J14</f>
        <v>0.0208747607724865</v>
      </c>
      <c r="BQ39" s="266" t="s">
        <v>132</v>
      </c>
      <c r="BR39" s="266" t="s">
        <v>16</v>
      </c>
    </row>
    <row r="40" ht="13" spans="2:70">
      <c r="B40" s="95" t="s">
        <v>150</v>
      </c>
      <c r="C40" t="s">
        <v>165</v>
      </c>
      <c r="D40" s="101" t="s">
        <v>159</v>
      </c>
      <c r="E40" s="101">
        <v>0.00901826484018265</v>
      </c>
      <c r="F40" s="95" t="s">
        <v>132</v>
      </c>
      <c r="J40" s="311"/>
      <c r="K40" s="266" t="s">
        <v>150</v>
      </c>
      <c r="L40" s="266" t="str">
        <f t="shared" si="7"/>
        <v>TRA_Tru</v>
      </c>
      <c r="M40" s="266" t="s">
        <v>174</v>
      </c>
      <c r="N40" s="266">
        <f>[3]attached_energy_demand_split!A22</f>
        <v>0.0208967198623784</v>
      </c>
      <c r="O40" s="266" t="s">
        <v>132</v>
      </c>
      <c r="P40" s="266" t="s">
        <v>20</v>
      </c>
      <c r="T40" s="266" t="s">
        <v>150</v>
      </c>
      <c r="U40" s="266" t="str">
        <f t="shared" si="5"/>
        <v>TRA_Tru</v>
      </c>
      <c r="V40" s="266" t="str">
        <f t="shared" si="5"/>
        <v>RH16_17</v>
      </c>
      <c r="W40" s="266">
        <f>[3]attached_energy_demand_split!A84</f>
        <v>0.0211925188192021</v>
      </c>
      <c r="X40" s="266" t="s">
        <v>132</v>
      </c>
      <c r="Y40" s="266" t="s">
        <v>15</v>
      </c>
      <c r="AC40" s="266" t="s">
        <v>150</v>
      </c>
      <c r="AD40" s="266" t="str">
        <f t="shared" si="0"/>
        <v>TRA_Tru</v>
      </c>
      <c r="AE40" s="266" t="str">
        <f t="shared" si="0"/>
        <v>RH16_17</v>
      </c>
      <c r="AF40" s="266">
        <f>[3]attached_energy_demand_split!A55</f>
        <v>0.0218963821038514</v>
      </c>
      <c r="AG40" s="266" t="s">
        <v>132</v>
      </c>
      <c r="AH40" s="266" t="s">
        <v>21</v>
      </c>
      <c r="AL40" s="266" t="s">
        <v>150</v>
      </c>
      <c r="AM40" s="266" t="str">
        <f t="shared" si="1"/>
        <v>TRA_Tru</v>
      </c>
      <c r="AN40" s="266" t="str">
        <f t="shared" si="1"/>
        <v>RH16_17</v>
      </c>
      <c r="AO40" s="266">
        <f>[3]attached_energy_demand_summariz!B15</f>
        <v>0.0210314702528813</v>
      </c>
      <c r="AP40" s="266" t="s">
        <v>132</v>
      </c>
      <c r="AQ40" s="266" t="s">
        <v>18</v>
      </c>
      <c r="AU40" s="266" t="s">
        <v>150</v>
      </c>
      <c r="AV40" s="266" t="str">
        <f t="shared" si="2"/>
        <v>TRA_Tru</v>
      </c>
      <c r="AW40" s="266" t="str">
        <f t="shared" si="2"/>
        <v>RH16_17</v>
      </c>
      <c r="AX40" s="266">
        <f>[3]attached_energy_demand_summariz!F15</f>
        <v>0.0206919007593365</v>
      </c>
      <c r="AY40" s="266" t="s">
        <v>132</v>
      </c>
      <c r="AZ40" s="266" t="s">
        <v>17</v>
      </c>
      <c r="BD40" s="266" t="s">
        <v>150</v>
      </c>
      <c r="BE40" s="266" t="str">
        <f t="shared" si="3"/>
        <v>TRA_Tru</v>
      </c>
      <c r="BF40" s="266" t="str">
        <f t="shared" si="3"/>
        <v>RH16_17</v>
      </c>
      <c r="BG40" s="266">
        <f t="shared" si="6"/>
        <v>0.0210314702528813</v>
      </c>
      <c r="BH40" s="266" t="s">
        <v>132</v>
      </c>
      <c r="BI40" s="266" t="s">
        <v>19</v>
      </c>
      <c r="BM40" s="266" t="s">
        <v>150</v>
      </c>
      <c r="BN40" s="266" t="str">
        <f t="shared" si="4"/>
        <v>TRA_Tru</v>
      </c>
      <c r="BO40" s="266" t="str">
        <f t="shared" si="4"/>
        <v>RH16_17</v>
      </c>
      <c r="BP40" s="266">
        <f>[3]attached_energy_demand_summariz!J15</f>
        <v>0.0204798297196384</v>
      </c>
      <c r="BQ40" s="266" t="s">
        <v>132</v>
      </c>
      <c r="BR40" s="266" t="s">
        <v>16</v>
      </c>
    </row>
    <row r="41" ht="14.5" spans="2:70">
      <c r="B41" s="95" t="s">
        <v>150</v>
      </c>
      <c r="C41" t="s">
        <v>165</v>
      </c>
      <c r="D41" s="101" t="s">
        <v>160</v>
      </c>
      <c r="E41" s="101">
        <v>0.138127853881279</v>
      </c>
      <c r="F41" s="95" t="s">
        <v>132</v>
      </c>
      <c r="G41" s="288"/>
      <c r="H41" s="288"/>
      <c r="I41" s="288"/>
      <c r="J41" s="288"/>
      <c r="K41" s="266" t="s">
        <v>150</v>
      </c>
      <c r="L41" s="266" t="str">
        <f t="shared" si="7"/>
        <v>TRA_Tru</v>
      </c>
      <c r="M41" s="266" t="s">
        <v>175</v>
      </c>
      <c r="N41" s="266">
        <f>[3]attached_energy_demand_split!A24</f>
        <v>0.0208657701701157</v>
      </c>
      <c r="O41" s="266" t="s">
        <v>132</v>
      </c>
      <c r="P41" s="266" t="s">
        <v>20</v>
      </c>
      <c r="T41" s="266" t="s">
        <v>150</v>
      </c>
      <c r="U41" s="266" t="str">
        <f t="shared" si="5"/>
        <v>TRA_Tru</v>
      </c>
      <c r="V41" s="266" t="str">
        <f t="shared" si="5"/>
        <v>RH18_19</v>
      </c>
      <c r="W41" s="266">
        <f>[3]attached_energy_demand_split!A86</f>
        <v>0.0211344683567324</v>
      </c>
      <c r="X41" s="266" t="s">
        <v>132</v>
      </c>
      <c r="Y41" s="266" t="s">
        <v>15</v>
      </c>
      <c r="AC41" s="266" t="s">
        <v>150</v>
      </c>
      <c r="AD41" s="266" t="str">
        <f t="shared" si="0"/>
        <v>TRA_Tru</v>
      </c>
      <c r="AE41" s="266" t="str">
        <f t="shared" si="0"/>
        <v>RH18_19</v>
      </c>
      <c r="AF41" s="266">
        <f>[3]attached_energy_demand_split!A57</f>
        <v>0.0217155355129377</v>
      </c>
      <c r="AG41" s="266" t="s">
        <v>132</v>
      </c>
      <c r="AH41" s="266" t="s">
        <v>21</v>
      </c>
      <c r="AL41" s="266" t="s">
        <v>150</v>
      </c>
      <c r="AM41" s="266" t="str">
        <f t="shared" si="1"/>
        <v>TRA_Tru</v>
      </c>
      <c r="AN41" s="266" t="str">
        <f t="shared" si="1"/>
        <v>RH18_19</v>
      </c>
      <c r="AO41" s="266">
        <f>[3]attached_energy_demand_summariz!B16</f>
        <v>0.0207724666848622</v>
      </c>
      <c r="AP41" s="266" t="s">
        <v>132</v>
      </c>
      <c r="AQ41" s="266" t="s">
        <v>18</v>
      </c>
      <c r="AU41" s="266" t="s">
        <v>150</v>
      </c>
      <c r="AV41" s="266" t="str">
        <f t="shared" si="2"/>
        <v>TRA_Tru</v>
      </c>
      <c r="AW41" s="266" t="str">
        <f t="shared" si="2"/>
        <v>RH18_19</v>
      </c>
      <c r="AX41" s="266">
        <f>[3]attached_energy_demand_summariz!F16</f>
        <v>0.0204346889564006</v>
      </c>
      <c r="AY41" s="266" t="s">
        <v>132</v>
      </c>
      <c r="AZ41" s="266" t="s">
        <v>17</v>
      </c>
      <c r="BD41" s="266" t="s">
        <v>150</v>
      </c>
      <c r="BE41" s="266" t="str">
        <f t="shared" si="3"/>
        <v>TRA_Tru</v>
      </c>
      <c r="BF41" s="266" t="str">
        <f t="shared" si="3"/>
        <v>RH18_19</v>
      </c>
      <c r="BG41" s="266">
        <f t="shared" si="6"/>
        <v>0.0207724666848622</v>
      </c>
      <c r="BH41" s="266" t="s">
        <v>132</v>
      </c>
      <c r="BI41" s="266" t="s">
        <v>19</v>
      </c>
      <c r="BM41" s="266" t="s">
        <v>150</v>
      </c>
      <c r="BN41" s="266" t="str">
        <f t="shared" si="4"/>
        <v>TRA_Tru</v>
      </c>
      <c r="BO41" s="266" t="str">
        <f t="shared" si="4"/>
        <v>RH18_19</v>
      </c>
      <c r="BP41" s="266">
        <f>[3]attached_energy_demand_summariz!J16</f>
        <v>0.0197118704281246</v>
      </c>
      <c r="BQ41" s="266" t="s">
        <v>132</v>
      </c>
      <c r="BR41" s="266" t="s">
        <v>16</v>
      </c>
    </row>
    <row r="42" spans="2:70">
      <c r="B42" s="95" t="s">
        <v>150</v>
      </c>
      <c r="C42" t="s">
        <v>165</v>
      </c>
      <c r="D42" s="101" t="s">
        <v>161</v>
      </c>
      <c r="E42" s="101">
        <v>0.150684931506849</v>
      </c>
      <c r="F42" s="95" t="s">
        <v>132</v>
      </c>
      <c r="G42" s="321"/>
      <c r="H42" s="321"/>
      <c r="I42" s="321"/>
      <c r="J42" s="321"/>
      <c r="K42" s="266" t="s">
        <v>150</v>
      </c>
      <c r="L42" s="266" t="str">
        <f t="shared" si="7"/>
        <v>TRA_Tru</v>
      </c>
      <c r="M42" s="266" t="s">
        <v>176</v>
      </c>
      <c r="N42" s="266">
        <f>[3]attached_energy_demand_split!A26</f>
        <v>0.0208182800695852</v>
      </c>
      <c r="O42" s="266" t="s">
        <v>132</v>
      </c>
      <c r="P42" s="266" t="s">
        <v>20</v>
      </c>
      <c r="T42" s="266" t="s">
        <v>150</v>
      </c>
      <c r="U42" s="266" t="str">
        <f t="shared" si="5"/>
        <v>TRA_Tru</v>
      </c>
      <c r="V42" s="266" t="str">
        <f t="shared" si="5"/>
        <v>RH20_21</v>
      </c>
      <c r="W42" s="266">
        <f>[3]attached_energy_demand_split!A88</f>
        <v>0.0216015909557287</v>
      </c>
      <c r="X42" s="266" t="s">
        <v>132</v>
      </c>
      <c r="Y42" s="266" t="s">
        <v>15</v>
      </c>
      <c r="AC42" s="266" t="s">
        <v>150</v>
      </c>
      <c r="AD42" s="266" t="str">
        <f t="shared" si="0"/>
        <v>TRA_Tru</v>
      </c>
      <c r="AE42" s="266" t="str">
        <f t="shared" si="0"/>
        <v>RH20_21</v>
      </c>
      <c r="AF42" s="266">
        <f>[3]attached_energy_demand_split!A59</f>
        <v>0.0212535167287306</v>
      </c>
      <c r="AG42" s="266" t="s">
        <v>132</v>
      </c>
      <c r="AH42" s="266" t="s">
        <v>21</v>
      </c>
      <c r="AL42" s="266" t="s">
        <v>150</v>
      </c>
      <c r="AM42" s="266" t="str">
        <f t="shared" si="1"/>
        <v>TRA_Tru</v>
      </c>
      <c r="AN42" s="266" t="str">
        <f t="shared" si="1"/>
        <v>RH20_21</v>
      </c>
      <c r="AO42" s="266">
        <f>[3]attached_energy_demand_summariz!B17</f>
        <v>0.0208717090489964</v>
      </c>
      <c r="AP42" s="266" t="s">
        <v>132</v>
      </c>
      <c r="AQ42" s="266" t="s">
        <v>18</v>
      </c>
      <c r="AU42" s="266" t="s">
        <v>150</v>
      </c>
      <c r="AV42" s="266" t="str">
        <f t="shared" si="2"/>
        <v>TRA_Tru</v>
      </c>
      <c r="AW42" s="266" t="str">
        <f t="shared" si="2"/>
        <v>RH20_21</v>
      </c>
      <c r="AX42" s="266">
        <f>[3]attached_energy_demand_summariz!F17</f>
        <v>0.0208022312711157</v>
      </c>
      <c r="AY42" s="266" t="s">
        <v>132</v>
      </c>
      <c r="AZ42" s="266" t="s">
        <v>17</v>
      </c>
      <c r="BD42" s="266" t="s">
        <v>150</v>
      </c>
      <c r="BE42" s="266" t="str">
        <f t="shared" si="3"/>
        <v>TRA_Tru</v>
      </c>
      <c r="BF42" s="266" t="str">
        <f t="shared" si="3"/>
        <v>RH20_21</v>
      </c>
      <c r="BG42" s="266">
        <f t="shared" si="6"/>
        <v>0.0208717090489964</v>
      </c>
      <c r="BH42" s="266" t="s">
        <v>132</v>
      </c>
      <c r="BI42" s="266" t="s">
        <v>19</v>
      </c>
      <c r="BM42" s="266" t="s">
        <v>150</v>
      </c>
      <c r="BN42" s="266" t="str">
        <f t="shared" si="4"/>
        <v>TRA_Tru</v>
      </c>
      <c r="BO42" s="266" t="str">
        <f t="shared" si="4"/>
        <v>RH20_21</v>
      </c>
      <c r="BP42" s="266">
        <f>[3]attached_energy_demand_summariz!J17</f>
        <v>0.0198829262198221</v>
      </c>
      <c r="BQ42" s="266" t="s">
        <v>132</v>
      </c>
      <c r="BR42" s="266" t="s">
        <v>16</v>
      </c>
    </row>
    <row r="43" spans="2:70">
      <c r="B43" s="103" t="s">
        <v>150</v>
      </c>
      <c r="C43" t="s">
        <v>165</v>
      </c>
      <c r="D43" s="104" t="s">
        <v>162</v>
      </c>
      <c r="E43" s="104">
        <v>0.0125570776255708</v>
      </c>
      <c r="F43" s="105" t="s">
        <v>132</v>
      </c>
      <c r="G43" s="321"/>
      <c r="H43" s="321"/>
      <c r="I43" s="321"/>
      <c r="J43" s="321"/>
      <c r="K43" s="330" t="s">
        <v>150</v>
      </c>
      <c r="L43" s="266" t="str">
        <f t="shared" si="7"/>
        <v>TRA_Tru</v>
      </c>
      <c r="M43" s="266" t="s">
        <v>177</v>
      </c>
      <c r="N43" s="266">
        <f>[3]attached_energy_demand_split!A28</f>
        <v>0.0209309345114678</v>
      </c>
      <c r="O43" s="266" t="s">
        <v>132</v>
      </c>
      <c r="P43" s="266" t="s">
        <v>20</v>
      </c>
      <c r="T43" s="266" t="s">
        <v>150</v>
      </c>
      <c r="U43" s="266" t="str">
        <f t="shared" si="5"/>
        <v>TRA_Tru</v>
      </c>
      <c r="V43" s="266" t="str">
        <f t="shared" si="5"/>
        <v>RH22_23</v>
      </c>
      <c r="W43" s="266">
        <f>[3]attached_energy_demand_split!A90</f>
        <v>0.0217726786365968</v>
      </c>
      <c r="X43" s="266" t="s">
        <v>132</v>
      </c>
      <c r="Y43" s="266" t="s">
        <v>15</v>
      </c>
      <c r="AC43" s="266" t="s">
        <v>150</v>
      </c>
      <c r="AD43" s="266" t="str">
        <f t="shared" si="0"/>
        <v>TRA_Tru</v>
      </c>
      <c r="AE43" s="266" t="str">
        <f t="shared" si="0"/>
        <v>RH22_23</v>
      </c>
      <c r="AF43" s="266">
        <f>[3]attached_energy_demand_split!A61</f>
        <v>0.0210192787763135</v>
      </c>
      <c r="AG43" s="266" t="s">
        <v>132</v>
      </c>
      <c r="AH43" s="266" t="s">
        <v>21</v>
      </c>
      <c r="AL43" s="266" t="s">
        <v>150</v>
      </c>
      <c r="AM43" s="266" t="str">
        <f t="shared" si="1"/>
        <v>TRA_Tru</v>
      </c>
      <c r="AN43" s="266" t="str">
        <f t="shared" si="1"/>
        <v>RH22_23</v>
      </c>
      <c r="AO43" s="266">
        <f>[3]attached_energy_demand_summariz!B18</f>
        <v>0.0210488298607682</v>
      </c>
      <c r="AP43" s="266" t="s">
        <v>132</v>
      </c>
      <c r="AQ43" s="266" t="s">
        <v>18</v>
      </c>
      <c r="AU43" s="266" t="s">
        <v>150</v>
      </c>
      <c r="AV43" s="266" t="str">
        <f t="shared" si="2"/>
        <v>TRA_Tru</v>
      </c>
      <c r="AW43" s="266" t="str">
        <f t="shared" si="2"/>
        <v>RH22_23</v>
      </c>
      <c r="AX43" s="266">
        <f>[3]attached_energy_demand_summariz!F18</f>
        <v>0.0211656433177729</v>
      </c>
      <c r="AY43" s="266" t="s">
        <v>132</v>
      </c>
      <c r="AZ43" s="266" t="s">
        <v>17</v>
      </c>
      <c r="BD43" s="266" t="s">
        <v>150</v>
      </c>
      <c r="BE43" s="266" t="str">
        <f t="shared" si="3"/>
        <v>TRA_Tru</v>
      </c>
      <c r="BF43" s="266" t="str">
        <f t="shared" si="3"/>
        <v>RH22_23</v>
      </c>
      <c r="BG43" s="266">
        <f t="shared" si="6"/>
        <v>0.0210488298607682</v>
      </c>
      <c r="BH43" s="266" t="s">
        <v>132</v>
      </c>
      <c r="BI43" s="266" t="s">
        <v>19</v>
      </c>
      <c r="BM43" s="266" t="s">
        <v>150</v>
      </c>
      <c r="BN43" s="266" t="str">
        <f t="shared" si="4"/>
        <v>TRA_Tru</v>
      </c>
      <c r="BO43" s="266" t="str">
        <f t="shared" si="4"/>
        <v>RH22_23</v>
      </c>
      <c r="BP43" s="266">
        <f>[3]attached_energy_demand_summariz!J18</f>
        <v>0.0203556140616899</v>
      </c>
      <c r="BQ43" s="266" t="s">
        <v>132</v>
      </c>
      <c r="BR43" s="266" t="s">
        <v>16</v>
      </c>
    </row>
    <row r="44" spans="2:70">
      <c r="B44" s="95" t="s">
        <v>150</v>
      </c>
      <c r="C44" t="s">
        <v>178</v>
      </c>
      <c r="D44" s="101" t="s">
        <v>151</v>
      </c>
      <c r="E44" s="101">
        <v>0.0941780821917808</v>
      </c>
      <c r="F44" s="95" t="s">
        <v>132</v>
      </c>
      <c r="G44" s="321"/>
      <c r="H44" s="321"/>
      <c r="I44" s="321"/>
      <c r="J44" s="321"/>
      <c r="K44" s="266" t="s">
        <v>150</v>
      </c>
      <c r="L44" s="266" t="str">
        <f t="shared" si="7"/>
        <v>TRA_Tru</v>
      </c>
      <c r="M44" s="266" t="s">
        <v>179</v>
      </c>
      <c r="N44" s="266">
        <f>[3]attached_energy_demand_split!B6</f>
        <v>0.0216934658061337</v>
      </c>
      <c r="O44" s="266" t="s">
        <v>132</v>
      </c>
      <c r="P44" s="266" t="s">
        <v>20</v>
      </c>
      <c r="T44" s="266" t="s">
        <v>150</v>
      </c>
      <c r="U44" s="266" t="str">
        <f t="shared" si="5"/>
        <v>TRA_Tru</v>
      </c>
      <c r="V44" s="266" t="str">
        <f t="shared" si="5"/>
        <v>SH0_1</v>
      </c>
      <c r="W44" s="266">
        <f>[3]attached_energy_demand_split!B68</f>
        <v>0.0174477618854123</v>
      </c>
      <c r="X44" s="266" t="s">
        <v>132</v>
      </c>
      <c r="Y44" s="266" t="s">
        <v>15</v>
      </c>
      <c r="AC44" s="266" t="s">
        <v>150</v>
      </c>
      <c r="AD44" s="266" t="str">
        <f t="shared" si="0"/>
        <v>TRA_Tru</v>
      </c>
      <c r="AE44" s="266" t="str">
        <f t="shared" si="0"/>
        <v>SH0_1</v>
      </c>
      <c r="AF44" s="266">
        <f>[3]attached_energy_demand_split!B39</f>
        <v>0.020811553801597</v>
      </c>
      <c r="AG44" s="266" t="s">
        <v>132</v>
      </c>
      <c r="AH44" s="266" t="s">
        <v>21</v>
      </c>
      <c r="AL44" s="266" t="s">
        <v>150</v>
      </c>
      <c r="AM44" s="266" t="str">
        <f t="shared" si="1"/>
        <v>TRA_Tru</v>
      </c>
      <c r="AN44" s="266" t="str">
        <f t="shared" si="1"/>
        <v>SH0_1</v>
      </c>
      <c r="AO44" s="266">
        <f>[3]attached_energy_demand_summariz!B19</f>
        <v>0.0202895899307037</v>
      </c>
      <c r="AP44" s="266" t="s">
        <v>132</v>
      </c>
      <c r="AQ44" s="266" t="s">
        <v>18</v>
      </c>
      <c r="AU44" s="266" t="s">
        <v>150</v>
      </c>
      <c r="AV44" s="266" t="str">
        <f t="shared" si="2"/>
        <v>TRA_Tru</v>
      </c>
      <c r="AW44" s="266" t="str">
        <f t="shared" si="2"/>
        <v>SH0_1</v>
      </c>
      <c r="AX44" s="266">
        <f>[3]attached_energy_demand_summariz!F19</f>
        <v>0.0235399975380162</v>
      </c>
      <c r="AY44" s="266" t="s">
        <v>132</v>
      </c>
      <c r="AZ44" s="266" t="s">
        <v>17</v>
      </c>
      <c r="BD44" s="266" t="s">
        <v>150</v>
      </c>
      <c r="BE44" s="266" t="str">
        <f t="shared" si="3"/>
        <v>TRA_Tru</v>
      </c>
      <c r="BF44" s="266" t="str">
        <f t="shared" si="3"/>
        <v>SH0_1</v>
      </c>
      <c r="BG44" s="266">
        <f t="shared" si="6"/>
        <v>0.0202895899307037</v>
      </c>
      <c r="BH44" s="266" t="s">
        <v>132</v>
      </c>
      <c r="BI44" s="266" t="s">
        <v>19</v>
      </c>
      <c r="BM44" s="266" t="s">
        <v>150</v>
      </c>
      <c r="BN44" s="266" t="str">
        <f t="shared" si="4"/>
        <v>TRA_Tru</v>
      </c>
      <c r="BO44" s="266" t="str">
        <f t="shared" si="4"/>
        <v>SH0_1</v>
      </c>
      <c r="BP44" s="266">
        <f>[3]attached_energy_demand_summariz!J19</f>
        <v>0.0179551706223591</v>
      </c>
      <c r="BQ44" s="266" t="s">
        <v>132</v>
      </c>
      <c r="BR44" s="266" t="s">
        <v>16</v>
      </c>
    </row>
    <row r="45" spans="2:70">
      <c r="B45" s="95" t="s">
        <v>150</v>
      </c>
      <c r="C45" t="s">
        <v>178</v>
      </c>
      <c r="D45" s="101" t="s">
        <v>152</v>
      </c>
      <c r="E45" s="101">
        <v>0.102739726027397</v>
      </c>
      <c r="F45" s="95" t="s">
        <v>132</v>
      </c>
      <c r="G45" s="321"/>
      <c r="H45" s="321"/>
      <c r="I45" s="321"/>
      <c r="J45" s="321"/>
      <c r="K45" s="266" t="s">
        <v>150</v>
      </c>
      <c r="L45" s="266" t="str">
        <f t="shared" si="7"/>
        <v>TRA_Tru</v>
      </c>
      <c r="M45" s="266" t="s">
        <v>180</v>
      </c>
      <c r="N45" s="266">
        <f>[3]attached_energy_demand_split!B8</f>
        <v>0.0210916294485409</v>
      </c>
      <c r="O45" s="266" t="s">
        <v>132</v>
      </c>
      <c r="P45" s="266" t="s">
        <v>20</v>
      </c>
      <c r="T45" s="266" t="s">
        <v>150</v>
      </c>
      <c r="U45" s="266" t="str">
        <f t="shared" si="5"/>
        <v>TRA_Tru</v>
      </c>
      <c r="V45" s="266" t="str">
        <f t="shared" si="5"/>
        <v>SH2_3</v>
      </c>
      <c r="W45" s="266">
        <f>[3]attached_energy_demand_split!B70</f>
        <v>0.0152457918759897</v>
      </c>
      <c r="X45" s="266" t="s">
        <v>132</v>
      </c>
      <c r="Y45" s="266" t="s">
        <v>15</v>
      </c>
      <c r="AC45" s="266" t="s">
        <v>150</v>
      </c>
      <c r="AD45" s="266" t="str">
        <f t="shared" si="0"/>
        <v>TRA_Tru</v>
      </c>
      <c r="AE45" s="266" t="str">
        <f t="shared" si="0"/>
        <v>SH2_3</v>
      </c>
      <c r="AF45" s="266">
        <f>[3]attached_energy_demand_split!B41</f>
        <v>0.0201796299239725</v>
      </c>
      <c r="AG45" s="266" t="s">
        <v>132</v>
      </c>
      <c r="AH45" s="266" t="s">
        <v>21</v>
      </c>
      <c r="AL45" s="266" t="s">
        <v>150</v>
      </c>
      <c r="AM45" s="266" t="str">
        <f t="shared" si="1"/>
        <v>TRA_Tru</v>
      </c>
      <c r="AN45" s="266" t="str">
        <f t="shared" si="1"/>
        <v>SH2_3</v>
      </c>
      <c r="AO45" s="266">
        <f>[3]attached_energy_demand_summariz!B20</f>
        <v>0.0188706568826577</v>
      </c>
      <c r="AP45" s="266" t="s">
        <v>132</v>
      </c>
      <c r="AQ45" s="266" t="s">
        <v>18</v>
      </c>
      <c r="AU45" s="266" t="s">
        <v>150</v>
      </c>
      <c r="AV45" s="266" t="str">
        <f t="shared" si="2"/>
        <v>TRA_Tru</v>
      </c>
      <c r="AW45" s="266" t="str">
        <f t="shared" si="2"/>
        <v>SH2_3</v>
      </c>
      <c r="AX45" s="266">
        <f>[3]attached_energy_demand_summariz!F20</f>
        <v>0.0213085433268016</v>
      </c>
      <c r="AY45" s="266" t="s">
        <v>132</v>
      </c>
      <c r="AZ45" s="266" t="s">
        <v>17</v>
      </c>
      <c r="BD45" s="266" t="s">
        <v>150</v>
      </c>
      <c r="BE45" s="266" t="str">
        <f t="shared" si="3"/>
        <v>TRA_Tru</v>
      </c>
      <c r="BF45" s="266" t="str">
        <f t="shared" si="3"/>
        <v>SH2_3</v>
      </c>
      <c r="BG45" s="266">
        <f t="shared" si="6"/>
        <v>0.0188706568826577</v>
      </c>
      <c r="BH45" s="266" t="s">
        <v>132</v>
      </c>
      <c r="BI45" s="266" t="s">
        <v>19</v>
      </c>
      <c r="BM45" s="266" t="s">
        <v>150</v>
      </c>
      <c r="BN45" s="266" t="str">
        <f t="shared" si="4"/>
        <v>TRA_Tru</v>
      </c>
      <c r="BO45" s="266" t="str">
        <f t="shared" si="4"/>
        <v>SH2_3</v>
      </c>
      <c r="BP45" s="266">
        <f>[3]attached_energy_demand_summariz!J20</f>
        <v>0.0165276898379839</v>
      </c>
      <c r="BQ45" s="266" t="s">
        <v>132</v>
      </c>
      <c r="BR45" s="266" t="s">
        <v>16</v>
      </c>
    </row>
    <row r="46" spans="2:70">
      <c r="B46" s="95" t="s">
        <v>150</v>
      </c>
      <c r="C46" t="s">
        <v>178</v>
      </c>
      <c r="D46" s="101" t="s">
        <v>153</v>
      </c>
      <c r="E46" s="101">
        <v>0.00856164383561644</v>
      </c>
      <c r="F46" s="95" t="s">
        <v>132</v>
      </c>
      <c r="G46" s="321"/>
      <c r="H46" s="321"/>
      <c r="I46" s="321"/>
      <c r="J46" s="321"/>
      <c r="K46" s="266" t="s">
        <v>150</v>
      </c>
      <c r="L46" s="266" t="str">
        <f t="shared" si="7"/>
        <v>TRA_Tru</v>
      </c>
      <c r="M46" s="266" t="s">
        <v>181</v>
      </c>
      <c r="N46" s="266">
        <f>[3]attached_energy_demand_split!B10</f>
        <v>0.0202885549117574</v>
      </c>
      <c r="O46" s="266" t="s">
        <v>132</v>
      </c>
      <c r="P46" s="266" t="s">
        <v>20</v>
      </c>
      <c r="T46" s="266" t="s">
        <v>150</v>
      </c>
      <c r="U46" s="266" t="str">
        <f t="shared" si="5"/>
        <v>TRA_Tru</v>
      </c>
      <c r="V46" s="266" t="str">
        <f t="shared" si="5"/>
        <v>SH4_5</v>
      </c>
      <c r="W46" s="266">
        <f>[3]attached_energy_demand_split!B72</f>
        <v>0.0140147850596432</v>
      </c>
      <c r="X46" s="266" t="s">
        <v>132</v>
      </c>
      <c r="Y46" s="266" t="s">
        <v>15</v>
      </c>
      <c r="AC46" s="266" t="s">
        <v>150</v>
      </c>
      <c r="AD46" s="266" t="str">
        <f t="shared" si="0"/>
        <v>TRA_Tru</v>
      </c>
      <c r="AE46" s="266" t="str">
        <f t="shared" si="0"/>
        <v>SH4_5</v>
      </c>
      <c r="AF46" s="266">
        <f>[3]attached_energy_demand_split!B43</f>
        <v>0.0196148395220663</v>
      </c>
      <c r="AG46" s="266" t="s">
        <v>132</v>
      </c>
      <c r="AH46" s="266" t="s">
        <v>21</v>
      </c>
      <c r="AL46" s="266" t="s">
        <v>150</v>
      </c>
      <c r="AM46" s="266" t="str">
        <f t="shared" si="1"/>
        <v>TRA_Tru</v>
      </c>
      <c r="AN46" s="266" t="str">
        <f t="shared" si="1"/>
        <v>SH4_5</v>
      </c>
      <c r="AO46" s="266">
        <f>[3]attached_energy_demand_summariz!B21</f>
        <v>0.017500502969476</v>
      </c>
      <c r="AP46" s="266" t="s">
        <v>132</v>
      </c>
      <c r="AQ46" s="266" t="s">
        <v>18</v>
      </c>
      <c r="AU46" s="266" t="s">
        <v>150</v>
      </c>
      <c r="AV46" s="266" t="str">
        <f t="shared" si="2"/>
        <v>TRA_Tru</v>
      </c>
      <c r="AW46" s="266" t="str">
        <f t="shared" si="2"/>
        <v>SH4_5</v>
      </c>
      <c r="AX46" s="266">
        <f>[3]attached_energy_demand_summariz!F21</f>
        <v>0.0184793639312763</v>
      </c>
      <c r="AY46" s="266" t="s">
        <v>132</v>
      </c>
      <c r="AZ46" s="266" t="s">
        <v>17</v>
      </c>
      <c r="BD46" s="266" t="s">
        <v>150</v>
      </c>
      <c r="BE46" s="266" t="str">
        <f t="shared" si="3"/>
        <v>TRA_Tru</v>
      </c>
      <c r="BF46" s="266" t="str">
        <f t="shared" si="3"/>
        <v>SH4_5</v>
      </c>
      <c r="BG46" s="266">
        <f t="shared" si="6"/>
        <v>0.017500502969476</v>
      </c>
      <c r="BH46" s="266" t="s">
        <v>132</v>
      </c>
      <c r="BI46" s="266" t="s">
        <v>19</v>
      </c>
      <c r="BM46" s="266" t="s">
        <v>150</v>
      </c>
      <c r="BN46" s="266" t="str">
        <f t="shared" si="4"/>
        <v>TRA_Tru</v>
      </c>
      <c r="BO46" s="266" t="str">
        <f t="shared" si="4"/>
        <v>SH4_5</v>
      </c>
      <c r="BP46" s="266">
        <f>[3]attached_energy_demand_summariz!J21</f>
        <v>0.0151049714226367</v>
      </c>
      <c r="BQ46" s="266" t="s">
        <v>132</v>
      </c>
      <c r="BR46" s="266" t="s">
        <v>16</v>
      </c>
    </row>
    <row r="47" spans="2:70">
      <c r="B47" s="102" t="s">
        <v>150</v>
      </c>
      <c r="C47" t="s">
        <v>178</v>
      </c>
      <c r="D47" s="101" t="s">
        <v>154</v>
      </c>
      <c r="E47" s="101">
        <v>0.126826484018265</v>
      </c>
      <c r="F47" s="95" t="s">
        <v>132</v>
      </c>
      <c r="G47" s="321"/>
      <c r="H47" s="321"/>
      <c r="I47" s="321"/>
      <c r="J47" s="321"/>
      <c r="K47" s="330" t="s">
        <v>150</v>
      </c>
      <c r="L47" s="266" t="str">
        <f t="shared" si="7"/>
        <v>TRA_Tru</v>
      </c>
      <c r="M47" s="266" t="s">
        <v>182</v>
      </c>
      <c r="N47" s="266">
        <f>[3]attached_energy_demand_split!B12</f>
        <v>0.0192322364169783</v>
      </c>
      <c r="O47" s="266" t="s">
        <v>132</v>
      </c>
      <c r="P47" s="266" t="s">
        <v>20</v>
      </c>
      <c r="T47" s="266" t="s">
        <v>150</v>
      </c>
      <c r="U47" s="266" t="str">
        <f t="shared" si="5"/>
        <v>TRA_Tru</v>
      </c>
      <c r="V47" s="266" t="str">
        <f t="shared" si="5"/>
        <v>SH6_7</v>
      </c>
      <c r="W47" s="266">
        <f>[3]attached_energy_demand_split!B74</f>
        <v>0.0138604432096002</v>
      </c>
      <c r="X47" s="266" t="s">
        <v>132</v>
      </c>
      <c r="Y47" s="266" t="s">
        <v>15</v>
      </c>
      <c r="AC47" s="266" t="s">
        <v>150</v>
      </c>
      <c r="AD47" s="266" t="str">
        <f t="shared" si="0"/>
        <v>TRA_Tru</v>
      </c>
      <c r="AE47" s="266" t="str">
        <f t="shared" si="0"/>
        <v>SH6_7</v>
      </c>
      <c r="AF47" s="266">
        <f>[3]attached_energy_demand_split!B45</f>
        <v>0.0172789981084644</v>
      </c>
      <c r="AG47" s="266" t="s">
        <v>132</v>
      </c>
      <c r="AH47" s="266" t="s">
        <v>21</v>
      </c>
      <c r="AL47" s="266" t="s">
        <v>150</v>
      </c>
      <c r="AM47" s="266" t="str">
        <f t="shared" si="1"/>
        <v>TRA_Tru</v>
      </c>
      <c r="AN47" s="266" t="str">
        <f t="shared" si="1"/>
        <v>SH6_7</v>
      </c>
      <c r="AO47" s="266">
        <f>[3]attached_energy_demand_summariz!B22</f>
        <v>0.016421193779789</v>
      </c>
      <c r="AP47" s="266" t="s">
        <v>132</v>
      </c>
      <c r="AQ47" s="266" t="s">
        <v>18</v>
      </c>
      <c r="AU47" s="266" t="s">
        <v>150</v>
      </c>
      <c r="AV47" s="266" t="str">
        <f t="shared" si="2"/>
        <v>TRA_Tru</v>
      </c>
      <c r="AW47" s="266" t="str">
        <f t="shared" si="2"/>
        <v>SH6_7</v>
      </c>
      <c r="AX47" s="266">
        <f>[3]attached_energy_demand_summariz!F22</f>
        <v>0.0171996217128879</v>
      </c>
      <c r="AY47" s="266" t="s">
        <v>132</v>
      </c>
      <c r="AZ47" s="266" t="s">
        <v>17</v>
      </c>
      <c r="BD47" s="266" t="s">
        <v>150</v>
      </c>
      <c r="BE47" s="266" t="str">
        <f t="shared" si="3"/>
        <v>TRA_Tru</v>
      </c>
      <c r="BF47" s="266" t="str">
        <f t="shared" si="3"/>
        <v>SH6_7</v>
      </c>
      <c r="BG47" s="266">
        <f t="shared" si="6"/>
        <v>0.016421193779789</v>
      </c>
      <c r="BH47" s="266" t="s">
        <v>132</v>
      </c>
      <c r="BI47" s="266" t="s">
        <v>19</v>
      </c>
      <c r="BM47" s="266" t="s">
        <v>150</v>
      </c>
      <c r="BN47" s="266" t="str">
        <f t="shared" si="4"/>
        <v>TRA_Tru</v>
      </c>
      <c r="BO47" s="266" t="str">
        <f t="shared" si="4"/>
        <v>SH6_7</v>
      </c>
      <c r="BP47" s="266">
        <f>[3]attached_energy_demand_summariz!J22</f>
        <v>0.0145346694510143</v>
      </c>
      <c r="BQ47" s="266" t="s">
        <v>132</v>
      </c>
      <c r="BR47" s="266" t="s">
        <v>16</v>
      </c>
    </row>
    <row r="48" spans="2:70">
      <c r="B48" s="95" t="s">
        <v>150</v>
      </c>
      <c r="C48" t="s">
        <v>178</v>
      </c>
      <c r="D48" s="101" t="s">
        <v>155</v>
      </c>
      <c r="E48" s="101">
        <v>0.138356164383562</v>
      </c>
      <c r="F48" s="95" t="s">
        <v>132</v>
      </c>
      <c r="G48" s="321"/>
      <c r="H48" s="321"/>
      <c r="I48" s="321"/>
      <c r="J48" s="321"/>
      <c r="K48" s="266" t="s">
        <v>150</v>
      </c>
      <c r="L48" s="266" t="str">
        <f t="shared" si="7"/>
        <v>TRA_Tru</v>
      </c>
      <c r="M48" s="266" t="s">
        <v>183</v>
      </c>
      <c r="N48" s="266">
        <f>[3]attached_energy_demand_split!B14</f>
        <v>0.0187485070114251</v>
      </c>
      <c r="O48" s="266" t="s">
        <v>132</v>
      </c>
      <c r="P48" s="266" t="s">
        <v>20</v>
      </c>
      <c r="T48" s="266" t="s">
        <v>150</v>
      </c>
      <c r="U48" s="266" t="str">
        <f t="shared" si="5"/>
        <v>TRA_Tru</v>
      </c>
      <c r="V48" s="266" t="str">
        <f t="shared" si="5"/>
        <v>SH8_9</v>
      </c>
      <c r="W48" s="266">
        <f>[3]attached_energy_demand_split!B76</f>
        <v>0.0147551071793505</v>
      </c>
      <c r="X48" s="266" t="s">
        <v>132</v>
      </c>
      <c r="Y48" s="266" t="s">
        <v>15</v>
      </c>
      <c r="AC48" s="266" t="s">
        <v>150</v>
      </c>
      <c r="AD48" s="266" t="str">
        <f t="shared" si="0"/>
        <v>TRA_Tru</v>
      </c>
      <c r="AE48" s="266" t="str">
        <f t="shared" si="0"/>
        <v>SH8_9</v>
      </c>
      <c r="AF48" s="266">
        <f>[3]attached_energy_demand_split!B47</f>
        <v>0.0155886992614423</v>
      </c>
      <c r="AG48" s="266" t="s">
        <v>132</v>
      </c>
      <c r="AH48" s="266" t="s">
        <v>21</v>
      </c>
      <c r="AL48" s="266" t="s">
        <v>150</v>
      </c>
      <c r="AM48" s="266" t="str">
        <f t="shared" si="1"/>
        <v>TRA_Tru</v>
      </c>
      <c r="AN48" s="266" t="str">
        <f t="shared" si="1"/>
        <v>SH8_9</v>
      </c>
      <c r="AO48" s="266">
        <f>[3]attached_energy_demand_summariz!B23</f>
        <v>0.0161398429577345</v>
      </c>
      <c r="AP48" s="266" t="s">
        <v>132</v>
      </c>
      <c r="AQ48" s="266" t="s">
        <v>18</v>
      </c>
      <c r="AU48" s="266" t="s">
        <v>150</v>
      </c>
      <c r="AV48" s="266" t="str">
        <f t="shared" si="2"/>
        <v>TRA_Tru</v>
      </c>
      <c r="AW48" s="266" t="str">
        <f t="shared" si="2"/>
        <v>SH8_9</v>
      </c>
      <c r="AX48" s="266">
        <f>[3]attached_energy_demand_summariz!F23</f>
        <v>0.017030245273227</v>
      </c>
      <c r="AY48" s="266" t="s">
        <v>132</v>
      </c>
      <c r="AZ48" s="266" t="s">
        <v>17</v>
      </c>
      <c r="BD48" s="266" t="s">
        <v>150</v>
      </c>
      <c r="BE48" s="266" t="str">
        <f t="shared" si="3"/>
        <v>TRA_Tru</v>
      </c>
      <c r="BF48" s="266" t="str">
        <f t="shared" si="3"/>
        <v>SH8_9</v>
      </c>
      <c r="BG48" s="266">
        <f t="shared" si="6"/>
        <v>0.0161398429577345</v>
      </c>
      <c r="BH48" s="266" t="s">
        <v>132</v>
      </c>
      <c r="BI48" s="266" t="s">
        <v>19</v>
      </c>
      <c r="BM48" s="266" t="s">
        <v>150</v>
      </c>
      <c r="BN48" s="266" t="str">
        <f t="shared" si="4"/>
        <v>TRA_Tru</v>
      </c>
      <c r="BO48" s="266" t="str">
        <f t="shared" si="4"/>
        <v>SH8_9</v>
      </c>
      <c r="BP48" s="266">
        <f>[3]attached_energy_demand_summariz!J23</f>
        <v>0.0145766560632275</v>
      </c>
      <c r="BQ48" s="266" t="s">
        <v>132</v>
      </c>
      <c r="BR48" s="266" t="s">
        <v>16</v>
      </c>
    </row>
    <row r="49" spans="2:70">
      <c r="B49" s="95" t="s">
        <v>150</v>
      </c>
      <c r="C49" t="s">
        <v>178</v>
      </c>
      <c r="D49" s="101" t="s">
        <v>156</v>
      </c>
      <c r="E49" s="101">
        <v>0.0115296803652968</v>
      </c>
      <c r="F49" s="95" t="s">
        <v>132</v>
      </c>
      <c r="G49" s="321"/>
      <c r="H49" s="321"/>
      <c r="I49" s="321"/>
      <c r="J49" s="321"/>
      <c r="K49" s="266" t="s">
        <v>150</v>
      </c>
      <c r="L49" s="266" t="str">
        <f t="shared" si="7"/>
        <v>TRA_Tru</v>
      </c>
      <c r="M49" s="266" t="s">
        <v>184</v>
      </c>
      <c r="N49" s="266">
        <f>[3]attached_energy_demand_split!B16</f>
        <v>0.0186780472400084</v>
      </c>
      <c r="O49" s="266" t="s">
        <v>132</v>
      </c>
      <c r="P49" s="266" t="s">
        <v>20</v>
      </c>
      <c r="T49" s="266" t="s">
        <v>150</v>
      </c>
      <c r="U49" s="266" t="str">
        <f t="shared" si="5"/>
        <v>TRA_Tru</v>
      </c>
      <c r="V49" s="266" t="str">
        <f t="shared" si="5"/>
        <v>SH10_11</v>
      </c>
      <c r="W49" s="266">
        <f>[3]attached_energy_demand_split!B78</f>
        <v>0.0171866616430302</v>
      </c>
      <c r="X49" s="266" t="s">
        <v>132</v>
      </c>
      <c r="Y49" s="266" t="s">
        <v>15</v>
      </c>
      <c r="AC49" s="266" t="s">
        <v>150</v>
      </c>
      <c r="AD49" s="266" t="str">
        <f t="shared" si="0"/>
        <v>TRA_Tru</v>
      </c>
      <c r="AE49" s="266" t="str">
        <f t="shared" si="0"/>
        <v>SH10_11</v>
      </c>
      <c r="AF49" s="266">
        <f>[3]attached_energy_demand_split!B49</f>
        <v>0.0150973156957682</v>
      </c>
      <c r="AG49" s="266" t="s">
        <v>132</v>
      </c>
      <c r="AH49" s="266" t="s">
        <v>21</v>
      </c>
      <c r="AL49" s="266" t="s">
        <v>150</v>
      </c>
      <c r="AM49" s="266" t="str">
        <f t="shared" si="1"/>
        <v>TRA_Tru</v>
      </c>
      <c r="AN49" s="266" t="str">
        <f t="shared" si="1"/>
        <v>SH10_11</v>
      </c>
      <c r="AO49" s="266">
        <f>[3]attached_energy_demand_summariz!B24</f>
        <v>0.0171295457469424</v>
      </c>
      <c r="AP49" s="266" t="s">
        <v>132</v>
      </c>
      <c r="AQ49" s="266" t="s">
        <v>18</v>
      </c>
      <c r="AU49" s="266" t="s">
        <v>150</v>
      </c>
      <c r="AV49" s="266" t="str">
        <f t="shared" si="2"/>
        <v>TRA_Tru</v>
      </c>
      <c r="AW49" s="266" t="str">
        <f t="shared" si="2"/>
        <v>SH10_11</v>
      </c>
      <c r="AX49" s="266">
        <f>[3]attached_energy_demand_summariz!F24</f>
        <v>0.0187148851387562</v>
      </c>
      <c r="AY49" s="266" t="s">
        <v>132</v>
      </c>
      <c r="AZ49" s="266" t="s">
        <v>17</v>
      </c>
      <c r="BD49" s="266" t="s">
        <v>150</v>
      </c>
      <c r="BE49" s="266" t="str">
        <f t="shared" si="3"/>
        <v>TRA_Tru</v>
      </c>
      <c r="BF49" s="266" t="str">
        <f t="shared" si="3"/>
        <v>SH10_11</v>
      </c>
      <c r="BG49" s="266">
        <f t="shared" si="6"/>
        <v>0.0171295457469424</v>
      </c>
      <c r="BH49" s="266" t="s">
        <v>132</v>
      </c>
      <c r="BI49" s="266" t="s">
        <v>19</v>
      </c>
      <c r="BM49" s="266" t="s">
        <v>150</v>
      </c>
      <c r="BN49" s="266" t="str">
        <f t="shared" si="4"/>
        <v>TRA_Tru</v>
      </c>
      <c r="BO49" s="266" t="str">
        <f t="shared" si="4"/>
        <v>SH10_11</v>
      </c>
      <c r="BP49" s="266">
        <f>[3]attached_energy_demand_summariz!J24</f>
        <v>0.0159708190171488</v>
      </c>
      <c r="BQ49" s="266" t="s">
        <v>132</v>
      </c>
      <c r="BR49" s="266" t="s">
        <v>16</v>
      </c>
    </row>
    <row r="50" spans="2:70">
      <c r="B50" s="95" t="s">
        <v>150</v>
      </c>
      <c r="C50" t="s">
        <v>178</v>
      </c>
      <c r="D50" s="101" t="s">
        <v>157</v>
      </c>
      <c r="E50" s="101">
        <v>0.0992009132420091</v>
      </c>
      <c r="F50" s="95" t="s">
        <v>132</v>
      </c>
      <c r="G50" s="321"/>
      <c r="H50" s="321"/>
      <c r="I50" s="321"/>
      <c r="J50" s="321"/>
      <c r="K50" s="266" t="s">
        <v>150</v>
      </c>
      <c r="L50" s="266" t="str">
        <f t="shared" si="7"/>
        <v>TRA_Tru</v>
      </c>
      <c r="M50" s="266" t="s">
        <v>185</v>
      </c>
      <c r="N50" s="266">
        <f>[3]attached_energy_demand_split!B18</f>
        <v>0.0193543241840057</v>
      </c>
      <c r="O50" s="266" t="s">
        <v>132</v>
      </c>
      <c r="P50" s="266" t="s">
        <v>20</v>
      </c>
      <c r="T50" s="266" t="s">
        <v>150</v>
      </c>
      <c r="U50" s="266" t="str">
        <f t="shared" si="5"/>
        <v>TRA_Tru</v>
      </c>
      <c r="V50" s="266" t="str">
        <f t="shared" si="5"/>
        <v>SH12_13</v>
      </c>
      <c r="W50" s="266">
        <f>[3]attached_energy_demand_split!B80</f>
        <v>0.0185329663536096</v>
      </c>
      <c r="X50" s="266" t="s">
        <v>132</v>
      </c>
      <c r="Y50" s="266" t="s">
        <v>15</v>
      </c>
      <c r="AC50" s="266" t="s">
        <v>150</v>
      </c>
      <c r="AD50" s="266" t="str">
        <f t="shared" si="0"/>
        <v>TRA_Tru</v>
      </c>
      <c r="AE50" s="266" t="str">
        <f t="shared" si="0"/>
        <v>SH12_13</v>
      </c>
      <c r="AF50" s="266">
        <f>[3]attached_energy_demand_split!B51</f>
        <v>0.0157162719062912</v>
      </c>
      <c r="AG50" s="266" t="s">
        <v>132</v>
      </c>
      <c r="AH50" s="266" t="s">
        <v>21</v>
      </c>
      <c r="AL50" s="266" t="s">
        <v>150</v>
      </c>
      <c r="AM50" s="266" t="str">
        <f t="shared" si="1"/>
        <v>TRA_Tru</v>
      </c>
      <c r="AN50" s="266" t="str">
        <f t="shared" si="1"/>
        <v>SH12_13</v>
      </c>
      <c r="AO50" s="266">
        <f>[3]attached_energy_demand_summariz!B25</f>
        <v>0.0184909585816698</v>
      </c>
      <c r="AP50" s="266" t="s">
        <v>132</v>
      </c>
      <c r="AQ50" s="266" t="s">
        <v>18</v>
      </c>
      <c r="AU50" s="266" t="s">
        <v>150</v>
      </c>
      <c r="AV50" s="266" t="str">
        <f t="shared" si="2"/>
        <v>TRA_Tru</v>
      </c>
      <c r="AW50" s="266" t="str">
        <f t="shared" si="2"/>
        <v>SH12_13</v>
      </c>
      <c r="AX50" s="266">
        <f>[3]attached_energy_demand_summariz!F25</f>
        <v>0.0213435574080405</v>
      </c>
      <c r="AY50" s="266" t="s">
        <v>132</v>
      </c>
      <c r="AZ50" s="266" t="s">
        <v>17</v>
      </c>
      <c r="BD50" s="266" t="s">
        <v>150</v>
      </c>
      <c r="BE50" s="266" t="str">
        <f t="shared" si="3"/>
        <v>TRA_Tru</v>
      </c>
      <c r="BF50" s="266" t="str">
        <f t="shared" si="3"/>
        <v>SH12_13</v>
      </c>
      <c r="BG50" s="266">
        <f t="shared" si="6"/>
        <v>0.0184909585816698</v>
      </c>
      <c r="BH50" s="266" t="s">
        <v>132</v>
      </c>
      <c r="BI50" s="266" t="s">
        <v>19</v>
      </c>
      <c r="BM50" s="266" t="s">
        <v>150</v>
      </c>
      <c r="BN50" s="266" t="str">
        <f t="shared" si="4"/>
        <v>TRA_Tru</v>
      </c>
      <c r="BO50" s="266" t="str">
        <f t="shared" si="4"/>
        <v>SH12_13</v>
      </c>
      <c r="BP50" s="266">
        <f>[3]attached_energy_demand_summariz!J25</f>
        <v>0.017507673056402</v>
      </c>
      <c r="BQ50" s="266" t="s">
        <v>132</v>
      </c>
      <c r="BR50" s="266" t="s">
        <v>16</v>
      </c>
    </row>
    <row r="51" spans="2:70">
      <c r="B51" s="102" t="s">
        <v>150</v>
      </c>
      <c r="C51" t="s">
        <v>178</v>
      </c>
      <c r="D51" s="101" t="s">
        <v>158</v>
      </c>
      <c r="E51" s="101">
        <v>0.108219178082192</v>
      </c>
      <c r="F51" s="95" t="s">
        <v>132</v>
      </c>
      <c r="K51" s="330" t="s">
        <v>150</v>
      </c>
      <c r="L51" s="266" t="str">
        <f t="shared" si="7"/>
        <v>TRA_Tru</v>
      </c>
      <c r="M51" s="266" t="s">
        <v>186</v>
      </c>
      <c r="N51" s="266">
        <f>[3]attached_energy_demand_split!B20</f>
        <v>0.0204723701496402</v>
      </c>
      <c r="O51" s="266" t="s">
        <v>132</v>
      </c>
      <c r="P51" s="266" t="s">
        <v>20</v>
      </c>
      <c r="T51" s="266" t="s">
        <v>150</v>
      </c>
      <c r="U51" s="266" t="str">
        <f t="shared" si="5"/>
        <v>TRA_Tru</v>
      </c>
      <c r="V51" s="266" t="str">
        <f t="shared" si="5"/>
        <v>SH14_15</v>
      </c>
      <c r="W51" s="266">
        <f>[3]attached_energy_demand_split!B82</f>
        <v>0.0189446065338263</v>
      </c>
      <c r="X51" s="266" t="s">
        <v>132</v>
      </c>
      <c r="Y51" s="266" t="s">
        <v>15</v>
      </c>
      <c r="AC51" s="266" t="s">
        <v>150</v>
      </c>
      <c r="AD51" s="266" t="str">
        <f t="shared" si="0"/>
        <v>TRA_Tru</v>
      </c>
      <c r="AE51" s="266" t="str">
        <f t="shared" si="0"/>
        <v>SH14_15</v>
      </c>
      <c r="AF51" s="266">
        <f>[3]attached_energy_demand_split!B53</f>
        <v>0.0181694864820914</v>
      </c>
      <c r="AG51" s="266" t="s">
        <v>132</v>
      </c>
      <c r="AH51" s="266" t="s">
        <v>21</v>
      </c>
      <c r="AL51" s="266" t="s">
        <v>150</v>
      </c>
      <c r="AM51" s="266" t="str">
        <f t="shared" si="1"/>
        <v>TRA_Tru</v>
      </c>
      <c r="AN51" s="266" t="str">
        <f t="shared" si="1"/>
        <v>SH14_15</v>
      </c>
      <c r="AO51" s="266">
        <f>[3]attached_energy_demand_summariz!B26</f>
        <v>0.019740368004096</v>
      </c>
      <c r="AP51" s="266" t="s">
        <v>132</v>
      </c>
      <c r="AQ51" s="266" t="s">
        <v>18</v>
      </c>
      <c r="AU51" s="266" t="s">
        <v>150</v>
      </c>
      <c r="AV51" s="266" t="str">
        <f t="shared" si="2"/>
        <v>TRA_Tru</v>
      </c>
      <c r="AW51" s="266" t="str">
        <f t="shared" si="2"/>
        <v>SH14_15</v>
      </c>
      <c r="AX51" s="266">
        <f>[3]attached_energy_demand_summariz!F26</f>
        <v>0.022952067498314</v>
      </c>
      <c r="AY51" s="266" t="s">
        <v>132</v>
      </c>
      <c r="AZ51" s="266" t="s">
        <v>17</v>
      </c>
      <c r="BD51" s="266" t="s">
        <v>150</v>
      </c>
      <c r="BE51" s="266" t="str">
        <f t="shared" si="3"/>
        <v>TRA_Tru</v>
      </c>
      <c r="BF51" s="266" t="str">
        <f t="shared" si="3"/>
        <v>SH14_15</v>
      </c>
      <c r="BG51" s="266">
        <f t="shared" si="6"/>
        <v>0.019740368004096</v>
      </c>
      <c r="BH51" s="266" t="s">
        <v>132</v>
      </c>
      <c r="BI51" s="266" t="s">
        <v>19</v>
      </c>
      <c r="BM51" s="266" t="s">
        <v>150</v>
      </c>
      <c r="BN51" s="266" t="str">
        <f t="shared" si="4"/>
        <v>TRA_Tru</v>
      </c>
      <c r="BO51" s="266" t="str">
        <f t="shared" si="4"/>
        <v>SH14_15</v>
      </c>
      <c r="BP51" s="266">
        <f>[3]attached_energy_demand_summariz!J26</f>
        <v>0.0181633093566083</v>
      </c>
      <c r="BQ51" s="266" t="s">
        <v>132</v>
      </c>
      <c r="BR51" s="266" t="s">
        <v>16</v>
      </c>
    </row>
    <row r="52" spans="2:70">
      <c r="B52" s="95" t="s">
        <v>150</v>
      </c>
      <c r="C52" t="s">
        <v>178</v>
      </c>
      <c r="D52" s="101" t="s">
        <v>159</v>
      </c>
      <c r="E52" s="101">
        <v>0.00901826484018265</v>
      </c>
      <c r="F52" s="95" t="s">
        <v>132</v>
      </c>
      <c r="K52" s="266" t="s">
        <v>150</v>
      </c>
      <c r="L52" s="266" t="str">
        <f t="shared" si="7"/>
        <v>TRA_Tru</v>
      </c>
      <c r="M52" s="266" t="s">
        <v>187</v>
      </c>
      <c r="N52" s="266">
        <f>[3]attached_energy_demand_split!B22</f>
        <v>0.021278922422278</v>
      </c>
      <c r="O52" s="266" t="s">
        <v>132</v>
      </c>
      <c r="P52" s="266" t="s">
        <v>20</v>
      </c>
      <c r="T52" s="266" t="s">
        <v>150</v>
      </c>
      <c r="U52" s="266" t="str">
        <f t="shared" si="5"/>
        <v>TRA_Tru</v>
      </c>
      <c r="V52" s="266" t="str">
        <f t="shared" si="5"/>
        <v>SH16_17</v>
      </c>
      <c r="W52" s="266">
        <f>[3]attached_energy_demand_split!B84</f>
        <v>0.0187938640201366</v>
      </c>
      <c r="X52" s="266" t="s">
        <v>132</v>
      </c>
      <c r="Y52" s="266" t="s">
        <v>15</v>
      </c>
      <c r="AC52" s="266" t="s">
        <v>150</v>
      </c>
      <c r="AD52" s="266" t="str">
        <f t="shared" si="0"/>
        <v>TRA_Tru</v>
      </c>
      <c r="AE52" s="266" t="str">
        <f t="shared" si="0"/>
        <v>SH16_17</v>
      </c>
      <c r="AF52" s="266">
        <f>[3]attached_energy_demand_split!B55</f>
        <v>0.0199388030090388</v>
      </c>
      <c r="AG52" s="266" t="s">
        <v>132</v>
      </c>
      <c r="AH52" s="266" t="s">
        <v>21</v>
      </c>
      <c r="AL52" s="266" t="s">
        <v>150</v>
      </c>
      <c r="AM52" s="266" t="str">
        <f t="shared" si="1"/>
        <v>TRA_Tru</v>
      </c>
      <c r="AN52" s="266" t="str">
        <f t="shared" si="1"/>
        <v>SH16_17</v>
      </c>
      <c r="AO52" s="266">
        <f>[3]attached_energy_demand_summariz!B27</f>
        <v>0.0204205397465977</v>
      </c>
      <c r="AP52" s="266" t="s">
        <v>132</v>
      </c>
      <c r="AQ52" s="266" t="s">
        <v>18</v>
      </c>
      <c r="AU52" s="266" t="s">
        <v>150</v>
      </c>
      <c r="AV52" s="266" t="str">
        <f t="shared" si="2"/>
        <v>TRA_Tru</v>
      </c>
      <c r="AW52" s="266" t="str">
        <f t="shared" si="2"/>
        <v>SH16_17</v>
      </c>
      <c r="AX52" s="266">
        <f>[3]attached_energy_demand_summariz!F27</f>
        <v>0.0237104459107458</v>
      </c>
      <c r="AY52" s="266" t="s">
        <v>132</v>
      </c>
      <c r="AZ52" s="266" t="s">
        <v>17</v>
      </c>
      <c r="BD52" s="266" t="s">
        <v>150</v>
      </c>
      <c r="BE52" s="266" t="str">
        <f t="shared" si="3"/>
        <v>TRA_Tru</v>
      </c>
      <c r="BF52" s="266" t="str">
        <f t="shared" si="3"/>
        <v>SH16_17</v>
      </c>
      <c r="BG52" s="266">
        <f t="shared" si="6"/>
        <v>0.0204205397465977</v>
      </c>
      <c r="BH52" s="266" t="s">
        <v>132</v>
      </c>
      <c r="BI52" s="266" t="s">
        <v>19</v>
      </c>
      <c r="BM52" s="266" t="s">
        <v>150</v>
      </c>
      <c r="BN52" s="266" t="str">
        <f t="shared" si="4"/>
        <v>TRA_Tru</v>
      </c>
      <c r="BO52" s="266" t="str">
        <f t="shared" si="4"/>
        <v>SH16_17</v>
      </c>
      <c r="BP52" s="266">
        <f>[3]attached_energy_demand_summariz!J27</f>
        <v>0.0183806633707893</v>
      </c>
      <c r="BQ52" s="266" t="s">
        <v>132</v>
      </c>
      <c r="BR52" s="266" t="s">
        <v>16</v>
      </c>
    </row>
    <row r="53" spans="2:70">
      <c r="B53" s="95" t="s">
        <v>150</v>
      </c>
      <c r="C53" t="s">
        <v>178</v>
      </c>
      <c r="D53" s="101" t="s">
        <v>160</v>
      </c>
      <c r="E53" s="101">
        <v>0.138127853881279</v>
      </c>
      <c r="F53" s="95" t="s">
        <v>132</v>
      </c>
      <c r="K53" s="266" t="s">
        <v>150</v>
      </c>
      <c r="L53" s="266" t="str">
        <f t="shared" si="7"/>
        <v>TRA_Tru</v>
      </c>
      <c r="M53" s="266" t="s">
        <v>188</v>
      </c>
      <c r="N53" s="266">
        <f>[3]attached_energy_demand_split!B24</f>
        <v>0.0217388347288327</v>
      </c>
      <c r="O53" s="266" t="s">
        <v>132</v>
      </c>
      <c r="P53" s="266" t="s">
        <v>20</v>
      </c>
      <c r="T53" s="266" t="s">
        <v>150</v>
      </c>
      <c r="U53" s="266" t="str">
        <f t="shared" si="5"/>
        <v>TRA_Tru</v>
      </c>
      <c r="V53" s="266" t="str">
        <f t="shared" si="5"/>
        <v>SH18_19</v>
      </c>
      <c r="W53" s="266">
        <f>[3]attached_energy_demand_split!B86</f>
        <v>0.0189293212414044</v>
      </c>
      <c r="X53" s="266" t="s">
        <v>132</v>
      </c>
      <c r="Y53" s="266" t="s">
        <v>15</v>
      </c>
      <c r="AC53" s="266" t="s">
        <v>150</v>
      </c>
      <c r="AD53" s="266" t="str">
        <f t="shared" si="0"/>
        <v>TRA_Tru</v>
      </c>
      <c r="AE53" s="266" t="str">
        <f t="shared" si="0"/>
        <v>SH18_19</v>
      </c>
      <c r="AF53" s="266">
        <f>[3]attached_energy_demand_split!B57</f>
        <v>0.0205951831792654</v>
      </c>
      <c r="AG53" s="266" t="s">
        <v>132</v>
      </c>
      <c r="AH53" s="266" t="s">
        <v>21</v>
      </c>
      <c r="AL53" s="266" t="s">
        <v>150</v>
      </c>
      <c r="AM53" s="266" t="str">
        <f t="shared" si="1"/>
        <v>TRA_Tru</v>
      </c>
      <c r="AN53" s="266" t="str">
        <f t="shared" si="1"/>
        <v>SH18_19</v>
      </c>
      <c r="AO53" s="266">
        <f>[3]attached_energy_demand_summariz!B28</f>
        <v>0.0206910653610991</v>
      </c>
      <c r="AP53" s="266" t="s">
        <v>132</v>
      </c>
      <c r="AQ53" s="266" t="s">
        <v>18</v>
      </c>
      <c r="AU53" s="266" t="s">
        <v>150</v>
      </c>
      <c r="AV53" s="266" t="str">
        <f t="shared" si="2"/>
        <v>TRA_Tru</v>
      </c>
      <c r="AW53" s="266" t="str">
        <f t="shared" si="2"/>
        <v>SH18_19</v>
      </c>
      <c r="AX53" s="266">
        <f>[3]attached_energy_demand_summariz!F28</f>
        <v>0.0239937611707896</v>
      </c>
      <c r="AY53" s="266" t="s">
        <v>132</v>
      </c>
      <c r="AZ53" s="266" t="s">
        <v>17</v>
      </c>
      <c r="BD53" s="266" t="s">
        <v>150</v>
      </c>
      <c r="BE53" s="266" t="str">
        <f t="shared" si="3"/>
        <v>TRA_Tru</v>
      </c>
      <c r="BF53" s="266" t="str">
        <f t="shared" si="3"/>
        <v>SH18_19</v>
      </c>
      <c r="BG53" s="266">
        <f t="shared" si="6"/>
        <v>0.0206910653610991</v>
      </c>
      <c r="BH53" s="266" t="s">
        <v>132</v>
      </c>
      <c r="BI53" s="266" t="s">
        <v>19</v>
      </c>
      <c r="BM53" s="266" t="s">
        <v>150</v>
      </c>
      <c r="BN53" s="266" t="str">
        <f t="shared" si="4"/>
        <v>TRA_Tru</v>
      </c>
      <c r="BO53" s="266" t="str">
        <f t="shared" si="4"/>
        <v>SH18_19</v>
      </c>
      <c r="BP53" s="266">
        <f>[3]attached_energy_demand_summariz!J28</f>
        <v>0.0181982264852034</v>
      </c>
      <c r="BQ53" s="266" t="s">
        <v>132</v>
      </c>
      <c r="BR53" s="266" t="s">
        <v>16</v>
      </c>
    </row>
    <row r="54" spans="2:70">
      <c r="B54" s="95" t="s">
        <v>150</v>
      </c>
      <c r="C54" t="s">
        <v>178</v>
      </c>
      <c r="D54" s="101" t="s">
        <v>161</v>
      </c>
      <c r="E54" s="101">
        <v>0.150684931506849</v>
      </c>
      <c r="F54" s="95" t="s">
        <v>132</v>
      </c>
      <c r="K54" s="266" t="s">
        <v>150</v>
      </c>
      <c r="L54" s="266" t="str">
        <f t="shared" si="7"/>
        <v>TRA_Tru</v>
      </c>
      <c r="M54" s="266" t="s">
        <v>189</v>
      </c>
      <c r="N54" s="266">
        <f>[3]attached_energy_demand_split!B26</f>
        <v>0.0219554256218374</v>
      </c>
      <c r="O54" s="266" t="s">
        <v>132</v>
      </c>
      <c r="P54" s="266" t="s">
        <v>20</v>
      </c>
      <c r="T54" s="266" t="s">
        <v>150</v>
      </c>
      <c r="U54" s="266" t="str">
        <f t="shared" si="5"/>
        <v>TRA_Tru</v>
      </c>
      <c r="V54" s="266" t="str">
        <f t="shared" si="5"/>
        <v>SH20_21</v>
      </c>
      <c r="W54" s="266">
        <f>[3]attached_energy_demand_split!B88</f>
        <v>0.0190946892738074</v>
      </c>
      <c r="X54" s="266" t="s">
        <v>132</v>
      </c>
      <c r="Y54" s="266" t="s">
        <v>15</v>
      </c>
      <c r="AC54" s="266" t="s">
        <v>150</v>
      </c>
      <c r="AD54" s="266" t="str">
        <f t="shared" si="0"/>
        <v>TRA_Tru</v>
      </c>
      <c r="AE54" s="266" t="str">
        <f t="shared" si="0"/>
        <v>SH20_21</v>
      </c>
      <c r="AF54" s="266">
        <f>[3]attached_energy_demand_split!B59</f>
        <v>0.0207273778877354</v>
      </c>
      <c r="AG54" s="266" t="s">
        <v>132</v>
      </c>
      <c r="AH54" s="266" t="s">
        <v>21</v>
      </c>
      <c r="AL54" s="266" t="s">
        <v>150</v>
      </c>
      <c r="AM54" s="266" t="str">
        <f t="shared" si="1"/>
        <v>TRA_Tru</v>
      </c>
      <c r="AN54" s="266" t="str">
        <f t="shared" si="1"/>
        <v>SH20_21</v>
      </c>
      <c r="AO54" s="266">
        <f>[3]attached_energy_demand_summariz!B29</f>
        <v>0.0209631637065674</v>
      </c>
      <c r="AP54" s="266" t="s">
        <v>132</v>
      </c>
      <c r="AQ54" s="266" t="s">
        <v>18</v>
      </c>
      <c r="AU54" s="266" t="s">
        <v>150</v>
      </c>
      <c r="AV54" s="266" t="str">
        <f t="shared" si="2"/>
        <v>TRA_Tru</v>
      </c>
      <c r="AW54" s="266" t="str">
        <f t="shared" si="2"/>
        <v>SH20_21</v>
      </c>
      <c r="AX54" s="266">
        <f>[3]attached_energy_demand_summariz!F29</f>
        <v>0.0244748252753431</v>
      </c>
      <c r="AY54" s="266" t="s">
        <v>132</v>
      </c>
      <c r="AZ54" s="266" t="s">
        <v>17</v>
      </c>
      <c r="BD54" s="266" t="s">
        <v>150</v>
      </c>
      <c r="BE54" s="266" t="str">
        <f t="shared" si="3"/>
        <v>TRA_Tru</v>
      </c>
      <c r="BF54" s="266" t="str">
        <f t="shared" si="3"/>
        <v>SH20_21</v>
      </c>
      <c r="BG54" s="266">
        <f t="shared" si="6"/>
        <v>0.0209631637065674</v>
      </c>
      <c r="BH54" s="266" t="s">
        <v>132</v>
      </c>
      <c r="BI54" s="266" t="s">
        <v>19</v>
      </c>
      <c r="BM54" s="266" t="s">
        <v>150</v>
      </c>
      <c r="BN54" s="266" t="str">
        <f t="shared" si="4"/>
        <v>TRA_Tru</v>
      </c>
      <c r="BO54" s="266" t="str">
        <f t="shared" si="4"/>
        <v>SH20_21</v>
      </c>
      <c r="BP54" s="266">
        <f>[3]attached_energy_demand_summariz!J29</f>
        <v>0.0185635004741136</v>
      </c>
      <c r="BQ54" s="266" t="s">
        <v>132</v>
      </c>
      <c r="BR54" s="266" t="s">
        <v>16</v>
      </c>
    </row>
    <row r="55" spans="2:70">
      <c r="B55" s="103" t="s">
        <v>150</v>
      </c>
      <c r="C55" t="s">
        <v>178</v>
      </c>
      <c r="D55" s="104" t="s">
        <v>162</v>
      </c>
      <c r="E55" s="104">
        <v>0.0125570776255708</v>
      </c>
      <c r="F55" s="105" t="s">
        <v>132</v>
      </c>
      <c r="K55" s="330" t="s">
        <v>150</v>
      </c>
      <c r="L55" s="266" t="str">
        <f t="shared" si="7"/>
        <v>TRA_Tru</v>
      </c>
      <c r="M55" s="266" t="s">
        <v>190</v>
      </c>
      <c r="N55" s="266">
        <f>[3]attached_energy_demand_split!B28</f>
        <v>0.0221215642248193</v>
      </c>
      <c r="O55" s="266" t="s">
        <v>132</v>
      </c>
      <c r="P55" s="266" t="s">
        <v>20</v>
      </c>
      <c r="T55" s="266" t="s">
        <v>150</v>
      </c>
      <c r="U55" s="266" t="str">
        <f t="shared" si="5"/>
        <v>TRA_Tru</v>
      </c>
      <c r="V55" s="266" t="str">
        <f t="shared" si="5"/>
        <v>SH22_23</v>
      </c>
      <c r="W55" s="266">
        <f>[3]attached_energy_demand_split!B90</f>
        <v>0.0183466180817403</v>
      </c>
      <c r="X55" s="266" t="s">
        <v>132</v>
      </c>
      <c r="Y55" s="266" t="s">
        <v>15</v>
      </c>
      <c r="AC55" s="266" t="s">
        <v>150</v>
      </c>
      <c r="AD55" s="266" t="str">
        <f t="shared" si="0"/>
        <v>TRA_Tru</v>
      </c>
      <c r="AE55" s="266" t="str">
        <f t="shared" si="0"/>
        <v>SH22_23</v>
      </c>
      <c r="AF55" s="266">
        <f>[3]attached_energy_demand_split!B61</f>
        <v>0.0207157550987243</v>
      </c>
      <c r="AG55" s="266" t="s">
        <v>132</v>
      </c>
      <c r="AH55" s="266" t="s">
        <v>21</v>
      </c>
      <c r="AL55" s="266" t="s">
        <v>150</v>
      </c>
      <c r="AM55" s="266" t="str">
        <f t="shared" si="1"/>
        <v>TRA_Tru</v>
      </c>
      <c r="AN55" s="266" t="str">
        <f t="shared" si="1"/>
        <v>SH22_23</v>
      </c>
      <c r="AO55" s="266">
        <f>[3]attached_energy_demand_summariz!B30</f>
        <v>0.02077782488644</v>
      </c>
      <c r="AP55" s="266" t="s">
        <v>132</v>
      </c>
      <c r="AQ55" s="266" t="s">
        <v>18</v>
      </c>
      <c r="AU55" s="266" t="s">
        <v>150</v>
      </c>
      <c r="AV55" s="266" t="str">
        <f t="shared" si="2"/>
        <v>TRA_Tru</v>
      </c>
      <c r="AW55" s="266" t="str">
        <f t="shared" si="2"/>
        <v>SH22_23</v>
      </c>
      <c r="AX55" s="266">
        <f>[3]attached_energy_demand_summariz!F30</f>
        <v>0.0241373966840562</v>
      </c>
      <c r="AY55" s="266" t="s">
        <v>132</v>
      </c>
      <c r="AZ55" s="266" t="s">
        <v>17</v>
      </c>
      <c r="BD55" s="266" t="s">
        <v>150</v>
      </c>
      <c r="BE55" s="266" t="str">
        <f t="shared" si="3"/>
        <v>TRA_Tru</v>
      </c>
      <c r="BF55" s="266" t="str">
        <f t="shared" si="3"/>
        <v>SH22_23</v>
      </c>
      <c r="BG55" s="266">
        <f t="shared" si="6"/>
        <v>0.02077782488644</v>
      </c>
      <c r="BH55" s="266" t="s">
        <v>132</v>
      </c>
      <c r="BI55" s="266" t="s">
        <v>19</v>
      </c>
      <c r="BM55" s="266" t="s">
        <v>150</v>
      </c>
      <c r="BN55" s="266" t="str">
        <f t="shared" si="4"/>
        <v>TRA_Tru</v>
      </c>
      <c r="BO55" s="266" t="str">
        <f t="shared" si="4"/>
        <v>SH22_23</v>
      </c>
      <c r="BP55" s="266">
        <f>[3]attached_energy_demand_summariz!J30</f>
        <v>0.0185677903428599</v>
      </c>
      <c r="BQ55" s="266" t="s">
        <v>132</v>
      </c>
      <c r="BR55" s="266" t="s">
        <v>16</v>
      </c>
    </row>
    <row r="56" spans="2:70">
      <c r="B56" s="95" t="s">
        <v>150</v>
      </c>
      <c r="C56" t="s">
        <v>191</v>
      </c>
      <c r="D56" s="101" t="s">
        <v>151</v>
      </c>
      <c r="E56" s="101">
        <v>0.0941780821917808</v>
      </c>
      <c r="F56" s="95" t="s">
        <v>132</v>
      </c>
      <c r="K56" s="266" t="s">
        <v>150</v>
      </c>
      <c r="L56" s="266" t="str">
        <f t="shared" si="7"/>
        <v>TRA_Tru</v>
      </c>
      <c r="M56" s="266" t="s">
        <v>192</v>
      </c>
      <c r="N56" s="266">
        <f>[3]attached_energy_demand_split!C6</f>
        <v>0.0213934931755858</v>
      </c>
      <c r="O56" s="266" t="s">
        <v>132</v>
      </c>
      <c r="P56" s="266" t="s">
        <v>20</v>
      </c>
      <c r="T56" s="266" t="s">
        <v>150</v>
      </c>
      <c r="U56" s="266" t="str">
        <f t="shared" si="5"/>
        <v>TRA_Tru</v>
      </c>
      <c r="V56" s="266" t="str">
        <f t="shared" si="5"/>
        <v>FH0_1</v>
      </c>
      <c r="W56" s="266">
        <f>[3]attached_energy_demand_split!C68</f>
        <v>0.0189900151087194</v>
      </c>
      <c r="X56" s="266" t="s">
        <v>132</v>
      </c>
      <c r="Y56" s="266" t="s">
        <v>15</v>
      </c>
      <c r="AC56" s="266" t="s">
        <v>150</v>
      </c>
      <c r="AD56" s="266" t="str">
        <f t="shared" si="0"/>
        <v>TRA_Tru</v>
      </c>
      <c r="AE56" s="266" t="str">
        <f t="shared" si="0"/>
        <v>FH0_1</v>
      </c>
      <c r="AF56" s="266">
        <f>[3]attached_energy_demand_split!C39</f>
        <v>0.0225377088372482</v>
      </c>
      <c r="AG56" s="266" t="s">
        <v>132</v>
      </c>
      <c r="AH56" s="266" t="s">
        <v>21</v>
      </c>
      <c r="AL56" s="266" t="s">
        <v>150</v>
      </c>
      <c r="AM56" s="266" t="str">
        <f t="shared" si="1"/>
        <v>TRA_Tru</v>
      </c>
      <c r="AN56" s="266" t="str">
        <f t="shared" si="1"/>
        <v>FH0_1</v>
      </c>
      <c r="AO56" s="266">
        <f>[3]attached_energy_demand_summariz!B31</f>
        <v>0.02082812933826</v>
      </c>
      <c r="AP56" s="266" t="s">
        <v>132</v>
      </c>
      <c r="AQ56" s="266" t="s">
        <v>18</v>
      </c>
      <c r="AU56" s="266" t="s">
        <v>150</v>
      </c>
      <c r="AV56" s="266" t="str">
        <f t="shared" si="2"/>
        <v>TRA_Tru</v>
      </c>
      <c r="AW56" s="266" t="str">
        <f t="shared" si="2"/>
        <v>FH0_1</v>
      </c>
      <c r="AX56" s="266">
        <f>[3]attached_energy_demand_summariz!F31</f>
        <v>0.0222158485714042</v>
      </c>
      <c r="AY56" s="266" t="s">
        <v>132</v>
      </c>
      <c r="AZ56" s="266" t="s">
        <v>17</v>
      </c>
      <c r="BD56" s="266" t="s">
        <v>150</v>
      </c>
      <c r="BE56" s="266" t="str">
        <f t="shared" si="3"/>
        <v>TRA_Tru</v>
      </c>
      <c r="BF56" s="266" t="str">
        <f t="shared" si="3"/>
        <v>FH0_1</v>
      </c>
      <c r="BG56" s="266">
        <f t="shared" si="6"/>
        <v>0.02082812933826</v>
      </c>
      <c r="BH56" s="266" t="s">
        <v>132</v>
      </c>
      <c r="BI56" s="266" t="s">
        <v>19</v>
      </c>
      <c r="BM56" s="266" t="s">
        <v>150</v>
      </c>
      <c r="BN56" s="266" t="str">
        <f t="shared" si="4"/>
        <v>TRA_Tru</v>
      </c>
      <c r="BO56" s="266" t="str">
        <f t="shared" si="4"/>
        <v>FH0_1</v>
      </c>
      <c r="BP56" s="266">
        <f>[3]attached_energy_demand_summariz!J31</f>
        <v>0.0190035809983424</v>
      </c>
      <c r="BQ56" s="266" t="s">
        <v>132</v>
      </c>
      <c r="BR56" s="266" t="s">
        <v>16</v>
      </c>
    </row>
    <row r="57" spans="2:70">
      <c r="B57" s="95" t="s">
        <v>150</v>
      </c>
      <c r="C57" t="s">
        <v>191</v>
      </c>
      <c r="D57" s="101" t="s">
        <v>152</v>
      </c>
      <c r="E57" s="101">
        <v>0.102739726027397</v>
      </c>
      <c r="F57" s="95" t="s">
        <v>132</v>
      </c>
      <c r="K57" s="266" t="s">
        <v>150</v>
      </c>
      <c r="L57" s="266" t="str">
        <f t="shared" si="7"/>
        <v>TRA_Tru</v>
      </c>
      <c r="M57" s="266" t="s">
        <v>193</v>
      </c>
      <c r="N57" s="266">
        <f>[3]attached_energy_demand_split!C8</f>
        <v>0.02102967448633</v>
      </c>
      <c r="O57" s="266" t="s">
        <v>132</v>
      </c>
      <c r="P57" s="266" t="s">
        <v>20</v>
      </c>
      <c r="T57" s="266" t="s">
        <v>150</v>
      </c>
      <c r="U57" s="266" t="str">
        <f t="shared" si="5"/>
        <v>TRA_Tru</v>
      </c>
      <c r="V57" s="266" t="str">
        <f t="shared" si="5"/>
        <v>FH2_3</v>
      </c>
      <c r="W57" s="266">
        <f>[3]attached_energy_demand_split!C70</f>
        <v>0.0166572327084534</v>
      </c>
      <c r="X57" s="266" t="s">
        <v>132</v>
      </c>
      <c r="Y57" s="266" t="s">
        <v>15</v>
      </c>
      <c r="AC57" s="266" t="s">
        <v>150</v>
      </c>
      <c r="AD57" s="266" t="str">
        <f t="shared" si="0"/>
        <v>TRA_Tru</v>
      </c>
      <c r="AE57" s="266" t="str">
        <f t="shared" si="0"/>
        <v>FH2_3</v>
      </c>
      <c r="AF57" s="266">
        <f>[3]attached_energy_demand_split!C41</f>
        <v>0.022471121655479</v>
      </c>
      <c r="AG57" s="266" t="s">
        <v>132</v>
      </c>
      <c r="AH57" s="266" t="s">
        <v>21</v>
      </c>
      <c r="AL57" s="266" t="s">
        <v>150</v>
      </c>
      <c r="AM57" s="266" t="str">
        <f t="shared" si="1"/>
        <v>TRA_Tru</v>
      </c>
      <c r="AN57" s="266" t="str">
        <f t="shared" si="1"/>
        <v>FH2_3</v>
      </c>
      <c r="AO57" s="266">
        <f>[3]attached_energy_demand_summariz!B32</f>
        <v>0.0196922594663782</v>
      </c>
      <c r="AP57" s="266" t="s">
        <v>132</v>
      </c>
      <c r="AQ57" s="266" t="s">
        <v>18</v>
      </c>
      <c r="AU57" s="266" t="s">
        <v>150</v>
      </c>
      <c r="AV57" s="266" t="str">
        <f t="shared" si="2"/>
        <v>TRA_Tru</v>
      </c>
      <c r="AW57" s="266" t="str">
        <f t="shared" si="2"/>
        <v>FH2_3</v>
      </c>
      <c r="AX57" s="266">
        <f>[3]attached_energy_demand_summariz!F32</f>
        <v>0.0200672016482474</v>
      </c>
      <c r="AY57" s="266" t="s">
        <v>132</v>
      </c>
      <c r="AZ57" s="266" t="s">
        <v>17</v>
      </c>
      <c r="BD57" s="266" t="s">
        <v>150</v>
      </c>
      <c r="BE57" s="266" t="str">
        <f t="shared" si="3"/>
        <v>TRA_Tru</v>
      </c>
      <c r="BF57" s="266" t="str">
        <f t="shared" si="3"/>
        <v>FH2_3</v>
      </c>
      <c r="BG57" s="266">
        <f t="shared" si="6"/>
        <v>0.0196922594663782</v>
      </c>
      <c r="BH57" s="266" t="s">
        <v>132</v>
      </c>
      <c r="BI57" s="266" t="s">
        <v>19</v>
      </c>
      <c r="BM57" s="266" t="s">
        <v>150</v>
      </c>
      <c r="BN57" s="266" t="str">
        <f t="shared" si="4"/>
        <v>TRA_Tru</v>
      </c>
      <c r="BO57" s="266" t="str">
        <f t="shared" si="4"/>
        <v>FH2_3</v>
      </c>
      <c r="BP57" s="266">
        <f>[3]attached_energy_demand_summariz!J32</f>
        <v>0.0182360668333811</v>
      </c>
      <c r="BQ57" s="266" t="s">
        <v>132</v>
      </c>
      <c r="BR57" s="266" t="s">
        <v>16</v>
      </c>
    </row>
    <row r="58" spans="2:70">
      <c r="B58" s="95" t="s">
        <v>150</v>
      </c>
      <c r="C58" t="s">
        <v>191</v>
      </c>
      <c r="D58" s="101" t="s">
        <v>153</v>
      </c>
      <c r="E58" s="101">
        <v>0.00856164383561644</v>
      </c>
      <c r="F58" s="95" t="s">
        <v>132</v>
      </c>
      <c r="K58" s="266" t="s">
        <v>150</v>
      </c>
      <c r="L58" s="266" t="str">
        <f t="shared" si="7"/>
        <v>TRA_Tru</v>
      </c>
      <c r="M58" s="266" t="s">
        <v>194</v>
      </c>
      <c r="N58" s="266">
        <f>[3]attached_energy_demand_split!C10</f>
        <v>0.0201116701113584</v>
      </c>
      <c r="O58" s="266" t="s">
        <v>132</v>
      </c>
      <c r="P58" s="266" t="s">
        <v>20</v>
      </c>
      <c r="T58" s="266" t="s">
        <v>150</v>
      </c>
      <c r="U58" s="266" t="str">
        <f t="shared" si="5"/>
        <v>TRA_Tru</v>
      </c>
      <c r="V58" s="266" t="str">
        <f t="shared" si="5"/>
        <v>FH4_5</v>
      </c>
      <c r="W58" s="266">
        <f>[3]attached_energy_demand_split!C72</f>
        <v>0.0158290452354489</v>
      </c>
      <c r="X58" s="266" t="s">
        <v>132</v>
      </c>
      <c r="Y58" s="266" t="s">
        <v>15</v>
      </c>
      <c r="AC58" s="266" t="s">
        <v>150</v>
      </c>
      <c r="AD58" s="266" t="str">
        <f t="shared" si="0"/>
        <v>TRA_Tru</v>
      </c>
      <c r="AE58" s="266" t="str">
        <f t="shared" si="0"/>
        <v>FH4_5</v>
      </c>
      <c r="AF58" s="266">
        <f>[3]attached_energy_demand_split!C43</f>
        <v>0.0209246883499341</v>
      </c>
      <c r="AG58" s="266" t="s">
        <v>132</v>
      </c>
      <c r="AH58" s="266" t="s">
        <v>21</v>
      </c>
      <c r="AL58" s="266" t="s">
        <v>150</v>
      </c>
      <c r="AM58" s="266" t="str">
        <f t="shared" si="1"/>
        <v>TRA_Tru</v>
      </c>
      <c r="AN58" s="266" t="str">
        <f t="shared" si="1"/>
        <v>FH4_5</v>
      </c>
      <c r="AO58" s="266">
        <f>[3]attached_energy_demand_summariz!B33</f>
        <v>0.0185404013701219</v>
      </c>
      <c r="AP58" s="266" t="s">
        <v>132</v>
      </c>
      <c r="AQ58" s="266" t="s">
        <v>18</v>
      </c>
      <c r="AU58" s="266" t="s">
        <v>150</v>
      </c>
      <c r="AV58" s="266" t="str">
        <f t="shared" si="2"/>
        <v>TRA_Tru</v>
      </c>
      <c r="AW58" s="266" t="str">
        <f t="shared" si="2"/>
        <v>FH4_5</v>
      </c>
      <c r="AX58" s="266">
        <f>[3]attached_energy_demand_summariz!F33</f>
        <v>0.0177877243294525</v>
      </c>
      <c r="AY58" s="266" t="s">
        <v>132</v>
      </c>
      <c r="AZ58" s="266" t="s">
        <v>17</v>
      </c>
      <c r="BD58" s="266" t="s">
        <v>150</v>
      </c>
      <c r="BE58" s="266" t="str">
        <f t="shared" si="3"/>
        <v>TRA_Tru</v>
      </c>
      <c r="BF58" s="266" t="str">
        <f t="shared" si="3"/>
        <v>FH4_5</v>
      </c>
      <c r="BG58" s="266">
        <f t="shared" si="6"/>
        <v>0.0185404013701219</v>
      </c>
      <c r="BH58" s="266" t="s">
        <v>132</v>
      </c>
      <c r="BI58" s="266" t="s">
        <v>19</v>
      </c>
      <c r="BM58" s="266" t="s">
        <v>150</v>
      </c>
      <c r="BN58" s="266" t="str">
        <f t="shared" si="4"/>
        <v>TRA_Tru</v>
      </c>
      <c r="BO58" s="266" t="str">
        <f t="shared" si="4"/>
        <v>FH4_5</v>
      </c>
      <c r="BP58" s="266">
        <f>[3]attached_energy_demand_summariz!J33</f>
        <v>0.0180488788244157</v>
      </c>
      <c r="BQ58" s="266" t="s">
        <v>132</v>
      </c>
      <c r="BR58" s="266" t="s">
        <v>16</v>
      </c>
    </row>
    <row r="59" spans="2:70">
      <c r="B59" s="102" t="s">
        <v>150</v>
      </c>
      <c r="C59" t="s">
        <v>191</v>
      </c>
      <c r="D59" s="101" t="s">
        <v>154</v>
      </c>
      <c r="E59" s="101">
        <v>0.126826484018265</v>
      </c>
      <c r="F59" s="95" t="s">
        <v>132</v>
      </c>
      <c r="K59" s="330" t="s">
        <v>150</v>
      </c>
      <c r="L59" s="266" t="str">
        <f t="shared" si="7"/>
        <v>TRA_Tru</v>
      </c>
      <c r="M59" s="266" t="s">
        <v>195</v>
      </c>
      <c r="N59" s="266">
        <f>[3]attached_energy_demand_split!C12</f>
        <v>0.0192099222047578</v>
      </c>
      <c r="O59" s="266" t="s">
        <v>132</v>
      </c>
      <c r="P59" s="266" t="s">
        <v>20</v>
      </c>
      <c r="T59" s="266" t="s">
        <v>150</v>
      </c>
      <c r="U59" s="266" t="str">
        <f t="shared" si="5"/>
        <v>TRA_Tru</v>
      </c>
      <c r="V59" s="266" t="str">
        <f t="shared" si="5"/>
        <v>FH6_7</v>
      </c>
      <c r="W59" s="266">
        <f>[3]attached_energy_demand_split!C74</f>
        <v>0.0159024621248745</v>
      </c>
      <c r="X59" s="266" t="s">
        <v>132</v>
      </c>
      <c r="Y59" s="266" t="s">
        <v>15</v>
      </c>
      <c r="AC59" s="266" t="s">
        <v>150</v>
      </c>
      <c r="AD59" s="266" t="str">
        <f t="shared" si="0"/>
        <v>TRA_Tru</v>
      </c>
      <c r="AE59" s="266" t="str">
        <f t="shared" si="0"/>
        <v>FH6_7</v>
      </c>
      <c r="AF59" s="266">
        <f>[3]attached_energy_demand_split!C45</f>
        <v>0.0184080758697192</v>
      </c>
      <c r="AG59" s="266" t="s">
        <v>132</v>
      </c>
      <c r="AH59" s="266" t="s">
        <v>21</v>
      </c>
      <c r="AL59" s="266" t="s">
        <v>150</v>
      </c>
      <c r="AM59" s="266" t="str">
        <f t="shared" si="1"/>
        <v>TRA_Tru</v>
      </c>
      <c r="AN59" s="266" t="str">
        <f t="shared" si="1"/>
        <v>FH6_7</v>
      </c>
      <c r="AO59" s="266">
        <f>[3]attached_energy_demand_summariz!B34</f>
        <v>0.0175903530927638</v>
      </c>
      <c r="AP59" s="266" t="s">
        <v>132</v>
      </c>
      <c r="AQ59" s="266" t="s">
        <v>18</v>
      </c>
      <c r="AU59" s="266" t="s">
        <v>150</v>
      </c>
      <c r="AV59" s="266" t="str">
        <f t="shared" si="2"/>
        <v>TRA_Tru</v>
      </c>
      <c r="AW59" s="266" t="str">
        <f t="shared" si="2"/>
        <v>FH6_7</v>
      </c>
      <c r="AX59" s="266">
        <f>[3]attached_energy_demand_summariz!F34</f>
        <v>0.0165945078402487</v>
      </c>
      <c r="AY59" s="266" t="s">
        <v>132</v>
      </c>
      <c r="AZ59" s="266" t="s">
        <v>17</v>
      </c>
      <c r="BD59" s="266" t="s">
        <v>150</v>
      </c>
      <c r="BE59" s="266" t="str">
        <f t="shared" si="3"/>
        <v>TRA_Tru</v>
      </c>
      <c r="BF59" s="266" t="str">
        <f t="shared" si="3"/>
        <v>FH6_7</v>
      </c>
      <c r="BG59" s="266">
        <f t="shared" si="6"/>
        <v>0.0175903530927638</v>
      </c>
      <c r="BH59" s="266" t="s">
        <v>132</v>
      </c>
      <c r="BI59" s="266" t="s">
        <v>19</v>
      </c>
      <c r="BM59" s="266" t="s">
        <v>150</v>
      </c>
      <c r="BN59" s="266" t="str">
        <f t="shared" si="4"/>
        <v>TRA_Tru</v>
      </c>
      <c r="BO59" s="266" t="str">
        <f t="shared" si="4"/>
        <v>FH6_7</v>
      </c>
      <c r="BP59" s="266">
        <f>[3]attached_energy_demand_summariz!J34</f>
        <v>0.0178367974242188</v>
      </c>
      <c r="BQ59" s="266" t="s">
        <v>132</v>
      </c>
      <c r="BR59" s="266" t="s">
        <v>16</v>
      </c>
    </row>
    <row r="60" spans="2:70">
      <c r="B60" s="95" t="s">
        <v>150</v>
      </c>
      <c r="C60" t="s">
        <v>191</v>
      </c>
      <c r="D60" s="101" t="s">
        <v>155</v>
      </c>
      <c r="E60" s="101">
        <v>0.138356164383562</v>
      </c>
      <c r="F60" s="95" t="s">
        <v>132</v>
      </c>
      <c r="K60" s="266" t="s">
        <v>150</v>
      </c>
      <c r="L60" s="266" t="str">
        <f t="shared" si="7"/>
        <v>TRA_Tru</v>
      </c>
      <c r="M60" s="266" t="s">
        <v>196</v>
      </c>
      <c r="N60" s="266">
        <f>[3]attached_energy_demand_split!C14</f>
        <v>0.018841834190357</v>
      </c>
      <c r="O60" s="266" t="s">
        <v>132</v>
      </c>
      <c r="P60" s="266" t="s">
        <v>20</v>
      </c>
      <c r="T60" s="266" t="s">
        <v>150</v>
      </c>
      <c r="U60" s="266" t="str">
        <f t="shared" si="5"/>
        <v>TRA_Tru</v>
      </c>
      <c r="V60" s="266" t="str">
        <f t="shared" si="5"/>
        <v>FH8_9</v>
      </c>
      <c r="W60" s="266">
        <f>[3]attached_energy_demand_split!C76</f>
        <v>0.0171052366659126</v>
      </c>
      <c r="X60" s="266" t="s">
        <v>132</v>
      </c>
      <c r="Y60" s="266" t="s">
        <v>15</v>
      </c>
      <c r="AC60" s="266" t="s">
        <v>150</v>
      </c>
      <c r="AD60" s="266" t="str">
        <f t="shared" si="0"/>
        <v>TRA_Tru</v>
      </c>
      <c r="AE60" s="266" t="str">
        <f t="shared" si="0"/>
        <v>FH8_9</v>
      </c>
      <c r="AF60" s="266">
        <f>[3]attached_energy_demand_split!C47</f>
        <v>0.0169703204195258</v>
      </c>
      <c r="AG60" s="266" t="s">
        <v>132</v>
      </c>
      <c r="AH60" s="266" t="s">
        <v>21</v>
      </c>
      <c r="AL60" s="266" t="s">
        <v>150</v>
      </c>
      <c r="AM60" s="266" t="str">
        <f t="shared" si="1"/>
        <v>TRA_Tru</v>
      </c>
      <c r="AN60" s="266" t="str">
        <f t="shared" si="1"/>
        <v>FH8_9</v>
      </c>
      <c r="AO60" s="266">
        <f>[3]attached_energy_demand_summariz!B35</f>
        <v>0.0174698671638847</v>
      </c>
      <c r="AP60" s="266" t="s">
        <v>132</v>
      </c>
      <c r="AQ60" s="266" t="s">
        <v>18</v>
      </c>
      <c r="AU60" s="266" t="s">
        <v>150</v>
      </c>
      <c r="AV60" s="266" t="str">
        <f t="shared" si="2"/>
        <v>TRA_Tru</v>
      </c>
      <c r="AW60" s="266" t="str">
        <f t="shared" si="2"/>
        <v>FH8_9</v>
      </c>
      <c r="AX60" s="266">
        <f>[3]attached_energy_demand_summariz!F35</f>
        <v>0.0165122579121173</v>
      </c>
      <c r="AY60" s="266" t="s">
        <v>132</v>
      </c>
      <c r="AZ60" s="266" t="s">
        <v>17</v>
      </c>
      <c r="BD60" s="266" t="s">
        <v>150</v>
      </c>
      <c r="BE60" s="266" t="str">
        <f t="shared" si="3"/>
        <v>TRA_Tru</v>
      </c>
      <c r="BF60" s="266" t="str">
        <f t="shared" si="3"/>
        <v>FH8_9</v>
      </c>
      <c r="BG60" s="266">
        <f t="shared" si="6"/>
        <v>0.0174698671638847</v>
      </c>
      <c r="BH60" s="266" t="s">
        <v>132</v>
      </c>
      <c r="BI60" s="266" t="s">
        <v>19</v>
      </c>
      <c r="BM60" s="266" t="s">
        <v>150</v>
      </c>
      <c r="BN60" s="266" t="str">
        <f t="shared" si="4"/>
        <v>TRA_Tru</v>
      </c>
      <c r="BO60" s="266" t="str">
        <f t="shared" si="4"/>
        <v>FH8_9</v>
      </c>
      <c r="BP60" s="266">
        <f>[3]attached_energy_demand_summariz!J35</f>
        <v>0.0179196866315109</v>
      </c>
      <c r="BQ60" s="266" t="s">
        <v>132</v>
      </c>
      <c r="BR60" s="266" t="s">
        <v>16</v>
      </c>
    </row>
    <row r="61" spans="2:70">
      <c r="B61" s="95" t="s">
        <v>150</v>
      </c>
      <c r="C61" t="s">
        <v>191</v>
      </c>
      <c r="D61" s="101" t="s">
        <v>156</v>
      </c>
      <c r="E61" s="101">
        <v>0.0115296803652968</v>
      </c>
      <c r="F61" s="95" t="s">
        <v>132</v>
      </c>
      <c r="K61" s="266" t="s">
        <v>150</v>
      </c>
      <c r="L61" s="266" t="str">
        <f t="shared" si="7"/>
        <v>TRA_Tru</v>
      </c>
      <c r="M61" s="266" t="s">
        <v>197</v>
      </c>
      <c r="N61" s="266">
        <f>[3]attached_energy_demand_split!C16</f>
        <v>0.0189356699331529</v>
      </c>
      <c r="O61" s="266" t="s">
        <v>132</v>
      </c>
      <c r="P61" s="266" t="s">
        <v>20</v>
      </c>
      <c r="T61" s="266" t="s">
        <v>150</v>
      </c>
      <c r="U61" s="266" t="str">
        <f t="shared" si="5"/>
        <v>TRA_Tru</v>
      </c>
      <c r="V61" s="266" t="str">
        <f t="shared" si="5"/>
        <v>FH10_11</v>
      </c>
      <c r="W61" s="266">
        <f>[3]attached_energy_demand_split!C78</f>
        <v>0.0198225161188549</v>
      </c>
      <c r="X61" s="266" t="s">
        <v>132</v>
      </c>
      <c r="Y61" s="266" t="s">
        <v>15</v>
      </c>
      <c r="AC61" s="266" t="s">
        <v>150</v>
      </c>
      <c r="AD61" s="266" t="str">
        <f t="shared" si="0"/>
        <v>TRA_Tru</v>
      </c>
      <c r="AE61" s="266" t="str">
        <f t="shared" si="0"/>
        <v>FH10_11</v>
      </c>
      <c r="AF61" s="266">
        <f>[3]attached_energy_demand_split!C49</f>
        <v>0.0166723480117681</v>
      </c>
      <c r="AG61" s="266" t="s">
        <v>132</v>
      </c>
      <c r="AH61" s="266" t="s">
        <v>21</v>
      </c>
      <c r="AL61" s="266" t="s">
        <v>150</v>
      </c>
      <c r="AM61" s="266" t="str">
        <f t="shared" si="1"/>
        <v>TRA_Tru</v>
      </c>
      <c r="AN61" s="266" t="str">
        <f t="shared" si="1"/>
        <v>FH10_11</v>
      </c>
      <c r="AO61" s="266">
        <f>[3]attached_energy_demand_summariz!B36</f>
        <v>0.0185481158114173</v>
      </c>
      <c r="AP61" s="266" t="s">
        <v>132</v>
      </c>
      <c r="AQ61" s="266" t="s">
        <v>18</v>
      </c>
      <c r="AU61" s="266" t="s">
        <v>150</v>
      </c>
      <c r="AV61" s="266" t="str">
        <f t="shared" si="2"/>
        <v>TRA_Tru</v>
      </c>
      <c r="AW61" s="266" t="str">
        <f t="shared" si="2"/>
        <v>FH10_11</v>
      </c>
      <c r="AX61" s="266">
        <f>[3]attached_energy_demand_summariz!F36</f>
        <v>0.0182536626877173</v>
      </c>
      <c r="AY61" s="266" t="s">
        <v>132</v>
      </c>
      <c r="AZ61" s="266" t="s">
        <v>17</v>
      </c>
      <c r="BD61" s="266" t="s">
        <v>150</v>
      </c>
      <c r="BE61" s="266" t="str">
        <f t="shared" si="3"/>
        <v>TRA_Tru</v>
      </c>
      <c r="BF61" s="266" t="str">
        <f t="shared" si="3"/>
        <v>FH10_11</v>
      </c>
      <c r="BG61" s="266">
        <f t="shared" si="6"/>
        <v>0.0185481158114173</v>
      </c>
      <c r="BH61" s="266" t="s">
        <v>132</v>
      </c>
      <c r="BI61" s="266" t="s">
        <v>19</v>
      </c>
      <c r="BM61" s="266" t="s">
        <v>150</v>
      </c>
      <c r="BN61" s="266" t="str">
        <f t="shared" si="4"/>
        <v>TRA_Tru</v>
      </c>
      <c r="BO61" s="266" t="str">
        <f t="shared" si="4"/>
        <v>FH10_11</v>
      </c>
      <c r="BP61" s="266">
        <f>[3]attached_energy_demand_summariz!J36</f>
        <v>0.0190563823055931</v>
      </c>
      <c r="BQ61" s="266" t="s">
        <v>132</v>
      </c>
      <c r="BR61" s="266" t="s">
        <v>16</v>
      </c>
    </row>
    <row r="62" spans="2:70">
      <c r="B62" s="95" t="s">
        <v>150</v>
      </c>
      <c r="C62" t="s">
        <v>191</v>
      </c>
      <c r="D62" s="101" t="s">
        <v>157</v>
      </c>
      <c r="E62" s="101">
        <v>0.0992009132420091</v>
      </c>
      <c r="F62" s="95" t="s">
        <v>132</v>
      </c>
      <c r="K62" s="266" t="s">
        <v>150</v>
      </c>
      <c r="L62" s="266" t="str">
        <f t="shared" si="7"/>
        <v>TRA_Tru</v>
      </c>
      <c r="M62" s="266" t="s">
        <v>198</v>
      </c>
      <c r="N62" s="266">
        <f>[3]attached_energy_demand_split!C18</f>
        <v>0.0198847069007047</v>
      </c>
      <c r="O62" s="266" t="s">
        <v>132</v>
      </c>
      <c r="P62" s="266" t="s">
        <v>20</v>
      </c>
      <c r="T62" s="266" t="s">
        <v>150</v>
      </c>
      <c r="U62" s="266" t="str">
        <f t="shared" si="5"/>
        <v>TRA_Tru</v>
      </c>
      <c r="V62" s="266" t="str">
        <f t="shared" si="5"/>
        <v>FH12_13</v>
      </c>
      <c r="W62" s="266">
        <f>[3]attached_energy_demand_split!C80</f>
        <v>0.0205767152130325</v>
      </c>
      <c r="X62" s="266" t="s">
        <v>132</v>
      </c>
      <c r="Y62" s="266" t="s">
        <v>15</v>
      </c>
      <c r="AC62" s="266" t="s">
        <v>150</v>
      </c>
      <c r="AD62" s="266" t="str">
        <f t="shared" si="0"/>
        <v>TRA_Tru</v>
      </c>
      <c r="AE62" s="266" t="str">
        <f t="shared" si="0"/>
        <v>FH12_13</v>
      </c>
      <c r="AF62" s="266">
        <f>[3]attached_energy_demand_split!C51</f>
        <v>0.0178993947669431</v>
      </c>
      <c r="AG62" s="266" t="s">
        <v>132</v>
      </c>
      <c r="AH62" s="266" t="s">
        <v>21</v>
      </c>
      <c r="AL62" s="266" t="s">
        <v>150</v>
      </c>
      <c r="AM62" s="266" t="str">
        <f t="shared" si="1"/>
        <v>TRA_Tru</v>
      </c>
      <c r="AN62" s="266" t="str">
        <f t="shared" si="1"/>
        <v>FH12_13</v>
      </c>
      <c r="AO62" s="266">
        <f>[3]attached_energy_demand_summariz!B37</f>
        <v>0.0197346377775574</v>
      </c>
      <c r="AP62" s="266" t="s">
        <v>132</v>
      </c>
      <c r="AQ62" s="266" t="s">
        <v>18</v>
      </c>
      <c r="AU62" s="266" t="s">
        <v>150</v>
      </c>
      <c r="AV62" s="266" t="str">
        <f t="shared" si="2"/>
        <v>TRA_Tru</v>
      </c>
      <c r="AW62" s="266" t="str">
        <f t="shared" si="2"/>
        <v>FH12_13</v>
      </c>
      <c r="AX62" s="266">
        <f>[3]attached_energy_demand_summariz!F37</f>
        <v>0.0202626994046479</v>
      </c>
      <c r="AY62" s="266" t="s">
        <v>132</v>
      </c>
      <c r="AZ62" s="266" t="s">
        <v>17</v>
      </c>
      <c r="BD62" s="266" t="s">
        <v>150</v>
      </c>
      <c r="BE62" s="266" t="str">
        <f t="shared" si="3"/>
        <v>TRA_Tru</v>
      </c>
      <c r="BF62" s="266" t="str">
        <f t="shared" si="3"/>
        <v>FH12_13</v>
      </c>
      <c r="BG62" s="266">
        <f t="shared" si="6"/>
        <v>0.0197346377775574</v>
      </c>
      <c r="BH62" s="266" t="s">
        <v>132</v>
      </c>
      <c r="BI62" s="266" t="s">
        <v>19</v>
      </c>
      <c r="BM62" s="266" t="s">
        <v>150</v>
      </c>
      <c r="BN62" s="266" t="str">
        <f t="shared" si="4"/>
        <v>TRA_Tru</v>
      </c>
      <c r="BO62" s="266" t="str">
        <f t="shared" si="4"/>
        <v>FH12_13</v>
      </c>
      <c r="BP62" s="266">
        <f>[3]attached_energy_demand_summariz!J37</f>
        <v>0.0200496726024586</v>
      </c>
      <c r="BQ62" s="266" t="s">
        <v>132</v>
      </c>
      <c r="BR62" s="266" t="s">
        <v>16</v>
      </c>
    </row>
    <row r="63" spans="2:70">
      <c r="B63" s="102" t="s">
        <v>150</v>
      </c>
      <c r="C63" t="s">
        <v>191</v>
      </c>
      <c r="D63" s="101" t="s">
        <v>158</v>
      </c>
      <c r="E63" s="101">
        <v>0.108219178082192</v>
      </c>
      <c r="F63" s="95" t="s">
        <v>132</v>
      </c>
      <c r="K63" s="330" t="s">
        <v>150</v>
      </c>
      <c r="L63" s="266" t="str">
        <f t="shared" si="7"/>
        <v>TRA_Tru</v>
      </c>
      <c r="M63" s="266" t="s">
        <v>199</v>
      </c>
      <c r="N63" s="266">
        <f>[3]attached_energy_demand_split!C20</f>
        <v>0.0208389906197208</v>
      </c>
      <c r="O63" s="266" t="s">
        <v>132</v>
      </c>
      <c r="P63" s="266" t="s">
        <v>20</v>
      </c>
      <c r="T63" s="266" t="s">
        <v>150</v>
      </c>
      <c r="U63" s="266" t="str">
        <f t="shared" si="5"/>
        <v>TRA_Tru</v>
      </c>
      <c r="V63" s="266" t="str">
        <f t="shared" si="5"/>
        <v>FH14_15</v>
      </c>
      <c r="W63" s="266">
        <f>[3]attached_energy_demand_split!C82</f>
        <v>0.0201344120759709</v>
      </c>
      <c r="X63" s="266" t="s">
        <v>132</v>
      </c>
      <c r="Y63" s="266" t="s">
        <v>15</v>
      </c>
      <c r="AC63" s="266" t="s">
        <v>150</v>
      </c>
      <c r="AD63" s="266" t="str">
        <f t="shared" si="0"/>
        <v>TRA_Tru</v>
      </c>
      <c r="AE63" s="266" t="str">
        <f t="shared" si="0"/>
        <v>FH14_15</v>
      </c>
      <c r="AF63" s="266">
        <f>[3]attached_energy_demand_split!C53</f>
        <v>0.0207530234250215</v>
      </c>
      <c r="AG63" s="266" t="s">
        <v>132</v>
      </c>
      <c r="AH63" s="266" t="s">
        <v>21</v>
      </c>
      <c r="AL63" s="266" t="s">
        <v>150</v>
      </c>
      <c r="AM63" s="266" t="str">
        <f t="shared" si="1"/>
        <v>TRA_Tru</v>
      </c>
      <c r="AN63" s="266" t="str">
        <f t="shared" si="1"/>
        <v>FH14_15</v>
      </c>
      <c r="AO63" s="266">
        <f>[3]attached_energy_demand_summariz!B38</f>
        <v>0.0206212544677413</v>
      </c>
      <c r="AP63" s="266" t="s">
        <v>132</v>
      </c>
      <c r="AQ63" s="266" t="s">
        <v>18</v>
      </c>
      <c r="AU63" s="266" t="s">
        <v>150</v>
      </c>
      <c r="AV63" s="266" t="str">
        <f t="shared" si="2"/>
        <v>TRA_Tru</v>
      </c>
      <c r="AW63" s="266" t="str">
        <f t="shared" si="2"/>
        <v>FH14_15</v>
      </c>
      <c r="AX63" s="266">
        <f>[3]attached_energy_demand_summariz!F38</f>
        <v>0.0211728179792687</v>
      </c>
      <c r="AY63" s="266" t="s">
        <v>132</v>
      </c>
      <c r="AZ63" s="266" t="s">
        <v>17</v>
      </c>
      <c r="BD63" s="266" t="s">
        <v>150</v>
      </c>
      <c r="BE63" s="266" t="str">
        <f t="shared" si="3"/>
        <v>TRA_Tru</v>
      </c>
      <c r="BF63" s="266" t="str">
        <f t="shared" si="3"/>
        <v>FH14_15</v>
      </c>
      <c r="BG63" s="266">
        <f t="shared" si="6"/>
        <v>0.0206212544677413</v>
      </c>
      <c r="BH63" s="266" t="s">
        <v>132</v>
      </c>
      <c r="BI63" s="266" t="s">
        <v>19</v>
      </c>
      <c r="BM63" s="266" t="s">
        <v>150</v>
      </c>
      <c r="BN63" s="266" t="str">
        <f t="shared" si="4"/>
        <v>TRA_Tru</v>
      </c>
      <c r="BO63" s="266" t="str">
        <f t="shared" si="4"/>
        <v>FH14_15</v>
      </c>
      <c r="BP63" s="266">
        <f>[3]attached_energy_demand_summariz!J38</f>
        <v>0.0202070282387246</v>
      </c>
      <c r="BQ63" s="266" t="s">
        <v>132</v>
      </c>
      <c r="BR63" s="266" t="s">
        <v>16</v>
      </c>
    </row>
    <row r="64" spans="2:70">
      <c r="B64" s="95" t="s">
        <v>150</v>
      </c>
      <c r="C64" t="s">
        <v>191</v>
      </c>
      <c r="D64" s="101" t="s">
        <v>159</v>
      </c>
      <c r="E64" s="101">
        <v>0.00901826484018265</v>
      </c>
      <c r="F64" s="95" t="s">
        <v>132</v>
      </c>
      <c r="K64" s="266" t="s">
        <v>150</v>
      </c>
      <c r="L64" s="266" t="str">
        <f t="shared" si="7"/>
        <v>TRA_Tru</v>
      </c>
      <c r="M64" s="266" t="s">
        <v>200</v>
      </c>
      <c r="N64" s="266">
        <f>[3]attached_energy_demand_split!C22</f>
        <v>0.0211595818818846</v>
      </c>
      <c r="O64" s="266" t="s">
        <v>132</v>
      </c>
      <c r="P64" s="266" t="s">
        <v>20</v>
      </c>
      <c r="T64" s="266" t="s">
        <v>150</v>
      </c>
      <c r="U64" s="266" t="str">
        <f t="shared" si="5"/>
        <v>TRA_Tru</v>
      </c>
      <c r="V64" s="266" t="str">
        <f t="shared" si="5"/>
        <v>FH16_17</v>
      </c>
      <c r="W64" s="266">
        <f>[3]attached_energy_demand_split!C84</f>
        <v>0.019900470527556</v>
      </c>
      <c r="X64" s="266" t="s">
        <v>132</v>
      </c>
      <c r="Y64" s="266" t="s">
        <v>15</v>
      </c>
      <c r="AC64" s="266" t="s">
        <v>150</v>
      </c>
      <c r="AD64" s="266" t="str">
        <f t="shared" si="0"/>
        <v>TRA_Tru</v>
      </c>
      <c r="AE64" s="266" t="str">
        <f t="shared" si="0"/>
        <v>FH16_17</v>
      </c>
      <c r="AF64" s="266">
        <f>[3]attached_energy_demand_split!C55</f>
        <v>0.021834856434323</v>
      </c>
      <c r="AG64" s="266" t="s">
        <v>132</v>
      </c>
      <c r="AH64" s="266" t="s">
        <v>21</v>
      </c>
      <c r="AL64" s="266" t="s">
        <v>150</v>
      </c>
      <c r="AM64" s="266" t="str">
        <f t="shared" si="1"/>
        <v>TRA_Tru</v>
      </c>
      <c r="AN64" s="266" t="str">
        <f t="shared" si="1"/>
        <v>FH16_17</v>
      </c>
      <c r="AO64" s="266">
        <f>[3]attached_energy_demand_summariz!B39</f>
        <v>0.0208617629033817</v>
      </c>
      <c r="AP64" s="266" t="s">
        <v>132</v>
      </c>
      <c r="AQ64" s="266" t="s">
        <v>18</v>
      </c>
      <c r="AU64" s="266" t="s">
        <v>150</v>
      </c>
      <c r="AV64" s="266" t="str">
        <f t="shared" si="2"/>
        <v>TRA_Tru</v>
      </c>
      <c r="AW64" s="266" t="str">
        <f t="shared" si="2"/>
        <v>FH16_17</v>
      </c>
      <c r="AX64" s="266">
        <f>[3]attached_energy_demand_summariz!F39</f>
        <v>0.0213427940914599</v>
      </c>
      <c r="AY64" s="266" t="s">
        <v>132</v>
      </c>
      <c r="AZ64" s="266" t="s">
        <v>17</v>
      </c>
      <c r="BD64" s="266" t="s">
        <v>150</v>
      </c>
      <c r="BE64" s="266" t="str">
        <f t="shared" si="3"/>
        <v>TRA_Tru</v>
      </c>
      <c r="BF64" s="266" t="str">
        <f t="shared" si="3"/>
        <v>FH16_17</v>
      </c>
      <c r="BG64" s="266">
        <f t="shared" si="6"/>
        <v>0.0208617629033817</v>
      </c>
      <c r="BH64" s="266" t="s">
        <v>132</v>
      </c>
      <c r="BI64" s="266" t="s">
        <v>19</v>
      </c>
      <c r="BM64" s="266" t="s">
        <v>150</v>
      </c>
      <c r="BN64" s="266" t="str">
        <f t="shared" si="4"/>
        <v>TRA_Tru</v>
      </c>
      <c r="BO64" s="266" t="str">
        <f t="shared" si="4"/>
        <v>FH16_17</v>
      </c>
      <c r="BP64" s="266">
        <f>[3]attached_energy_demand_summariz!J39</f>
        <v>0.0200711115816849</v>
      </c>
      <c r="BQ64" s="266" t="s">
        <v>132</v>
      </c>
      <c r="BR64" s="266" t="s">
        <v>16</v>
      </c>
    </row>
    <row r="65" spans="2:70">
      <c r="B65" s="95" t="s">
        <v>150</v>
      </c>
      <c r="C65" t="s">
        <v>191</v>
      </c>
      <c r="D65" s="101" t="s">
        <v>160</v>
      </c>
      <c r="E65" s="101">
        <v>0.138127853881279</v>
      </c>
      <c r="F65" s="95" t="s">
        <v>132</v>
      </c>
      <c r="K65" s="266" t="s">
        <v>150</v>
      </c>
      <c r="L65" s="266" t="str">
        <f t="shared" si="7"/>
        <v>TRA_Tru</v>
      </c>
      <c r="M65" s="266" t="s">
        <v>201</v>
      </c>
      <c r="N65" s="266">
        <f>[3]attached_energy_demand_split!C24</f>
        <v>0.0212246785407572</v>
      </c>
      <c r="O65" s="266" t="s">
        <v>132</v>
      </c>
      <c r="P65" s="266" t="s">
        <v>20</v>
      </c>
      <c r="T65" s="266" t="s">
        <v>150</v>
      </c>
      <c r="U65" s="266" t="str">
        <f t="shared" si="5"/>
        <v>TRA_Tru</v>
      </c>
      <c r="V65" s="266" t="str">
        <f t="shared" si="5"/>
        <v>FH18_19</v>
      </c>
      <c r="W65" s="266">
        <f>[3]attached_energy_demand_split!C86</f>
        <v>0.02010785636109</v>
      </c>
      <c r="X65" s="266" t="s">
        <v>132</v>
      </c>
      <c r="Y65" s="266" t="s">
        <v>15</v>
      </c>
      <c r="AC65" s="266" t="s">
        <v>150</v>
      </c>
      <c r="AD65" s="266" t="str">
        <f t="shared" si="0"/>
        <v>TRA_Tru</v>
      </c>
      <c r="AE65" s="266" t="str">
        <f t="shared" si="0"/>
        <v>FH18_19</v>
      </c>
      <c r="AF65" s="266">
        <f>[3]attached_energy_demand_split!C57</f>
        <v>0.0218516633411387</v>
      </c>
      <c r="AG65" s="266" t="s">
        <v>132</v>
      </c>
      <c r="AH65" s="266" t="s">
        <v>21</v>
      </c>
      <c r="AL65" s="266" t="s">
        <v>150</v>
      </c>
      <c r="AM65" s="266" t="str">
        <f t="shared" si="1"/>
        <v>TRA_Tru</v>
      </c>
      <c r="AN65" s="266" t="str">
        <f t="shared" si="1"/>
        <v>FH18_19</v>
      </c>
      <c r="AO65" s="266">
        <f>[3]attached_energy_demand_summariz!B40</f>
        <v>0.0207872227642541</v>
      </c>
      <c r="AP65" s="266" t="s">
        <v>132</v>
      </c>
      <c r="AQ65" s="266" t="s">
        <v>18</v>
      </c>
      <c r="AU65" s="266" t="s">
        <v>150</v>
      </c>
      <c r="AV65" s="266" t="str">
        <f t="shared" si="2"/>
        <v>TRA_Tru</v>
      </c>
      <c r="AW65" s="266" t="str">
        <f t="shared" si="2"/>
        <v>FH18_19</v>
      </c>
      <c r="AX65" s="266">
        <f>[3]attached_energy_demand_summariz!F40</f>
        <v>0.021302546509601</v>
      </c>
      <c r="AY65" s="266" t="s">
        <v>132</v>
      </c>
      <c r="AZ65" s="266" t="s">
        <v>17</v>
      </c>
      <c r="BD65" s="266" t="s">
        <v>150</v>
      </c>
      <c r="BE65" s="266" t="str">
        <f t="shared" si="3"/>
        <v>TRA_Tru</v>
      </c>
      <c r="BF65" s="266" t="str">
        <f t="shared" si="3"/>
        <v>FH18_19</v>
      </c>
      <c r="BG65" s="266">
        <f t="shared" si="6"/>
        <v>0.0207872227642541</v>
      </c>
      <c r="BH65" s="266" t="s">
        <v>132</v>
      </c>
      <c r="BI65" s="266" t="s">
        <v>19</v>
      </c>
      <c r="BM65" s="266" t="s">
        <v>150</v>
      </c>
      <c r="BN65" s="266" t="str">
        <f t="shared" si="4"/>
        <v>TRA_Tru</v>
      </c>
      <c r="BO65" s="266" t="str">
        <f t="shared" si="4"/>
        <v>FH18_19</v>
      </c>
      <c r="BP65" s="266">
        <f>[3]attached_energy_demand_summariz!J40</f>
        <v>0.0194493690686834</v>
      </c>
      <c r="BQ65" s="266" t="s">
        <v>132</v>
      </c>
      <c r="BR65" s="266" t="s">
        <v>16</v>
      </c>
    </row>
    <row r="66" spans="2:70">
      <c r="B66" s="95" t="s">
        <v>150</v>
      </c>
      <c r="C66" t="s">
        <v>191</v>
      </c>
      <c r="D66" s="101" t="s">
        <v>161</v>
      </c>
      <c r="E66" s="101">
        <v>0.150684931506849</v>
      </c>
      <c r="F66" s="95" t="s">
        <v>132</v>
      </c>
      <c r="K66" s="266" t="s">
        <v>150</v>
      </c>
      <c r="L66" s="266" t="str">
        <f t="shared" si="7"/>
        <v>TRA_Tru</v>
      </c>
      <c r="M66" s="266" t="s">
        <v>202</v>
      </c>
      <c r="N66" s="266">
        <f>[3]attached_energy_demand_split!C26</f>
        <v>0.021196759693815</v>
      </c>
      <c r="O66" s="266" t="s">
        <v>132</v>
      </c>
      <c r="P66" s="266" t="s">
        <v>20</v>
      </c>
      <c r="T66" s="266" t="s">
        <v>150</v>
      </c>
      <c r="U66" s="266" t="str">
        <f t="shared" si="5"/>
        <v>TRA_Tru</v>
      </c>
      <c r="V66" s="266" t="str">
        <f t="shared" si="5"/>
        <v>FH20_21</v>
      </c>
      <c r="W66" s="266">
        <f>[3]attached_energy_demand_split!C88</f>
        <v>0.0209690367288275</v>
      </c>
      <c r="X66" s="266" t="s">
        <v>132</v>
      </c>
      <c r="Y66" s="266" t="s">
        <v>15</v>
      </c>
      <c r="AC66" s="266" t="s">
        <v>150</v>
      </c>
      <c r="AD66" s="266" t="str">
        <f t="shared" si="0"/>
        <v>TRA_Tru</v>
      </c>
      <c r="AE66" s="266" t="str">
        <f t="shared" si="0"/>
        <v>FH20_21</v>
      </c>
      <c r="AF66" s="266">
        <f>[3]attached_energy_demand_split!C59</f>
        <v>0.0215704297529681</v>
      </c>
      <c r="AG66" s="266" t="s">
        <v>132</v>
      </c>
      <c r="AH66" s="266" t="s">
        <v>21</v>
      </c>
      <c r="AL66" s="266" t="s">
        <v>150</v>
      </c>
      <c r="AM66" s="266" t="str">
        <f t="shared" si="1"/>
        <v>TRA_Tru</v>
      </c>
      <c r="AN66" s="266" t="str">
        <f t="shared" si="1"/>
        <v>FH20_21</v>
      </c>
      <c r="AO66" s="266">
        <f>[3]attached_energy_demand_summariz!B41</f>
        <v>0.0209999265660562</v>
      </c>
      <c r="AP66" s="266" t="s">
        <v>132</v>
      </c>
      <c r="AQ66" s="266" t="s">
        <v>18</v>
      </c>
      <c r="AU66" s="266" t="s">
        <v>150</v>
      </c>
      <c r="AV66" s="266" t="str">
        <f t="shared" si="2"/>
        <v>TRA_Tru</v>
      </c>
      <c r="AW66" s="266" t="str">
        <f t="shared" si="2"/>
        <v>FH20_21</v>
      </c>
      <c r="AX66" s="266">
        <f>[3]attached_energy_demand_summariz!F41</f>
        <v>0.0217291485724036</v>
      </c>
      <c r="AY66" s="266" t="s">
        <v>132</v>
      </c>
      <c r="AZ66" s="266" t="s">
        <v>17</v>
      </c>
      <c r="BD66" s="266" t="s">
        <v>150</v>
      </c>
      <c r="BE66" s="266" t="str">
        <f t="shared" si="3"/>
        <v>TRA_Tru</v>
      </c>
      <c r="BF66" s="266" t="str">
        <f t="shared" si="3"/>
        <v>FH20_21</v>
      </c>
      <c r="BG66" s="266">
        <f t="shared" si="6"/>
        <v>0.0209999265660562</v>
      </c>
      <c r="BH66" s="266" t="s">
        <v>132</v>
      </c>
      <c r="BI66" s="266" t="s">
        <v>19</v>
      </c>
      <c r="BM66" s="266" t="s">
        <v>150</v>
      </c>
      <c r="BN66" s="266" t="str">
        <f t="shared" si="4"/>
        <v>TRA_Tru</v>
      </c>
      <c r="BO66" s="266" t="str">
        <f t="shared" si="4"/>
        <v>FH20_21</v>
      </c>
      <c r="BP66" s="266">
        <f>[3]attached_energy_demand_summariz!J41</f>
        <v>0.0195342580822668</v>
      </c>
      <c r="BQ66" s="266" t="s">
        <v>132</v>
      </c>
      <c r="BR66" s="266" t="s">
        <v>16</v>
      </c>
    </row>
    <row r="67" spans="2:70">
      <c r="B67" s="103" t="s">
        <v>150</v>
      </c>
      <c r="C67" t="s">
        <v>191</v>
      </c>
      <c r="D67" s="104" t="s">
        <v>162</v>
      </c>
      <c r="E67" s="104">
        <v>0.0125570776255708</v>
      </c>
      <c r="F67" s="105" t="s">
        <v>132</v>
      </c>
      <c r="K67" s="330" t="s">
        <v>150</v>
      </c>
      <c r="L67" s="266" t="str">
        <f t="shared" si="7"/>
        <v>TRA_Tru</v>
      </c>
      <c r="M67" s="266" t="s">
        <v>203</v>
      </c>
      <c r="N67" s="266">
        <f>[3]attached_energy_demand_split!C28</f>
        <v>0.0213786036359911</v>
      </c>
      <c r="O67" s="266" t="s">
        <v>132</v>
      </c>
      <c r="P67" s="266" t="s">
        <v>20</v>
      </c>
      <c r="T67" s="266" t="s">
        <v>150</v>
      </c>
      <c r="U67" s="266" t="str">
        <f t="shared" si="5"/>
        <v>TRA_Tru</v>
      </c>
      <c r="V67" s="266" t="str">
        <f t="shared" si="5"/>
        <v>FH22_23</v>
      </c>
      <c r="W67" s="266">
        <f>[3]attached_energy_demand_split!C90</f>
        <v>0.0206911985722815</v>
      </c>
      <c r="X67" s="266" t="s">
        <v>132</v>
      </c>
      <c r="Y67" s="266" t="s">
        <v>15</v>
      </c>
      <c r="AC67" s="266" t="s">
        <v>150</v>
      </c>
      <c r="AD67" s="266" t="str">
        <f t="shared" si="0"/>
        <v>TRA_Tru</v>
      </c>
      <c r="AE67" s="266" t="str">
        <f t="shared" si="0"/>
        <v>FH22_23</v>
      </c>
      <c r="AF67" s="266">
        <f>[3]attached_energy_demand_split!C61</f>
        <v>0.0217091411685177</v>
      </c>
      <c r="AG67" s="266" t="s">
        <v>132</v>
      </c>
      <c r="AH67" s="266" t="s">
        <v>21</v>
      </c>
      <c r="AL67" s="266" t="s">
        <v>150</v>
      </c>
      <c r="AM67" s="266" t="str">
        <f t="shared" si="1"/>
        <v>TRA_Tru</v>
      </c>
      <c r="AN67" s="266" t="str">
        <f t="shared" si="1"/>
        <v>FH22_23</v>
      </c>
      <c r="AO67" s="266">
        <f>[3]attached_energy_demand_summariz!B42</f>
        <v>0.0212075715419054</v>
      </c>
      <c r="AP67" s="266" t="s">
        <v>132</v>
      </c>
      <c r="AQ67" s="266" t="s">
        <v>18</v>
      </c>
      <c r="AU67" s="266" t="s">
        <v>150</v>
      </c>
      <c r="AV67" s="266" t="str">
        <f t="shared" si="2"/>
        <v>TRA_Tru</v>
      </c>
      <c r="AW67" s="266" t="str">
        <f t="shared" si="2"/>
        <v>FH22_23</v>
      </c>
      <c r="AX67" s="266">
        <f>[3]attached_energy_demand_summariz!F42</f>
        <v>0.0225545958608362</v>
      </c>
      <c r="AY67" s="266" t="s">
        <v>132</v>
      </c>
      <c r="AZ67" s="266" t="s">
        <v>17</v>
      </c>
      <c r="BD67" s="266" t="s">
        <v>150</v>
      </c>
      <c r="BE67" s="266" t="str">
        <f t="shared" si="3"/>
        <v>TRA_Tru</v>
      </c>
      <c r="BF67" s="266" t="str">
        <f t="shared" si="3"/>
        <v>FH22_23</v>
      </c>
      <c r="BG67" s="266">
        <f t="shared" si="6"/>
        <v>0.0212075715419054</v>
      </c>
      <c r="BH67" s="266" t="s">
        <v>132</v>
      </c>
      <c r="BI67" s="266" t="s">
        <v>19</v>
      </c>
      <c r="BM67" s="266" t="s">
        <v>150</v>
      </c>
      <c r="BN67" s="266" t="str">
        <f t="shared" si="4"/>
        <v>TRA_Tru</v>
      </c>
      <c r="BO67" s="266" t="str">
        <f t="shared" si="4"/>
        <v>FH22_23</v>
      </c>
      <c r="BP67" s="266">
        <f>[3]attached_energy_demand_summariz!J42</f>
        <v>0.0197043184719007</v>
      </c>
      <c r="BQ67" s="266" t="s">
        <v>132</v>
      </c>
      <c r="BR67" s="266" t="s">
        <v>16</v>
      </c>
    </row>
    <row r="68" spans="2:70">
      <c r="B68" s="95" t="s">
        <v>150</v>
      </c>
      <c r="C68" t="s">
        <v>204</v>
      </c>
      <c r="D68" s="101" t="s">
        <v>151</v>
      </c>
      <c r="E68" s="101">
        <v>0.0941780821917808</v>
      </c>
      <c r="F68" s="95" t="s">
        <v>132</v>
      </c>
      <c r="K68" s="266" t="s">
        <v>150</v>
      </c>
      <c r="L68" s="266" t="str">
        <f t="shared" si="7"/>
        <v>TRA_Tru</v>
      </c>
      <c r="M68" s="266" t="s">
        <v>205</v>
      </c>
      <c r="N68" s="266">
        <f>[3]attached_energy_demand_split!D6</f>
        <v>0.0233000948138204</v>
      </c>
      <c r="O68" s="266" t="s">
        <v>132</v>
      </c>
      <c r="P68" s="266" t="s">
        <v>20</v>
      </c>
      <c r="T68" s="266" t="s">
        <v>150</v>
      </c>
      <c r="U68" s="266" t="str">
        <f t="shared" si="5"/>
        <v>TRA_Tru</v>
      </c>
      <c r="V68" s="266" t="str">
        <f t="shared" si="5"/>
        <v>WH0_1</v>
      </c>
      <c r="W68" s="266">
        <f>[3]attached_energy_demand_split!D68</f>
        <v>0.027052832396289</v>
      </c>
      <c r="X68" s="266" t="s">
        <v>132</v>
      </c>
      <c r="Y68" s="266" t="s">
        <v>15</v>
      </c>
      <c r="AC68" s="266" t="s">
        <v>150</v>
      </c>
      <c r="AD68" s="266" t="str">
        <f t="shared" si="0"/>
        <v>TRA_Tru</v>
      </c>
      <c r="AE68" s="266" t="str">
        <f t="shared" si="0"/>
        <v>WH0_1</v>
      </c>
      <c r="AF68" s="266">
        <f>[3]attached_energy_demand_split!D39</f>
        <v>0.0269775312483662</v>
      </c>
      <c r="AG68" s="266" t="s">
        <v>132</v>
      </c>
      <c r="AH68" s="266" t="s">
        <v>21</v>
      </c>
      <c r="AL68" s="266" t="s">
        <v>150</v>
      </c>
      <c r="AM68" s="266" t="str">
        <f t="shared" si="1"/>
        <v>TRA_Tru</v>
      </c>
      <c r="AN68" s="266" t="str">
        <f t="shared" si="1"/>
        <v>WH0_1</v>
      </c>
      <c r="AO68" s="266">
        <f>[3]attached_energy_demand_summariz!B43</f>
        <v>0.0260079601453114</v>
      </c>
      <c r="AP68" s="266" t="s">
        <v>132</v>
      </c>
      <c r="AQ68" s="266" t="s">
        <v>18</v>
      </c>
      <c r="AU68" s="266" t="s">
        <v>150</v>
      </c>
      <c r="AV68" s="266" t="str">
        <f t="shared" si="2"/>
        <v>TRA_Tru</v>
      </c>
      <c r="AW68" s="266" t="str">
        <f t="shared" si="2"/>
        <v>WH0_1</v>
      </c>
      <c r="AX68" s="266">
        <f>[3]attached_energy_demand_summariz!F43</f>
        <v>0.0251920133192881</v>
      </c>
      <c r="AY68" s="266" t="s">
        <v>132</v>
      </c>
      <c r="AZ68" s="266" t="s">
        <v>17</v>
      </c>
      <c r="BD68" s="266" t="s">
        <v>150</v>
      </c>
      <c r="BE68" s="266" t="str">
        <f t="shared" si="3"/>
        <v>TRA_Tru</v>
      </c>
      <c r="BF68" s="266" t="str">
        <f t="shared" si="3"/>
        <v>WH0_1</v>
      </c>
      <c r="BG68" s="266">
        <f t="shared" si="6"/>
        <v>0.0260079601453114</v>
      </c>
      <c r="BH68" s="266" t="s">
        <v>132</v>
      </c>
      <c r="BI68" s="266" t="s">
        <v>19</v>
      </c>
      <c r="BM68" s="266" t="s">
        <v>150</v>
      </c>
      <c r="BN68" s="266" t="str">
        <f t="shared" si="4"/>
        <v>TRA_Tru</v>
      </c>
      <c r="BO68" s="266" t="str">
        <f t="shared" si="4"/>
        <v>WH0_1</v>
      </c>
      <c r="BP68" s="266">
        <f>[3]attached_energy_demand_summariz!J43</f>
        <v>0.0275173289487935</v>
      </c>
      <c r="BQ68" s="266" t="s">
        <v>132</v>
      </c>
      <c r="BR68" s="266" t="s">
        <v>16</v>
      </c>
    </row>
    <row r="69" spans="2:70">
      <c r="B69" s="95" t="s">
        <v>150</v>
      </c>
      <c r="C69" t="s">
        <v>204</v>
      </c>
      <c r="D69" s="101" t="s">
        <v>152</v>
      </c>
      <c r="E69" s="101">
        <v>0.102739726027397</v>
      </c>
      <c r="F69" s="95" t="s">
        <v>132</v>
      </c>
      <c r="K69" s="266" t="s">
        <v>150</v>
      </c>
      <c r="L69" s="266" t="str">
        <f t="shared" si="7"/>
        <v>TRA_Tru</v>
      </c>
      <c r="M69" s="266" t="s">
        <v>206</v>
      </c>
      <c r="N69" s="266">
        <f>[3]attached_energy_demand_split!D8</f>
        <v>0.0229492798370929</v>
      </c>
      <c r="O69" s="266" t="s">
        <v>132</v>
      </c>
      <c r="P69" s="266" t="s">
        <v>20</v>
      </c>
      <c r="T69" s="266" t="s">
        <v>150</v>
      </c>
      <c r="U69" s="266" t="str">
        <f t="shared" si="5"/>
        <v>TRA_Tru</v>
      </c>
      <c r="V69" s="266" t="str">
        <f t="shared" si="5"/>
        <v>WH2_3</v>
      </c>
      <c r="W69" s="266">
        <f>[3]attached_energy_demand_split!D70</f>
        <v>0.025013577036883</v>
      </c>
      <c r="X69" s="266" t="s">
        <v>132</v>
      </c>
      <c r="Y69" s="266" t="s">
        <v>15</v>
      </c>
      <c r="AC69" s="266" t="s">
        <v>150</v>
      </c>
      <c r="AD69" s="266" t="str">
        <f t="shared" si="0"/>
        <v>TRA_Tru</v>
      </c>
      <c r="AE69" s="266" t="str">
        <f t="shared" si="0"/>
        <v>WH2_3</v>
      </c>
      <c r="AF69" s="266">
        <f>[3]attached_energy_demand_split!D41</f>
        <v>0.026652958693426</v>
      </c>
      <c r="AG69" s="266" t="s">
        <v>132</v>
      </c>
      <c r="AH69" s="266" t="s">
        <v>21</v>
      </c>
      <c r="AL69" s="266" t="s">
        <v>150</v>
      </c>
      <c r="AM69" s="266" t="str">
        <f t="shared" si="1"/>
        <v>TRA_Tru</v>
      </c>
      <c r="AN69" s="266" t="str">
        <f t="shared" si="1"/>
        <v>WH2_3</v>
      </c>
      <c r="AO69" s="266">
        <f>[3]attached_energy_demand_summariz!B44</f>
        <v>0.0252822319214758</v>
      </c>
      <c r="AP69" s="266" t="s">
        <v>132</v>
      </c>
      <c r="AQ69" s="266" t="s">
        <v>18</v>
      </c>
      <c r="AU69" s="266" t="s">
        <v>150</v>
      </c>
      <c r="AV69" s="266" t="str">
        <f t="shared" si="2"/>
        <v>TRA_Tru</v>
      </c>
      <c r="AW69" s="266" t="str">
        <f t="shared" si="2"/>
        <v>WH2_3</v>
      </c>
      <c r="AX69" s="266">
        <f>[3]attached_energy_demand_summariz!F44</f>
        <v>0.0240114562974125</v>
      </c>
      <c r="AY69" s="266" t="s">
        <v>132</v>
      </c>
      <c r="AZ69" s="266" t="s">
        <v>17</v>
      </c>
      <c r="BD69" s="266" t="s">
        <v>150</v>
      </c>
      <c r="BE69" s="266" t="str">
        <f t="shared" si="3"/>
        <v>TRA_Tru</v>
      </c>
      <c r="BF69" s="266" t="str">
        <f t="shared" si="3"/>
        <v>WH2_3</v>
      </c>
      <c r="BG69" s="266">
        <f t="shared" si="6"/>
        <v>0.0252822319214758</v>
      </c>
      <c r="BH69" s="266" t="s">
        <v>132</v>
      </c>
      <c r="BI69" s="266" t="s">
        <v>19</v>
      </c>
      <c r="BM69" s="266" t="s">
        <v>150</v>
      </c>
      <c r="BN69" s="266" t="str">
        <f t="shared" si="4"/>
        <v>TRA_Tru</v>
      </c>
      <c r="BO69" s="266" t="str">
        <f t="shared" si="4"/>
        <v>WH2_3</v>
      </c>
      <c r="BP69" s="266">
        <f>[3]attached_energy_demand_summariz!J44</f>
        <v>0.0277838877425648</v>
      </c>
      <c r="BQ69" s="266" t="s">
        <v>132</v>
      </c>
      <c r="BR69" s="266" t="s">
        <v>16</v>
      </c>
    </row>
    <row r="70" spans="2:70">
      <c r="B70" s="95" t="s">
        <v>150</v>
      </c>
      <c r="C70" t="s">
        <v>204</v>
      </c>
      <c r="D70" s="101" t="s">
        <v>153</v>
      </c>
      <c r="E70" s="101">
        <v>0.00856164383561644</v>
      </c>
      <c r="F70" s="95" t="s">
        <v>132</v>
      </c>
      <c r="K70" s="266" t="s">
        <v>150</v>
      </c>
      <c r="L70" s="266" t="str">
        <f t="shared" si="7"/>
        <v>TRA_Tru</v>
      </c>
      <c r="M70" s="266" t="s">
        <v>207</v>
      </c>
      <c r="N70" s="266">
        <f>[3]attached_energy_demand_split!D10</f>
        <v>0.0222223809455457</v>
      </c>
      <c r="O70" s="266" t="s">
        <v>132</v>
      </c>
      <c r="P70" s="266" t="s">
        <v>20</v>
      </c>
      <c r="T70" s="266" t="s">
        <v>150</v>
      </c>
      <c r="U70" s="266" t="str">
        <f t="shared" si="5"/>
        <v>TRA_Tru</v>
      </c>
      <c r="V70" s="266" t="str">
        <f t="shared" si="5"/>
        <v>WH4_5</v>
      </c>
      <c r="W70" s="266">
        <f>[3]attached_energy_demand_split!D72</f>
        <v>0.023696203770169</v>
      </c>
      <c r="X70" s="266" t="s">
        <v>132</v>
      </c>
      <c r="Y70" s="266" t="s">
        <v>15</v>
      </c>
      <c r="AC70" s="266" t="s">
        <v>150</v>
      </c>
      <c r="AD70" s="266" t="str">
        <f t="shared" si="0"/>
        <v>TRA_Tru</v>
      </c>
      <c r="AE70" s="266" t="str">
        <f t="shared" si="0"/>
        <v>WH4_5</v>
      </c>
      <c r="AF70" s="266">
        <f>[3]attached_energy_demand_split!D43</f>
        <v>0.0249170715686325</v>
      </c>
      <c r="AG70" s="266" t="s">
        <v>132</v>
      </c>
      <c r="AH70" s="266" t="s">
        <v>21</v>
      </c>
      <c r="AL70" s="266" t="s">
        <v>150</v>
      </c>
      <c r="AM70" s="266" t="str">
        <f t="shared" si="1"/>
        <v>TRA_Tru</v>
      </c>
      <c r="AN70" s="266" t="str">
        <f t="shared" si="1"/>
        <v>WH4_5</v>
      </c>
      <c r="AO70" s="266">
        <f>[3]attached_energy_demand_summariz!B45</f>
        <v>0.0239165993198236</v>
      </c>
      <c r="AP70" s="266" t="s">
        <v>132</v>
      </c>
      <c r="AQ70" s="266" t="s">
        <v>18</v>
      </c>
      <c r="AU70" s="266" t="s">
        <v>150</v>
      </c>
      <c r="AV70" s="266" t="str">
        <f t="shared" si="2"/>
        <v>TRA_Tru</v>
      </c>
      <c r="AW70" s="266" t="str">
        <f t="shared" si="2"/>
        <v>WH4_5</v>
      </c>
      <c r="AX70" s="266">
        <f>[3]attached_energy_demand_summariz!F45</f>
        <v>0.021583935635486</v>
      </c>
      <c r="AY70" s="266" t="s">
        <v>132</v>
      </c>
      <c r="AZ70" s="266" t="s">
        <v>17</v>
      </c>
      <c r="BD70" s="266" t="s">
        <v>150</v>
      </c>
      <c r="BE70" s="266" t="str">
        <f t="shared" si="3"/>
        <v>TRA_Tru</v>
      </c>
      <c r="BF70" s="266" t="str">
        <f t="shared" si="3"/>
        <v>WH4_5</v>
      </c>
      <c r="BG70" s="266">
        <f t="shared" si="6"/>
        <v>0.0239165993198236</v>
      </c>
      <c r="BH70" s="266" t="s">
        <v>132</v>
      </c>
      <c r="BI70" s="266" t="s">
        <v>19</v>
      </c>
      <c r="BM70" s="266" t="s">
        <v>150</v>
      </c>
      <c r="BN70" s="266" t="str">
        <f t="shared" si="4"/>
        <v>TRA_Tru</v>
      </c>
      <c r="BO70" s="266" t="str">
        <f t="shared" si="4"/>
        <v>WH4_5</v>
      </c>
      <c r="BP70" s="266">
        <f>[3]attached_energy_demand_summariz!J45</f>
        <v>0.0271634046792845</v>
      </c>
      <c r="BQ70" s="266" t="s">
        <v>132</v>
      </c>
      <c r="BR70" s="266" t="s">
        <v>16</v>
      </c>
    </row>
    <row r="71" spans="2:70">
      <c r="B71" s="102" t="s">
        <v>150</v>
      </c>
      <c r="C71" t="s">
        <v>204</v>
      </c>
      <c r="D71" s="101" t="s">
        <v>154</v>
      </c>
      <c r="E71" s="101">
        <v>0.126826484018265</v>
      </c>
      <c r="F71" s="95" t="s">
        <v>132</v>
      </c>
      <c r="K71" s="330" t="s">
        <v>150</v>
      </c>
      <c r="L71" s="266" t="str">
        <f t="shared" si="7"/>
        <v>TRA_Tru</v>
      </c>
      <c r="M71" s="266" t="s">
        <v>208</v>
      </c>
      <c r="N71" s="266">
        <f>[3]attached_energy_demand_split!D12</f>
        <v>0.0212585220509218</v>
      </c>
      <c r="O71" s="266" t="s">
        <v>132</v>
      </c>
      <c r="P71" s="266" t="s">
        <v>20</v>
      </c>
      <c r="T71" s="266" t="s">
        <v>150</v>
      </c>
      <c r="U71" s="266" t="str">
        <f t="shared" si="5"/>
        <v>TRA_Tru</v>
      </c>
      <c r="V71" s="266" t="str">
        <f t="shared" si="5"/>
        <v>WH6_7</v>
      </c>
      <c r="W71" s="266">
        <f>[3]attached_energy_demand_split!D74</f>
        <v>0.0235544674010497</v>
      </c>
      <c r="X71" s="266" t="s">
        <v>132</v>
      </c>
      <c r="Y71" s="266" t="s">
        <v>15</v>
      </c>
      <c r="AC71" s="266" t="s">
        <v>150</v>
      </c>
      <c r="AD71" s="266" t="str">
        <f t="shared" si="0"/>
        <v>TRA_Tru</v>
      </c>
      <c r="AE71" s="266" t="str">
        <f t="shared" si="0"/>
        <v>WH6_7</v>
      </c>
      <c r="AF71" s="266">
        <f>[3]attached_energy_demand_split!D45</f>
        <v>0.0223149487779418</v>
      </c>
      <c r="AG71" s="266" t="s">
        <v>132</v>
      </c>
      <c r="AH71" s="266" t="s">
        <v>21</v>
      </c>
      <c r="AL71" s="266" t="s">
        <v>150</v>
      </c>
      <c r="AM71" s="266" t="str">
        <f t="shared" si="1"/>
        <v>TRA_Tru</v>
      </c>
      <c r="AN71" s="266" t="str">
        <f t="shared" si="1"/>
        <v>WH6_7</v>
      </c>
      <c r="AO71" s="266">
        <f>[3]attached_energy_demand_summariz!B46</f>
        <v>0.0226308904433103</v>
      </c>
      <c r="AP71" s="266" t="s">
        <v>132</v>
      </c>
      <c r="AQ71" s="266" t="s">
        <v>18</v>
      </c>
      <c r="AU71" s="266" t="s">
        <v>150</v>
      </c>
      <c r="AV71" s="266" t="str">
        <f t="shared" si="2"/>
        <v>TRA_Tru</v>
      </c>
      <c r="AW71" s="266" t="str">
        <f t="shared" si="2"/>
        <v>WH6_7</v>
      </c>
      <c r="AX71" s="266">
        <f>[3]attached_energy_demand_summariz!F46</f>
        <v>0.0195664574996017</v>
      </c>
      <c r="AY71" s="266" t="s">
        <v>132</v>
      </c>
      <c r="AZ71" s="266" t="s">
        <v>17</v>
      </c>
      <c r="BD71" s="266" t="s">
        <v>150</v>
      </c>
      <c r="BE71" s="266" t="str">
        <f t="shared" si="3"/>
        <v>TRA_Tru</v>
      </c>
      <c r="BF71" s="266" t="str">
        <f t="shared" si="3"/>
        <v>WH6_7</v>
      </c>
      <c r="BG71" s="266">
        <f t="shared" si="6"/>
        <v>0.0226308904433103</v>
      </c>
      <c r="BH71" s="266" t="s">
        <v>132</v>
      </c>
      <c r="BI71" s="266" t="s">
        <v>19</v>
      </c>
      <c r="BM71" s="266" t="s">
        <v>150</v>
      </c>
      <c r="BN71" s="266" t="str">
        <f t="shared" si="4"/>
        <v>TRA_Tru</v>
      </c>
      <c r="BO71" s="266" t="str">
        <f t="shared" si="4"/>
        <v>WH6_7</v>
      </c>
      <c r="BP71" s="266">
        <f>[3]attached_energy_demand_summariz!J46</f>
        <v>0.0264600564870365</v>
      </c>
      <c r="BQ71" s="266" t="s">
        <v>132</v>
      </c>
      <c r="BR71" s="266" t="s">
        <v>16</v>
      </c>
    </row>
    <row r="72" spans="2:70">
      <c r="B72" s="95" t="s">
        <v>150</v>
      </c>
      <c r="C72" t="s">
        <v>204</v>
      </c>
      <c r="D72" s="101" t="s">
        <v>155</v>
      </c>
      <c r="E72" s="101">
        <v>0.138356164383562</v>
      </c>
      <c r="F72" s="95" t="s">
        <v>132</v>
      </c>
      <c r="K72" s="266" t="s">
        <v>150</v>
      </c>
      <c r="L72" s="266" t="str">
        <f t="shared" si="7"/>
        <v>TRA_Tru</v>
      </c>
      <c r="M72" s="266" t="s">
        <v>209</v>
      </c>
      <c r="N72" s="266">
        <f>[3]attached_energy_demand_split!D14</f>
        <v>0.0207811308875425</v>
      </c>
      <c r="O72" s="266" t="s">
        <v>132</v>
      </c>
      <c r="P72" s="266" t="s">
        <v>20</v>
      </c>
      <c r="T72" s="266" t="s">
        <v>150</v>
      </c>
      <c r="U72" s="266" t="str">
        <f t="shared" si="5"/>
        <v>TRA_Tru</v>
      </c>
      <c r="V72" s="266" t="str">
        <f t="shared" si="5"/>
        <v>WH8_9</v>
      </c>
      <c r="W72" s="266">
        <f>[3]attached_energy_demand_split!D76</f>
        <v>0.0243002057667018</v>
      </c>
      <c r="X72" s="266" t="s">
        <v>132</v>
      </c>
      <c r="Y72" s="266" t="s">
        <v>15</v>
      </c>
      <c r="AC72" s="266" t="s">
        <v>150</v>
      </c>
      <c r="AD72" s="266" t="str">
        <f t="shared" si="0"/>
        <v>TRA_Tru</v>
      </c>
      <c r="AE72" s="266" t="str">
        <f t="shared" si="0"/>
        <v>WH8_9</v>
      </c>
      <c r="AF72" s="266">
        <f>[3]attached_energy_demand_split!D47</f>
        <v>0.0206945793819697</v>
      </c>
      <c r="AG72" s="266" t="s">
        <v>132</v>
      </c>
      <c r="AH72" s="266" t="s">
        <v>21</v>
      </c>
      <c r="AL72" s="266" t="s">
        <v>150</v>
      </c>
      <c r="AM72" s="266" t="str">
        <f t="shared" si="1"/>
        <v>TRA_Tru</v>
      </c>
      <c r="AN72" s="266" t="str">
        <f t="shared" si="1"/>
        <v>WH8_9</v>
      </c>
      <c r="AO72" s="266">
        <f>[3]attached_energy_demand_summariz!B47</f>
        <v>0.0221985165054664</v>
      </c>
      <c r="AP72" s="266" t="s">
        <v>132</v>
      </c>
      <c r="AQ72" s="266" t="s">
        <v>18</v>
      </c>
      <c r="AU72" s="266" t="s">
        <v>150</v>
      </c>
      <c r="AV72" s="266" t="str">
        <f t="shared" si="2"/>
        <v>TRA_Tru</v>
      </c>
      <c r="AW72" s="266" t="str">
        <f t="shared" si="2"/>
        <v>WH8_9</v>
      </c>
      <c r="AX72" s="266">
        <f>[3]attached_energy_demand_summariz!F47</f>
        <v>0.0189268898351184</v>
      </c>
      <c r="AY72" s="266" t="s">
        <v>132</v>
      </c>
      <c r="AZ72" s="266" t="s">
        <v>17</v>
      </c>
      <c r="BD72" s="266" t="s">
        <v>150</v>
      </c>
      <c r="BE72" s="266" t="str">
        <f t="shared" si="3"/>
        <v>TRA_Tru</v>
      </c>
      <c r="BF72" s="266" t="str">
        <f t="shared" si="3"/>
        <v>WH8_9</v>
      </c>
      <c r="BG72" s="266">
        <f t="shared" si="6"/>
        <v>0.0221985165054664</v>
      </c>
      <c r="BH72" s="266" t="s">
        <v>132</v>
      </c>
      <c r="BI72" s="266" t="s">
        <v>19</v>
      </c>
      <c r="BM72" s="266" t="s">
        <v>150</v>
      </c>
      <c r="BN72" s="266" t="str">
        <f t="shared" si="4"/>
        <v>TRA_Tru</v>
      </c>
      <c r="BO72" s="266" t="str">
        <f t="shared" si="4"/>
        <v>WH8_9</v>
      </c>
      <c r="BP72" s="266">
        <f>[3]attached_energy_demand_summariz!J47</f>
        <v>0.0262897766559996</v>
      </c>
      <c r="BQ72" s="266" t="s">
        <v>132</v>
      </c>
      <c r="BR72" s="266" t="s">
        <v>16</v>
      </c>
    </row>
    <row r="73" spans="2:70">
      <c r="B73" s="95" t="s">
        <v>150</v>
      </c>
      <c r="C73" t="s">
        <v>204</v>
      </c>
      <c r="D73" s="101" t="s">
        <v>156</v>
      </c>
      <c r="E73" s="101">
        <v>0.0115296803652968</v>
      </c>
      <c r="F73" s="95" t="s">
        <v>132</v>
      </c>
      <c r="K73" s="266" t="s">
        <v>150</v>
      </c>
      <c r="L73" s="266" t="str">
        <f t="shared" si="7"/>
        <v>TRA_Tru</v>
      </c>
      <c r="M73" s="266" t="s">
        <v>210</v>
      </c>
      <c r="N73" s="266">
        <f>[3]attached_energy_demand_split!D16</f>
        <v>0.0207247431264493</v>
      </c>
      <c r="O73" s="266" t="s">
        <v>132</v>
      </c>
      <c r="P73" s="266" t="s">
        <v>20</v>
      </c>
      <c r="T73" s="266" t="s">
        <v>150</v>
      </c>
      <c r="U73" s="266" t="str">
        <f t="shared" si="5"/>
        <v>TRA_Tru</v>
      </c>
      <c r="V73" s="266" t="str">
        <f t="shared" si="5"/>
        <v>WH10_11</v>
      </c>
      <c r="W73" s="266">
        <f>[3]attached_energy_demand_split!D78</f>
        <v>0.0269606064596627</v>
      </c>
      <c r="X73" s="266" t="s">
        <v>132</v>
      </c>
      <c r="Y73" s="266" t="s">
        <v>15</v>
      </c>
      <c r="AC73" s="266" t="s">
        <v>150</v>
      </c>
      <c r="AD73" s="266" t="str">
        <f t="shared" si="0"/>
        <v>TRA_Tru</v>
      </c>
      <c r="AE73" s="266" t="str">
        <f t="shared" si="0"/>
        <v>WH10_11</v>
      </c>
      <c r="AF73" s="266">
        <f>[3]attached_energy_demand_split!D49</f>
        <v>0.0203373562220637</v>
      </c>
      <c r="AG73" s="266" t="s">
        <v>132</v>
      </c>
      <c r="AH73" s="266" t="s">
        <v>21</v>
      </c>
      <c r="AL73" s="266" t="s">
        <v>150</v>
      </c>
      <c r="AM73" s="266" t="str">
        <f t="shared" si="1"/>
        <v>TRA_Tru</v>
      </c>
      <c r="AN73" s="266" t="str">
        <f t="shared" si="1"/>
        <v>WH10_11</v>
      </c>
      <c r="AO73" s="266">
        <f>[3]attached_energy_demand_summariz!B48</f>
        <v>0.0228944317474162</v>
      </c>
      <c r="AP73" s="266" t="s">
        <v>132</v>
      </c>
      <c r="AQ73" s="266" t="s">
        <v>18</v>
      </c>
      <c r="AU73" s="266" t="s">
        <v>150</v>
      </c>
      <c r="AV73" s="266" t="str">
        <f t="shared" si="2"/>
        <v>TRA_Tru</v>
      </c>
      <c r="AW73" s="266" t="str">
        <f t="shared" si="2"/>
        <v>WH10_11</v>
      </c>
      <c r="AX73" s="266">
        <f>[3]attached_energy_demand_summariz!F48</f>
        <v>0.0193167729407143</v>
      </c>
      <c r="AY73" s="266" t="s">
        <v>132</v>
      </c>
      <c r="AZ73" s="266" t="s">
        <v>17</v>
      </c>
      <c r="BD73" s="266" t="s">
        <v>150</v>
      </c>
      <c r="BE73" s="266" t="str">
        <f t="shared" si="3"/>
        <v>TRA_Tru</v>
      </c>
      <c r="BF73" s="266" t="str">
        <f t="shared" si="3"/>
        <v>WH10_11</v>
      </c>
      <c r="BG73" s="266">
        <f t="shared" si="6"/>
        <v>0.0228944317474162</v>
      </c>
      <c r="BH73" s="266" t="s">
        <v>132</v>
      </c>
      <c r="BI73" s="266" t="s">
        <v>19</v>
      </c>
      <c r="BM73" s="266" t="s">
        <v>150</v>
      </c>
      <c r="BN73" s="266" t="str">
        <f t="shared" si="4"/>
        <v>TRA_Tru</v>
      </c>
      <c r="BO73" s="266" t="str">
        <f t="shared" si="4"/>
        <v>WH10_11</v>
      </c>
      <c r="BP73" s="266">
        <f>[3]attached_energy_demand_summariz!J48</f>
        <v>0.0271326799881913</v>
      </c>
      <c r="BQ73" s="266" t="s">
        <v>132</v>
      </c>
      <c r="BR73" s="266" t="s">
        <v>16</v>
      </c>
    </row>
    <row r="74" spans="2:70">
      <c r="B74" s="95" t="s">
        <v>150</v>
      </c>
      <c r="C74" t="s">
        <v>204</v>
      </c>
      <c r="D74" s="101" t="s">
        <v>157</v>
      </c>
      <c r="E74" s="101">
        <v>0.0992009132420091</v>
      </c>
      <c r="F74" s="95" t="s">
        <v>132</v>
      </c>
      <c r="K74" s="266" t="s">
        <v>150</v>
      </c>
      <c r="L74" s="266" t="str">
        <f t="shared" si="7"/>
        <v>TRA_Tru</v>
      </c>
      <c r="M74" s="266" t="s">
        <v>211</v>
      </c>
      <c r="N74" s="266">
        <f>[3]attached_energy_demand_split!D18</f>
        <v>0.0213134263086159</v>
      </c>
      <c r="O74" s="266" t="s">
        <v>132</v>
      </c>
      <c r="P74" s="266" t="s">
        <v>20</v>
      </c>
      <c r="T74" s="266" t="s">
        <v>150</v>
      </c>
      <c r="U74" s="266" t="str">
        <f t="shared" si="5"/>
        <v>TRA_Tru</v>
      </c>
      <c r="V74" s="266" t="str">
        <f t="shared" si="5"/>
        <v>WH12_13</v>
      </c>
      <c r="W74" s="266">
        <f>[3]attached_energy_demand_split!D80</f>
        <v>0.0281941532212526</v>
      </c>
      <c r="X74" s="266" t="s">
        <v>132</v>
      </c>
      <c r="Y74" s="266" t="s">
        <v>15</v>
      </c>
      <c r="AC74" s="266" t="s">
        <v>150</v>
      </c>
      <c r="AD74" s="266" t="str">
        <f t="shared" si="0"/>
        <v>TRA_Tru</v>
      </c>
      <c r="AE74" s="266" t="str">
        <f t="shared" si="0"/>
        <v>WH12_13</v>
      </c>
      <c r="AF74" s="266">
        <f>[3]attached_energy_demand_split!D51</f>
        <v>0.0215779233299048</v>
      </c>
      <c r="AG74" s="266" t="s">
        <v>132</v>
      </c>
      <c r="AH74" s="266" t="s">
        <v>21</v>
      </c>
      <c r="AL74" s="266" t="s">
        <v>150</v>
      </c>
      <c r="AM74" s="266" t="str">
        <f t="shared" si="1"/>
        <v>TRA_Tru</v>
      </c>
      <c r="AN74" s="266" t="str">
        <f t="shared" si="1"/>
        <v>WH12_13</v>
      </c>
      <c r="AO74" s="266">
        <f>[3]attached_energy_demand_summariz!B49</f>
        <v>0.0243699220566265</v>
      </c>
      <c r="AP74" s="266" t="s">
        <v>132</v>
      </c>
      <c r="AQ74" s="266" t="s">
        <v>18</v>
      </c>
      <c r="AU74" s="266" t="s">
        <v>150</v>
      </c>
      <c r="AV74" s="266" t="str">
        <f t="shared" si="2"/>
        <v>TRA_Tru</v>
      </c>
      <c r="AW74" s="266" t="str">
        <f t="shared" si="2"/>
        <v>WH12_13</v>
      </c>
      <c r="AX74" s="266">
        <f>[3]attached_energy_demand_summariz!F49</f>
        <v>0.0217136791659968</v>
      </c>
      <c r="AY74" s="266" t="s">
        <v>132</v>
      </c>
      <c r="AZ74" s="266" t="s">
        <v>17</v>
      </c>
      <c r="BD74" s="266" t="s">
        <v>150</v>
      </c>
      <c r="BE74" s="266" t="str">
        <f t="shared" si="3"/>
        <v>TRA_Tru</v>
      </c>
      <c r="BF74" s="266" t="str">
        <f t="shared" si="3"/>
        <v>WH12_13</v>
      </c>
      <c r="BG74" s="266">
        <f t="shared" si="6"/>
        <v>0.0243699220566265</v>
      </c>
      <c r="BH74" s="266" t="s">
        <v>132</v>
      </c>
      <c r="BI74" s="266" t="s">
        <v>19</v>
      </c>
      <c r="BM74" s="266" t="s">
        <v>150</v>
      </c>
      <c r="BN74" s="266" t="str">
        <f t="shared" si="4"/>
        <v>TRA_Tru</v>
      </c>
      <c r="BO74" s="266" t="str">
        <f t="shared" si="4"/>
        <v>WH12_13</v>
      </c>
      <c r="BP74" s="266">
        <f>[3]attached_energy_demand_summariz!J49</f>
        <v>0.0290504282573624</v>
      </c>
      <c r="BQ74" s="266" t="s">
        <v>132</v>
      </c>
      <c r="BR74" s="266" t="s">
        <v>16</v>
      </c>
    </row>
    <row r="75" spans="2:70">
      <c r="B75" s="102" t="s">
        <v>150</v>
      </c>
      <c r="C75" t="s">
        <v>204</v>
      </c>
      <c r="D75" s="101" t="s">
        <v>158</v>
      </c>
      <c r="E75" s="101">
        <v>0.108219178082192</v>
      </c>
      <c r="F75" s="95" t="s">
        <v>132</v>
      </c>
      <c r="K75" s="330" t="s">
        <v>150</v>
      </c>
      <c r="L75" s="266" t="str">
        <f t="shared" si="7"/>
        <v>TRA_Tru</v>
      </c>
      <c r="M75" s="266" t="s">
        <v>212</v>
      </c>
      <c r="N75" s="266">
        <f>[3]attached_energy_demand_split!D20</f>
        <v>0.0224691056303517</v>
      </c>
      <c r="O75" s="266" t="s">
        <v>132</v>
      </c>
      <c r="P75" s="266" t="s">
        <v>20</v>
      </c>
      <c r="T75" s="266" t="s">
        <v>150</v>
      </c>
      <c r="U75" s="266" t="str">
        <f t="shared" si="5"/>
        <v>TRA_Tru</v>
      </c>
      <c r="V75" s="266" t="str">
        <f t="shared" si="5"/>
        <v>WH14_15</v>
      </c>
      <c r="W75" s="266">
        <f>[3]attached_energy_demand_split!D82</f>
        <v>0.0277591077183275</v>
      </c>
      <c r="X75" s="266" t="s">
        <v>132</v>
      </c>
      <c r="Y75" s="266" t="s">
        <v>15</v>
      </c>
      <c r="AC75" s="266" t="s">
        <v>150</v>
      </c>
      <c r="AD75" s="266" t="str">
        <f t="shared" si="0"/>
        <v>TRA_Tru</v>
      </c>
      <c r="AE75" s="266" t="str">
        <f t="shared" si="0"/>
        <v>WH14_15</v>
      </c>
      <c r="AF75" s="266">
        <f>[3]attached_energy_demand_split!D53</f>
        <v>0.0244372230846757</v>
      </c>
      <c r="AG75" s="266" t="s">
        <v>132</v>
      </c>
      <c r="AH75" s="266" t="s">
        <v>21</v>
      </c>
      <c r="AL75" s="266" t="s">
        <v>150</v>
      </c>
      <c r="AM75" s="266" t="str">
        <f t="shared" si="1"/>
        <v>TRA_Tru</v>
      </c>
      <c r="AN75" s="266" t="str">
        <f t="shared" si="1"/>
        <v>WH14_15</v>
      </c>
      <c r="AO75" s="266">
        <f>[3]attached_energy_demand_summariz!B50</f>
        <v>0.0252966565536165</v>
      </c>
      <c r="AP75" s="266" t="s">
        <v>132</v>
      </c>
      <c r="AQ75" s="266" t="s">
        <v>18</v>
      </c>
      <c r="AU75" s="266" t="s">
        <v>150</v>
      </c>
      <c r="AV75" s="266" t="str">
        <f t="shared" si="2"/>
        <v>TRA_Tru</v>
      </c>
      <c r="AW75" s="266" t="str">
        <f t="shared" si="2"/>
        <v>WH14_15</v>
      </c>
      <c r="AX75" s="266">
        <f>[3]attached_energy_demand_summariz!F50</f>
        <v>0.0231546162990083</v>
      </c>
      <c r="AY75" s="266" t="s">
        <v>132</v>
      </c>
      <c r="AZ75" s="266" t="s">
        <v>17</v>
      </c>
      <c r="BD75" s="266" t="s">
        <v>150</v>
      </c>
      <c r="BE75" s="266" t="str">
        <f t="shared" si="3"/>
        <v>TRA_Tru</v>
      </c>
      <c r="BF75" s="266" t="str">
        <f t="shared" si="3"/>
        <v>WH14_15</v>
      </c>
      <c r="BG75" s="266">
        <f t="shared" si="6"/>
        <v>0.0252966565536165</v>
      </c>
      <c r="BH75" s="266" t="s">
        <v>132</v>
      </c>
      <c r="BI75" s="266" t="s">
        <v>19</v>
      </c>
      <c r="BM75" s="266" t="s">
        <v>150</v>
      </c>
      <c r="BN75" s="266" t="str">
        <f t="shared" si="4"/>
        <v>TRA_Tru</v>
      </c>
      <c r="BO75" s="266" t="str">
        <f t="shared" si="4"/>
        <v>WH14_15</v>
      </c>
      <c r="BP75" s="266">
        <f>[3]attached_energy_demand_summariz!J50</f>
        <v>0.0286632300357195</v>
      </c>
      <c r="BQ75" s="266" t="s">
        <v>132</v>
      </c>
      <c r="BR75" s="266" t="s">
        <v>16</v>
      </c>
    </row>
    <row r="76" spans="2:70">
      <c r="B76" s="95" t="s">
        <v>150</v>
      </c>
      <c r="C76" t="s">
        <v>204</v>
      </c>
      <c r="D76" s="101" t="s">
        <v>159</v>
      </c>
      <c r="E76" s="101">
        <v>0.00901826484018265</v>
      </c>
      <c r="F76" s="95" t="s">
        <v>132</v>
      </c>
      <c r="K76" s="266" t="s">
        <v>150</v>
      </c>
      <c r="L76" s="266" t="str">
        <f t="shared" si="7"/>
        <v>TRA_Tru</v>
      </c>
      <c r="M76" s="266" t="s">
        <v>213</v>
      </c>
      <c r="N76" s="266">
        <f>[3]attached_energy_demand_split!D22</f>
        <v>0.0228058793544892</v>
      </c>
      <c r="O76" s="266" t="s">
        <v>132</v>
      </c>
      <c r="P76" s="266" t="s">
        <v>20</v>
      </c>
      <c r="T76" s="266" t="s">
        <v>150</v>
      </c>
      <c r="U76" s="266" t="str">
        <f t="shared" si="5"/>
        <v>TRA_Tru</v>
      </c>
      <c r="V76" s="266" t="str">
        <f t="shared" si="5"/>
        <v>WH16_17</v>
      </c>
      <c r="W76" s="266">
        <f>[3]attached_energy_demand_split!D84</f>
        <v>0.0270225001421144</v>
      </c>
      <c r="X76" s="266" t="s">
        <v>132</v>
      </c>
      <c r="Y76" s="266" t="s">
        <v>15</v>
      </c>
      <c r="AC76" s="266" t="s">
        <v>150</v>
      </c>
      <c r="AD76" s="266" t="str">
        <f t="shared" si="0"/>
        <v>TRA_Tru</v>
      </c>
      <c r="AE76" s="266" t="str">
        <f t="shared" si="0"/>
        <v>WH16_17</v>
      </c>
      <c r="AF76" s="266">
        <f>[3]attached_energy_demand_split!D55</f>
        <v>0.0257055276901567</v>
      </c>
      <c r="AG76" s="266" t="s">
        <v>132</v>
      </c>
      <c r="AH76" s="266" t="s">
        <v>21</v>
      </c>
      <c r="AL76" s="266" t="s">
        <v>150</v>
      </c>
      <c r="AM76" s="266" t="str">
        <f t="shared" si="1"/>
        <v>TRA_Tru</v>
      </c>
      <c r="AN76" s="266" t="str">
        <f t="shared" si="1"/>
        <v>WH16_17</v>
      </c>
      <c r="AO76" s="266">
        <f>[3]attached_energy_demand_summariz!B51</f>
        <v>0.0253035348263485</v>
      </c>
      <c r="AP76" s="266" t="s">
        <v>132</v>
      </c>
      <c r="AQ76" s="266" t="s">
        <v>18</v>
      </c>
      <c r="AU76" s="266" t="s">
        <v>150</v>
      </c>
      <c r="AV76" s="266" t="str">
        <f t="shared" si="2"/>
        <v>TRA_Tru</v>
      </c>
      <c r="AW76" s="266" t="str">
        <f t="shared" si="2"/>
        <v>WH16_17</v>
      </c>
      <c r="AX76" s="266">
        <f>[3]attached_energy_demand_summariz!F51</f>
        <v>0.0233585702637121</v>
      </c>
      <c r="AY76" s="266" t="s">
        <v>132</v>
      </c>
      <c r="AZ76" s="266" t="s">
        <v>17</v>
      </c>
      <c r="BD76" s="266" t="s">
        <v>150</v>
      </c>
      <c r="BE76" s="266" t="str">
        <f t="shared" si="3"/>
        <v>TRA_Tru</v>
      </c>
      <c r="BF76" s="266" t="str">
        <f t="shared" si="3"/>
        <v>WH16_17</v>
      </c>
      <c r="BG76" s="266">
        <f t="shared" si="6"/>
        <v>0.0253035348263485</v>
      </c>
      <c r="BH76" s="266" t="s">
        <v>132</v>
      </c>
      <c r="BI76" s="266" t="s">
        <v>19</v>
      </c>
      <c r="BM76" s="266" t="s">
        <v>150</v>
      </c>
      <c r="BN76" s="266" t="str">
        <f t="shared" si="4"/>
        <v>TRA_Tru</v>
      </c>
      <c r="BO76" s="266" t="str">
        <f t="shared" si="4"/>
        <v>WH16_17</v>
      </c>
      <c r="BP76" s="266">
        <f>[3]attached_energy_demand_summariz!J51</f>
        <v>0.0276251966812703</v>
      </c>
      <c r="BQ76" s="266" t="s">
        <v>132</v>
      </c>
      <c r="BR76" s="266" t="s">
        <v>16</v>
      </c>
    </row>
    <row r="77" spans="2:70">
      <c r="B77" s="95" t="s">
        <v>150</v>
      </c>
      <c r="C77" t="s">
        <v>204</v>
      </c>
      <c r="D77" s="101" t="s">
        <v>160</v>
      </c>
      <c r="E77" s="101">
        <v>0.138127853881279</v>
      </c>
      <c r="F77" s="95" t="s">
        <v>132</v>
      </c>
      <c r="K77" s="266" t="s">
        <v>150</v>
      </c>
      <c r="L77" s="266" t="str">
        <f t="shared" si="7"/>
        <v>TRA_Tru</v>
      </c>
      <c r="M77" s="266" t="s">
        <v>214</v>
      </c>
      <c r="N77" s="266">
        <f>[3]attached_energy_demand_split!D24</f>
        <v>0.0228335510535675</v>
      </c>
      <c r="O77" s="266" t="s">
        <v>132</v>
      </c>
      <c r="P77" s="266" t="s">
        <v>20</v>
      </c>
      <c r="T77" s="266" t="s">
        <v>150</v>
      </c>
      <c r="U77" s="266" t="str">
        <f t="shared" si="5"/>
        <v>TRA_Tru</v>
      </c>
      <c r="V77" s="266" t="str">
        <f t="shared" si="5"/>
        <v>WH18_19</v>
      </c>
      <c r="W77" s="266">
        <f>[3]attached_energy_demand_split!D86</f>
        <v>0.0267517944660614</v>
      </c>
      <c r="X77" s="266" t="s">
        <v>132</v>
      </c>
      <c r="Y77" s="266" t="s">
        <v>15</v>
      </c>
      <c r="AC77" s="266" t="s">
        <v>150</v>
      </c>
      <c r="AD77" s="266" t="str">
        <f t="shared" si="0"/>
        <v>TRA_Tru</v>
      </c>
      <c r="AE77" s="266" t="str">
        <f t="shared" si="0"/>
        <v>WH18_19</v>
      </c>
      <c r="AF77" s="266">
        <f>[3]attached_energy_demand_split!D57</f>
        <v>0.0255927943653416</v>
      </c>
      <c r="AG77" s="266" t="s">
        <v>132</v>
      </c>
      <c r="AH77" s="266" t="s">
        <v>21</v>
      </c>
      <c r="AL77" s="266" t="s">
        <v>150</v>
      </c>
      <c r="AM77" s="266" t="str">
        <f t="shared" si="1"/>
        <v>TRA_Tru</v>
      </c>
      <c r="AN77" s="266" t="str">
        <f t="shared" si="1"/>
        <v>WH18_19</v>
      </c>
      <c r="AO77" s="266">
        <f>[3]attached_energy_demand_summariz!B52</f>
        <v>0.0249695860312862</v>
      </c>
      <c r="AP77" s="266" t="s">
        <v>132</v>
      </c>
      <c r="AQ77" s="266" t="s">
        <v>18</v>
      </c>
      <c r="AU77" s="266" t="s">
        <v>150</v>
      </c>
      <c r="AV77" s="266" t="str">
        <f t="shared" si="2"/>
        <v>TRA_Tru</v>
      </c>
      <c r="AW77" s="266" t="str">
        <f t="shared" si="2"/>
        <v>WH18_19</v>
      </c>
      <c r="AX77" s="266">
        <f>[3]attached_energy_demand_summariz!F52</f>
        <v>0.023127630615324</v>
      </c>
      <c r="AY77" s="266" t="s">
        <v>132</v>
      </c>
      <c r="AZ77" s="266" t="s">
        <v>17</v>
      </c>
      <c r="BD77" s="266" t="s">
        <v>150</v>
      </c>
      <c r="BE77" s="266" t="str">
        <f t="shared" si="3"/>
        <v>TRA_Tru</v>
      </c>
      <c r="BF77" s="266" t="str">
        <f t="shared" si="3"/>
        <v>WH18_19</v>
      </c>
      <c r="BG77" s="266">
        <f t="shared" si="6"/>
        <v>0.0249695860312862</v>
      </c>
      <c r="BH77" s="266" t="s">
        <v>132</v>
      </c>
      <c r="BI77" s="266" t="s">
        <v>19</v>
      </c>
      <c r="BM77" s="266" t="s">
        <v>150</v>
      </c>
      <c r="BN77" s="266" t="str">
        <f t="shared" si="4"/>
        <v>TRA_Tru</v>
      </c>
      <c r="BO77" s="266" t="str">
        <f t="shared" si="4"/>
        <v>WH18_19</v>
      </c>
      <c r="BP77" s="266">
        <f>[3]attached_energy_demand_summariz!J52</f>
        <v>0.0265421596561366</v>
      </c>
      <c r="BQ77" s="266" t="s">
        <v>132</v>
      </c>
      <c r="BR77" s="266" t="s">
        <v>16</v>
      </c>
    </row>
    <row r="78" spans="2:70">
      <c r="B78" s="95" t="s">
        <v>150</v>
      </c>
      <c r="C78" t="s">
        <v>204</v>
      </c>
      <c r="D78" s="101" t="s">
        <v>161</v>
      </c>
      <c r="E78" s="101">
        <v>0.150684931506849</v>
      </c>
      <c r="F78" s="95" t="s">
        <v>132</v>
      </c>
      <c r="K78" s="266" t="s">
        <v>150</v>
      </c>
      <c r="L78" s="266" t="str">
        <f t="shared" si="7"/>
        <v>TRA_Tru</v>
      </c>
      <c r="M78" s="266" t="s">
        <v>215</v>
      </c>
      <c r="N78" s="266">
        <f>[3]attached_energy_demand_split!D26</f>
        <v>0.0227154557821904</v>
      </c>
      <c r="O78" s="266" t="s">
        <v>132</v>
      </c>
      <c r="P78" s="266" t="s">
        <v>20</v>
      </c>
      <c r="T78" s="266" t="s">
        <v>150</v>
      </c>
      <c r="U78" s="266" t="str">
        <f t="shared" si="5"/>
        <v>TRA_Tru</v>
      </c>
      <c r="V78" s="266" t="str">
        <f t="shared" si="5"/>
        <v>WH20_21</v>
      </c>
      <c r="W78" s="266">
        <f>[3]attached_energy_demand_split!D88</f>
        <v>0.0283933513791526</v>
      </c>
      <c r="X78" s="266" t="s">
        <v>132</v>
      </c>
      <c r="Y78" s="266" t="s">
        <v>15</v>
      </c>
      <c r="AC78" s="266" t="s">
        <v>150</v>
      </c>
      <c r="AD78" s="266" t="str">
        <f t="shared" si="0"/>
        <v>TRA_Tru</v>
      </c>
      <c r="AE78" s="266" t="str">
        <f t="shared" si="0"/>
        <v>WH20_21</v>
      </c>
      <c r="AF78" s="266">
        <f>[3]attached_energy_demand_split!D59</f>
        <v>0.0251280963570105</v>
      </c>
      <c r="AG78" s="266" t="s">
        <v>132</v>
      </c>
      <c r="AH78" s="266" t="s">
        <v>21</v>
      </c>
      <c r="AL78" s="266" t="s">
        <v>150</v>
      </c>
      <c r="AM78" s="266" t="str">
        <f t="shared" si="1"/>
        <v>TRA_Tru</v>
      </c>
      <c r="AN78" s="266" t="str">
        <f t="shared" si="1"/>
        <v>WH20_21</v>
      </c>
      <c r="AO78" s="266">
        <f>[3]attached_energy_demand_summariz!B53</f>
        <v>0.0251936667769471</v>
      </c>
      <c r="AP78" s="266" t="s">
        <v>132</v>
      </c>
      <c r="AQ78" s="266" t="s">
        <v>18</v>
      </c>
      <c r="AU78" s="266" t="s">
        <v>150</v>
      </c>
      <c r="AV78" s="266" t="str">
        <f t="shared" si="2"/>
        <v>TRA_Tru</v>
      </c>
      <c r="AW78" s="266" t="str">
        <f t="shared" si="2"/>
        <v>WH20_21</v>
      </c>
      <c r="AX78" s="266">
        <f>[3]attached_energy_demand_summariz!F53</f>
        <v>0.0230669226777415</v>
      </c>
      <c r="AY78" s="266" t="s">
        <v>132</v>
      </c>
      <c r="AZ78" s="266" t="s">
        <v>17</v>
      </c>
      <c r="BD78" s="266" t="s">
        <v>150</v>
      </c>
      <c r="BE78" s="266" t="str">
        <f t="shared" si="3"/>
        <v>TRA_Tru</v>
      </c>
      <c r="BF78" s="266" t="str">
        <f t="shared" si="3"/>
        <v>WH20_21</v>
      </c>
      <c r="BG78" s="266">
        <f t="shared" si="6"/>
        <v>0.0251936667769471</v>
      </c>
      <c r="BH78" s="266" t="s">
        <v>132</v>
      </c>
      <c r="BI78" s="266" t="s">
        <v>19</v>
      </c>
      <c r="BM78" s="266" t="s">
        <v>150</v>
      </c>
      <c r="BN78" s="266" t="str">
        <f t="shared" si="4"/>
        <v>TRA_Tru</v>
      </c>
      <c r="BO78" s="266" t="str">
        <f t="shared" si="4"/>
        <v>WH20_21</v>
      </c>
      <c r="BP78" s="266">
        <f>[3]attached_energy_demand_summariz!J53</f>
        <v>0.0266645076886405</v>
      </c>
      <c r="BQ78" s="266" t="s">
        <v>132</v>
      </c>
      <c r="BR78" s="266" t="s">
        <v>16</v>
      </c>
    </row>
    <row r="79" spans="2:70">
      <c r="B79" s="103" t="s">
        <v>150</v>
      </c>
      <c r="C79" t="s">
        <v>204</v>
      </c>
      <c r="D79" s="104" t="s">
        <v>162</v>
      </c>
      <c r="E79" s="104">
        <v>0.0125570776255708</v>
      </c>
      <c r="F79" s="105" t="s">
        <v>132</v>
      </c>
      <c r="K79" s="330" t="s">
        <v>150</v>
      </c>
      <c r="L79" s="266" t="str">
        <f t="shared" si="7"/>
        <v>TRA_Tru</v>
      </c>
      <c r="M79" s="266" t="s">
        <v>216</v>
      </c>
      <c r="N79" s="266">
        <f>[3]attached_energy_demand_split!D28</f>
        <v>0.0228898262899369</v>
      </c>
      <c r="O79" s="266" t="s">
        <v>132</v>
      </c>
      <c r="P79" s="266" t="s">
        <v>20</v>
      </c>
      <c r="T79" s="266" t="s">
        <v>150</v>
      </c>
      <c r="U79" s="266" t="str">
        <f t="shared" si="5"/>
        <v>TRA_Tru</v>
      </c>
      <c r="V79" s="266" t="str">
        <f t="shared" si="5"/>
        <v>WH22_23</v>
      </c>
      <c r="W79" s="266">
        <f>[3]attached_energy_demand_split!D90</f>
        <v>0.0283097816617008</v>
      </c>
      <c r="X79" s="266" t="s">
        <v>132</v>
      </c>
      <c r="Y79" s="266" t="s">
        <v>15</v>
      </c>
      <c r="AC79" s="266" t="s">
        <v>150</v>
      </c>
      <c r="AD79" s="266" t="str">
        <f t="shared" si="0"/>
        <v>TRA_Tru</v>
      </c>
      <c r="AE79" s="266" t="str">
        <f t="shared" si="0"/>
        <v>WH22_23</v>
      </c>
      <c r="AF79" s="266">
        <f>[3]attached_energy_demand_split!D61</f>
        <v>0.0254920738775338</v>
      </c>
      <c r="AG79" s="266" t="s">
        <v>132</v>
      </c>
      <c r="AH79" s="266" t="s">
        <v>21</v>
      </c>
      <c r="AL79" s="266" t="s">
        <v>150</v>
      </c>
      <c r="AM79" s="266" t="str">
        <f t="shared" si="1"/>
        <v>TRA_Tru</v>
      </c>
      <c r="AN79" s="266" t="str">
        <f t="shared" si="1"/>
        <v>WH22_23</v>
      </c>
      <c r="AO79" s="266">
        <f>[3]attached_energy_demand_summariz!B54</f>
        <v>0.025793097568826</v>
      </c>
      <c r="AP79" s="266" t="s">
        <v>132</v>
      </c>
      <c r="AQ79" s="266" t="s">
        <v>18</v>
      </c>
      <c r="AU79" s="266" t="s">
        <v>150</v>
      </c>
      <c r="AV79" s="266" t="str">
        <f t="shared" si="2"/>
        <v>TRA_Tru</v>
      </c>
      <c r="AW79" s="266" t="str">
        <f t="shared" si="2"/>
        <v>WH22_23</v>
      </c>
      <c r="AX79" s="266">
        <f>[3]attached_energy_demand_summariz!F54</f>
        <v>0.0246581494217923</v>
      </c>
      <c r="AY79" s="266" t="s">
        <v>132</v>
      </c>
      <c r="AZ79" s="266" t="s">
        <v>17</v>
      </c>
      <c r="BD79" s="266" t="s">
        <v>150</v>
      </c>
      <c r="BE79" s="266" t="str">
        <f t="shared" si="3"/>
        <v>TRA_Tru</v>
      </c>
      <c r="BF79" s="266" t="str">
        <f t="shared" si="3"/>
        <v>WH22_23</v>
      </c>
      <c r="BG79" s="266">
        <f t="shared" si="6"/>
        <v>0.025793097568826</v>
      </c>
      <c r="BH79" s="266" t="s">
        <v>132</v>
      </c>
      <c r="BI79" s="266" t="s">
        <v>19</v>
      </c>
      <c r="BM79" s="266" t="s">
        <v>150</v>
      </c>
      <c r="BN79" s="266" t="str">
        <f t="shared" si="4"/>
        <v>TRA_Tru</v>
      </c>
      <c r="BO79" s="266" t="str">
        <f t="shared" si="4"/>
        <v>WH22_23</v>
      </c>
      <c r="BP79" s="266">
        <f>[3]attached_energy_demand_summariz!J54</f>
        <v>0.0276156565931663</v>
      </c>
      <c r="BQ79" s="266" t="s">
        <v>132</v>
      </c>
      <c r="BR79" s="266" t="s">
        <v>16</v>
      </c>
    </row>
    <row r="80" spans="2:70">
      <c r="B80" s="95" t="s">
        <v>150</v>
      </c>
      <c r="C80" t="s">
        <v>217</v>
      </c>
      <c r="D80" s="101" t="s">
        <v>151</v>
      </c>
      <c r="E80" s="101">
        <v>0.0941780821917808</v>
      </c>
      <c r="F80" s="95" t="s">
        <v>132</v>
      </c>
      <c r="K80" s="266" t="s">
        <v>150</v>
      </c>
      <c r="L80" s="266" t="str">
        <f>C10</f>
        <v>TRA_Mot</v>
      </c>
      <c r="M80" s="266" t="s">
        <v>166</v>
      </c>
      <c r="N80" s="266">
        <f t="shared" ref="N80:N143" si="8">N32</f>
        <v>0.0207246590371655</v>
      </c>
      <c r="O80" s="266" t="s">
        <v>132</v>
      </c>
      <c r="P80" s="266" t="s">
        <v>20</v>
      </c>
      <c r="T80" s="266" t="s">
        <v>150</v>
      </c>
      <c r="U80" s="266" t="str">
        <f t="shared" ref="U80:V112" si="9">L80</f>
        <v>TRA_Mot</v>
      </c>
      <c r="V80" s="266" t="str">
        <f t="shared" si="9"/>
        <v>RH0_1</v>
      </c>
      <c r="W80" s="266">
        <f t="shared" ref="W80:W143" si="10">W32</f>
        <v>0.0211149417251545</v>
      </c>
      <c r="X80" s="266" t="s">
        <v>132</v>
      </c>
      <c r="Y80" s="266" t="s">
        <v>15</v>
      </c>
      <c r="AC80" s="266" t="s">
        <v>150</v>
      </c>
      <c r="AD80" s="266" t="str">
        <f t="shared" ref="AD80:AE111" si="11">U80</f>
        <v>TRA_Mot</v>
      </c>
      <c r="AE80" s="266" t="str">
        <f t="shared" si="11"/>
        <v>RH0_1</v>
      </c>
      <c r="AF80" s="266">
        <f t="shared" ref="AF80:AF143" si="12">AF32</f>
        <v>0.0215588607712188</v>
      </c>
      <c r="AG80" s="266" t="s">
        <v>132</v>
      </c>
      <c r="AH80" s="266" t="s">
        <v>21</v>
      </c>
      <c r="AL80" s="266" t="s">
        <v>150</v>
      </c>
      <c r="AM80" s="266" t="str">
        <f t="shared" ref="AM80:AN111" si="13">AD80</f>
        <v>TRA_Mot</v>
      </c>
      <c r="AN80" s="266" t="str">
        <f t="shared" si="13"/>
        <v>RH0_1</v>
      </c>
      <c r="AO80" s="266">
        <f t="shared" ref="AO80:AO143" si="14">AO32</f>
        <v>0.0211002816156798</v>
      </c>
      <c r="AP80" s="266" t="s">
        <v>132</v>
      </c>
      <c r="AQ80" s="266" t="s">
        <v>18</v>
      </c>
      <c r="AU80" s="266" t="s">
        <v>150</v>
      </c>
      <c r="AV80" s="266" t="str">
        <f t="shared" ref="AV80:AW111" si="15">AM80</f>
        <v>TRA_Mot</v>
      </c>
      <c r="AW80" s="266" t="str">
        <f t="shared" si="15"/>
        <v>RH0_1</v>
      </c>
      <c r="AX80" s="266">
        <f t="shared" ref="AX80:AX143" si="16">AX32</f>
        <v>0.0216553453978117</v>
      </c>
      <c r="AY80" s="266" t="s">
        <v>132</v>
      </c>
      <c r="AZ80" s="266" t="s">
        <v>17</v>
      </c>
      <c r="BD80" s="266" t="s">
        <v>150</v>
      </c>
      <c r="BE80" s="266" t="str">
        <f t="shared" ref="BE80:BF111" si="17">AV80</f>
        <v>TRA_Mot</v>
      </c>
      <c r="BF80" s="266" t="str">
        <f t="shared" si="17"/>
        <v>RH0_1</v>
      </c>
      <c r="BG80" s="266">
        <f t="shared" si="6"/>
        <v>0.0211002816156798</v>
      </c>
      <c r="BH80" s="266" t="s">
        <v>132</v>
      </c>
      <c r="BI80" s="266" t="s">
        <v>19</v>
      </c>
      <c r="BM80" s="266" t="s">
        <v>150</v>
      </c>
      <c r="BN80" s="266" t="str">
        <f t="shared" ref="BN80:BO111" si="18">BE80</f>
        <v>TRA_Mot</v>
      </c>
      <c r="BO80" s="266" t="str">
        <f t="shared" si="18"/>
        <v>RH0_1</v>
      </c>
      <c r="BP80" s="266">
        <f t="shared" ref="BP80:BP143" si="19">AX80</f>
        <v>0.0216553453978117</v>
      </c>
      <c r="BQ80" s="266" t="s">
        <v>132</v>
      </c>
      <c r="BR80" s="266" t="s">
        <v>16</v>
      </c>
    </row>
    <row r="81" spans="2:70">
      <c r="B81" s="95" t="s">
        <v>150</v>
      </c>
      <c r="C81" t="s">
        <v>217</v>
      </c>
      <c r="D81" s="101" t="s">
        <v>152</v>
      </c>
      <c r="E81" s="101">
        <v>0.102739726027397</v>
      </c>
      <c r="F81" s="95" t="s">
        <v>132</v>
      </c>
      <c r="K81" s="266" t="s">
        <v>150</v>
      </c>
      <c r="L81" s="266" t="str">
        <f t="shared" ref="L81:L127" si="20">L80</f>
        <v>TRA_Mot</v>
      </c>
      <c r="M81" s="266" t="s">
        <v>167</v>
      </c>
      <c r="N81" s="266">
        <f t="shared" si="8"/>
        <v>0.0206069139508455</v>
      </c>
      <c r="O81" s="266" t="s">
        <v>132</v>
      </c>
      <c r="P81" s="266" t="s">
        <v>20</v>
      </c>
      <c r="T81" s="266" t="s">
        <v>150</v>
      </c>
      <c r="U81" s="266" t="str">
        <f t="shared" si="9"/>
        <v>TRA_Mot</v>
      </c>
      <c r="V81" s="266" t="str">
        <f t="shared" si="9"/>
        <v>RH2_3</v>
      </c>
      <c r="W81" s="266">
        <f t="shared" si="10"/>
        <v>0.019269377650939</v>
      </c>
      <c r="X81" s="266" t="s">
        <v>132</v>
      </c>
      <c r="Y81" s="266" t="s">
        <v>15</v>
      </c>
      <c r="AC81" s="266" t="s">
        <v>150</v>
      </c>
      <c r="AD81" s="266" t="str">
        <f t="shared" si="11"/>
        <v>TRA_Mot</v>
      </c>
      <c r="AE81" s="266" t="str">
        <f t="shared" si="11"/>
        <v>RH2_3</v>
      </c>
      <c r="AF81" s="266">
        <f t="shared" si="12"/>
        <v>0.021716461727875</v>
      </c>
      <c r="AG81" s="266" t="s">
        <v>132</v>
      </c>
      <c r="AH81" s="266" t="s">
        <v>21</v>
      </c>
      <c r="AL81" s="266" t="s">
        <v>150</v>
      </c>
      <c r="AM81" s="266" t="str">
        <f t="shared" si="13"/>
        <v>TRA_Mot</v>
      </c>
      <c r="AN81" s="266" t="str">
        <f t="shared" si="13"/>
        <v>RH2_3</v>
      </c>
      <c r="AO81" s="266">
        <f t="shared" si="14"/>
        <v>0.0202044634746338</v>
      </c>
      <c r="AP81" s="266" t="s">
        <v>132</v>
      </c>
      <c r="AQ81" s="266" t="s">
        <v>18</v>
      </c>
      <c r="AU81" s="266" t="s">
        <v>150</v>
      </c>
      <c r="AV81" s="266" t="str">
        <f t="shared" si="15"/>
        <v>TRA_Mot</v>
      </c>
      <c r="AW81" s="266" t="str">
        <f t="shared" si="15"/>
        <v>RH2_3</v>
      </c>
      <c r="AX81" s="266">
        <f t="shared" si="16"/>
        <v>0.0197617928172299</v>
      </c>
      <c r="AY81" s="266" t="s">
        <v>132</v>
      </c>
      <c r="AZ81" s="266" t="s">
        <v>17</v>
      </c>
      <c r="BD81" s="266" t="s">
        <v>150</v>
      </c>
      <c r="BE81" s="266" t="str">
        <f t="shared" si="17"/>
        <v>TRA_Mot</v>
      </c>
      <c r="BF81" s="266" t="str">
        <f t="shared" si="17"/>
        <v>RH2_3</v>
      </c>
      <c r="BG81" s="266">
        <f t="shared" si="6"/>
        <v>0.0202044634746338</v>
      </c>
      <c r="BH81" s="266" t="s">
        <v>132</v>
      </c>
      <c r="BI81" s="266" t="s">
        <v>19</v>
      </c>
      <c r="BM81" s="266" t="s">
        <v>150</v>
      </c>
      <c r="BN81" s="266" t="str">
        <f t="shared" si="18"/>
        <v>TRA_Mot</v>
      </c>
      <c r="BO81" s="266" t="str">
        <f t="shared" si="18"/>
        <v>RH2_3</v>
      </c>
      <c r="BP81" s="266">
        <f t="shared" si="19"/>
        <v>0.0197617928172299</v>
      </c>
      <c r="BQ81" s="266" t="s">
        <v>132</v>
      </c>
      <c r="BR81" s="266" t="s">
        <v>16</v>
      </c>
    </row>
    <row r="82" spans="2:70">
      <c r="B82" s="95" t="s">
        <v>150</v>
      </c>
      <c r="C82" t="s">
        <v>217</v>
      </c>
      <c r="D82" s="101" t="s">
        <v>153</v>
      </c>
      <c r="E82" s="101">
        <v>0.00856164383561644</v>
      </c>
      <c r="F82" s="95" t="s">
        <v>132</v>
      </c>
      <c r="K82" s="266" t="s">
        <v>150</v>
      </c>
      <c r="L82" s="266" t="str">
        <f t="shared" si="20"/>
        <v>TRA_Mot</v>
      </c>
      <c r="M82" s="266" t="s">
        <v>168</v>
      </c>
      <c r="N82" s="266">
        <f t="shared" si="8"/>
        <v>0.0199087438710615</v>
      </c>
      <c r="O82" s="266" t="s">
        <v>132</v>
      </c>
      <c r="P82" s="266" t="s">
        <v>20</v>
      </c>
      <c r="T82" s="266" t="s">
        <v>150</v>
      </c>
      <c r="U82" s="266" t="str">
        <f t="shared" si="9"/>
        <v>TRA_Mot</v>
      </c>
      <c r="V82" s="266" t="str">
        <f t="shared" si="9"/>
        <v>RH4_5</v>
      </c>
      <c r="W82" s="266">
        <f t="shared" si="10"/>
        <v>0.0185538915735157</v>
      </c>
      <c r="X82" s="266" t="s">
        <v>132</v>
      </c>
      <c r="Y82" s="266" t="s">
        <v>15</v>
      </c>
      <c r="AC82" s="266" t="s">
        <v>150</v>
      </c>
      <c r="AD82" s="266" t="str">
        <f t="shared" si="11"/>
        <v>TRA_Mot</v>
      </c>
      <c r="AE82" s="266" t="str">
        <f t="shared" si="11"/>
        <v>RH4_5</v>
      </c>
      <c r="AF82" s="266">
        <f t="shared" si="12"/>
        <v>0.0210410330240004</v>
      </c>
      <c r="AG82" s="266" t="s">
        <v>132</v>
      </c>
      <c r="AH82" s="266" t="s">
        <v>21</v>
      </c>
      <c r="AL82" s="266" t="s">
        <v>150</v>
      </c>
      <c r="AM82" s="266" t="str">
        <f t="shared" si="13"/>
        <v>TRA_Mot</v>
      </c>
      <c r="AN82" s="266" t="str">
        <f t="shared" si="13"/>
        <v>RH4_5</v>
      </c>
      <c r="AO82" s="266">
        <f t="shared" si="14"/>
        <v>0.0191598666763358</v>
      </c>
      <c r="AP82" s="266" t="s">
        <v>132</v>
      </c>
      <c r="AQ82" s="266" t="s">
        <v>18</v>
      </c>
      <c r="AU82" s="266" t="s">
        <v>150</v>
      </c>
      <c r="AV82" s="266" t="str">
        <f t="shared" si="15"/>
        <v>TRA_Mot</v>
      </c>
      <c r="AW82" s="266" t="str">
        <f t="shared" si="15"/>
        <v>RH4_5</v>
      </c>
      <c r="AX82" s="266">
        <f t="shared" si="16"/>
        <v>0.0176014946901204</v>
      </c>
      <c r="AY82" s="266" t="s">
        <v>132</v>
      </c>
      <c r="AZ82" s="266" t="s">
        <v>17</v>
      </c>
      <c r="BD82" s="266" t="s">
        <v>150</v>
      </c>
      <c r="BE82" s="266" t="str">
        <f t="shared" si="17"/>
        <v>TRA_Mot</v>
      </c>
      <c r="BF82" s="266" t="str">
        <f t="shared" si="17"/>
        <v>RH4_5</v>
      </c>
      <c r="BG82" s="266">
        <f t="shared" si="6"/>
        <v>0.0191598666763358</v>
      </c>
      <c r="BH82" s="266" t="s">
        <v>132</v>
      </c>
      <c r="BI82" s="266" t="s">
        <v>19</v>
      </c>
      <c r="BM82" s="266" t="s">
        <v>150</v>
      </c>
      <c r="BN82" s="266" t="str">
        <f t="shared" si="18"/>
        <v>TRA_Mot</v>
      </c>
      <c r="BO82" s="266" t="str">
        <f t="shared" si="18"/>
        <v>RH4_5</v>
      </c>
      <c r="BP82" s="266">
        <f t="shared" si="19"/>
        <v>0.0176014946901204</v>
      </c>
      <c r="BQ82" s="266" t="s">
        <v>132</v>
      </c>
      <c r="BR82" s="266" t="s">
        <v>16</v>
      </c>
    </row>
    <row r="83" spans="2:70">
      <c r="B83" s="102" t="s">
        <v>150</v>
      </c>
      <c r="C83" t="s">
        <v>217</v>
      </c>
      <c r="D83" s="101" t="s">
        <v>154</v>
      </c>
      <c r="E83" s="101">
        <v>0.126826484018265</v>
      </c>
      <c r="F83" s="95" t="s">
        <v>132</v>
      </c>
      <c r="K83" s="330" t="s">
        <v>150</v>
      </c>
      <c r="L83" s="266" t="str">
        <f t="shared" si="20"/>
        <v>TRA_Mot</v>
      </c>
      <c r="M83" s="266" t="s">
        <v>169</v>
      </c>
      <c r="N83" s="266">
        <f t="shared" si="8"/>
        <v>0.019131142691048</v>
      </c>
      <c r="O83" s="266" t="s">
        <v>132</v>
      </c>
      <c r="P83" s="266" t="s">
        <v>20</v>
      </c>
      <c r="T83" s="266" t="s">
        <v>150</v>
      </c>
      <c r="U83" s="266" t="str">
        <f t="shared" si="9"/>
        <v>TRA_Mot</v>
      </c>
      <c r="V83" s="266" t="str">
        <f t="shared" si="9"/>
        <v>RH6_7</v>
      </c>
      <c r="W83" s="266">
        <f t="shared" si="10"/>
        <v>0.0188033521186996</v>
      </c>
      <c r="X83" s="266" t="s">
        <v>132</v>
      </c>
      <c r="Y83" s="266" t="s">
        <v>15</v>
      </c>
      <c r="AC83" s="266" t="s">
        <v>150</v>
      </c>
      <c r="AD83" s="266" t="str">
        <f t="shared" si="11"/>
        <v>TRA_Mot</v>
      </c>
      <c r="AE83" s="266" t="str">
        <f t="shared" si="11"/>
        <v>RH6_7</v>
      </c>
      <c r="AF83" s="266">
        <f t="shared" si="12"/>
        <v>0.0186236423856643</v>
      </c>
      <c r="AG83" s="266" t="s">
        <v>132</v>
      </c>
      <c r="AH83" s="266" t="s">
        <v>21</v>
      </c>
      <c r="AL83" s="266" t="s">
        <v>150</v>
      </c>
      <c r="AM83" s="266" t="str">
        <f t="shared" si="13"/>
        <v>TRA_Mot</v>
      </c>
      <c r="AN83" s="266" t="str">
        <f t="shared" si="13"/>
        <v>RH6_7</v>
      </c>
      <c r="AO83" s="266">
        <f t="shared" si="14"/>
        <v>0.0183190275812949</v>
      </c>
      <c r="AP83" s="266" t="s">
        <v>132</v>
      </c>
      <c r="AQ83" s="266" t="s">
        <v>18</v>
      </c>
      <c r="AU83" s="266" t="s">
        <v>150</v>
      </c>
      <c r="AV83" s="266" t="str">
        <f t="shared" si="15"/>
        <v>TRA_Mot</v>
      </c>
      <c r="AW83" s="266" t="str">
        <f t="shared" si="15"/>
        <v>RH6_7</v>
      </c>
      <c r="AX83" s="266">
        <f t="shared" si="16"/>
        <v>0.0167442934477807</v>
      </c>
      <c r="AY83" s="266" t="s">
        <v>132</v>
      </c>
      <c r="AZ83" s="266" t="s">
        <v>17</v>
      </c>
      <c r="BD83" s="266" t="s">
        <v>150</v>
      </c>
      <c r="BE83" s="266" t="str">
        <f t="shared" si="17"/>
        <v>TRA_Mot</v>
      </c>
      <c r="BF83" s="266" t="str">
        <f t="shared" si="17"/>
        <v>RH6_7</v>
      </c>
      <c r="BG83" s="266">
        <f t="shared" si="6"/>
        <v>0.0183190275812949</v>
      </c>
      <c r="BH83" s="266" t="s">
        <v>132</v>
      </c>
      <c r="BI83" s="266" t="s">
        <v>19</v>
      </c>
      <c r="BM83" s="266" t="s">
        <v>150</v>
      </c>
      <c r="BN83" s="266" t="str">
        <f t="shared" si="18"/>
        <v>TRA_Mot</v>
      </c>
      <c r="BO83" s="266" t="str">
        <f t="shared" si="18"/>
        <v>RH6_7</v>
      </c>
      <c r="BP83" s="266">
        <f t="shared" si="19"/>
        <v>0.0167442934477807</v>
      </c>
      <c r="BQ83" s="266" t="s">
        <v>132</v>
      </c>
      <c r="BR83" s="266" t="s">
        <v>16</v>
      </c>
    </row>
    <row r="84" spans="2:70">
      <c r="B84" s="95" t="s">
        <v>150</v>
      </c>
      <c r="C84" t="s">
        <v>217</v>
      </c>
      <c r="D84" s="101" t="s">
        <v>155</v>
      </c>
      <c r="E84" s="101">
        <v>0.138356164383562</v>
      </c>
      <c r="F84" s="95" t="s">
        <v>132</v>
      </c>
      <c r="K84" s="266" t="s">
        <v>150</v>
      </c>
      <c r="L84" s="266" t="str">
        <f t="shared" si="20"/>
        <v>TRA_Mot</v>
      </c>
      <c r="M84" s="266" t="s">
        <v>170</v>
      </c>
      <c r="N84" s="266">
        <f t="shared" si="8"/>
        <v>0.0188308994526831</v>
      </c>
      <c r="O84" s="266" t="s">
        <v>132</v>
      </c>
      <c r="P84" s="266" t="s">
        <v>20</v>
      </c>
      <c r="T84" s="266" t="s">
        <v>150</v>
      </c>
      <c r="U84" s="266" t="str">
        <f t="shared" si="9"/>
        <v>TRA_Mot</v>
      </c>
      <c r="V84" s="266" t="str">
        <f t="shared" si="9"/>
        <v>RH8_9</v>
      </c>
      <c r="W84" s="266">
        <f t="shared" si="10"/>
        <v>0.0202757842956449</v>
      </c>
      <c r="X84" s="266" t="s">
        <v>132</v>
      </c>
      <c r="Y84" s="266" t="s">
        <v>15</v>
      </c>
      <c r="AC84" s="266" t="s">
        <v>150</v>
      </c>
      <c r="AD84" s="266" t="str">
        <f t="shared" si="11"/>
        <v>TRA_Mot</v>
      </c>
      <c r="AE84" s="266" t="str">
        <f t="shared" si="11"/>
        <v>RH8_9</v>
      </c>
      <c r="AF84" s="266">
        <f t="shared" si="12"/>
        <v>0.0171569347582401</v>
      </c>
      <c r="AG84" s="266" t="s">
        <v>132</v>
      </c>
      <c r="AH84" s="266" t="s">
        <v>21</v>
      </c>
      <c r="AL84" s="266" t="s">
        <v>150</v>
      </c>
      <c r="AM84" s="266" t="str">
        <f t="shared" si="13"/>
        <v>TRA_Mot</v>
      </c>
      <c r="AN84" s="266" t="str">
        <f t="shared" si="13"/>
        <v>RH8_9</v>
      </c>
      <c r="AO84" s="266">
        <f t="shared" si="14"/>
        <v>0.0183672329720752</v>
      </c>
      <c r="AP84" s="266" t="s">
        <v>132</v>
      </c>
      <c r="AQ84" s="266" t="s">
        <v>18</v>
      </c>
      <c r="AU84" s="266" t="s">
        <v>150</v>
      </c>
      <c r="AV84" s="266" t="str">
        <f t="shared" si="15"/>
        <v>TRA_Mot</v>
      </c>
      <c r="AW84" s="266" t="str">
        <f t="shared" si="15"/>
        <v>RH8_9</v>
      </c>
      <c r="AX84" s="266">
        <f t="shared" si="16"/>
        <v>0.0168878417223846</v>
      </c>
      <c r="AY84" s="266" t="s">
        <v>132</v>
      </c>
      <c r="AZ84" s="266" t="s">
        <v>17</v>
      </c>
      <c r="BD84" s="266" t="s">
        <v>150</v>
      </c>
      <c r="BE84" s="266" t="str">
        <f t="shared" si="17"/>
        <v>TRA_Mot</v>
      </c>
      <c r="BF84" s="266" t="str">
        <f t="shared" si="17"/>
        <v>RH8_9</v>
      </c>
      <c r="BG84" s="266">
        <f t="shared" si="6"/>
        <v>0.0183672329720752</v>
      </c>
      <c r="BH84" s="266" t="s">
        <v>132</v>
      </c>
      <c r="BI84" s="266" t="s">
        <v>19</v>
      </c>
      <c r="BM84" s="266" t="s">
        <v>150</v>
      </c>
      <c r="BN84" s="266" t="str">
        <f t="shared" si="18"/>
        <v>TRA_Mot</v>
      </c>
      <c r="BO84" s="266" t="str">
        <f t="shared" si="18"/>
        <v>RH8_9</v>
      </c>
      <c r="BP84" s="266">
        <f t="shared" si="19"/>
        <v>0.0168878417223846</v>
      </c>
      <c r="BQ84" s="266" t="s">
        <v>132</v>
      </c>
      <c r="BR84" s="266" t="s">
        <v>16</v>
      </c>
    </row>
    <row r="85" spans="2:70">
      <c r="B85" s="95" t="s">
        <v>150</v>
      </c>
      <c r="C85" t="s">
        <v>217</v>
      </c>
      <c r="D85" s="101" t="s">
        <v>156</v>
      </c>
      <c r="E85" s="101">
        <v>0.0115296803652968</v>
      </c>
      <c r="F85" s="95" t="s">
        <v>132</v>
      </c>
      <c r="K85" s="266" t="s">
        <v>150</v>
      </c>
      <c r="L85" s="266" t="str">
        <f t="shared" si="20"/>
        <v>TRA_Mot</v>
      </c>
      <c r="M85" s="266" t="s">
        <v>171</v>
      </c>
      <c r="N85" s="266">
        <f t="shared" si="8"/>
        <v>0.0188922096207154</v>
      </c>
      <c r="O85" s="266" t="s">
        <v>132</v>
      </c>
      <c r="P85" s="266" t="s">
        <v>20</v>
      </c>
      <c r="T85" s="266" t="s">
        <v>150</v>
      </c>
      <c r="U85" s="266" t="str">
        <f t="shared" si="9"/>
        <v>TRA_Mot</v>
      </c>
      <c r="V85" s="266" t="str">
        <f t="shared" si="9"/>
        <v>RH10_11</v>
      </c>
      <c r="W85" s="266">
        <f t="shared" si="10"/>
        <v>0.0226727094068072</v>
      </c>
      <c r="X85" s="266" t="s">
        <v>132</v>
      </c>
      <c r="Y85" s="266" t="s">
        <v>15</v>
      </c>
      <c r="AC85" s="266" t="s">
        <v>150</v>
      </c>
      <c r="AD85" s="266" t="str">
        <f t="shared" si="11"/>
        <v>TRA_Mot</v>
      </c>
      <c r="AE85" s="266" t="str">
        <f t="shared" si="11"/>
        <v>RH10_11</v>
      </c>
      <c r="AF85" s="266">
        <f t="shared" si="12"/>
        <v>0.016996069788382</v>
      </c>
      <c r="AG85" s="266" t="s">
        <v>132</v>
      </c>
      <c r="AH85" s="266" t="s">
        <v>21</v>
      </c>
      <c r="AL85" s="266" t="s">
        <v>150</v>
      </c>
      <c r="AM85" s="266" t="str">
        <f t="shared" si="13"/>
        <v>TRA_Mot</v>
      </c>
      <c r="AN85" s="266" t="str">
        <f t="shared" si="13"/>
        <v>RH10_11</v>
      </c>
      <c r="AO85" s="266">
        <f t="shared" si="14"/>
        <v>0.0195161233742294</v>
      </c>
      <c r="AP85" s="266" t="s">
        <v>132</v>
      </c>
      <c r="AQ85" s="266" t="s">
        <v>18</v>
      </c>
      <c r="AU85" s="266" t="s">
        <v>150</v>
      </c>
      <c r="AV85" s="266" t="str">
        <f t="shared" si="15"/>
        <v>TRA_Mot</v>
      </c>
      <c r="AW85" s="266" t="str">
        <f t="shared" si="15"/>
        <v>RH10_11</v>
      </c>
      <c r="AX85" s="266">
        <f t="shared" si="16"/>
        <v>0.0187422674180833</v>
      </c>
      <c r="AY85" s="266" t="s">
        <v>132</v>
      </c>
      <c r="AZ85" s="266" t="s">
        <v>17</v>
      </c>
      <c r="BD85" s="266" t="s">
        <v>150</v>
      </c>
      <c r="BE85" s="266" t="str">
        <f t="shared" si="17"/>
        <v>TRA_Mot</v>
      </c>
      <c r="BF85" s="266" t="str">
        <f t="shared" si="17"/>
        <v>RH10_11</v>
      </c>
      <c r="BG85" s="266">
        <f t="shared" si="6"/>
        <v>0.0195161233742294</v>
      </c>
      <c r="BH85" s="266" t="s">
        <v>132</v>
      </c>
      <c r="BI85" s="266" t="s">
        <v>19</v>
      </c>
      <c r="BM85" s="266" t="s">
        <v>150</v>
      </c>
      <c r="BN85" s="266" t="str">
        <f t="shared" si="18"/>
        <v>TRA_Mot</v>
      </c>
      <c r="BO85" s="266" t="str">
        <f t="shared" si="18"/>
        <v>RH10_11</v>
      </c>
      <c r="BP85" s="266">
        <f t="shared" si="19"/>
        <v>0.0187422674180833</v>
      </c>
      <c r="BQ85" s="266" t="s">
        <v>132</v>
      </c>
      <c r="BR85" s="266" t="s">
        <v>16</v>
      </c>
    </row>
    <row r="86" spans="2:70">
      <c r="B86" s="95" t="s">
        <v>150</v>
      </c>
      <c r="C86" t="s">
        <v>217</v>
      </c>
      <c r="D86" s="101" t="s">
        <v>157</v>
      </c>
      <c r="E86" s="101">
        <v>0.0992009132420091</v>
      </c>
      <c r="F86" s="95" t="s">
        <v>132</v>
      </c>
      <c r="K86" s="266" t="s">
        <v>150</v>
      </c>
      <c r="L86" s="266" t="str">
        <f t="shared" si="20"/>
        <v>TRA_Mot</v>
      </c>
      <c r="M86" s="266" t="s">
        <v>172</v>
      </c>
      <c r="N86" s="266">
        <f t="shared" si="8"/>
        <v>0.0197356728752531</v>
      </c>
      <c r="O86" s="266" t="s">
        <v>132</v>
      </c>
      <c r="P86" s="266" t="s">
        <v>20</v>
      </c>
      <c r="T86" s="266" t="s">
        <v>150</v>
      </c>
      <c r="U86" s="266" t="str">
        <f t="shared" si="9"/>
        <v>TRA_Mot</v>
      </c>
      <c r="V86" s="266" t="str">
        <f t="shared" si="9"/>
        <v>RH12_13</v>
      </c>
      <c r="W86" s="266">
        <f t="shared" si="10"/>
        <v>0.0227084613240583</v>
      </c>
      <c r="X86" s="266" t="s">
        <v>132</v>
      </c>
      <c r="Y86" s="266" t="s">
        <v>15</v>
      </c>
      <c r="AC86" s="266" t="s">
        <v>150</v>
      </c>
      <c r="AD86" s="266" t="str">
        <f t="shared" si="11"/>
        <v>TRA_Mot</v>
      </c>
      <c r="AE86" s="266" t="str">
        <f t="shared" si="11"/>
        <v>RH12_13</v>
      </c>
      <c r="AF86" s="266">
        <f t="shared" si="12"/>
        <v>0.0181900219421491</v>
      </c>
      <c r="AG86" s="266" t="s">
        <v>132</v>
      </c>
      <c r="AH86" s="266" t="s">
        <v>21</v>
      </c>
      <c r="AL86" s="266" t="s">
        <v>150</v>
      </c>
      <c r="AM86" s="266" t="str">
        <f t="shared" si="13"/>
        <v>TRA_Mot</v>
      </c>
      <c r="AN86" s="266" t="str">
        <f t="shared" si="13"/>
        <v>RH12_13</v>
      </c>
      <c r="AO86" s="266">
        <f t="shared" si="14"/>
        <v>0.0203929774116346</v>
      </c>
      <c r="AP86" s="266" t="s">
        <v>132</v>
      </c>
      <c r="AQ86" s="266" t="s">
        <v>18</v>
      </c>
      <c r="AU86" s="266" t="s">
        <v>150</v>
      </c>
      <c r="AV86" s="266" t="str">
        <f t="shared" si="15"/>
        <v>TRA_Mot</v>
      </c>
      <c r="AW86" s="266" t="str">
        <f t="shared" si="15"/>
        <v>RH12_13</v>
      </c>
      <c r="AX86" s="266">
        <f t="shared" si="16"/>
        <v>0.0203766512243404</v>
      </c>
      <c r="AY86" s="266" t="s">
        <v>132</v>
      </c>
      <c r="AZ86" s="266" t="s">
        <v>17</v>
      </c>
      <c r="BD86" s="266" t="s">
        <v>150</v>
      </c>
      <c r="BE86" s="266" t="str">
        <f t="shared" si="17"/>
        <v>TRA_Mot</v>
      </c>
      <c r="BF86" s="266" t="str">
        <f t="shared" si="17"/>
        <v>RH12_13</v>
      </c>
      <c r="BG86" s="266">
        <f t="shared" si="6"/>
        <v>0.0203929774116346</v>
      </c>
      <c r="BH86" s="266" t="s">
        <v>132</v>
      </c>
      <c r="BI86" s="266" t="s">
        <v>19</v>
      </c>
      <c r="BM86" s="266" t="s">
        <v>150</v>
      </c>
      <c r="BN86" s="266" t="str">
        <f t="shared" si="18"/>
        <v>TRA_Mot</v>
      </c>
      <c r="BO86" s="266" t="str">
        <f t="shared" si="18"/>
        <v>RH12_13</v>
      </c>
      <c r="BP86" s="266">
        <f t="shared" si="19"/>
        <v>0.0203766512243404</v>
      </c>
      <c r="BQ86" s="266" t="s">
        <v>132</v>
      </c>
      <c r="BR86" s="266" t="s">
        <v>16</v>
      </c>
    </row>
    <row r="87" spans="2:70">
      <c r="B87" s="102" t="s">
        <v>150</v>
      </c>
      <c r="C87" t="s">
        <v>217</v>
      </c>
      <c r="D87" s="101" t="s">
        <v>158</v>
      </c>
      <c r="E87" s="101">
        <v>0.108219178082192</v>
      </c>
      <c r="F87" s="95" t="s">
        <v>132</v>
      </c>
      <c r="K87" s="330" t="s">
        <v>150</v>
      </c>
      <c r="L87" s="266" t="str">
        <f t="shared" si="20"/>
        <v>TRA_Mot</v>
      </c>
      <c r="M87" s="266" t="s">
        <v>173</v>
      </c>
      <c r="N87" s="266">
        <f t="shared" si="8"/>
        <v>0.0205351902664844</v>
      </c>
      <c r="O87" s="266" t="s">
        <v>132</v>
      </c>
      <c r="P87" s="266" t="s">
        <v>20</v>
      </c>
      <c r="T87" s="266" t="s">
        <v>150</v>
      </c>
      <c r="U87" s="266" t="str">
        <f t="shared" si="9"/>
        <v>TRA_Mot</v>
      </c>
      <c r="V87" s="266" t="str">
        <f t="shared" si="9"/>
        <v>RH14_15</v>
      </c>
      <c r="W87" s="266">
        <f t="shared" si="10"/>
        <v>0.0220528299189836</v>
      </c>
      <c r="X87" s="266" t="s">
        <v>132</v>
      </c>
      <c r="Y87" s="266" t="s">
        <v>15</v>
      </c>
      <c r="AC87" s="266" t="s">
        <v>150</v>
      </c>
      <c r="AD87" s="266" t="str">
        <f t="shared" si="11"/>
        <v>TRA_Mot</v>
      </c>
      <c r="AE87" s="266" t="str">
        <f t="shared" si="11"/>
        <v>RH14_15</v>
      </c>
      <c r="AF87" s="266">
        <f t="shared" si="12"/>
        <v>0.0209674919745702</v>
      </c>
      <c r="AG87" s="266" t="s">
        <v>132</v>
      </c>
      <c r="AH87" s="266" t="s">
        <v>21</v>
      </c>
      <c r="AL87" s="266" t="s">
        <v>150</v>
      </c>
      <c r="AM87" s="266" t="str">
        <f t="shared" si="13"/>
        <v>TRA_Mot</v>
      </c>
      <c r="AN87" s="266" t="str">
        <f t="shared" si="13"/>
        <v>RH14_15</v>
      </c>
      <c r="AO87" s="266">
        <f t="shared" si="14"/>
        <v>0.0210417023326588</v>
      </c>
      <c r="AP87" s="266" t="s">
        <v>132</v>
      </c>
      <c r="AQ87" s="266" t="s">
        <v>18</v>
      </c>
      <c r="AU87" s="266" t="s">
        <v>150</v>
      </c>
      <c r="AV87" s="266" t="str">
        <f t="shared" si="15"/>
        <v>TRA_Mot</v>
      </c>
      <c r="AW87" s="266" t="str">
        <f t="shared" si="15"/>
        <v>RH14_15</v>
      </c>
      <c r="AX87" s="266">
        <f t="shared" si="16"/>
        <v>0.0207782387307691</v>
      </c>
      <c r="AY87" s="266" t="s">
        <v>132</v>
      </c>
      <c r="AZ87" s="266" t="s">
        <v>17</v>
      </c>
      <c r="BD87" s="266" t="s">
        <v>150</v>
      </c>
      <c r="BE87" s="266" t="str">
        <f t="shared" si="17"/>
        <v>TRA_Mot</v>
      </c>
      <c r="BF87" s="266" t="str">
        <f t="shared" si="17"/>
        <v>RH14_15</v>
      </c>
      <c r="BG87" s="266">
        <f t="shared" si="6"/>
        <v>0.0210417023326588</v>
      </c>
      <c r="BH87" s="266" t="s">
        <v>132</v>
      </c>
      <c r="BI87" s="266" t="s">
        <v>19</v>
      </c>
      <c r="BM87" s="266" t="s">
        <v>150</v>
      </c>
      <c r="BN87" s="266" t="str">
        <f t="shared" si="18"/>
        <v>TRA_Mot</v>
      </c>
      <c r="BO87" s="266" t="str">
        <f t="shared" si="18"/>
        <v>RH14_15</v>
      </c>
      <c r="BP87" s="266">
        <f t="shared" si="19"/>
        <v>0.0207782387307691</v>
      </c>
      <c r="BQ87" s="266" t="s">
        <v>132</v>
      </c>
      <c r="BR87" s="266" t="s">
        <v>16</v>
      </c>
    </row>
    <row r="88" spans="2:70">
      <c r="B88" s="95" t="s">
        <v>150</v>
      </c>
      <c r="C88" t="s">
        <v>217</v>
      </c>
      <c r="D88" s="101" t="s">
        <v>159</v>
      </c>
      <c r="E88" s="101">
        <v>0.00901826484018265</v>
      </c>
      <c r="F88" s="95" t="s">
        <v>132</v>
      </c>
      <c r="K88" s="266" t="s">
        <v>150</v>
      </c>
      <c r="L88" s="266" t="str">
        <f t="shared" si="20"/>
        <v>TRA_Mot</v>
      </c>
      <c r="M88" s="266" t="s">
        <v>174</v>
      </c>
      <c r="N88" s="266">
        <f t="shared" si="8"/>
        <v>0.0208967198623784</v>
      </c>
      <c r="O88" s="266" t="s">
        <v>132</v>
      </c>
      <c r="P88" s="266" t="s">
        <v>20</v>
      </c>
      <c r="T88" s="266" t="s">
        <v>150</v>
      </c>
      <c r="U88" s="266" t="str">
        <f t="shared" si="9"/>
        <v>TRA_Mot</v>
      </c>
      <c r="V88" s="266" t="str">
        <f t="shared" si="9"/>
        <v>RH16_17</v>
      </c>
      <c r="W88" s="266">
        <f t="shared" si="10"/>
        <v>0.0211925188192021</v>
      </c>
      <c r="X88" s="266" t="s">
        <v>132</v>
      </c>
      <c r="Y88" s="266" t="s">
        <v>15</v>
      </c>
      <c r="AC88" s="266" t="s">
        <v>150</v>
      </c>
      <c r="AD88" s="266" t="str">
        <f t="shared" si="11"/>
        <v>TRA_Mot</v>
      </c>
      <c r="AE88" s="266" t="str">
        <f t="shared" si="11"/>
        <v>RH16_17</v>
      </c>
      <c r="AF88" s="266">
        <f t="shared" si="12"/>
        <v>0.0218963821038514</v>
      </c>
      <c r="AG88" s="266" t="s">
        <v>132</v>
      </c>
      <c r="AH88" s="266" t="s">
        <v>21</v>
      </c>
      <c r="AL88" s="266" t="s">
        <v>150</v>
      </c>
      <c r="AM88" s="266" t="str">
        <f t="shared" si="13"/>
        <v>TRA_Mot</v>
      </c>
      <c r="AN88" s="266" t="str">
        <f t="shared" si="13"/>
        <v>RH16_17</v>
      </c>
      <c r="AO88" s="266">
        <f t="shared" si="14"/>
        <v>0.0210314702528813</v>
      </c>
      <c r="AP88" s="266" t="s">
        <v>132</v>
      </c>
      <c r="AQ88" s="266" t="s">
        <v>18</v>
      </c>
      <c r="AU88" s="266" t="s">
        <v>150</v>
      </c>
      <c r="AV88" s="266" t="str">
        <f t="shared" si="15"/>
        <v>TRA_Mot</v>
      </c>
      <c r="AW88" s="266" t="str">
        <f t="shared" si="15"/>
        <v>RH16_17</v>
      </c>
      <c r="AX88" s="266">
        <f t="shared" si="16"/>
        <v>0.0206919007593365</v>
      </c>
      <c r="AY88" s="266" t="s">
        <v>132</v>
      </c>
      <c r="AZ88" s="266" t="s">
        <v>17</v>
      </c>
      <c r="BD88" s="266" t="s">
        <v>150</v>
      </c>
      <c r="BE88" s="266" t="str">
        <f t="shared" si="17"/>
        <v>TRA_Mot</v>
      </c>
      <c r="BF88" s="266" t="str">
        <f t="shared" si="17"/>
        <v>RH16_17</v>
      </c>
      <c r="BG88" s="266">
        <f t="shared" si="6"/>
        <v>0.0210314702528813</v>
      </c>
      <c r="BH88" s="266" t="s">
        <v>132</v>
      </c>
      <c r="BI88" s="266" t="s">
        <v>19</v>
      </c>
      <c r="BM88" s="266" t="s">
        <v>150</v>
      </c>
      <c r="BN88" s="266" t="str">
        <f t="shared" si="18"/>
        <v>TRA_Mot</v>
      </c>
      <c r="BO88" s="266" t="str">
        <f t="shared" si="18"/>
        <v>RH16_17</v>
      </c>
      <c r="BP88" s="266">
        <f t="shared" si="19"/>
        <v>0.0206919007593365</v>
      </c>
      <c r="BQ88" s="266" t="s">
        <v>132</v>
      </c>
      <c r="BR88" s="266" t="s">
        <v>16</v>
      </c>
    </row>
    <row r="89" spans="2:70">
      <c r="B89" s="95" t="s">
        <v>150</v>
      </c>
      <c r="C89" t="s">
        <v>217</v>
      </c>
      <c r="D89" s="101" t="s">
        <v>160</v>
      </c>
      <c r="E89" s="101">
        <v>0.138127853881279</v>
      </c>
      <c r="F89" s="95" t="s">
        <v>132</v>
      </c>
      <c r="K89" s="266" t="s">
        <v>150</v>
      </c>
      <c r="L89" s="266" t="str">
        <f t="shared" si="20"/>
        <v>TRA_Mot</v>
      </c>
      <c r="M89" s="266" t="s">
        <v>175</v>
      </c>
      <c r="N89" s="266">
        <f t="shared" si="8"/>
        <v>0.0208657701701157</v>
      </c>
      <c r="O89" s="266" t="s">
        <v>132</v>
      </c>
      <c r="P89" s="266" t="s">
        <v>20</v>
      </c>
      <c r="T89" s="266" t="s">
        <v>150</v>
      </c>
      <c r="U89" s="266" t="str">
        <f t="shared" si="9"/>
        <v>TRA_Mot</v>
      </c>
      <c r="V89" s="266" t="str">
        <f t="shared" si="9"/>
        <v>RH18_19</v>
      </c>
      <c r="W89" s="266">
        <f t="shared" si="10"/>
        <v>0.0211344683567324</v>
      </c>
      <c r="X89" s="266" t="s">
        <v>132</v>
      </c>
      <c r="Y89" s="266" t="s">
        <v>15</v>
      </c>
      <c r="AC89" s="266" t="s">
        <v>150</v>
      </c>
      <c r="AD89" s="266" t="str">
        <f t="shared" si="11"/>
        <v>TRA_Mot</v>
      </c>
      <c r="AE89" s="266" t="str">
        <f t="shared" si="11"/>
        <v>RH18_19</v>
      </c>
      <c r="AF89" s="266">
        <f t="shared" si="12"/>
        <v>0.0217155355129377</v>
      </c>
      <c r="AG89" s="266" t="s">
        <v>132</v>
      </c>
      <c r="AH89" s="266" t="s">
        <v>21</v>
      </c>
      <c r="AL89" s="266" t="s">
        <v>150</v>
      </c>
      <c r="AM89" s="266" t="str">
        <f t="shared" si="13"/>
        <v>TRA_Mot</v>
      </c>
      <c r="AN89" s="266" t="str">
        <f t="shared" si="13"/>
        <v>RH18_19</v>
      </c>
      <c r="AO89" s="266">
        <f t="shared" si="14"/>
        <v>0.0207724666848622</v>
      </c>
      <c r="AP89" s="266" t="s">
        <v>132</v>
      </c>
      <c r="AQ89" s="266" t="s">
        <v>18</v>
      </c>
      <c r="AU89" s="266" t="s">
        <v>150</v>
      </c>
      <c r="AV89" s="266" t="str">
        <f t="shared" si="15"/>
        <v>TRA_Mot</v>
      </c>
      <c r="AW89" s="266" t="str">
        <f t="shared" si="15"/>
        <v>RH18_19</v>
      </c>
      <c r="AX89" s="266">
        <f t="shared" si="16"/>
        <v>0.0204346889564006</v>
      </c>
      <c r="AY89" s="266" t="s">
        <v>132</v>
      </c>
      <c r="AZ89" s="266" t="s">
        <v>17</v>
      </c>
      <c r="BD89" s="266" t="s">
        <v>150</v>
      </c>
      <c r="BE89" s="266" t="str">
        <f t="shared" si="17"/>
        <v>TRA_Mot</v>
      </c>
      <c r="BF89" s="266" t="str">
        <f t="shared" si="17"/>
        <v>RH18_19</v>
      </c>
      <c r="BG89" s="266">
        <f t="shared" si="6"/>
        <v>0.0207724666848622</v>
      </c>
      <c r="BH89" s="266" t="s">
        <v>132</v>
      </c>
      <c r="BI89" s="266" t="s">
        <v>19</v>
      </c>
      <c r="BM89" s="266" t="s">
        <v>150</v>
      </c>
      <c r="BN89" s="266" t="str">
        <f t="shared" si="18"/>
        <v>TRA_Mot</v>
      </c>
      <c r="BO89" s="266" t="str">
        <f t="shared" si="18"/>
        <v>RH18_19</v>
      </c>
      <c r="BP89" s="266">
        <f t="shared" si="19"/>
        <v>0.0204346889564006</v>
      </c>
      <c r="BQ89" s="266" t="s">
        <v>132</v>
      </c>
      <c r="BR89" s="266" t="s">
        <v>16</v>
      </c>
    </row>
    <row r="90" spans="2:70">
      <c r="B90" s="95" t="s">
        <v>150</v>
      </c>
      <c r="C90" t="s">
        <v>217</v>
      </c>
      <c r="D90" s="101" t="s">
        <v>161</v>
      </c>
      <c r="E90" s="101">
        <v>0.150684931506849</v>
      </c>
      <c r="F90" s="95" t="s">
        <v>132</v>
      </c>
      <c r="K90" s="266" t="s">
        <v>150</v>
      </c>
      <c r="L90" s="266" t="str">
        <f t="shared" si="20"/>
        <v>TRA_Mot</v>
      </c>
      <c r="M90" s="266" t="s">
        <v>176</v>
      </c>
      <c r="N90" s="266">
        <f t="shared" si="8"/>
        <v>0.0208182800695852</v>
      </c>
      <c r="O90" s="266" t="s">
        <v>132</v>
      </c>
      <c r="P90" s="266" t="s">
        <v>20</v>
      </c>
      <c r="T90" s="266" t="s">
        <v>150</v>
      </c>
      <c r="U90" s="266" t="str">
        <f t="shared" si="9"/>
        <v>TRA_Mot</v>
      </c>
      <c r="V90" s="266" t="str">
        <f t="shared" si="9"/>
        <v>RH20_21</v>
      </c>
      <c r="W90" s="266">
        <f t="shared" si="10"/>
        <v>0.0216015909557287</v>
      </c>
      <c r="X90" s="266" t="s">
        <v>132</v>
      </c>
      <c r="Y90" s="266" t="s">
        <v>15</v>
      </c>
      <c r="AC90" s="266" t="s">
        <v>150</v>
      </c>
      <c r="AD90" s="266" t="str">
        <f t="shared" si="11"/>
        <v>TRA_Mot</v>
      </c>
      <c r="AE90" s="266" t="str">
        <f t="shared" si="11"/>
        <v>RH20_21</v>
      </c>
      <c r="AF90" s="266">
        <f t="shared" si="12"/>
        <v>0.0212535167287306</v>
      </c>
      <c r="AG90" s="266" t="s">
        <v>132</v>
      </c>
      <c r="AH90" s="266" t="s">
        <v>21</v>
      </c>
      <c r="AL90" s="266" t="s">
        <v>150</v>
      </c>
      <c r="AM90" s="266" t="str">
        <f t="shared" si="13"/>
        <v>TRA_Mot</v>
      </c>
      <c r="AN90" s="266" t="str">
        <f t="shared" si="13"/>
        <v>RH20_21</v>
      </c>
      <c r="AO90" s="266">
        <f t="shared" si="14"/>
        <v>0.0208717090489964</v>
      </c>
      <c r="AP90" s="266" t="s">
        <v>132</v>
      </c>
      <c r="AQ90" s="266" t="s">
        <v>18</v>
      </c>
      <c r="AU90" s="266" t="s">
        <v>150</v>
      </c>
      <c r="AV90" s="266" t="str">
        <f t="shared" si="15"/>
        <v>TRA_Mot</v>
      </c>
      <c r="AW90" s="266" t="str">
        <f t="shared" si="15"/>
        <v>RH20_21</v>
      </c>
      <c r="AX90" s="266">
        <f t="shared" si="16"/>
        <v>0.0208022312711157</v>
      </c>
      <c r="AY90" s="266" t="s">
        <v>132</v>
      </c>
      <c r="AZ90" s="266" t="s">
        <v>17</v>
      </c>
      <c r="BD90" s="266" t="s">
        <v>150</v>
      </c>
      <c r="BE90" s="266" t="str">
        <f t="shared" si="17"/>
        <v>TRA_Mot</v>
      </c>
      <c r="BF90" s="266" t="str">
        <f t="shared" si="17"/>
        <v>RH20_21</v>
      </c>
      <c r="BG90" s="266">
        <f t="shared" si="6"/>
        <v>0.0208717090489964</v>
      </c>
      <c r="BH90" s="266" t="s">
        <v>132</v>
      </c>
      <c r="BI90" s="266" t="s">
        <v>19</v>
      </c>
      <c r="BM90" s="266" t="s">
        <v>150</v>
      </c>
      <c r="BN90" s="266" t="str">
        <f t="shared" si="18"/>
        <v>TRA_Mot</v>
      </c>
      <c r="BO90" s="266" t="str">
        <f t="shared" si="18"/>
        <v>RH20_21</v>
      </c>
      <c r="BP90" s="266">
        <f t="shared" si="19"/>
        <v>0.0208022312711157</v>
      </c>
      <c r="BQ90" s="266" t="s">
        <v>132</v>
      </c>
      <c r="BR90" s="266" t="s">
        <v>16</v>
      </c>
    </row>
    <row r="91" spans="2:70">
      <c r="B91" s="103" t="s">
        <v>150</v>
      </c>
      <c r="C91" t="s">
        <v>217</v>
      </c>
      <c r="D91" s="104" t="s">
        <v>162</v>
      </c>
      <c r="E91" s="104">
        <v>0.0125570776255708</v>
      </c>
      <c r="F91" s="105" t="s">
        <v>132</v>
      </c>
      <c r="K91" s="330" t="s">
        <v>150</v>
      </c>
      <c r="L91" s="266" t="str">
        <f t="shared" si="20"/>
        <v>TRA_Mot</v>
      </c>
      <c r="M91" s="266" t="s">
        <v>177</v>
      </c>
      <c r="N91" s="266">
        <f t="shared" si="8"/>
        <v>0.0209309345114678</v>
      </c>
      <c r="O91" s="266" t="s">
        <v>132</v>
      </c>
      <c r="P91" s="266" t="s">
        <v>20</v>
      </c>
      <c r="T91" s="266" t="s">
        <v>150</v>
      </c>
      <c r="U91" s="266" t="str">
        <f t="shared" si="9"/>
        <v>TRA_Mot</v>
      </c>
      <c r="V91" s="266" t="str">
        <f t="shared" si="9"/>
        <v>RH22_23</v>
      </c>
      <c r="W91" s="266">
        <f t="shared" si="10"/>
        <v>0.0217726786365968</v>
      </c>
      <c r="X91" s="266" t="s">
        <v>132</v>
      </c>
      <c r="Y91" s="266" t="s">
        <v>15</v>
      </c>
      <c r="AC91" s="266" t="s">
        <v>150</v>
      </c>
      <c r="AD91" s="266" t="str">
        <f t="shared" si="11"/>
        <v>TRA_Mot</v>
      </c>
      <c r="AE91" s="266" t="str">
        <f t="shared" si="11"/>
        <v>RH22_23</v>
      </c>
      <c r="AF91" s="266">
        <f t="shared" si="12"/>
        <v>0.0210192787763135</v>
      </c>
      <c r="AG91" s="266" t="s">
        <v>132</v>
      </c>
      <c r="AH91" s="266" t="s">
        <v>21</v>
      </c>
      <c r="AL91" s="266" t="s">
        <v>150</v>
      </c>
      <c r="AM91" s="266" t="str">
        <f t="shared" si="13"/>
        <v>TRA_Mot</v>
      </c>
      <c r="AN91" s="266" t="str">
        <f t="shared" si="13"/>
        <v>RH22_23</v>
      </c>
      <c r="AO91" s="266">
        <f t="shared" si="14"/>
        <v>0.0210488298607682</v>
      </c>
      <c r="AP91" s="266" t="s">
        <v>132</v>
      </c>
      <c r="AQ91" s="266" t="s">
        <v>18</v>
      </c>
      <c r="AU91" s="266" t="s">
        <v>150</v>
      </c>
      <c r="AV91" s="266" t="str">
        <f t="shared" si="15"/>
        <v>TRA_Mot</v>
      </c>
      <c r="AW91" s="266" t="str">
        <f t="shared" si="15"/>
        <v>RH22_23</v>
      </c>
      <c r="AX91" s="266">
        <f t="shared" si="16"/>
        <v>0.0211656433177729</v>
      </c>
      <c r="AY91" s="266" t="s">
        <v>132</v>
      </c>
      <c r="AZ91" s="266" t="s">
        <v>17</v>
      </c>
      <c r="BD91" s="266" t="s">
        <v>150</v>
      </c>
      <c r="BE91" s="266" t="str">
        <f t="shared" si="17"/>
        <v>TRA_Mot</v>
      </c>
      <c r="BF91" s="266" t="str">
        <f t="shared" si="17"/>
        <v>RH22_23</v>
      </c>
      <c r="BG91" s="266">
        <f t="shared" si="6"/>
        <v>0.0210488298607682</v>
      </c>
      <c r="BH91" s="266" t="s">
        <v>132</v>
      </c>
      <c r="BI91" s="266" t="s">
        <v>19</v>
      </c>
      <c r="BM91" s="266" t="s">
        <v>150</v>
      </c>
      <c r="BN91" s="266" t="str">
        <f t="shared" si="18"/>
        <v>TRA_Mot</v>
      </c>
      <c r="BO91" s="266" t="str">
        <f t="shared" si="18"/>
        <v>RH22_23</v>
      </c>
      <c r="BP91" s="266">
        <f t="shared" si="19"/>
        <v>0.0211656433177729</v>
      </c>
      <c r="BQ91" s="266" t="s">
        <v>132</v>
      </c>
      <c r="BR91" s="266" t="s">
        <v>16</v>
      </c>
    </row>
    <row r="92" spans="2:70">
      <c r="B92" s="95" t="s">
        <v>150</v>
      </c>
      <c r="C92" t="s">
        <v>218</v>
      </c>
      <c r="D92" s="101" t="s">
        <v>151</v>
      </c>
      <c r="E92" s="101">
        <v>0.0941780821917808</v>
      </c>
      <c r="F92" s="95" t="s">
        <v>132</v>
      </c>
      <c r="K92" s="266" t="s">
        <v>150</v>
      </c>
      <c r="L92" s="266" t="str">
        <f t="shared" si="20"/>
        <v>TRA_Mot</v>
      </c>
      <c r="M92" s="266" t="s">
        <v>179</v>
      </c>
      <c r="N92" s="266">
        <f t="shared" si="8"/>
        <v>0.0216934658061337</v>
      </c>
      <c r="O92" s="266" t="s">
        <v>132</v>
      </c>
      <c r="P92" s="266" t="s">
        <v>20</v>
      </c>
      <c r="T92" s="266" t="s">
        <v>150</v>
      </c>
      <c r="U92" s="266" t="str">
        <f t="shared" si="9"/>
        <v>TRA_Mot</v>
      </c>
      <c r="V92" s="266" t="str">
        <f t="shared" si="9"/>
        <v>SH0_1</v>
      </c>
      <c r="W92" s="266">
        <f t="shared" si="10"/>
        <v>0.0174477618854123</v>
      </c>
      <c r="X92" s="266" t="s">
        <v>132</v>
      </c>
      <c r="Y92" s="266" t="s">
        <v>15</v>
      </c>
      <c r="AC92" s="266" t="s">
        <v>150</v>
      </c>
      <c r="AD92" s="266" t="str">
        <f t="shared" si="11"/>
        <v>TRA_Mot</v>
      </c>
      <c r="AE92" s="266" t="str">
        <f t="shared" si="11"/>
        <v>SH0_1</v>
      </c>
      <c r="AF92" s="266">
        <f t="shared" si="12"/>
        <v>0.020811553801597</v>
      </c>
      <c r="AG92" s="266" t="s">
        <v>132</v>
      </c>
      <c r="AH92" s="266" t="s">
        <v>21</v>
      </c>
      <c r="AL92" s="266" t="s">
        <v>150</v>
      </c>
      <c r="AM92" s="266" t="str">
        <f t="shared" si="13"/>
        <v>TRA_Mot</v>
      </c>
      <c r="AN92" s="266" t="str">
        <f t="shared" si="13"/>
        <v>SH0_1</v>
      </c>
      <c r="AO92" s="266">
        <f t="shared" si="14"/>
        <v>0.0202895899307037</v>
      </c>
      <c r="AP92" s="266" t="s">
        <v>132</v>
      </c>
      <c r="AQ92" s="266" t="s">
        <v>18</v>
      </c>
      <c r="AU92" s="266" t="s">
        <v>150</v>
      </c>
      <c r="AV92" s="266" t="str">
        <f t="shared" si="15"/>
        <v>TRA_Mot</v>
      </c>
      <c r="AW92" s="266" t="str">
        <f t="shared" si="15"/>
        <v>SH0_1</v>
      </c>
      <c r="AX92" s="266">
        <f t="shared" si="16"/>
        <v>0.0235399975380162</v>
      </c>
      <c r="AY92" s="266" t="s">
        <v>132</v>
      </c>
      <c r="AZ92" s="266" t="s">
        <v>17</v>
      </c>
      <c r="BD92" s="266" t="s">
        <v>150</v>
      </c>
      <c r="BE92" s="266" t="str">
        <f t="shared" si="17"/>
        <v>TRA_Mot</v>
      </c>
      <c r="BF92" s="266" t="str">
        <f t="shared" si="17"/>
        <v>SH0_1</v>
      </c>
      <c r="BG92" s="266">
        <f t="shared" si="6"/>
        <v>0.0202895899307037</v>
      </c>
      <c r="BH92" s="266" t="s">
        <v>132</v>
      </c>
      <c r="BI92" s="266" t="s">
        <v>19</v>
      </c>
      <c r="BM92" s="266" t="s">
        <v>150</v>
      </c>
      <c r="BN92" s="266" t="str">
        <f t="shared" si="18"/>
        <v>TRA_Mot</v>
      </c>
      <c r="BO92" s="266" t="str">
        <f t="shared" si="18"/>
        <v>SH0_1</v>
      </c>
      <c r="BP92" s="266">
        <f t="shared" si="19"/>
        <v>0.0235399975380162</v>
      </c>
      <c r="BQ92" s="266" t="s">
        <v>132</v>
      </c>
      <c r="BR92" s="266" t="s">
        <v>16</v>
      </c>
    </row>
    <row r="93" spans="2:70">
      <c r="B93" s="95" t="s">
        <v>150</v>
      </c>
      <c r="C93" t="s">
        <v>218</v>
      </c>
      <c r="D93" s="101" t="s">
        <v>152</v>
      </c>
      <c r="E93" s="101">
        <v>0.102739726027397</v>
      </c>
      <c r="F93" s="95" t="s">
        <v>132</v>
      </c>
      <c r="K93" s="266" t="s">
        <v>150</v>
      </c>
      <c r="L93" s="266" t="str">
        <f t="shared" si="20"/>
        <v>TRA_Mot</v>
      </c>
      <c r="M93" s="266" t="s">
        <v>180</v>
      </c>
      <c r="N93" s="266">
        <f t="shared" si="8"/>
        <v>0.0210916294485409</v>
      </c>
      <c r="O93" s="266" t="s">
        <v>132</v>
      </c>
      <c r="P93" s="266" t="s">
        <v>20</v>
      </c>
      <c r="T93" s="266" t="s">
        <v>150</v>
      </c>
      <c r="U93" s="266" t="str">
        <f t="shared" si="9"/>
        <v>TRA_Mot</v>
      </c>
      <c r="V93" s="266" t="str">
        <f t="shared" si="9"/>
        <v>SH2_3</v>
      </c>
      <c r="W93" s="266">
        <f t="shared" si="10"/>
        <v>0.0152457918759897</v>
      </c>
      <c r="X93" s="266" t="s">
        <v>132</v>
      </c>
      <c r="Y93" s="266" t="s">
        <v>15</v>
      </c>
      <c r="AC93" s="266" t="s">
        <v>150</v>
      </c>
      <c r="AD93" s="266" t="str">
        <f t="shared" si="11"/>
        <v>TRA_Mot</v>
      </c>
      <c r="AE93" s="266" t="str">
        <f t="shared" si="11"/>
        <v>SH2_3</v>
      </c>
      <c r="AF93" s="266">
        <f t="shared" si="12"/>
        <v>0.0201796299239725</v>
      </c>
      <c r="AG93" s="266" t="s">
        <v>132</v>
      </c>
      <c r="AH93" s="266" t="s">
        <v>21</v>
      </c>
      <c r="AL93" s="266" t="s">
        <v>150</v>
      </c>
      <c r="AM93" s="266" t="str">
        <f t="shared" si="13"/>
        <v>TRA_Mot</v>
      </c>
      <c r="AN93" s="266" t="str">
        <f t="shared" si="13"/>
        <v>SH2_3</v>
      </c>
      <c r="AO93" s="266">
        <f t="shared" si="14"/>
        <v>0.0188706568826577</v>
      </c>
      <c r="AP93" s="266" t="s">
        <v>132</v>
      </c>
      <c r="AQ93" s="266" t="s">
        <v>18</v>
      </c>
      <c r="AU93" s="266" t="s">
        <v>150</v>
      </c>
      <c r="AV93" s="266" t="str">
        <f t="shared" si="15"/>
        <v>TRA_Mot</v>
      </c>
      <c r="AW93" s="266" t="str">
        <f t="shared" si="15"/>
        <v>SH2_3</v>
      </c>
      <c r="AX93" s="266">
        <f t="shared" si="16"/>
        <v>0.0213085433268016</v>
      </c>
      <c r="AY93" s="266" t="s">
        <v>132</v>
      </c>
      <c r="AZ93" s="266" t="s">
        <v>17</v>
      </c>
      <c r="BD93" s="266" t="s">
        <v>150</v>
      </c>
      <c r="BE93" s="266" t="str">
        <f t="shared" si="17"/>
        <v>TRA_Mot</v>
      </c>
      <c r="BF93" s="266" t="str">
        <f t="shared" si="17"/>
        <v>SH2_3</v>
      </c>
      <c r="BG93" s="266">
        <f t="shared" si="6"/>
        <v>0.0188706568826577</v>
      </c>
      <c r="BH93" s="266" t="s">
        <v>132</v>
      </c>
      <c r="BI93" s="266" t="s">
        <v>19</v>
      </c>
      <c r="BM93" s="266" t="s">
        <v>150</v>
      </c>
      <c r="BN93" s="266" t="str">
        <f t="shared" si="18"/>
        <v>TRA_Mot</v>
      </c>
      <c r="BO93" s="266" t="str">
        <f t="shared" si="18"/>
        <v>SH2_3</v>
      </c>
      <c r="BP93" s="266">
        <f t="shared" si="19"/>
        <v>0.0213085433268016</v>
      </c>
      <c r="BQ93" s="266" t="s">
        <v>132</v>
      </c>
      <c r="BR93" s="266" t="s">
        <v>16</v>
      </c>
    </row>
    <row r="94" spans="2:70">
      <c r="B94" s="95" t="s">
        <v>150</v>
      </c>
      <c r="C94" t="s">
        <v>218</v>
      </c>
      <c r="D94" s="101" t="s">
        <v>153</v>
      </c>
      <c r="E94" s="101">
        <v>0.00856164383561644</v>
      </c>
      <c r="F94" s="95" t="s">
        <v>132</v>
      </c>
      <c r="K94" s="266" t="s">
        <v>150</v>
      </c>
      <c r="L94" s="266" t="str">
        <f t="shared" si="20"/>
        <v>TRA_Mot</v>
      </c>
      <c r="M94" s="266" t="s">
        <v>181</v>
      </c>
      <c r="N94" s="266">
        <f t="shared" si="8"/>
        <v>0.0202885549117574</v>
      </c>
      <c r="O94" s="266" t="s">
        <v>132</v>
      </c>
      <c r="P94" s="266" t="s">
        <v>20</v>
      </c>
      <c r="T94" s="266" t="s">
        <v>150</v>
      </c>
      <c r="U94" s="266" t="str">
        <f t="shared" si="9"/>
        <v>TRA_Mot</v>
      </c>
      <c r="V94" s="266" t="str">
        <f t="shared" si="9"/>
        <v>SH4_5</v>
      </c>
      <c r="W94" s="266">
        <f t="shared" si="10"/>
        <v>0.0140147850596432</v>
      </c>
      <c r="X94" s="266" t="s">
        <v>132</v>
      </c>
      <c r="Y94" s="266" t="s">
        <v>15</v>
      </c>
      <c r="AC94" s="266" t="s">
        <v>150</v>
      </c>
      <c r="AD94" s="266" t="str">
        <f t="shared" si="11"/>
        <v>TRA_Mot</v>
      </c>
      <c r="AE94" s="266" t="str">
        <f t="shared" si="11"/>
        <v>SH4_5</v>
      </c>
      <c r="AF94" s="266">
        <f t="shared" si="12"/>
        <v>0.0196148395220663</v>
      </c>
      <c r="AG94" s="266" t="s">
        <v>132</v>
      </c>
      <c r="AH94" s="266" t="s">
        <v>21</v>
      </c>
      <c r="AL94" s="266" t="s">
        <v>150</v>
      </c>
      <c r="AM94" s="266" t="str">
        <f t="shared" si="13"/>
        <v>TRA_Mot</v>
      </c>
      <c r="AN94" s="266" t="str">
        <f t="shared" si="13"/>
        <v>SH4_5</v>
      </c>
      <c r="AO94" s="266">
        <f t="shared" si="14"/>
        <v>0.017500502969476</v>
      </c>
      <c r="AP94" s="266" t="s">
        <v>132</v>
      </c>
      <c r="AQ94" s="266" t="s">
        <v>18</v>
      </c>
      <c r="AU94" s="266" t="s">
        <v>150</v>
      </c>
      <c r="AV94" s="266" t="str">
        <f t="shared" si="15"/>
        <v>TRA_Mot</v>
      </c>
      <c r="AW94" s="266" t="str">
        <f t="shared" si="15"/>
        <v>SH4_5</v>
      </c>
      <c r="AX94" s="266">
        <f t="shared" si="16"/>
        <v>0.0184793639312763</v>
      </c>
      <c r="AY94" s="266" t="s">
        <v>132</v>
      </c>
      <c r="AZ94" s="266" t="s">
        <v>17</v>
      </c>
      <c r="BD94" s="266" t="s">
        <v>150</v>
      </c>
      <c r="BE94" s="266" t="str">
        <f t="shared" si="17"/>
        <v>TRA_Mot</v>
      </c>
      <c r="BF94" s="266" t="str">
        <f t="shared" si="17"/>
        <v>SH4_5</v>
      </c>
      <c r="BG94" s="266">
        <f t="shared" si="6"/>
        <v>0.017500502969476</v>
      </c>
      <c r="BH94" s="266" t="s">
        <v>132</v>
      </c>
      <c r="BI94" s="266" t="s">
        <v>19</v>
      </c>
      <c r="BM94" s="266" t="s">
        <v>150</v>
      </c>
      <c r="BN94" s="266" t="str">
        <f t="shared" si="18"/>
        <v>TRA_Mot</v>
      </c>
      <c r="BO94" s="266" t="str">
        <f t="shared" si="18"/>
        <v>SH4_5</v>
      </c>
      <c r="BP94" s="266">
        <f t="shared" si="19"/>
        <v>0.0184793639312763</v>
      </c>
      <c r="BQ94" s="266" t="s">
        <v>132</v>
      </c>
      <c r="BR94" s="266" t="s">
        <v>16</v>
      </c>
    </row>
    <row r="95" spans="2:70">
      <c r="B95" s="102" t="s">
        <v>150</v>
      </c>
      <c r="C95" t="s">
        <v>218</v>
      </c>
      <c r="D95" s="101" t="s">
        <v>154</v>
      </c>
      <c r="E95" s="101">
        <v>0.126826484018265</v>
      </c>
      <c r="F95" s="95" t="s">
        <v>132</v>
      </c>
      <c r="K95" s="330" t="s">
        <v>150</v>
      </c>
      <c r="L95" s="266" t="str">
        <f t="shared" si="20"/>
        <v>TRA_Mot</v>
      </c>
      <c r="M95" s="266" t="s">
        <v>182</v>
      </c>
      <c r="N95" s="266">
        <f t="shared" si="8"/>
        <v>0.0192322364169783</v>
      </c>
      <c r="O95" s="266" t="s">
        <v>132</v>
      </c>
      <c r="P95" s="266" t="s">
        <v>20</v>
      </c>
      <c r="T95" s="266" t="s">
        <v>150</v>
      </c>
      <c r="U95" s="266" t="str">
        <f t="shared" si="9"/>
        <v>TRA_Mot</v>
      </c>
      <c r="V95" s="266" t="str">
        <f t="shared" si="9"/>
        <v>SH6_7</v>
      </c>
      <c r="W95" s="266">
        <f t="shared" si="10"/>
        <v>0.0138604432096002</v>
      </c>
      <c r="X95" s="266" t="s">
        <v>132</v>
      </c>
      <c r="Y95" s="266" t="s">
        <v>15</v>
      </c>
      <c r="AC95" s="266" t="s">
        <v>150</v>
      </c>
      <c r="AD95" s="266" t="str">
        <f t="shared" si="11"/>
        <v>TRA_Mot</v>
      </c>
      <c r="AE95" s="266" t="str">
        <f t="shared" si="11"/>
        <v>SH6_7</v>
      </c>
      <c r="AF95" s="266">
        <f t="shared" si="12"/>
        <v>0.0172789981084644</v>
      </c>
      <c r="AG95" s="266" t="s">
        <v>132</v>
      </c>
      <c r="AH95" s="266" t="s">
        <v>21</v>
      </c>
      <c r="AL95" s="266" t="s">
        <v>150</v>
      </c>
      <c r="AM95" s="266" t="str">
        <f t="shared" si="13"/>
        <v>TRA_Mot</v>
      </c>
      <c r="AN95" s="266" t="str">
        <f t="shared" si="13"/>
        <v>SH6_7</v>
      </c>
      <c r="AO95" s="266">
        <f t="shared" si="14"/>
        <v>0.016421193779789</v>
      </c>
      <c r="AP95" s="266" t="s">
        <v>132</v>
      </c>
      <c r="AQ95" s="266" t="s">
        <v>18</v>
      </c>
      <c r="AU95" s="266" t="s">
        <v>150</v>
      </c>
      <c r="AV95" s="266" t="str">
        <f t="shared" si="15"/>
        <v>TRA_Mot</v>
      </c>
      <c r="AW95" s="266" t="str">
        <f t="shared" si="15"/>
        <v>SH6_7</v>
      </c>
      <c r="AX95" s="266">
        <f t="shared" si="16"/>
        <v>0.0171996217128879</v>
      </c>
      <c r="AY95" s="266" t="s">
        <v>132</v>
      </c>
      <c r="AZ95" s="266" t="s">
        <v>17</v>
      </c>
      <c r="BD95" s="266" t="s">
        <v>150</v>
      </c>
      <c r="BE95" s="266" t="str">
        <f t="shared" si="17"/>
        <v>TRA_Mot</v>
      </c>
      <c r="BF95" s="266" t="str">
        <f t="shared" si="17"/>
        <v>SH6_7</v>
      </c>
      <c r="BG95" s="266">
        <f t="shared" si="6"/>
        <v>0.016421193779789</v>
      </c>
      <c r="BH95" s="266" t="s">
        <v>132</v>
      </c>
      <c r="BI95" s="266" t="s">
        <v>19</v>
      </c>
      <c r="BM95" s="266" t="s">
        <v>150</v>
      </c>
      <c r="BN95" s="266" t="str">
        <f t="shared" si="18"/>
        <v>TRA_Mot</v>
      </c>
      <c r="BO95" s="266" t="str">
        <f t="shared" si="18"/>
        <v>SH6_7</v>
      </c>
      <c r="BP95" s="266">
        <f t="shared" si="19"/>
        <v>0.0171996217128879</v>
      </c>
      <c r="BQ95" s="266" t="s">
        <v>132</v>
      </c>
      <c r="BR95" s="266" t="s">
        <v>16</v>
      </c>
    </row>
    <row r="96" spans="2:70">
      <c r="B96" s="95" t="s">
        <v>150</v>
      </c>
      <c r="C96" t="s">
        <v>218</v>
      </c>
      <c r="D96" s="101" t="s">
        <v>155</v>
      </c>
      <c r="E96" s="101">
        <v>0.138356164383562</v>
      </c>
      <c r="F96" s="95" t="s">
        <v>132</v>
      </c>
      <c r="K96" s="266" t="s">
        <v>150</v>
      </c>
      <c r="L96" s="266" t="str">
        <f t="shared" si="20"/>
        <v>TRA_Mot</v>
      </c>
      <c r="M96" s="266" t="s">
        <v>183</v>
      </c>
      <c r="N96" s="266">
        <f t="shared" si="8"/>
        <v>0.0187485070114251</v>
      </c>
      <c r="O96" s="266" t="s">
        <v>132</v>
      </c>
      <c r="P96" s="266" t="s">
        <v>20</v>
      </c>
      <c r="T96" s="266" t="s">
        <v>150</v>
      </c>
      <c r="U96" s="266" t="str">
        <f t="shared" si="9"/>
        <v>TRA_Mot</v>
      </c>
      <c r="V96" s="266" t="str">
        <f t="shared" si="9"/>
        <v>SH8_9</v>
      </c>
      <c r="W96" s="266">
        <f t="shared" si="10"/>
        <v>0.0147551071793505</v>
      </c>
      <c r="X96" s="266" t="s">
        <v>132</v>
      </c>
      <c r="Y96" s="266" t="s">
        <v>15</v>
      </c>
      <c r="AC96" s="266" t="s">
        <v>150</v>
      </c>
      <c r="AD96" s="266" t="str">
        <f t="shared" si="11"/>
        <v>TRA_Mot</v>
      </c>
      <c r="AE96" s="266" t="str">
        <f t="shared" si="11"/>
        <v>SH8_9</v>
      </c>
      <c r="AF96" s="266">
        <f t="shared" si="12"/>
        <v>0.0155886992614423</v>
      </c>
      <c r="AG96" s="266" t="s">
        <v>132</v>
      </c>
      <c r="AH96" s="266" t="s">
        <v>21</v>
      </c>
      <c r="AL96" s="266" t="s">
        <v>150</v>
      </c>
      <c r="AM96" s="266" t="str">
        <f t="shared" si="13"/>
        <v>TRA_Mot</v>
      </c>
      <c r="AN96" s="266" t="str">
        <f t="shared" si="13"/>
        <v>SH8_9</v>
      </c>
      <c r="AO96" s="266">
        <f t="shared" si="14"/>
        <v>0.0161398429577345</v>
      </c>
      <c r="AP96" s="266" t="s">
        <v>132</v>
      </c>
      <c r="AQ96" s="266" t="s">
        <v>18</v>
      </c>
      <c r="AU96" s="266" t="s">
        <v>150</v>
      </c>
      <c r="AV96" s="266" t="str">
        <f t="shared" si="15"/>
        <v>TRA_Mot</v>
      </c>
      <c r="AW96" s="266" t="str">
        <f t="shared" si="15"/>
        <v>SH8_9</v>
      </c>
      <c r="AX96" s="266">
        <f t="shared" si="16"/>
        <v>0.017030245273227</v>
      </c>
      <c r="AY96" s="266" t="s">
        <v>132</v>
      </c>
      <c r="AZ96" s="266" t="s">
        <v>17</v>
      </c>
      <c r="BD96" s="266" t="s">
        <v>150</v>
      </c>
      <c r="BE96" s="266" t="str">
        <f t="shared" si="17"/>
        <v>TRA_Mot</v>
      </c>
      <c r="BF96" s="266" t="str">
        <f t="shared" si="17"/>
        <v>SH8_9</v>
      </c>
      <c r="BG96" s="266">
        <f t="shared" si="6"/>
        <v>0.0161398429577345</v>
      </c>
      <c r="BH96" s="266" t="s">
        <v>132</v>
      </c>
      <c r="BI96" s="266" t="s">
        <v>19</v>
      </c>
      <c r="BM96" s="266" t="s">
        <v>150</v>
      </c>
      <c r="BN96" s="266" t="str">
        <f t="shared" si="18"/>
        <v>TRA_Mot</v>
      </c>
      <c r="BO96" s="266" t="str">
        <f t="shared" si="18"/>
        <v>SH8_9</v>
      </c>
      <c r="BP96" s="266">
        <f t="shared" si="19"/>
        <v>0.017030245273227</v>
      </c>
      <c r="BQ96" s="266" t="s">
        <v>132</v>
      </c>
      <c r="BR96" s="266" t="s">
        <v>16</v>
      </c>
    </row>
    <row r="97" spans="2:70">
      <c r="B97" s="95" t="s">
        <v>150</v>
      </c>
      <c r="C97" t="s">
        <v>218</v>
      </c>
      <c r="D97" s="101" t="s">
        <v>156</v>
      </c>
      <c r="E97" s="101">
        <v>0.0115296803652968</v>
      </c>
      <c r="F97" s="95" t="s">
        <v>132</v>
      </c>
      <c r="K97" s="266" t="s">
        <v>150</v>
      </c>
      <c r="L97" s="266" t="str">
        <f t="shared" si="20"/>
        <v>TRA_Mot</v>
      </c>
      <c r="M97" s="266" t="s">
        <v>184</v>
      </c>
      <c r="N97" s="266">
        <f t="shared" si="8"/>
        <v>0.0186780472400084</v>
      </c>
      <c r="O97" s="266" t="s">
        <v>132</v>
      </c>
      <c r="P97" s="266" t="s">
        <v>20</v>
      </c>
      <c r="T97" s="266" t="s">
        <v>150</v>
      </c>
      <c r="U97" s="266" t="str">
        <f t="shared" si="9"/>
        <v>TRA_Mot</v>
      </c>
      <c r="V97" s="266" t="str">
        <f t="shared" si="9"/>
        <v>SH10_11</v>
      </c>
      <c r="W97" s="266">
        <f t="shared" si="10"/>
        <v>0.0171866616430302</v>
      </c>
      <c r="X97" s="266" t="s">
        <v>132</v>
      </c>
      <c r="Y97" s="266" t="s">
        <v>15</v>
      </c>
      <c r="AC97" s="266" t="s">
        <v>150</v>
      </c>
      <c r="AD97" s="266" t="str">
        <f t="shared" si="11"/>
        <v>TRA_Mot</v>
      </c>
      <c r="AE97" s="266" t="str">
        <f t="shared" si="11"/>
        <v>SH10_11</v>
      </c>
      <c r="AF97" s="266">
        <f t="shared" si="12"/>
        <v>0.0150973156957682</v>
      </c>
      <c r="AG97" s="266" t="s">
        <v>132</v>
      </c>
      <c r="AH97" s="266" t="s">
        <v>21</v>
      </c>
      <c r="AL97" s="266" t="s">
        <v>150</v>
      </c>
      <c r="AM97" s="266" t="str">
        <f t="shared" si="13"/>
        <v>TRA_Mot</v>
      </c>
      <c r="AN97" s="266" t="str">
        <f t="shared" si="13"/>
        <v>SH10_11</v>
      </c>
      <c r="AO97" s="266">
        <f t="shared" si="14"/>
        <v>0.0171295457469424</v>
      </c>
      <c r="AP97" s="266" t="s">
        <v>132</v>
      </c>
      <c r="AQ97" s="266" t="s">
        <v>18</v>
      </c>
      <c r="AU97" s="266" t="s">
        <v>150</v>
      </c>
      <c r="AV97" s="266" t="str">
        <f t="shared" si="15"/>
        <v>TRA_Mot</v>
      </c>
      <c r="AW97" s="266" t="str">
        <f t="shared" si="15"/>
        <v>SH10_11</v>
      </c>
      <c r="AX97" s="266">
        <f t="shared" si="16"/>
        <v>0.0187148851387562</v>
      </c>
      <c r="AY97" s="266" t="s">
        <v>132</v>
      </c>
      <c r="AZ97" s="266" t="s">
        <v>17</v>
      </c>
      <c r="BD97" s="266" t="s">
        <v>150</v>
      </c>
      <c r="BE97" s="266" t="str">
        <f t="shared" si="17"/>
        <v>TRA_Mot</v>
      </c>
      <c r="BF97" s="266" t="str">
        <f t="shared" si="17"/>
        <v>SH10_11</v>
      </c>
      <c r="BG97" s="266">
        <f t="shared" ref="BG97:BG160" si="21">AO97</f>
        <v>0.0171295457469424</v>
      </c>
      <c r="BH97" s="266" t="s">
        <v>132</v>
      </c>
      <c r="BI97" s="266" t="s">
        <v>19</v>
      </c>
      <c r="BM97" s="266" t="s">
        <v>150</v>
      </c>
      <c r="BN97" s="266" t="str">
        <f t="shared" si="18"/>
        <v>TRA_Mot</v>
      </c>
      <c r="BO97" s="266" t="str">
        <f t="shared" si="18"/>
        <v>SH10_11</v>
      </c>
      <c r="BP97" s="266">
        <f t="shared" si="19"/>
        <v>0.0187148851387562</v>
      </c>
      <c r="BQ97" s="266" t="s">
        <v>132</v>
      </c>
      <c r="BR97" s="266" t="s">
        <v>16</v>
      </c>
    </row>
    <row r="98" spans="2:70">
      <c r="B98" s="95" t="s">
        <v>150</v>
      </c>
      <c r="C98" t="s">
        <v>218</v>
      </c>
      <c r="D98" s="101" t="s">
        <v>157</v>
      </c>
      <c r="E98" s="101">
        <v>0.0992009132420091</v>
      </c>
      <c r="F98" s="95" t="s">
        <v>132</v>
      </c>
      <c r="K98" s="266" t="s">
        <v>150</v>
      </c>
      <c r="L98" s="266" t="str">
        <f t="shared" si="20"/>
        <v>TRA_Mot</v>
      </c>
      <c r="M98" s="266" t="s">
        <v>185</v>
      </c>
      <c r="N98" s="266">
        <f t="shared" si="8"/>
        <v>0.0193543241840057</v>
      </c>
      <c r="O98" s="266" t="s">
        <v>132</v>
      </c>
      <c r="P98" s="266" t="s">
        <v>20</v>
      </c>
      <c r="T98" s="266" t="s">
        <v>150</v>
      </c>
      <c r="U98" s="266" t="str">
        <f t="shared" si="9"/>
        <v>TRA_Mot</v>
      </c>
      <c r="V98" s="266" t="str">
        <f t="shared" si="9"/>
        <v>SH12_13</v>
      </c>
      <c r="W98" s="266">
        <f t="shared" si="10"/>
        <v>0.0185329663536096</v>
      </c>
      <c r="X98" s="266" t="s">
        <v>132</v>
      </c>
      <c r="Y98" s="266" t="s">
        <v>15</v>
      </c>
      <c r="AC98" s="266" t="s">
        <v>150</v>
      </c>
      <c r="AD98" s="266" t="str">
        <f t="shared" si="11"/>
        <v>TRA_Mot</v>
      </c>
      <c r="AE98" s="266" t="str">
        <f t="shared" si="11"/>
        <v>SH12_13</v>
      </c>
      <c r="AF98" s="266">
        <f t="shared" si="12"/>
        <v>0.0157162719062912</v>
      </c>
      <c r="AG98" s="266" t="s">
        <v>132</v>
      </c>
      <c r="AH98" s="266" t="s">
        <v>21</v>
      </c>
      <c r="AL98" s="266" t="s">
        <v>150</v>
      </c>
      <c r="AM98" s="266" t="str">
        <f t="shared" si="13"/>
        <v>TRA_Mot</v>
      </c>
      <c r="AN98" s="266" t="str">
        <f t="shared" si="13"/>
        <v>SH12_13</v>
      </c>
      <c r="AO98" s="266">
        <f t="shared" si="14"/>
        <v>0.0184909585816698</v>
      </c>
      <c r="AP98" s="266" t="s">
        <v>132</v>
      </c>
      <c r="AQ98" s="266" t="s">
        <v>18</v>
      </c>
      <c r="AU98" s="266" t="s">
        <v>150</v>
      </c>
      <c r="AV98" s="266" t="str">
        <f t="shared" si="15"/>
        <v>TRA_Mot</v>
      </c>
      <c r="AW98" s="266" t="str">
        <f t="shared" si="15"/>
        <v>SH12_13</v>
      </c>
      <c r="AX98" s="266">
        <f t="shared" si="16"/>
        <v>0.0213435574080405</v>
      </c>
      <c r="AY98" s="266" t="s">
        <v>132</v>
      </c>
      <c r="AZ98" s="266" t="s">
        <v>17</v>
      </c>
      <c r="BD98" s="266" t="s">
        <v>150</v>
      </c>
      <c r="BE98" s="266" t="str">
        <f t="shared" si="17"/>
        <v>TRA_Mot</v>
      </c>
      <c r="BF98" s="266" t="str">
        <f t="shared" si="17"/>
        <v>SH12_13</v>
      </c>
      <c r="BG98" s="266">
        <f t="shared" si="21"/>
        <v>0.0184909585816698</v>
      </c>
      <c r="BH98" s="266" t="s">
        <v>132</v>
      </c>
      <c r="BI98" s="266" t="s">
        <v>19</v>
      </c>
      <c r="BM98" s="266" t="s">
        <v>150</v>
      </c>
      <c r="BN98" s="266" t="str">
        <f t="shared" si="18"/>
        <v>TRA_Mot</v>
      </c>
      <c r="BO98" s="266" t="str">
        <f t="shared" si="18"/>
        <v>SH12_13</v>
      </c>
      <c r="BP98" s="266">
        <f t="shared" si="19"/>
        <v>0.0213435574080405</v>
      </c>
      <c r="BQ98" s="266" t="s">
        <v>132</v>
      </c>
      <c r="BR98" s="266" t="s">
        <v>16</v>
      </c>
    </row>
    <row r="99" spans="2:70">
      <c r="B99" s="102" t="s">
        <v>150</v>
      </c>
      <c r="C99" t="s">
        <v>218</v>
      </c>
      <c r="D99" s="101" t="s">
        <v>158</v>
      </c>
      <c r="E99" s="101">
        <v>0.108219178082192</v>
      </c>
      <c r="F99" s="95" t="s">
        <v>132</v>
      </c>
      <c r="K99" s="330" t="s">
        <v>150</v>
      </c>
      <c r="L99" s="266" t="str">
        <f t="shared" si="20"/>
        <v>TRA_Mot</v>
      </c>
      <c r="M99" s="266" t="s">
        <v>186</v>
      </c>
      <c r="N99" s="266">
        <f t="shared" si="8"/>
        <v>0.0204723701496402</v>
      </c>
      <c r="O99" s="266" t="s">
        <v>132</v>
      </c>
      <c r="P99" s="266" t="s">
        <v>20</v>
      </c>
      <c r="T99" s="266" t="s">
        <v>150</v>
      </c>
      <c r="U99" s="266" t="str">
        <f t="shared" si="9"/>
        <v>TRA_Mot</v>
      </c>
      <c r="V99" s="266" t="str">
        <f t="shared" si="9"/>
        <v>SH14_15</v>
      </c>
      <c r="W99" s="266">
        <f t="shared" si="10"/>
        <v>0.0189446065338263</v>
      </c>
      <c r="X99" s="266" t="s">
        <v>132</v>
      </c>
      <c r="Y99" s="266" t="s">
        <v>15</v>
      </c>
      <c r="AC99" s="266" t="s">
        <v>150</v>
      </c>
      <c r="AD99" s="266" t="str">
        <f t="shared" si="11"/>
        <v>TRA_Mot</v>
      </c>
      <c r="AE99" s="266" t="str">
        <f t="shared" si="11"/>
        <v>SH14_15</v>
      </c>
      <c r="AF99" s="266">
        <f t="shared" si="12"/>
        <v>0.0181694864820914</v>
      </c>
      <c r="AG99" s="266" t="s">
        <v>132</v>
      </c>
      <c r="AH99" s="266" t="s">
        <v>21</v>
      </c>
      <c r="AL99" s="266" t="s">
        <v>150</v>
      </c>
      <c r="AM99" s="266" t="str">
        <f t="shared" si="13"/>
        <v>TRA_Mot</v>
      </c>
      <c r="AN99" s="266" t="str">
        <f t="shared" si="13"/>
        <v>SH14_15</v>
      </c>
      <c r="AO99" s="266">
        <f t="shared" si="14"/>
        <v>0.019740368004096</v>
      </c>
      <c r="AP99" s="266" t="s">
        <v>132</v>
      </c>
      <c r="AQ99" s="266" t="s">
        <v>18</v>
      </c>
      <c r="AU99" s="266" t="s">
        <v>150</v>
      </c>
      <c r="AV99" s="266" t="str">
        <f t="shared" si="15"/>
        <v>TRA_Mot</v>
      </c>
      <c r="AW99" s="266" t="str">
        <f t="shared" si="15"/>
        <v>SH14_15</v>
      </c>
      <c r="AX99" s="266">
        <f t="shared" si="16"/>
        <v>0.022952067498314</v>
      </c>
      <c r="AY99" s="266" t="s">
        <v>132</v>
      </c>
      <c r="AZ99" s="266" t="s">
        <v>17</v>
      </c>
      <c r="BD99" s="266" t="s">
        <v>150</v>
      </c>
      <c r="BE99" s="266" t="str">
        <f t="shared" si="17"/>
        <v>TRA_Mot</v>
      </c>
      <c r="BF99" s="266" t="str">
        <f t="shared" si="17"/>
        <v>SH14_15</v>
      </c>
      <c r="BG99" s="266">
        <f t="shared" si="21"/>
        <v>0.019740368004096</v>
      </c>
      <c r="BH99" s="266" t="s">
        <v>132</v>
      </c>
      <c r="BI99" s="266" t="s">
        <v>19</v>
      </c>
      <c r="BM99" s="266" t="s">
        <v>150</v>
      </c>
      <c r="BN99" s="266" t="str">
        <f t="shared" si="18"/>
        <v>TRA_Mot</v>
      </c>
      <c r="BO99" s="266" t="str">
        <f t="shared" si="18"/>
        <v>SH14_15</v>
      </c>
      <c r="BP99" s="266">
        <f t="shared" si="19"/>
        <v>0.022952067498314</v>
      </c>
      <c r="BQ99" s="266" t="s">
        <v>132</v>
      </c>
      <c r="BR99" s="266" t="s">
        <v>16</v>
      </c>
    </row>
    <row r="100" spans="2:70">
      <c r="B100" s="95" t="s">
        <v>150</v>
      </c>
      <c r="C100" t="s">
        <v>218</v>
      </c>
      <c r="D100" s="101" t="s">
        <v>159</v>
      </c>
      <c r="E100" s="101">
        <v>0.00901826484018265</v>
      </c>
      <c r="F100" s="95" t="s">
        <v>132</v>
      </c>
      <c r="K100" s="266" t="s">
        <v>150</v>
      </c>
      <c r="L100" s="266" t="str">
        <f t="shared" si="20"/>
        <v>TRA_Mot</v>
      </c>
      <c r="M100" s="266" t="s">
        <v>187</v>
      </c>
      <c r="N100" s="266">
        <f t="shared" si="8"/>
        <v>0.021278922422278</v>
      </c>
      <c r="O100" s="266" t="s">
        <v>132</v>
      </c>
      <c r="P100" s="266" t="s">
        <v>20</v>
      </c>
      <c r="T100" s="266" t="s">
        <v>150</v>
      </c>
      <c r="U100" s="266" t="str">
        <f t="shared" si="9"/>
        <v>TRA_Mot</v>
      </c>
      <c r="V100" s="266" t="str">
        <f t="shared" si="9"/>
        <v>SH16_17</v>
      </c>
      <c r="W100" s="266">
        <f t="shared" si="10"/>
        <v>0.0187938640201366</v>
      </c>
      <c r="X100" s="266" t="s">
        <v>132</v>
      </c>
      <c r="Y100" s="266" t="s">
        <v>15</v>
      </c>
      <c r="AC100" s="266" t="s">
        <v>150</v>
      </c>
      <c r="AD100" s="266" t="str">
        <f t="shared" si="11"/>
        <v>TRA_Mot</v>
      </c>
      <c r="AE100" s="266" t="str">
        <f t="shared" si="11"/>
        <v>SH16_17</v>
      </c>
      <c r="AF100" s="266">
        <f t="shared" si="12"/>
        <v>0.0199388030090388</v>
      </c>
      <c r="AG100" s="266" t="s">
        <v>132</v>
      </c>
      <c r="AH100" s="266" t="s">
        <v>21</v>
      </c>
      <c r="AL100" s="266" t="s">
        <v>150</v>
      </c>
      <c r="AM100" s="266" t="str">
        <f t="shared" si="13"/>
        <v>TRA_Mot</v>
      </c>
      <c r="AN100" s="266" t="str">
        <f t="shared" si="13"/>
        <v>SH16_17</v>
      </c>
      <c r="AO100" s="266">
        <f t="shared" si="14"/>
        <v>0.0204205397465977</v>
      </c>
      <c r="AP100" s="266" t="s">
        <v>132</v>
      </c>
      <c r="AQ100" s="266" t="s">
        <v>18</v>
      </c>
      <c r="AU100" s="266" t="s">
        <v>150</v>
      </c>
      <c r="AV100" s="266" t="str">
        <f t="shared" si="15"/>
        <v>TRA_Mot</v>
      </c>
      <c r="AW100" s="266" t="str">
        <f t="shared" si="15"/>
        <v>SH16_17</v>
      </c>
      <c r="AX100" s="266">
        <f t="shared" si="16"/>
        <v>0.0237104459107458</v>
      </c>
      <c r="AY100" s="266" t="s">
        <v>132</v>
      </c>
      <c r="AZ100" s="266" t="s">
        <v>17</v>
      </c>
      <c r="BD100" s="266" t="s">
        <v>150</v>
      </c>
      <c r="BE100" s="266" t="str">
        <f t="shared" si="17"/>
        <v>TRA_Mot</v>
      </c>
      <c r="BF100" s="266" t="str">
        <f t="shared" si="17"/>
        <v>SH16_17</v>
      </c>
      <c r="BG100" s="266">
        <f t="shared" si="21"/>
        <v>0.0204205397465977</v>
      </c>
      <c r="BH100" s="266" t="s">
        <v>132</v>
      </c>
      <c r="BI100" s="266" t="s">
        <v>19</v>
      </c>
      <c r="BM100" s="266" t="s">
        <v>150</v>
      </c>
      <c r="BN100" s="266" t="str">
        <f t="shared" si="18"/>
        <v>TRA_Mot</v>
      </c>
      <c r="BO100" s="266" t="str">
        <f t="shared" si="18"/>
        <v>SH16_17</v>
      </c>
      <c r="BP100" s="266">
        <f t="shared" si="19"/>
        <v>0.0237104459107458</v>
      </c>
      <c r="BQ100" s="266" t="s">
        <v>132</v>
      </c>
      <c r="BR100" s="266" t="s">
        <v>16</v>
      </c>
    </row>
    <row r="101" spans="2:70">
      <c r="B101" s="95" t="s">
        <v>150</v>
      </c>
      <c r="C101" t="s">
        <v>218</v>
      </c>
      <c r="D101" s="101" t="s">
        <v>160</v>
      </c>
      <c r="E101" s="101">
        <v>0.138127853881279</v>
      </c>
      <c r="F101" s="95" t="s">
        <v>132</v>
      </c>
      <c r="K101" s="266" t="s">
        <v>150</v>
      </c>
      <c r="L101" s="266" t="str">
        <f t="shared" si="20"/>
        <v>TRA_Mot</v>
      </c>
      <c r="M101" s="266" t="s">
        <v>188</v>
      </c>
      <c r="N101" s="266">
        <f t="shared" si="8"/>
        <v>0.0217388347288327</v>
      </c>
      <c r="O101" s="266" t="s">
        <v>132</v>
      </c>
      <c r="P101" s="266" t="s">
        <v>20</v>
      </c>
      <c r="T101" s="266" t="s">
        <v>150</v>
      </c>
      <c r="U101" s="266" t="str">
        <f t="shared" si="9"/>
        <v>TRA_Mot</v>
      </c>
      <c r="V101" s="266" t="str">
        <f t="shared" si="9"/>
        <v>SH18_19</v>
      </c>
      <c r="W101" s="266">
        <f t="shared" si="10"/>
        <v>0.0189293212414044</v>
      </c>
      <c r="X101" s="266" t="s">
        <v>132</v>
      </c>
      <c r="Y101" s="266" t="s">
        <v>15</v>
      </c>
      <c r="AC101" s="266" t="s">
        <v>150</v>
      </c>
      <c r="AD101" s="266" t="str">
        <f t="shared" si="11"/>
        <v>TRA_Mot</v>
      </c>
      <c r="AE101" s="266" t="str">
        <f t="shared" si="11"/>
        <v>SH18_19</v>
      </c>
      <c r="AF101" s="266">
        <f t="shared" si="12"/>
        <v>0.0205951831792654</v>
      </c>
      <c r="AG101" s="266" t="s">
        <v>132</v>
      </c>
      <c r="AH101" s="266" t="s">
        <v>21</v>
      </c>
      <c r="AL101" s="266" t="s">
        <v>150</v>
      </c>
      <c r="AM101" s="266" t="str">
        <f t="shared" si="13"/>
        <v>TRA_Mot</v>
      </c>
      <c r="AN101" s="266" t="str">
        <f t="shared" si="13"/>
        <v>SH18_19</v>
      </c>
      <c r="AO101" s="266">
        <f t="shared" si="14"/>
        <v>0.0206910653610991</v>
      </c>
      <c r="AP101" s="266" t="s">
        <v>132</v>
      </c>
      <c r="AQ101" s="266" t="s">
        <v>18</v>
      </c>
      <c r="AU101" s="266" t="s">
        <v>150</v>
      </c>
      <c r="AV101" s="266" t="str">
        <f t="shared" si="15"/>
        <v>TRA_Mot</v>
      </c>
      <c r="AW101" s="266" t="str">
        <f t="shared" si="15"/>
        <v>SH18_19</v>
      </c>
      <c r="AX101" s="266">
        <f t="shared" si="16"/>
        <v>0.0239937611707896</v>
      </c>
      <c r="AY101" s="266" t="s">
        <v>132</v>
      </c>
      <c r="AZ101" s="266" t="s">
        <v>17</v>
      </c>
      <c r="BD101" s="266" t="s">
        <v>150</v>
      </c>
      <c r="BE101" s="266" t="str">
        <f t="shared" si="17"/>
        <v>TRA_Mot</v>
      </c>
      <c r="BF101" s="266" t="str">
        <f t="shared" si="17"/>
        <v>SH18_19</v>
      </c>
      <c r="BG101" s="266">
        <f t="shared" si="21"/>
        <v>0.0206910653610991</v>
      </c>
      <c r="BH101" s="266" t="s">
        <v>132</v>
      </c>
      <c r="BI101" s="266" t="s">
        <v>19</v>
      </c>
      <c r="BM101" s="266" t="s">
        <v>150</v>
      </c>
      <c r="BN101" s="266" t="str">
        <f t="shared" si="18"/>
        <v>TRA_Mot</v>
      </c>
      <c r="BO101" s="266" t="str">
        <f t="shared" si="18"/>
        <v>SH18_19</v>
      </c>
      <c r="BP101" s="266">
        <f t="shared" si="19"/>
        <v>0.0239937611707896</v>
      </c>
      <c r="BQ101" s="266" t="s">
        <v>132</v>
      </c>
      <c r="BR101" s="266" t="s">
        <v>16</v>
      </c>
    </row>
    <row r="102" spans="2:70">
      <c r="B102" s="95" t="s">
        <v>150</v>
      </c>
      <c r="C102" t="s">
        <v>218</v>
      </c>
      <c r="D102" s="101" t="s">
        <v>161</v>
      </c>
      <c r="E102" s="101">
        <v>0.150684931506849</v>
      </c>
      <c r="F102" s="95" t="s">
        <v>132</v>
      </c>
      <c r="K102" s="266" t="s">
        <v>150</v>
      </c>
      <c r="L102" s="266" t="str">
        <f t="shared" si="20"/>
        <v>TRA_Mot</v>
      </c>
      <c r="M102" s="266" t="s">
        <v>189</v>
      </c>
      <c r="N102" s="266">
        <f t="shared" si="8"/>
        <v>0.0219554256218374</v>
      </c>
      <c r="O102" s="266" t="s">
        <v>132</v>
      </c>
      <c r="P102" s="266" t="s">
        <v>20</v>
      </c>
      <c r="T102" s="266" t="s">
        <v>150</v>
      </c>
      <c r="U102" s="266" t="str">
        <f t="shared" si="9"/>
        <v>TRA_Mot</v>
      </c>
      <c r="V102" s="266" t="str">
        <f t="shared" si="9"/>
        <v>SH20_21</v>
      </c>
      <c r="W102" s="266">
        <f t="shared" si="10"/>
        <v>0.0190946892738074</v>
      </c>
      <c r="X102" s="266" t="s">
        <v>132</v>
      </c>
      <c r="Y102" s="266" t="s">
        <v>15</v>
      </c>
      <c r="AC102" s="266" t="s">
        <v>150</v>
      </c>
      <c r="AD102" s="266" t="str">
        <f t="shared" si="11"/>
        <v>TRA_Mot</v>
      </c>
      <c r="AE102" s="266" t="str">
        <f t="shared" si="11"/>
        <v>SH20_21</v>
      </c>
      <c r="AF102" s="266">
        <f t="shared" si="12"/>
        <v>0.0207273778877354</v>
      </c>
      <c r="AG102" s="266" t="s">
        <v>132</v>
      </c>
      <c r="AH102" s="266" t="s">
        <v>21</v>
      </c>
      <c r="AL102" s="266" t="s">
        <v>150</v>
      </c>
      <c r="AM102" s="266" t="str">
        <f t="shared" si="13"/>
        <v>TRA_Mot</v>
      </c>
      <c r="AN102" s="266" t="str">
        <f t="shared" si="13"/>
        <v>SH20_21</v>
      </c>
      <c r="AO102" s="266">
        <f t="shared" si="14"/>
        <v>0.0209631637065674</v>
      </c>
      <c r="AP102" s="266" t="s">
        <v>132</v>
      </c>
      <c r="AQ102" s="266" t="s">
        <v>18</v>
      </c>
      <c r="AU102" s="266" t="s">
        <v>150</v>
      </c>
      <c r="AV102" s="266" t="str">
        <f t="shared" si="15"/>
        <v>TRA_Mot</v>
      </c>
      <c r="AW102" s="266" t="str">
        <f t="shared" si="15"/>
        <v>SH20_21</v>
      </c>
      <c r="AX102" s="266">
        <f t="shared" si="16"/>
        <v>0.0244748252753431</v>
      </c>
      <c r="AY102" s="266" t="s">
        <v>132</v>
      </c>
      <c r="AZ102" s="266" t="s">
        <v>17</v>
      </c>
      <c r="BD102" s="266" t="s">
        <v>150</v>
      </c>
      <c r="BE102" s="266" t="str">
        <f t="shared" si="17"/>
        <v>TRA_Mot</v>
      </c>
      <c r="BF102" s="266" t="str">
        <f t="shared" si="17"/>
        <v>SH20_21</v>
      </c>
      <c r="BG102" s="266">
        <f t="shared" si="21"/>
        <v>0.0209631637065674</v>
      </c>
      <c r="BH102" s="266" t="s">
        <v>132</v>
      </c>
      <c r="BI102" s="266" t="s">
        <v>19</v>
      </c>
      <c r="BM102" s="266" t="s">
        <v>150</v>
      </c>
      <c r="BN102" s="266" t="str">
        <f t="shared" si="18"/>
        <v>TRA_Mot</v>
      </c>
      <c r="BO102" s="266" t="str">
        <f t="shared" si="18"/>
        <v>SH20_21</v>
      </c>
      <c r="BP102" s="266">
        <f t="shared" si="19"/>
        <v>0.0244748252753431</v>
      </c>
      <c r="BQ102" s="266" t="s">
        <v>132</v>
      </c>
      <c r="BR102" s="266" t="s">
        <v>16</v>
      </c>
    </row>
    <row r="103" spans="2:70">
      <c r="B103" s="103" t="s">
        <v>150</v>
      </c>
      <c r="C103" t="s">
        <v>218</v>
      </c>
      <c r="D103" s="104" t="s">
        <v>162</v>
      </c>
      <c r="E103" s="104">
        <v>0.0125570776255708</v>
      </c>
      <c r="F103" s="105" t="s">
        <v>132</v>
      </c>
      <c r="K103" s="330" t="s">
        <v>150</v>
      </c>
      <c r="L103" s="266" t="str">
        <f t="shared" si="20"/>
        <v>TRA_Mot</v>
      </c>
      <c r="M103" s="266" t="s">
        <v>190</v>
      </c>
      <c r="N103" s="266">
        <f t="shared" si="8"/>
        <v>0.0221215642248193</v>
      </c>
      <c r="O103" s="266" t="s">
        <v>132</v>
      </c>
      <c r="P103" s="266" t="s">
        <v>20</v>
      </c>
      <c r="T103" s="266" t="s">
        <v>150</v>
      </c>
      <c r="U103" s="266" t="str">
        <f t="shared" si="9"/>
        <v>TRA_Mot</v>
      </c>
      <c r="V103" s="266" t="str">
        <f t="shared" si="9"/>
        <v>SH22_23</v>
      </c>
      <c r="W103" s="266">
        <f t="shared" si="10"/>
        <v>0.0183466180817403</v>
      </c>
      <c r="X103" s="266" t="s">
        <v>132</v>
      </c>
      <c r="Y103" s="266" t="s">
        <v>15</v>
      </c>
      <c r="AC103" s="266" t="s">
        <v>150</v>
      </c>
      <c r="AD103" s="266" t="str">
        <f t="shared" si="11"/>
        <v>TRA_Mot</v>
      </c>
      <c r="AE103" s="266" t="str">
        <f t="shared" si="11"/>
        <v>SH22_23</v>
      </c>
      <c r="AF103" s="266">
        <f t="shared" si="12"/>
        <v>0.0207157550987243</v>
      </c>
      <c r="AG103" s="266" t="s">
        <v>132</v>
      </c>
      <c r="AH103" s="266" t="s">
        <v>21</v>
      </c>
      <c r="AL103" s="266" t="s">
        <v>150</v>
      </c>
      <c r="AM103" s="266" t="str">
        <f t="shared" si="13"/>
        <v>TRA_Mot</v>
      </c>
      <c r="AN103" s="266" t="str">
        <f t="shared" si="13"/>
        <v>SH22_23</v>
      </c>
      <c r="AO103" s="266">
        <f t="shared" si="14"/>
        <v>0.02077782488644</v>
      </c>
      <c r="AP103" s="266" t="s">
        <v>132</v>
      </c>
      <c r="AQ103" s="266" t="s">
        <v>18</v>
      </c>
      <c r="AU103" s="266" t="s">
        <v>150</v>
      </c>
      <c r="AV103" s="266" t="str">
        <f t="shared" si="15"/>
        <v>TRA_Mot</v>
      </c>
      <c r="AW103" s="266" t="str">
        <f t="shared" si="15"/>
        <v>SH22_23</v>
      </c>
      <c r="AX103" s="266">
        <f t="shared" si="16"/>
        <v>0.0241373966840562</v>
      </c>
      <c r="AY103" s="266" t="s">
        <v>132</v>
      </c>
      <c r="AZ103" s="266" t="s">
        <v>17</v>
      </c>
      <c r="BD103" s="266" t="s">
        <v>150</v>
      </c>
      <c r="BE103" s="266" t="str">
        <f t="shared" si="17"/>
        <v>TRA_Mot</v>
      </c>
      <c r="BF103" s="266" t="str">
        <f t="shared" si="17"/>
        <v>SH22_23</v>
      </c>
      <c r="BG103" s="266">
        <f t="shared" si="21"/>
        <v>0.02077782488644</v>
      </c>
      <c r="BH103" s="266" t="s">
        <v>132</v>
      </c>
      <c r="BI103" s="266" t="s">
        <v>19</v>
      </c>
      <c r="BM103" s="266" t="s">
        <v>150</v>
      </c>
      <c r="BN103" s="266" t="str">
        <f t="shared" si="18"/>
        <v>TRA_Mot</v>
      </c>
      <c r="BO103" s="266" t="str">
        <f t="shared" si="18"/>
        <v>SH22_23</v>
      </c>
      <c r="BP103" s="266">
        <f t="shared" si="19"/>
        <v>0.0241373966840562</v>
      </c>
      <c r="BQ103" s="266" t="s">
        <v>132</v>
      </c>
      <c r="BR103" s="266" t="s">
        <v>16</v>
      </c>
    </row>
    <row r="104" spans="2:70">
      <c r="B104" s="95" t="s">
        <v>150</v>
      </c>
      <c r="C104" t="s">
        <v>219</v>
      </c>
      <c r="D104" s="101" t="s">
        <v>151</v>
      </c>
      <c r="E104" s="101">
        <v>0.0941780821917808</v>
      </c>
      <c r="F104" s="95" t="s">
        <v>132</v>
      </c>
      <c r="K104" s="266" t="s">
        <v>150</v>
      </c>
      <c r="L104" s="266" t="str">
        <f t="shared" si="20"/>
        <v>TRA_Mot</v>
      </c>
      <c r="M104" s="266" t="s">
        <v>192</v>
      </c>
      <c r="N104" s="266">
        <f t="shared" si="8"/>
        <v>0.0213934931755858</v>
      </c>
      <c r="O104" s="266" t="s">
        <v>132</v>
      </c>
      <c r="P104" s="266" t="s">
        <v>20</v>
      </c>
      <c r="T104" s="266" t="s">
        <v>150</v>
      </c>
      <c r="U104" s="266" t="str">
        <f t="shared" si="9"/>
        <v>TRA_Mot</v>
      </c>
      <c r="V104" s="266" t="str">
        <f t="shared" si="9"/>
        <v>FH0_1</v>
      </c>
      <c r="W104" s="266">
        <f t="shared" si="10"/>
        <v>0.0189900151087194</v>
      </c>
      <c r="X104" s="266" t="s">
        <v>132</v>
      </c>
      <c r="Y104" s="266" t="s">
        <v>15</v>
      </c>
      <c r="AC104" s="266" t="s">
        <v>150</v>
      </c>
      <c r="AD104" s="266" t="str">
        <f t="shared" si="11"/>
        <v>TRA_Mot</v>
      </c>
      <c r="AE104" s="266" t="str">
        <f t="shared" si="11"/>
        <v>FH0_1</v>
      </c>
      <c r="AF104" s="266">
        <f t="shared" si="12"/>
        <v>0.0225377088372482</v>
      </c>
      <c r="AG104" s="266" t="s">
        <v>132</v>
      </c>
      <c r="AH104" s="266" t="s">
        <v>21</v>
      </c>
      <c r="AL104" s="266" t="s">
        <v>150</v>
      </c>
      <c r="AM104" s="266" t="str">
        <f t="shared" si="13"/>
        <v>TRA_Mot</v>
      </c>
      <c r="AN104" s="266" t="str">
        <f t="shared" si="13"/>
        <v>FH0_1</v>
      </c>
      <c r="AO104" s="266">
        <f t="shared" si="14"/>
        <v>0.02082812933826</v>
      </c>
      <c r="AP104" s="266" t="s">
        <v>132</v>
      </c>
      <c r="AQ104" s="266" t="s">
        <v>18</v>
      </c>
      <c r="AU104" s="266" t="s">
        <v>150</v>
      </c>
      <c r="AV104" s="266" t="str">
        <f t="shared" si="15"/>
        <v>TRA_Mot</v>
      </c>
      <c r="AW104" s="266" t="str">
        <f t="shared" si="15"/>
        <v>FH0_1</v>
      </c>
      <c r="AX104" s="266">
        <f t="shared" si="16"/>
        <v>0.0222158485714042</v>
      </c>
      <c r="AY104" s="266" t="s">
        <v>132</v>
      </c>
      <c r="AZ104" s="266" t="s">
        <v>17</v>
      </c>
      <c r="BD104" s="266" t="s">
        <v>150</v>
      </c>
      <c r="BE104" s="266" t="str">
        <f t="shared" si="17"/>
        <v>TRA_Mot</v>
      </c>
      <c r="BF104" s="266" t="str">
        <f t="shared" si="17"/>
        <v>FH0_1</v>
      </c>
      <c r="BG104" s="266">
        <f t="shared" si="21"/>
        <v>0.02082812933826</v>
      </c>
      <c r="BH104" s="266" t="s">
        <v>132</v>
      </c>
      <c r="BI104" s="266" t="s">
        <v>19</v>
      </c>
      <c r="BM104" s="266" t="s">
        <v>150</v>
      </c>
      <c r="BN104" s="266" t="str">
        <f t="shared" si="18"/>
        <v>TRA_Mot</v>
      </c>
      <c r="BO104" s="266" t="str">
        <f t="shared" si="18"/>
        <v>FH0_1</v>
      </c>
      <c r="BP104" s="266">
        <f t="shared" si="19"/>
        <v>0.0222158485714042</v>
      </c>
      <c r="BQ104" s="266" t="s">
        <v>132</v>
      </c>
      <c r="BR104" s="266" t="s">
        <v>16</v>
      </c>
    </row>
    <row r="105" spans="2:70">
      <c r="B105" s="95" t="s">
        <v>150</v>
      </c>
      <c r="C105" t="s">
        <v>219</v>
      </c>
      <c r="D105" s="101" t="s">
        <v>152</v>
      </c>
      <c r="E105" s="101">
        <v>0.102739726027397</v>
      </c>
      <c r="F105" s="95" t="s">
        <v>132</v>
      </c>
      <c r="K105" s="266" t="s">
        <v>150</v>
      </c>
      <c r="L105" s="266" t="str">
        <f t="shared" si="20"/>
        <v>TRA_Mot</v>
      </c>
      <c r="M105" s="266" t="s">
        <v>193</v>
      </c>
      <c r="N105" s="266">
        <f t="shared" si="8"/>
        <v>0.02102967448633</v>
      </c>
      <c r="O105" s="266" t="s">
        <v>132</v>
      </c>
      <c r="P105" s="266" t="s">
        <v>20</v>
      </c>
      <c r="T105" s="266" t="s">
        <v>150</v>
      </c>
      <c r="U105" s="266" t="str">
        <f t="shared" si="9"/>
        <v>TRA_Mot</v>
      </c>
      <c r="V105" s="266" t="str">
        <f t="shared" si="9"/>
        <v>FH2_3</v>
      </c>
      <c r="W105" s="266">
        <f t="shared" si="10"/>
        <v>0.0166572327084534</v>
      </c>
      <c r="X105" s="266" t="s">
        <v>132</v>
      </c>
      <c r="Y105" s="266" t="s">
        <v>15</v>
      </c>
      <c r="AC105" s="266" t="s">
        <v>150</v>
      </c>
      <c r="AD105" s="266" t="str">
        <f t="shared" si="11"/>
        <v>TRA_Mot</v>
      </c>
      <c r="AE105" s="266" t="str">
        <f t="shared" si="11"/>
        <v>FH2_3</v>
      </c>
      <c r="AF105" s="266">
        <f t="shared" si="12"/>
        <v>0.022471121655479</v>
      </c>
      <c r="AG105" s="266" t="s">
        <v>132</v>
      </c>
      <c r="AH105" s="266" t="s">
        <v>21</v>
      </c>
      <c r="AL105" s="266" t="s">
        <v>150</v>
      </c>
      <c r="AM105" s="266" t="str">
        <f t="shared" si="13"/>
        <v>TRA_Mot</v>
      </c>
      <c r="AN105" s="266" t="str">
        <f t="shared" si="13"/>
        <v>FH2_3</v>
      </c>
      <c r="AO105" s="266">
        <f t="shared" si="14"/>
        <v>0.0196922594663782</v>
      </c>
      <c r="AP105" s="266" t="s">
        <v>132</v>
      </c>
      <c r="AQ105" s="266" t="s">
        <v>18</v>
      </c>
      <c r="AU105" s="266" t="s">
        <v>150</v>
      </c>
      <c r="AV105" s="266" t="str">
        <f t="shared" si="15"/>
        <v>TRA_Mot</v>
      </c>
      <c r="AW105" s="266" t="str">
        <f t="shared" si="15"/>
        <v>FH2_3</v>
      </c>
      <c r="AX105" s="266">
        <f t="shared" si="16"/>
        <v>0.0200672016482474</v>
      </c>
      <c r="AY105" s="266" t="s">
        <v>132</v>
      </c>
      <c r="AZ105" s="266" t="s">
        <v>17</v>
      </c>
      <c r="BD105" s="266" t="s">
        <v>150</v>
      </c>
      <c r="BE105" s="266" t="str">
        <f t="shared" si="17"/>
        <v>TRA_Mot</v>
      </c>
      <c r="BF105" s="266" t="str">
        <f t="shared" si="17"/>
        <v>FH2_3</v>
      </c>
      <c r="BG105" s="266">
        <f t="shared" si="21"/>
        <v>0.0196922594663782</v>
      </c>
      <c r="BH105" s="266" t="s">
        <v>132</v>
      </c>
      <c r="BI105" s="266" t="s">
        <v>19</v>
      </c>
      <c r="BM105" s="266" t="s">
        <v>150</v>
      </c>
      <c r="BN105" s="266" t="str">
        <f t="shared" si="18"/>
        <v>TRA_Mot</v>
      </c>
      <c r="BO105" s="266" t="str">
        <f t="shared" si="18"/>
        <v>FH2_3</v>
      </c>
      <c r="BP105" s="266">
        <f t="shared" si="19"/>
        <v>0.0200672016482474</v>
      </c>
      <c r="BQ105" s="266" t="s">
        <v>132</v>
      </c>
      <c r="BR105" s="266" t="s">
        <v>16</v>
      </c>
    </row>
    <row r="106" spans="2:70">
      <c r="B106" s="95" t="s">
        <v>150</v>
      </c>
      <c r="C106" t="s">
        <v>219</v>
      </c>
      <c r="D106" s="101" t="s">
        <v>153</v>
      </c>
      <c r="E106" s="101">
        <v>0.00856164383561644</v>
      </c>
      <c r="F106" s="95" t="s">
        <v>132</v>
      </c>
      <c r="K106" s="266" t="s">
        <v>150</v>
      </c>
      <c r="L106" s="266" t="str">
        <f t="shared" si="20"/>
        <v>TRA_Mot</v>
      </c>
      <c r="M106" s="266" t="s">
        <v>194</v>
      </c>
      <c r="N106" s="266">
        <f t="shared" si="8"/>
        <v>0.0201116701113584</v>
      </c>
      <c r="O106" s="266" t="s">
        <v>132</v>
      </c>
      <c r="P106" s="266" t="s">
        <v>20</v>
      </c>
      <c r="T106" s="266" t="s">
        <v>150</v>
      </c>
      <c r="U106" s="266" t="str">
        <f t="shared" si="9"/>
        <v>TRA_Mot</v>
      </c>
      <c r="V106" s="266" t="str">
        <f t="shared" si="9"/>
        <v>FH4_5</v>
      </c>
      <c r="W106" s="266">
        <f t="shared" si="10"/>
        <v>0.0158290452354489</v>
      </c>
      <c r="X106" s="266" t="s">
        <v>132</v>
      </c>
      <c r="Y106" s="266" t="s">
        <v>15</v>
      </c>
      <c r="AC106" s="266" t="s">
        <v>150</v>
      </c>
      <c r="AD106" s="266" t="str">
        <f t="shared" si="11"/>
        <v>TRA_Mot</v>
      </c>
      <c r="AE106" s="266" t="str">
        <f t="shared" si="11"/>
        <v>FH4_5</v>
      </c>
      <c r="AF106" s="266">
        <f t="shared" si="12"/>
        <v>0.0209246883499341</v>
      </c>
      <c r="AG106" s="266" t="s">
        <v>132</v>
      </c>
      <c r="AH106" s="266" t="s">
        <v>21</v>
      </c>
      <c r="AL106" s="266" t="s">
        <v>150</v>
      </c>
      <c r="AM106" s="266" t="str">
        <f t="shared" si="13"/>
        <v>TRA_Mot</v>
      </c>
      <c r="AN106" s="266" t="str">
        <f t="shared" si="13"/>
        <v>FH4_5</v>
      </c>
      <c r="AO106" s="266">
        <f t="shared" si="14"/>
        <v>0.0185404013701219</v>
      </c>
      <c r="AP106" s="266" t="s">
        <v>132</v>
      </c>
      <c r="AQ106" s="266" t="s">
        <v>18</v>
      </c>
      <c r="AU106" s="266" t="s">
        <v>150</v>
      </c>
      <c r="AV106" s="266" t="str">
        <f t="shared" si="15"/>
        <v>TRA_Mot</v>
      </c>
      <c r="AW106" s="266" t="str">
        <f t="shared" si="15"/>
        <v>FH4_5</v>
      </c>
      <c r="AX106" s="266">
        <f t="shared" si="16"/>
        <v>0.0177877243294525</v>
      </c>
      <c r="AY106" s="266" t="s">
        <v>132</v>
      </c>
      <c r="AZ106" s="266" t="s">
        <v>17</v>
      </c>
      <c r="BD106" s="266" t="s">
        <v>150</v>
      </c>
      <c r="BE106" s="266" t="str">
        <f t="shared" si="17"/>
        <v>TRA_Mot</v>
      </c>
      <c r="BF106" s="266" t="str">
        <f t="shared" si="17"/>
        <v>FH4_5</v>
      </c>
      <c r="BG106" s="266">
        <f t="shared" si="21"/>
        <v>0.0185404013701219</v>
      </c>
      <c r="BH106" s="266" t="s">
        <v>132</v>
      </c>
      <c r="BI106" s="266" t="s">
        <v>19</v>
      </c>
      <c r="BM106" s="266" t="s">
        <v>150</v>
      </c>
      <c r="BN106" s="266" t="str">
        <f t="shared" si="18"/>
        <v>TRA_Mot</v>
      </c>
      <c r="BO106" s="266" t="str">
        <f t="shared" si="18"/>
        <v>FH4_5</v>
      </c>
      <c r="BP106" s="266">
        <f t="shared" si="19"/>
        <v>0.0177877243294525</v>
      </c>
      <c r="BQ106" s="266" t="s">
        <v>132</v>
      </c>
      <c r="BR106" s="266" t="s">
        <v>16</v>
      </c>
    </row>
    <row r="107" spans="2:70">
      <c r="B107" s="102" t="s">
        <v>150</v>
      </c>
      <c r="C107" t="s">
        <v>219</v>
      </c>
      <c r="D107" s="101" t="s">
        <v>154</v>
      </c>
      <c r="E107" s="101">
        <v>0.126826484018265</v>
      </c>
      <c r="F107" s="95" t="s">
        <v>132</v>
      </c>
      <c r="K107" s="330" t="s">
        <v>150</v>
      </c>
      <c r="L107" s="266" t="str">
        <f t="shared" si="20"/>
        <v>TRA_Mot</v>
      </c>
      <c r="M107" s="266" t="s">
        <v>195</v>
      </c>
      <c r="N107" s="266">
        <f t="shared" si="8"/>
        <v>0.0192099222047578</v>
      </c>
      <c r="O107" s="266" t="s">
        <v>132</v>
      </c>
      <c r="P107" s="266" t="s">
        <v>20</v>
      </c>
      <c r="T107" s="266" t="s">
        <v>150</v>
      </c>
      <c r="U107" s="266" t="str">
        <f t="shared" si="9"/>
        <v>TRA_Mot</v>
      </c>
      <c r="V107" s="266" t="str">
        <f t="shared" si="9"/>
        <v>FH6_7</v>
      </c>
      <c r="W107" s="266">
        <f t="shared" si="10"/>
        <v>0.0159024621248745</v>
      </c>
      <c r="X107" s="266" t="s">
        <v>132</v>
      </c>
      <c r="Y107" s="266" t="s">
        <v>15</v>
      </c>
      <c r="AC107" s="266" t="s">
        <v>150</v>
      </c>
      <c r="AD107" s="266" t="str">
        <f t="shared" si="11"/>
        <v>TRA_Mot</v>
      </c>
      <c r="AE107" s="266" t="str">
        <f t="shared" si="11"/>
        <v>FH6_7</v>
      </c>
      <c r="AF107" s="266">
        <f t="shared" si="12"/>
        <v>0.0184080758697192</v>
      </c>
      <c r="AG107" s="266" t="s">
        <v>132</v>
      </c>
      <c r="AH107" s="266" t="s">
        <v>21</v>
      </c>
      <c r="AL107" s="266" t="s">
        <v>150</v>
      </c>
      <c r="AM107" s="266" t="str">
        <f t="shared" si="13"/>
        <v>TRA_Mot</v>
      </c>
      <c r="AN107" s="266" t="str">
        <f t="shared" si="13"/>
        <v>FH6_7</v>
      </c>
      <c r="AO107" s="266">
        <f t="shared" si="14"/>
        <v>0.0175903530927638</v>
      </c>
      <c r="AP107" s="266" t="s">
        <v>132</v>
      </c>
      <c r="AQ107" s="266" t="s">
        <v>18</v>
      </c>
      <c r="AU107" s="266" t="s">
        <v>150</v>
      </c>
      <c r="AV107" s="266" t="str">
        <f t="shared" si="15"/>
        <v>TRA_Mot</v>
      </c>
      <c r="AW107" s="266" t="str">
        <f t="shared" si="15"/>
        <v>FH6_7</v>
      </c>
      <c r="AX107" s="266">
        <f t="shared" si="16"/>
        <v>0.0165945078402487</v>
      </c>
      <c r="AY107" s="266" t="s">
        <v>132</v>
      </c>
      <c r="AZ107" s="266" t="s">
        <v>17</v>
      </c>
      <c r="BD107" s="266" t="s">
        <v>150</v>
      </c>
      <c r="BE107" s="266" t="str">
        <f t="shared" si="17"/>
        <v>TRA_Mot</v>
      </c>
      <c r="BF107" s="266" t="str">
        <f t="shared" si="17"/>
        <v>FH6_7</v>
      </c>
      <c r="BG107" s="266">
        <f t="shared" si="21"/>
        <v>0.0175903530927638</v>
      </c>
      <c r="BH107" s="266" t="s">
        <v>132</v>
      </c>
      <c r="BI107" s="266" t="s">
        <v>19</v>
      </c>
      <c r="BM107" s="266" t="s">
        <v>150</v>
      </c>
      <c r="BN107" s="266" t="str">
        <f t="shared" si="18"/>
        <v>TRA_Mot</v>
      </c>
      <c r="BO107" s="266" t="str">
        <f t="shared" si="18"/>
        <v>FH6_7</v>
      </c>
      <c r="BP107" s="266">
        <f t="shared" si="19"/>
        <v>0.0165945078402487</v>
      </c>
      <c r="BQ107" s="266" t="s">
        <v>132</v>
      </c>
      <c r="BR107" s="266" t="s">
        <v>16</v>
      </c>
    </row>
    <row r="108" spans="2:70">
      <c r="B108" s="95" t="s">
        <v>150</v>
      </c>
      <c r="C108" t="s">
        <v>219</v>
      </c>
      <c r="D108" s="101" t="s">
        <v>155</v>
      </c>
      <c r="E108" s="101">
        <v>0.138356164383562</v>
      </c>
      <c r="F108" s="95" t="s">
        <v>132</v>
      </c>
      <c r="K108" s="266" t="s">
        <v>150</v>
      </c>
      <c r="L108" s="266" t="str">
        <f t="shared" si="20"/>
        <v>TRA_Mot</v>
      </c>
      <c r="M108" s="266" t="s">
        <v>196</v>
      </c>
      <c r="N108" s="266">
        <f t="shared" si="8"/>
        <v>0.018841834190357</v>
      </c>
      <c r="O108" s="266" t="s">
        <v>132</v>
      </c>
      <c r="P108" s="266" t="s">
        <v>20</v>
      </c>
      <c r="T108" s="266" t="s">
        <v>150</v>
      </c>
      <c r="U108" s="266" t="str">
        <f t="shared" si="9"/>
        <v>TRA_Mot</v>
      </c>
      <c r="V108" s="266" t="str">
        <f t="shared" si="9"/>
        <v>FH8_9</v>
      </c>
      <c r="W108" s="266">
        <f t="shared" si="10"/>
        <v>0.0171052366659126</v>
      </c>
      <c r="X108" s="266" t="s">
        <v>132</v>
      </c>
      <c r="Y108" s="266" t="s">
        <v>15</v>
      </c>
      <c r="AC108" s="266" t="s">
        <v>150</v>
      </c>
      <c r="AD108" s="266" t="str">
        <f t="shared" si="11"/>
        <v>TRA_Mot</v>
      </c>
      <c r="AE108" s="266" t="str">
        <f t="shared" si="11"/>
        <v>FH8_9</v>
      </c>
      <c r="AF108" s="266">
        <f t="shared" si="12"/>
        <v>0.0169703204195258</v>
      </c>
      <c r="AG108" s="266" t="s">
        <v>132</v>
      </c>
      <c r="AH108" s="266" t="s">
        <v>21</v>
      </c>
      <c r="AL108" s="266" t="s">
        <v>150</v>
      </c>
      <c r="AM108" s="266" t="str">
        <f t="shared" si="13"/>
        <v>TRA_Mot</v>
      </c>
      <c r="AN108" s="266" t="str">
        <f t="shared" si="13"/>
        <v>FH8_9</v>
      </c>
      <c r="AO108" s="266">
        <f t="shared" si="14"/>
        <v>0.0174698671638847</v>
      </c>
      <c r="AP108" s="266" t="s">
        <v>132</v>
      </c>
      <c r="AQ108" s="266" t="s">
        <v>18</v>
      </c>
      <c r="AU108" s="266" t="s">
        <v>150</v>
      </c>
      <c r="AV108" s="266" t="str">
        <f t="shared" si="15"/>
        <v>TRA_Mot</v>
      </c>
      <c r="AW108" s="266" t="str">
        <f t="shared" si="15"/>
        <v>FH8_9</v>
      </c>
      <c r="AX108" s="266">
        <f t="shared" si="16"/>
        <v>0.0165122579121173</v>
      </c>
      <c r="AY108" s="266" t="s">
        <v>132</v>
      </c>
      <c r="AZ108" s="266" t="s">
        <v>17</v>
      </c>
      <c r="BD108" s="266" t="s">
        <v>150</v>
      </c>
      <c r="BE108" s="266" t="str">
        <f t="shared" si="17"/>
        <v>TRA_Mot</v>
      </c>
      <c r="BF108" s="266" t="str">
        <f t="shared" si="17"/>
        <v>FH8_9</v>
      </c>
      <c r="BG108" s="266">
        <f t="shared" si="21"/>
        <v>0.0174698671638847</v>
      </c>
      <c r="BH108" s="266" t="s">
        <v>132</v>
      </c>
      <c r="BI108" s="266" t="s">
        <v>19</v>
      </c>
      <c r="BM108" s="266" t="s">
        <v>150</v>
      </c>
      <c r="BN108" s="266" t="str">
        <f t="shared" si="18"/>
        <v>TRA_Mot</v>
      </c>
      <c r="BO108" s="266" t="str">
        <f t="shared" si="18"/>
        <v>FH8_9</v>
      </c>
      <c r="BP108" s="266">
        <f t="shared" si="19"/>
        <v>0.0165122579121173</v>
      </c>
      <c r="BQ108" s="266" t="s">
        <v>132</v>
      </c>
      <c r="BR108" s="266" t="s">
        <v>16</v>
      </c>
    </row>
    <row r="109" spans="2:70">
      <c r="B109" s="95" t="s">
        <v>150</v>
      </c>
      <c r="C109" t="s">
        <v>219</v>
      </c>
      <c r="D109" s="101" t="s">
        <v>156</v>
      </c>
      <c r="E109" s="101">
        <v>0.0115296803652968</v>
      </c>
      <c r="F109" s="95" t="s">
        <v>132</v>
      </c>
      <c r="K109" s="266" t="s">
        <v>150</v>
      </c>
      <c r="L109" s="266" t="str">
        <f t="shared" si="20"/>
        <v>TRA_Mot</v>
      </c>
      <c r="M109" s="266" t="s">
        <v>197</v>
      </c>
      <c r="N109" s="266">
        <f t="shared" si="8"/>
        <v>0.0189356699331529</v>
      </c>
      <c r="O109" s="266" t="s">
        <v>132</v>
      </c>
      <c r="P109" s="266" t="s">
        <v>20</v>
      </c>
      <c r="T109" s="266" t="s">
        <v>150</v>
      </c>
      <c r="U109" s="266" t="str">
        <f t="shared" si="9"/>
        <v>TRA_Mot</v>
      </c>
      <c r="V109" s="266" t="str">
        <f t="shared" si="9"/>
        <v>FH10_11</v>
      </c>
      <c r="W109" s="266">
        <f t="shared" si="10"/>
        <v>0.0198225161188549</v>
      </c>
      <c r="X109" s="266" t="s">
        <v>132</v>
      </c>
      <c r="Y109" s="266" t="s">
        <v>15</v>
      </c>
      <c r="AC109" s="266" t="s">
        <v>150</v>
      </c>
      <c r="AD109" s="266" t="str">
        <f t="shared" si="11"/>
        <v>TRA_Mot</v>
      </c>
      <c r="AE109" s="266" t="str">
        <f t="shared" si="11"/>
        <v>FH10_11</v>
      </c>
      <c r="AF109" s="266">
        <f t="shared" si="12"/>
        <v>0.0166723480117681</v>
      </c>
      <c r="AG109" s="266" t="s">
        <v>132</v>
      </c>
      <c r="AH109" s="266" t="s">
        <v>21</v>
      </c>
      <c r="AL109" s="266" t="s">
        <v>150</v>
      </c>
      <c r="AM109" s="266" t="str">
        <f t="shared" si="13"/>
        <v>TRA_Mot</v>
      </c>
      <c r="AN109" s="266" t="str">
        <f t="shared" si="13"/>
        <v>FH10_11</v>
      </c>
      <c r="AO109" s="266">
        <f t="shared" si="14"/>
        <v>0.0185481158114173</v>
      </c>
      <c r="AP109" s="266" t="s">
        <v>132</v>
      </c>
      <c r="AQ109" s="266" t="s">
        <v>18</v>
      </c>
      <c r="AU109" s="266" t="s">
        <v>150</v>
      </c>
      <c r="AV109" s="266" t="str">
        <f t="shared" si="15"/>
        <v>TRA_Mot</v>
      </c>
      <c r="AW109" s="266" t="str">
        <f t="shared" si="15"/>
        <v>FH10_11</v>
      </c>
      <c r="AX109" s="266">
        <f t="shared" si="16"/>
        <v>0.0182536626877173</v>
      </c>
      <c r="AY109" s="266" t="s">
        <v>132</v>
      </c>
      <c r="AZ109" s="266" t="s">
        <v>17</v>
      </c>
      <c r="BD109" s="266" t="s">
        <v>150</v>
      </c>
      <c r="BE109" s="266" t="str">
        <f t="shared" si="17"/>
        <v>TRA_Mot</v>
      </c>
      <c r="BF109" s="266" t="str">
        <f t="shared" si="17"/>
        <v>FH10_11</v>
      </c>
      <c r="BG109" s="266">
        <f t="shared" si="21"/>
        <v>0.0185481158114173</v>
      </c>
      <c r="BH109" s="266" t="s">
        <v>132</v>
      </c>
      <c r="BI109" s="266" t="s">
        <v>19</v>
      </c>
      <c r="BM109" s="266" t="s">
        <v>150</v>
      </c>
      <c r="BN109" s="266" t="str">
        <f t="shared" si="18"/>
        <v>TRA_Mot</v>
      </c>
      <c r="BO109" s="266" t="str">
        <f t="shared" si="18"/>
        <v>FH10_11</v>
      </c>
      <c r="BP109" s="266">
        <f t="shared" si="19"/>
        <v>0.0182536626877173</v>
      </c>
      <c r="BQ109" s="266" t="s">
        <v>132</v>
      </c>
      <c r="BR109" s="266" t="s">
        <v>16</v>
      </c>
    </row>
    <row r="110" spans="2:70">
      <c r="B110" s="95" t="s">
        <v>150</v>
      </c>
      <c r="C110" t="s">
        <v>219</v>
      </c>
      <c r="D110" s="101" t="s">
        <v>157</v>
      </c>
      <c r="E110" s="101">
        <v>0.0992009132420091</v>
      </c>
      <c r="F110" s="95" t="s">
        <v>132</v>
      </c>
      <c r="K110" s="266" t="s">
        <v>150</v>
      </c>
      <c r="L110" s="266" t="str">
        <f t="shared" si="20"/>
        <v>TRA_Mot</v>
      </c>
      <c r="M110" s="266" t="s">
        <v>198</v>
      </c>
      <c r="N110" s="266">
        <f t="shared" si="8"/>
        <v>0.0198847069007047</v>
      </c>
      <c r="O110" s="266" t="s">
        <v>132</v>
      </c>
      <c r="P110" s="266" t="s">
        <v>20</v>
      </c>
      <c r="T110" s="266" t="s">
        <v>150</v>
      </c>
      <c r="U110" s="266" t="str">
        <f t="shared" si="9"/>
        <v>TRA_Mot</v>
      </c>
      <c r="V110" s="266" t="str">
        <f t="shared" si="9"/>
        <v>FH12_13</v>
      </c>
      <c r="W110" s="266">
        <f t="shared" si="10"/>
        <v>0.0205767152130325</v>
      </c>
      <c r="X110" s="266" t="s">
        <v>132</v>
      </c>
      <c r="Y110" s="266" t="s">
        <v>15</v>
      </c>
      <c r="AC110" s="266" t="s">
        <v>150</v>
      </c>
      <c r="AD110" s="266" t="str">
        <f t="shared" si="11"/>
        <v>TRA_Mot</v>
      </c>
      <c r="AE110" s="266" t="str">
        <f t="shared" si="11"/>
        <v>FH12_13</v>
      </c>
      <c r="AF110" s="266">
        <f t="shared" si="12"/>
        <v>0.0178993947669431</v>
      </c>
      <c r="AG110" s="266" t="s">
        <v>132</v>
      </c>
      <c r="AH110" s="266" t="s">
        <v>21</v>
      </c>
      <c r="AL110" s="266" t="s">
        <v>150</v>
      </c>
      <c r="AM110" s="266" t="str">
        <f t="shared" si="13"/>
        <v>TRA_Mot</v>
      </c>
      <c r="AN110" s="266" t="str">
        <f t="shared" si="13"/>
        <v>FH12_13</v>
      </c>
      <c r="AO110" s="266">
        <f t="shared" si="14"/>
        <v>0.0197346377775574</v>
      </c>
      <c r="AP110" s="266" t="s">
        <v>132</v>
      </c>
      <c r="AQ110" s="266" t="s">
        <v>18</v>
      </c>
      <c r="AU110" s="266" t="s">
        <v>150</v>
      </c>
      <c r="AV110" s="266" t="str">
        <f t="shared" si="15"/>
        <v>TRA_Mot</v>
      </c>
      <c r="AW110" s="266" t="str">
        <f t="shared" si="15"/>
        <v>FH12_13</v>
      </c>
      <c r="AX110" s="266">
        <f t="shared" si="16"/>
        <v>0.0202626994046479</v>
      </c>
      <c r="AY110" s="266" t="s">
        <v>132</v>
      </c>
      <c r="AZ110" s="266" t="s">
        <v>17</v>
      </c>
      <c r="BD110" s="266" t="s">
        <v>150</v>
      </c>
      <c r="BE110" s="266" t="str">
        <f t="shared" si="17"/>
        <v>TRA_Mot</v>
      </c>
      <c r="BF110" s="266" t="str">
        <f t="shared" si="17"/>
        <v>FH12_13</v>
      </c>
      <c r="BG110" s="266">
        <f t="shared" si="21"/>
        <v>0.0197346377775574</v>
      </c>
      <c r="BH110" s="266" t="s">
        <v>132</v>
      </c>
      <c r="BI110" s="266" t="s">
        <v>19</v>
      </c>
      <c r="BM110" s="266" t="s">
        <v>150</v>
      </c>
      <c r="BN110" s="266" t="str">
        <f t="shared" si="18"/>
        <v>TRA_Mot</v>
      </c>
      <c r="BO110" s="266" t="str">
        <f t="shared" si="18"/>
        <v>FH12_13</v>
      </c>
      <c r="BP110" s="266">
        <f t="shared" si="19"/>
        <v>0.0202626994046479</v>
      </c>
      <c r="BQ110" s="266" t="s">
        <v>132</v>
      </c>
      <c r="BR110" s="266" t="s">
        <v>16</v>
      </c>
    </row>
    <row r="111" spans="2:70">
      <c r="B111" s="102" t="s">
        <v>150</v>
      </c>
      <c r="C111" t="s">
        <v>219</v>
      </c>
      <c r="D111" s="101" t="s">
        <v>158</v>
      </c>
      <c r="E111" s="101">
        <v>0.108219178082192</v>
      </c>
      <c r="F111" s="95" t="s">
        <v>132</v>
      </c>
      <c r="K111" s="330" t="s">
        <v>150</v>
      </c>
      <c r="L111" s="266" t="str">
        <f t="shared" si="20"/>
        <v>TRA_Mot</v>
      </c>
      <c r="M111" s="266" t="s">
        <v>199</v>
      </c>
      <c r="N111" s="266">
        <f t="shared" si="8"/>
        <v>0.0208389906197208</v>
      </c>
      <c r="O111" s="266" t="s">
        <v>132</v>
      </c>
      <c r="P111" s="266" t="s">
        <v>20</v>
      </c>
      <c r="T111" s="266" t="s">
        <v>150</v>
      </c>
      <c r="U111" s="266" t="str">
        <f t="shared" si="9"/>
        <v>TRA_Mot</v>
      </c>
      <c r="V111" s="266" t="str">
        <f t="shared" si="9"/>
        <v>FH14_15</v>
      </c>
      <c r="W111" s="266">
        <f t="shared" si="10"/>
        <v>0.0201344120759709</v>
      </c>
      <c r="X111" s="266" t="s">
        <v>132</v>
      </c>
      <c r="Y111" s="266" t="s">
        <v>15</v>
      </c>
      <c r="AC111" s="266" t="s">
        <v>150</v>
      </c>
      <c r="AD111" s="266" t="str">
        <f t="shared" si="11"/>
        <v>TRA_Mot</v>
      </c>
      <c r="AE111" s="266" t="str">
        <f t="shared" si="11"/>
        <v>FH14_15</v>
      </c>
      <c r="AF111" s="266">
        <f t="shared" si="12"/>
        <v>0.0207530234250215</v>
      </c>
      <c r="AG111" s="266" t="s">
        <v>132</v>
      </c>
      <c r="AH111" s="266" t="s">
        <v>21</v>
      </c>
      <c r="AL111" s="266" t="s">
        <v>150</v>
      </c>
      <c r="AM111" s="266" t="str">
        <f t="shared" si="13"/>
        <v>TRA_Mot</v>
      </c>
      <c r="AN111" s="266" t="str">
        <f t="shared" si="13"/>
        <v>FH14_15</v>
      </c>
      <c r="AO111" s="266">
        <f t="shared" si="14"/>
        <v>0.0206212544677413</v>
      </c>
      <c r="AP111" s="266" t="s">
        <v>132</v>
      </c>
      <c r="AQ111" s="266" t="s">
        <v>18</v>
      </c>
      <c r="AU111" s="266" t="s">
        <v>150</v>
      </c>
      <c r="AV111" s="266" t="str">
        <f t="shared" si="15"/>
        <v>TRA_Mot</v>
      </c>
      <c r="AW111" s="266" t="str">
        <f t="shared" si="15"/>
        <v>FH14_15</v>
      </c>
      <c r="AX111" s="266">
        <f t="shared" si="16"/>
        <v>0.0211728179792687</v>
      </c>
      <c r="AY111" s="266" t="s">
        <v>132</v>
      </c>
      <c r="AZ111" s="266" t="s">
        <v>17</v>
      </c>
      <c r="BD111" s="266" t="s">
        <v>150</v>
      </c>
      <c r="BE111" s="266" t="str">
        <f t="shared" si="17"/>
        <v>TRA_Mot</v>
      </c>
      <c r="BF111" s="266" t="str">
        <f t="shared" si="17"/>
        <v>FH14_15</v>
      </c>
      <c r="BG111" s="266">
        <f t="shared" si="21"/>
        <v>0.0206212544677413</v>
      </c>
      <c r="BH111" s="266" t="s">
        <v>132</v>
      </c>
      <c r="BI111" s="266" t="s">
        <v>19</v>
      </c>
      <c r="BM111" s="266" t="s">
        <v>150</v>
      </c>
      <c r="BN111" s="266" t="str">
        <f t="shared" si="18"/>
        <v>TRA_Mot</v>
      </c>
      <c r="BO111" s="266" t="str">
        <f t="shared" si="18"/>
        <v>FH14_15</v>
      </c>
      <c r="BP111" s="266">
        <f t="shared" si="19"/>
        <v>0.0211728179792687</v>
      </c>
      <c r="BQ111" s="266" t="s">
        <v>132</v>
      </c>
      <c r="BR111" s="266" t="s">
        <v>16</v>
      </c>
    </row>
    <row r="112" spans="2:70">
      <c r="B112" s="95" t="s">
        <v>150</v>
      </c>
      <c r="C112" t="s">
        <v>219</v>
      </c>
      <c r="D112" s="101" t="s">
        <v>159</v>
      </c>
      <c r="E112" s="101">
        <v>0.00901826484018265</v>
      </c>
      <c r="F112" s="95" t="s">
        <v>132</v>
      </c>
      <c r="K112" s="266" t="s">
        <v>150</v>
      </c>
      <c r="L112" s="266" t="str">
        <f t="shared" si="20"/>
        <v>TRA_Mot</v>
      </c>
      <c r="M112" s="266" t="s">
        <v>200</v>
      </c>
      <c r="N112" s="266">
        <f t="shared" si="8"/>
        <v>0.0211595818818846</v>
      </c>
      <c r="O112" s="266" t="s">
        <v>132</v>
      </c>
      <c r="P112" s="266" t="s">
        <v>20</v>
      </c>
      <c r="T112" s="266" t="s">
        <v>150</v>
      </c>
      <c r="U112" s="266" t="str">
        <f t="shared" si="9"/>
        <v>TRA_Mot</v>
      </c>
      <c r="V112" s="266" t="str">
        <f t="shared" si="9"/>
        <v>FH16_17</v>
      </c>
      <c r="W112" s="266">
        <f t="shared" si="10"/>
        <v>0.019900470527556</v>
      </c>
      <c r="X112" s="266" t="s">
        <v>132</v>
      </c>
      <c r="Y112" s="266" t="s">
        <v>15</v>
      </c>
      <c r="AC112" s="266" t="s">
        <v>150</v>
      </c>
      <c r="AD112" s="266" t="str">
        <f t="shared" ref="AD112:AE127" si="22">U112</f>
        <v>TRA_Mot</v>
      </c>
      <c r="AE112" s="266" t="str">
        <f t="shared" si="22"/>
        <v>FH16_17</v>
      </c>
      <c r="AF112" s="266">
        <f t="shared" si="12"/>
        <v>0.021834856434323</v>
      </c>
      <c r="AG112" s="266" t="s">
        <v>132</v>
      </c>
      <c r="AH112" s="266" t="s">
        <v>21</v>
      </c>
      <c r="AL112" s="266" t="s">
        <v>150</v>
      </c>
      <c r="AM112" s="266" t="str">
        <f t="shared" ref="AM112:AN127" si="23">AD112</f>
        <v>TRA_Mot</v>
      </c>
      <c r="AN112" s="266" t="str">
        <f t="shared" si="23"/>
        <v>FH16_17</v>
      </c>
      <c r="AO112" s="266">
        <f t="shared" si="14"/>
        <v>0.0208617629033817</v>
      </c>
      <c r="AP112" s="266" t="s">
        <v>132</v>
      </c>
      <c r="AQ112" s="266" t="s">
        <v>18</v>
      </c>
      <c r="AU112" s="266" t="s">
        <v>150</v>
      </c>
      <c r="AV112" s="266" t="str">
        <f t="shared" ref="AV112:AW127" si="24">AM112</f>
        <v>TRA_Mot</v>
      </c>
      <c r="AW112" s="266" t="str">
        <f t="shared" si="24"/>
        <v>FH16_17</v>
      </c>
      <c r="AX112" s="266">
        <f t="shared" si="16"/>
        <v>0.0213427940914599</v>
      </c>
      <c r="AY112" s="266" t="s">
        <v>132</v>
      </c>
      <c r="AZ112" s="266" t="s">
        <v>17</v>
      </c>
      <c r="BD112" s="266" t="s">
        <v>150</v>
      </c>
      <c r="BE112" s="266" t="str">
        <f t="shared" ref="BE112:BF127" si="25">AV112</f>
        <v>TRA_Mot</v>
      </c>
      <c r="BF112" s="266" t="str">
        <f t="shared" si="25"/>
        <v>FH16_17</v>
      </c>
      <c r="BG112" s="266">
        <f t="shared" si="21"/>
        <v>0.0208617629033817</v>
      </c>
      <c r="BH112" s="266" t="s">
        <v>132</v>
      </c>
      <c r="BI112" s="266" t="s">
        <v>19</v>
      </c>
      <c r="BM112" s="266" t="s">
        <v>150</v>
      </c>
      <c r="BN112" s="266" t="str">
        <f t="shared" ref="BN112:BO127" si="26">BE112</f>
        <v>TRA_Mot</v>
      </c>
      <c r="BO112" s="266" t="str">
        <f t="shared" si="26"/>
        <v>FH16_17</v>
      </c>
      <c r="BP112" s="266">
        <f t="shared" si="19"/>
        <v>0.0213427940914599</v>
      </c>
      <c r="BQ112" s="266" t="s">
        <v>132</v>
      </c>
      <c r="BR112" s="266" t="s">
        <v>16</v>
      </c>
    </row>
    <row r="113" spans="2:70">
      <c r="B113" s="95" t="s">
        <v>150</v>
      </c>
      <c r="C113" t="s">
        <v>219</v>
      </c>
      <c r="D113" s="101" t="s">
        <v>160</v>
      </c>
      <c r="E113" s="101">
        <v>0.138127853881279</v>
      </c>
      <c r="F113" s="95" t="s">
        <v>132</v>
      </c>
      <c r="K113" s="266" t="s">
        <v>150</v>
      </c>
      <c r="L113" s="266" t="str">
        <f t="shared" si="20"/>
        <v>TRA_Mot</v>
      </c>
      <c r="M113" s="266" t="s">
        <v>201</v>
      </c>
      <c r="N113" s="266">
        <f t="shared" si="8"/>
        <v>0.0212246785407572</v>
      </c>
      <c r="O113" s="266" t="s">
        <v>132</v>
      </c>
      <c r="P113" s="266" t="s">
        <v>20</v>
      </c>
      <c r="T113" s="266" t="s">
        <v>150</v>
      </c>
      <c r="U113" s="266" t="str">
        <f t="shared" ref="U113:V128" si="27">L113</f>
        <v>TRA_Mot</v>
      </c>
      <c r="V113" s="266" t="str">
        <f t="shared" si="27"/>
        <v>FH18_19</v>
      </c>
      <c r="W113" s="266">
        <f t="shared" si="10"/>
        <v>0.02010785636109</v>
      </c>
      <c r="X113" s="266" t="s">
        <v>132</v>
      </c>
      <c r="Y113" s="266" t="s">
        <v>15</v>
      </c>
      <c r="AC113" s="266" t="s">
        <v>150</v>
      </c>
      <c r="AD113" s="266" t="str">
        <f t="shared" si="22"/>
        <v>TRA_Mot</v>
      </c>
      <c r="AE113" s="266" t="str">
        <f t="shared" si="22"/>
        <v>FH18_19</v>
      </c>
      <c r="AF113" s="266">
        <f t="shared" si="12"/>
        <v>0.0218516633411387</v>
      </c>
      <c r="AG113" s="266" t="s">
        <v>132</v>
      </c>
      <c r="AH113" s="266" t="s">
        <v>21</v>
      </c>
      <c r="AL113" s="266" t="s">
        <v>150</v>
      </c>
      <c r="AM113" s="266" t="str">
        <f t="shared" si="23"/>
        <v>TRA_Mot</v>
      </c>
      <c r="AN113" s="266" t="str">
        <f t="shared" si="23"/>
        <v>FH18_19</v>
      </c>
      <c r="AO113" s="266">
        <f t="shared" si="14"/>
        <v>0.0207872227642541</v>
      </c>
      <c r="AP113" s="266" t="s">
        <v>132</v>
      </c>
      <c r="AQ113" s="266" t="s">
        <v>18</v>
      </c>
      <c r="AU113" s="266" t="s">
        <v>150</v>
      </c>
      <c r="AV113" s="266" t="str">
        <f t="shared" si="24"/>
        <v>TRA_Mot</v>
      </c>
      <c r="AW113" s="266" t="str">
        <f t="shared" si="24"/>
        <v>FH18_19</v>
      </c>
      <c r="AX113" s="266">
        <f t="shared" si="16"/>
        <v>0.021302546509601</v>
      </c>
      <c r="AY113" s="266" t="s">
        <v>132</v>
      </c>
      <c r="AZ113" s="266" t="s">
        <v>17</v>
      </c>
      <c r="BD113" s="266" t="s">
        <v>150</v>
      </c>
      <c r="BE113" s="266" t="str">
        <f t="shared" si="25"/>
        <v>TRA_Mot</v>
      </c>
      <c r="BF113" s="266" t="str">
        <f t="shared" si="25"/>
        <v>FH18_19</v>
      </c>
      <c r="BG113" s="266">
        <f t="shared" si="21"/>
        <v>0.0207872227642541</v>
      </c>
      <c r="BH113" s="266" t="s">
        <v>132</v>
      </c>
      <c r="BI113" s="266" t="s">
        <v>19</v>
      </c>
      <c r="BM113" s="266" t="s">
        <v>150</v>
      </c>
      <c r="BN113" s="266" t="str">
        <f t="shared" si="26"/>
        <v>TRA_Mot</v>
      </c>
      <c r="BO113" s="266" t="str">
        <f t="shared" si="26"/>
        <v>FH18_19</v>
      </c>
      <c r="BP113" s="266">
        <f t="shared" si="19"/>
        <v>0.021302546509601</v>
      </c>
      <c r="BQ113" s="266" t="s">
        <v>132</v>
      </c>
      <c r="BR113" s="266" t="s">
        <v>16</v>
      </c>
    </row>
    <row r="114" spans="2:70">
      <c r="B114" s="95" t="s">
        <v>150</v>
      </c>
      <c r="C114" t="s">
        <v>219</v>
      </c>
      <c r="D114" s="101" t="s">
        <v>161</v>
      </c>
      <c r="E114" s="101">
        <v>0.150684931506849</v>
      </c>
      <c r="F114" s="95" t="s">
        <v>132</v>
      </c>
      <c r="K114" s="266" t="s">
        <v>150</v>
      </c>
      <c r="L114" s="266" t="str">
        <f t="shared" si="20"/>
        <v>TRA_Mot</v>
      </c>
      <c r="M114" s="266" t="s">
        <v>202</v>
      </c>
      <c r="N114" s="266">
        <f t="shared" si="8"/>
        <v>0.021196759693815</v>
      </c>
      <c r="O114" s="266" t="s">
        <v>132</v>
      </c>
      <c r="P114" s="266" t="s">
        <v>20</v>
      </c>
      <c r="T114" s="266" t="s">
        <v>150</v>
      </c>
      <c r="U114" s="266" t="str">
        <f t="shared" si="27"/>
        <v>TRA_Mot</v>
      </c>
      <c r="V114" s="266" t="str">
        <f t="shared" si="27"/>
        <v>FH20_21</v>
      </c>
      <c r="W114" s="266">
        <f t="shared" si="10"/>
        <v>0.0209690367288275</v>
      </c>
      <c r="X114" s="266" t="s">
        <v>132</v>
      </c>
      <c r="Y114" s="266" t="s">
        <v>15</v>
      </c>
      <c r="AC114" s="266" t="s">
        <v>150</v>
      </c>
      <c r="AD114" s="266" t="str">
        <f t="shared" si="22"/>
        <v>TRA_Mot</v>
      </c>
      <c r="AE114" s="266" t="str">
        <f t="shared" si="22"/>
        <v>FH20_21</v>
      </c>
      <c r="AF114" s="266">
        <f t="shared" si="12"/>
        <v>0.0215704297529681</v>
      </c>
      <c r="AG114" s="266" t="s">
        <v>132</v>
      </c>
      <c r="AH114" s="266" t="s">
        <v>21</v>
      </c>
      <c r="AL114" s="266" t="s">
        <v>150</v>
      </c>
      <c r="AM114" s="266" t="str">
        <f t="shared" si="23"/>
        <v>TRA_Mot</v>
      </c>
      <c r="AN114" s="266" t="str">
        <f t="shared" si="23"/>
        <v>FH20_21</v>
      </c>
      <c r="AO114" s="266">
        <f t="shared" si="14"/>
        <v>0.0209999265660562</v>
      </c>
      <c r="AP114" s="266" t="s">
        <v>132</v>
      </c>
      <c r="AQ114" s="266" t="s">
        <v>18</v>
      </c>
      <c r="AU114" s="266" t="s">
        <v>150</v>
      </c>
      <c r="AV114" s="266" t="str">
        <f t="shared" si="24"/>
        <v>TRA_Mot</v>
      </c>
      <c r="AW114" s="266" t="str">
        <f t="shared" si="24"/>
        <v>FH20_21</v>
      </c>
      <c r="AX114" s="266">
        <f t="shared" si="16"/>
        <v>0.0217291485724036</v>
      </c>
      <c r="AY114" s="266" t="s">
        <v>132</v>
      </c>
      <c r="AZ114" s="266" t="s">
        <v>17</v>
      </c>
      <c r="BD114" s="266" t="s">
        <v>150</v>
      </c>
      <c r="BE114" s="266" t="str">
        <f t="shared" si="25"/>
        <v>TRA_Mot</v>
      </c>
      <c r="BF114" s="266" t="str">
        <f t="shared" si="25"/>
        <v>FH20_21</v>
      </c>
      <c r="BG114" s="266">
        <f t="shared" si="21"/>
        <v>0.0209999265660562</v>
      </c>
      <c r="BH114" s="266" t="s">
        <v>132</v>
      </c>
      <c r="BI114" s="266" t="s">
        <v>19</v>
      </c>
      <c r="BM114" s="266" t="s">
        <v>150</v>
      </c>
      <c r="BN114" s="266" t="str">
        <f t="shared" si="26"/>
        <v>TRA_Mot</v>
      </c>
      <c r="BO114" s="266" t="str">
        <f t="shared" si="26"/>
        <v>FH20_21</v>
      </c>
      <c r="BP114" s="266">
        <f t="shared" si="19"/>
        <v>0.0217291485724036</v>
      </c>
      <c r="BQ114" s="266" t="s">
        <v>132</v>
      </c>
      <c r="BR114" s="266" t="s">
        <v>16</v>
      </c>
    </row>
    <row r="115" spans="2:70">
      <c r="B115" s="103" t="s">
        <v>150</v>
      </c>
      <c r="C115" t="s">
        <v>219</v>
      </c>
      <c r="D115" s="104" t="s">
        <v>162</v>
      </c>
      <c r="E115" s="104">
        <v>0.0125570776255708</v>
      </c>
      <c r="F115" s="105" t="s">
        <v>132</v>
      </c>
      <c r="K115" s="330" t="s">
        <v>150</v>
      </c>
      <c r="L115" s="266" t="str">
        <f t="shared" si="20"/>
        <v>TRA_Mot</v>
      </c>
      <c r="M115" s="266" t="s">
        <v>203</v>
      </c>
      <c r="N115" s="266">
        <f t="shared" si="8"/>
        <v>0.0213786036359911</v>
      </c>
      <c r="O115" s="266" t="s">
        <v>132</v>
      </c>
      <c r="P115" s="266" t="s">
        <v>20</v>
      </c>
      <c r="T115" s="266" t="s">
        <v>150</v>
      </c>
      <c r="U115" s="266" t="str">
        <f t="shared" si="27"/>
        <v>TRA_Mot</v>
      </c>
      <c r="V115" s="266" t="str">
        <f t="shared" si="27"/>
        <v>FH22_23</v>
      </c>
      <c r="W115" s="266">
        <f t="shared" si="10"/>
        <v>0.0206911985722815</v>
      </c>
      <c r="X115" s="266" t="s">
        <v>132</v>
      </c>
      <c r="Y115" s="266" t="s">
        <v>15</v>
      </c>
      <c r="AC115" s="266" t="s">
        <v>150</v>
      </c>
      <c r="AD115" s="266" t="str">
        <f t="shared" si="22"/>
        <v>TRA_Mot</v>
      </c>
      <c r="AE115" s="266" t="str">
        <f t="shared" si="22"/>
        <v>FH22_23</v>
      </c>
      <c r="AF115" s="266">
        <f t="shared" si="12"/>
        <v>0.0217091411685177</v>
      </c>
      <c r="AG115" s="266" t="s">
        <v>132</v>
      </c>
      <c r="AH115" s="266" t="s">
        <v>21</v>
      </c>
      <c r="AL115" s="266" t="s">
        <v>150</v>
      </c>
      <c r="AM115" s="266" t="str">
        <f t="shared" si="23"/>
        <v>TRA_Mot</v>
      </c>
      <c r="AN115" s="266" t="str">
        <f t="shared" si="23"/>
        <v>FH22_23</v>
      </c>
      <c r="AO115" s="266">
        <f t="shared" si="14"/>
        <v>0.0212075715419054</v>
      </c>
      <c r="AP115" s="266" t="s">
        <v>132</v>
      </c>
      <c r="AQ115" s="266" t="s">
        <v>18</v>
      </c>
      <c r="AU115" s="266" t="s">
        <v>150</v>
      </c>
      <c r="AV115" s="266" t="str">
        <f t="shared" si="24"/>
        <v>TRA_Mot</v>
      </c>
      <c r="AW115" s="266" t="str">
        <f t="shared" si="24"/>
        <v>FH22_23</v>
      </c>
      <c r="AX115" s="266">
        <f t="shared" si="16"/>
        <v>0.0225545958608362</v>
      </c>
      <c r="AY115" s="266" t="s">
        <v>132</v>
      </c>
      <c r="AZ115" s="266" t="s">
        <v>17</v>
      </c>
      <c r="BD115" s="266" t="s">
        <v>150</v>
      </c>
      <c r="BE115" s="266" t="str">
        <f t="shared" si="25"/>
        <v>TRA_Mot</v>
      </c>
      <c r="BF115" s="266" t="str">
        <f t="shared" si="25"/>
        <v>FH22_23</v>
      </c>
      <c r="BG115" s="266">
        <f t="shared" si="21"/>
        <v>0.0212075715419054</v>
      </c>
      <c r="BH115" s="266" t="s">
        <v>132</v>
      </c>
      <c r="BI115" s="266" t="s">
        <v>19</v>
      </c>
      <c r="BM115" s="266" t="s">
        <v>150</v>
      </c>
      <c r="BN115" s="266" t="str">
        <f t="shared" si="26"/>
        <v>TRA_Mot</v>
      </c>
      <c r="BO115" s="266" t="str">
        <f t="shared" si="26"/>
        <v>FH22_23</v>
      </c>
      <c r="BP115" s="266">
        <f t="shared" si="19"/>
        <v>0.0225545958608362</v>
      </c>
      <c r="BQ115" s="266" t="s">
        <v>132</v>
      </c>
      <c r="BR115" s="266" t="s">
        <v>16</v>
      </c>
    </row>
    <row r="116" spans="2:70">
      <c r="B116" s="95" t="s">
        <v>150</v>
      </c>
      <c r="C116" t="s">
        <v>220</v>
      </c>
      <c r="D116" s="101" t="s">
        <v>151</v>
      </c>
      <c r="E116" s="101">
        <v>0.0941780821917808</v>
      </c>
      <c r="F116" s="95" t="s">
        <v>132</v>
      </c>
      <c r="K116" s="266" t="s">
        <v>150</v>
      </c>
      <c r="L116" s="266" t="str">
        <f t="shared" si="20"/>
        <v>TRA_Mot</v>
      </c>
      <c r="M116" s="266" t="s">
        <v>205</v>
      </c>
      <c r="N116" s="266">
        <f t="shared" si="8"/>
        <v>0.0233000948138204</v>
      </c>
      <c r="O116" s="266" t="s">
        <v>132</v>
      </c>
      <c r="P116" s="266" t="s">
        <v>20</v>
      </c>
      <c r="T116" s="266" t="s">
        <v>150</v>
      </c>
      <c r="U116" s="266" t="str">
        <f t="shared" si="27"/>
        <v>TRA_Mot</v>
      </c>
      <c r="V116" s="266" t="str">
        <f t="shared" si="27"/>
        <v>WH0_1</v>
      </c>
      <c r="W116" s="266">
        <f t="shared" si="10"/>
        <v>0.027052832396289</v>
      </c>
      <c r="X116" s="266" t="s">
        <v>132</v>
      </c>
      <c r="Y116" s="266" t="s">
        <v>15</v>
      </c>
      <c r="AC116" s="266" t="s">
        <v>150</v>
      </c>
      <c r="AD116" s="266" t="str">
        <f t="shared" si="22"/>
        <v>TRA_Mot</v>
      </c>
      <c r="AE116" s="266" t="str">
        <f t="shared" si="22"/>
        <v>WH0_1</v>
      </c>
      <c r="AF116" s="266">
        <f t="shared" si="12"/>
        <v>0.0269775312483662</v>
      </c>
      <c r="AG116" s="266" t="s">
        <v>132</v>
      </c>
      <c r="AH116" s="266" t="s">
        <v>21</v>
      </c>
      <c r="AL116" s="266" t="s">
        <v>150</v>
      </c>
      <c r="AM116" s="266" t="str">
        <f t="shared" si="23"/>
        <v>TRA_Mot</v>
      </c>
      <c r="AN116" s="266" t="str">
        <f t="shared" si="23"/>
        <v>WH0_1</v>
      </c>
      <c r="AO116" s="266">
        <f t="shared" si="14"/>
        <v>0.0260079601453114</v>
      </c>
      <c r="AP116" s="266" t="s">
        <v>132</v>
      </c>
      <c r="AQ116" s="266" t="s">
        <v>18</v>
      </c>
      <c r="AU116" s="266" t="s">
        <v>150</v>
      </c>
      <c r="AV116" s="266" t="str">
        <f t="shared" si="24"/>
        <v>TRA_Mot</v>
      </c>
      <c r="AW116" s="266" t="str">
        <f t="shared" si="24"/>
        <v>WH0_1</v>
      </c>
      <c r="AX116" s="266">
        <f t="shared" si="16"/>
        <v>0.0251920133192881</v>
      </c>
      <c r="AY116" s="266" t="s">
        <v>132</v>
      </c>
      <c r="AZ116" s="266" t="s">
        <v>17</v>
      </c>
      <c r="BD116" s="266" t="s">
        <v>150</v>
      </c>
      <c r="BE116" s="266" t="str">
        <f t="shared" si="25"/>
        <v>TRA_Mot</v>
      </c>
      <c r="BF116" s="266" t="str">
        <f t="shared" si="25"/>
        <v>WH0_1</v>
      </c>
      <c r="BG116" s="266">
        <f t="shared" si="21"/>
        <v>0.0260079601453114</v>
      </c>
      <c r="BH116" s="266" t="s">
        <v>132</v>
      </c>
      <c r="BI116" s="266" t="s">
        <v>19</v>
      </c>
      <c r="BM116" s="266" t="s">
        <v>150</v>
      </c>
      <c r="BN116" s="266" t="str">
        <f t="shared" si="26"/>
        <v>TRA_Mot</v>
      </c>
      <c r="BO116" s="266" t="str">
        <f t="shared" si="26"/>
        <v>WH0_1</v>
      </c>
      <c r="BP116" s="266">
        <f t="shared" si="19"/>
        <v>0.0251920133192881</v>
      </c>
      <c r="BQ116" s="266" t="s">
        <v>132</v>
      </c>
      <c r="BR116" s="266" t="s">
        <v>16</v>
      </c>
    </row>
    <row r="117" spans="2:70">
      <c r="B117" s="95" t="s">
        <v>150</v>
      </c>
      <c r="C117" t="s">
        <v>220</v>
      </c>
      <c r="D117" s="101" t="s">
        <v>152</v>
      </c>
      <c r="E117" s="101">
        <v>0.102739726027397</v>
      </c>
      <c r="F117" s="95" t="s">
        <v>132</v>
      </c>
      <c r="K117" s="266" t="s">
        <v>150</v>
      </c>
      <c r="L117" s="266" t="str">
        <f t="shared" si="20"/>
        <v>TRA_Mot</v>
      </c>
      <c r="M117" s="266" t="s">
        <v>206</v>
      </c>
      <c r="N117" s="266">
        <f t="shared" si="8"/>
        <v>0.0229492798370929</v>
      </c>
      <c r="O117" s="266" t="s">
        <v>132</v>
      </c>
      <c r="P117" s="266" t="s">
        <v>20</v>
      </c>
      <c r="T117" s="266" t="s">
        <v>150</v>
      </c>
      <c r="U117" s="266" t="str">
        <f t="shared" si="27"/>
        <v>TRA_Mot</v>
      </c>
      <c r="V117" s="266" t="str">
        <f t="shared" si="27"/>
        <v>WH2_3</v>
      </c>
      <c r="W117" s="266">
        <f t="shared" si="10"/>
        <v>0.025013577036883</v>
      </c>
      <c r="X117" s="266" t="s">
        <v>132</v>
      </c>
      <c r="Y117" s="266" t="s">
        <v>15</v>
      </c>
      <c r="AC117" s="266" t="s">
        <v>150</v>
      </c>
      <c r="AD117" s="266" t="str">
        <f t="shared" si="22"/>
        <v>TRA_Mot</v>
      </c>
      <c r="AE117" s="266" t="str">
        <f t="shared" si="22"/>
        <v>WH2_3</v>
      </c>
      <c r="AF117" s="266">
        <f t="shared" si="12"/>
        <v>0.026652958693426</v>
      </c>
      <c r="AG117" s="266" t="s">
        <v>132</v>
      </c>
      <c r="AH117" s="266" t="s">
        <v>21</v>
      </c>
      <c r="AL117" s="266" t="s">
        <v>150</v>
      </c>
      <c r="AM117" s="266" t="str">
        <f t="shared" si="23"/>
        <v>TRA_Mot</v>
      </c>
      <c r="AN117" s="266" t="str">
        <f t="shared" si="23"/>
        <v>WH2_3</v>
      </c>
      <c r="AO117" s="266">
        <f t="shared" si="14"/>
        <v>0.0252822319214758</v>
      </c>
      <c r="AP117" s="266" t="s">
        <v>132</v>
      </c>
      <c r="AQ117" s="266" t="s">
        <v>18</v>
      </c>
      <c r="AU117" s="266" t="s">
        <v>150</v>
      </c>
      <c r="AV117" s="266" t="str">
        <f t="shared" si="24"/>
        <v>TRA_Mot</v>
      </c>
      <c r="AW117" s="266" t="str">
        <f t="shared" si="24"/>
        <v>WH2_3</v>
      </c>
      <c r="AX117" s="266">
        <f t="shared" si="16"/>
        <v>0.0240114562974125</v>
      </c>
      <c r="AY117" s="266" t="s">
        <v>132</v>
      </c>
      <c r="AZ117" s="266" t="s">
        <v>17</v>
      </c>
      <c r="BD117" s="266" t="s">
        <v>150</v>
      </c>
      <c r="BE117" s="266" t="str">
        <f t="shared" si="25"/>
        <v>TRA_Mot</v>
      </c>
      <c r="BF117" s="266" t="str">
        <f t="shared" si="25"/>
        <v>WH2_3</v>
      </c>
      <c r="BG117" s="266">
        <f t="shared" si="21"/>
        <v>0.0252822319214758</v>
      </c>
      <c r="BH117" s="266" t="s">
        <v>132</v>
      </c>
      <c r="BI117" s="266" t="s">
        <v>19</v>
      </c>
      <c r="BM117" s="266" t="s">
        <v>150</v>
      </c>
      <c r="BN117" s="266" t="str">
        <f t="shared" si="26"/>
        <v>TRA_Mot</v>
      </c>
      <c r="BO117" s="266" t="str">
        <f t="shared" si="26"/>
        <v>WH2_3</v>
      </c>
      <c r="BP117" s="266">
        <f t="shared" si="19"/>
        <v>0.0240114562974125</v>
      </c>
      <c r="BQ117" s="266" t="s">
        <v>132</v>
      </c>
      <c r="BR117" s="266" t="s">
        <v>16</v>
      </c>
    </row>
    <row r="118" spans="2:70">
      <c r="B118" s="95" t="s">
        <v>150</v>
      </c>
      <c r="C118" t="s">
        <v>220</v>
      </c>
      <c r="D118" s="101" t="s">
        <v>153</v>
      </c>
      <c r="E118" s="101">
        <v>0.00856164383561644</v>
      </c>
      <c r="F118" s="95" t="s">
        <v>132</v>
      </c>
      <c r="K118" s="266" t="s">
        <v>150</v>
      </c>
      <c r="L118" s="266" t="str">
        <f t="shared" si="20"/>
        <v>TRA_Mot</v>
      </c>
      <c r="M118" s="266" t="s">
        <v>207</v>
      </c>
      <c r="N118" s="266">
        <f t="shared" si="8"/>
        <v>0.0222223809455457</v>
      </c>
      <c r="O118" s="266" t="s">
        <v>132</v>
      </c>
      <c r="P118" s="266" t="s">
        <v>20</v>
      </c>
      <c r="T118" s="266" t="s">
        <v>150</v>
      </c>
      <c r="U118" s="266" t="str">
        <f t="shared" si="27"/>
        <v>TRA_Mot</v>
      </c>
      <c r="V118" s="266" t="str">
        <f t="shared" si="27"/>
        <v>WH4_5</v>
      </c>
      <c r="W118" s="266">
        <f t="shared" si="10"/>
        <v>0.023696203770169</v>
      </c>
      <c r="X118" s="266" t="s">
        <v>132</v>
      </c>
      <c r="Y118" s="266" t="s">
        <v>15</v>
      </c>
      <c r="AC118" s="266" t="s">
        <v>150</v>
      </c>
      <c r="AD118" s="266" t="str">
        <f t="shared" si="22"/>
        <v>TRA_Mot</v>
      </c>
      <c r="AE118" s="266" t="str">
        <f t="shared" si="22"/>
        <v>WH4_5</v>
      </c>
      <c r="AF118" s="266">
        <f t="shared" si="12"/>
        <v>0.0249170715686325</v>
      </c>
      <c r="AG118" s="266" t="s">
        <v>132</v>
      </c>
      <c r="AH118" s="266" t="s">
        <v>21</v>
      </c>
      <c r="AL118" s="266" t="s">
        <v>150</v>
      </c>
      <c r="AM118" s="266" t="str">
        <f t="shared" si="23"/>
        <v>TRA_Mot</v>
      </c>
      <c r="AN118" s="266" t="str">
        <f t="shared" si="23"/>
        <v>WH4_5</v>
      </c>
      <c r="AO118" s="266">
        <f t="shared" si="14"/>
        <v>0.0239165993198236</v>
      </c>
      <c r="AP118" s="266" t="s">
        <v>132</v>
      </c>
      <c r="AQ118" s="266" t="s">
        <v>18</v>
      </c>
      <c r="AU118" s="266" t="s">
        <v>150</v>
      </c>
      <c r="AV118" s="266" t="str">
        <f t="shared" si="24"/>
        <v>TRA_Mot</v>
      </c>
      <c r="AW118" s="266" t="str">
        <f t="shared" si="24"/>
        <v>WH4_5</v>
      </c>
      <c r="AX118" s="266">
        <f t="shared" si="16"/>
        <v>0.021583935635486</v>
      </c>
      <c r="AY118" s="266" t="s">
        <v>132</v>
      </c>
      <c r="AZ118" s="266" t="s">
        <v>17</v>
      </c>
      <c r="BD118" s="266" t="s">
        <v>150</v>
      </c>
      <c r="BE118" s="266" t="str">
        <f t="shared" si="25"/>
        <v>TRA_Mot</v>
      </c>
      <c r="BF118" s="266" t="str">
        <f t="shared" si="25"/>
        <v>WH4_5</v>
      </c>
      <c r="BG118" s="266">
        <f t="shared" si="21"/>
        <v>0.0239165993198236</v>
      </c>
      <c r="BH118" s="266" t="s">
        <v>132</v>
      </c>
      <c r="BI118" s="266" t="s">
        <v>19</v>
      </c>
      <c r="BM118" s="266" t="s">
        <v>150</v>
      </c>
      <c r="BN118" s="266" t="str">
        <f t="shared" si="26"/>
        <v>TRA_Mot</v>
      </c>
      <c r="BO118" s="266" t="str">
        <f t="shared" si="26"/>
        <v>WH4_5</v>
      </c>
      <c r="BP118" s="266">
        <f t="shared" si="19"/>
        <v>0.021583935635486</v>
      </c>
      <c r="BQ118" s="266" t="s">
        <v>132</v>
      </c>
      <c r="BR118" s="266" t="s">
        <v>16</v>
      </c>
    </row>
    <row r="119" spans="2:70">
      <c r="B119" s="102" t="s">
        <v>150</v>
      </c>
      <c r="C119" t="s">
        <v>220</v>
      </c>
      <c r="D119" s="101" t="s">
        <v>154</v>
      </c>
      <c r="E119" s="101">
        <v>0.126826484018265</v>
      </c>
      <c r="F119" s="95" t="s">
        <v>132</v>
      </c>
      <c r="K119" s="330" t="s">
        <v>150</v>
      </c>
      <c r="L119" s="266" t="str">
        <f t="shared" si="20"/>
        <v>TRA_Mot</v>
      </c>
      <c r="M119" s="266" t="s">
        <v>208</v>
      </c>
      <c r="N119" s="266">
        <f t="shared" si="8"/>
        <v>0.0212585220509218</v>
      </c>
      <c r="O119" s="266" t="s">
        <v>132</v>
      </c>
      <c r="P119" s="266" t="s">
        <v>20</v>
      </c>
      <c r="T119" s="266" t="s">
        <v>150</v>
      </c>
      <c r="U119" s="266" t="str">
        <f t="shared" si="27"/>
        <v>TRA_Mot</v>
      </c>
      <c r="V119" s="266" t="str">
        <f t="shared" si="27"/>
        <v>WH6_7</v>
      </c>
      <c r="W119" s="266">
        <f t="shared" si="10"/>
        <v>0.0235544674010497</v>
      </c>
      <c r="X119" s="266" t="s">
        <v>132</v>
      </c>
      <c r="Y119" s="266" t="s">
        <v>15</v>
      </c>
      <c r="AC119" s="266" t="s">
        <v>150</v>
      </c>
      <c r="AD119" s="266" t="str">
        <f t="shared" si="22"/>
        <v>TRA_Mot</v>
      </c>
      <c r="AE119" s="266" t="str">
        <f t="shared" si="22"/>
        <v>WH6_7</v>
      </c>
      <c r="AF119" s="266">
        <f t="shared" si="12"/>
        <v>0.0223149487779418</v>
      </c>
      <c r="AG119" s="266" t="s">
        <v>132</v>
      </c>
      <c r="AH119" s="266" t="s">
        <v>21</v>
      </c>
      <c r="AL119" s="266" t="s">
        <v>150</v>
      </c>
      <c r="AM119" s="266" t="str">
        <f t="shared" si="23"/>
        <v>TRA_Mot</v>
      </c>
      <c r="AN119" s="266" t="str">
        <f t="shared" si="23"/>
        <v>WH6_7</v>
      </c>
      <c r="AO119" s="266">
        <f t="shared" si="14"/>
        <v>0.0226308904433103</v>
      </c>
      <c r="AP119" s="266" t="s">
        <v>132</v>
      </c>
      <c r="AQ119" s="266" t="s">
        <v>18</v>
      </c>
      <c r="AU119" s="266" t="s">
        <v>150</v>
      </c>
      <c r="AV119" s="266" t="str">
        <f t="shared" si="24"/>
        <v>TRA_Mot</v>
      </c>
      <c r="AW119" s="266" t="str">
        <f t="shared" si="24"/>
        <v>WH6_7</v>
      </c>
      <c r="AX119" s="266">
        <f t="shared" si="16"/>
        <v>0.0195664574996017</v>
      </c>
      <c r="AY119" s="266" t="s">
        <v>132</v>
      </c>
      <c r="AZ119" s="266" t="s">
        <v>17</v>
      </c>
      <c r="BD119" s="266" t="s">
        <v>150</v>
      </c>
      <c r="BE119" s="266" t="str">
        <f t="shared" si="25"/>
        <v>TRA_Mot</v>
      </c>
      <c r="BF119" s="266" t="str">
        <f t="shared" si="25"/>
        <v>WH6_7</v>
      </c>
      <c r="BG119" s="266">
        <f t="shared" si="21"/>
        <v>0.0226308904433103</v>
      </c>
      <c r="BH119" s="266" t="s">
        <v>132</v>
      </c>
      <c r="BI119" s="266" t="s">
        <v>19</v>
      </c>
      <c r="BM119" s="266" t="s">
        <v>150</v>
      </c>
      <c r="BN119" s="266" t="str">
        <f t="shared" si="26"/>
        <v>TRA_Mot</v>
      </c>
      <c r="BO119" s="266" t="str">
        <f t="shared" si="26"/>
        <v>WH6_7</v>
      </c>
      <c r="BP119" s="266">
        <f t="shared" si="19"/>
        <v>0.0195664574996017</v>
      </c>
      <c r="BQ119" s="266" t="s">
        <v>132</v>
      </c>
      <c r="BR119" s="266" t="s">
        <v>16</v>
      </c>
    </row>
    <row r="120" spans="2:70">
      <c r="B120" s="95" t="s">
        <v>150</v>
      </c>
      <c r="C120" t="s">
        <v>220</v>
      </c>
      <c r="D120" s="101" t="s">
        <v>155</v>
      </c>
      <c r="E120" s="101">
        <v>0.138356164383562</v>
      </c>
      <c r="F120" s="95" t="s">
        <v>132</v>
      </c>
      <c r="K120" s="266" t="s">
        <v>150</v>
      </c>
      <c r="L120" s="266" t="str">
        <f t="shared" si="20"/>
        <v>TRA_Mot</v>
      </c>
      <c r="M120" s="266" t="s">
        <v>209</v>
      </c>
      <c r="N120" s="266">
        <f t="shared" si="8"/>
        <v>0.0207811308875425</v>
      </c>
      <c r="O120" s="266" t="s">
        <v>132</v>
      </c>
      <c r="P120" s="266" t="s">
        <v>20</v>
      </c>
      <c r="T120" s="266" t="s">
        <v>150</v>
      </c>
      <c r="U120" s="266" t="str">
        <f t="shared" si="27"/>
        <v>TRA_Mot</v>
      </c>
      <c r="V120" s="266" t="str">
        <f t="shared" si="27"/>
        <v>WH8_9</v>
      </c>
      <c r="W120" s="266">
        <f t="shared" si="10"/>
        <v>0.0243002057667018</v>
      </c>
      <c r="X120" s="266" t="s">
        <v>132</v>
      </c>
      <c r="Y120" s="266" t="s">
        <v>15</v>
      </c>
      <c r="AC120" s="266" t="s">
        <v>150</v>
      </c>
      <c r="AD120" s="266" t="str">
        <f t="shared" si="22"/>
        <v>TRA_Mot</v>
      </c>
      <c r="AE120" s="266" t="str">
        <f t="shared" si="22"/>
        <v>WH8_9</v>
      </c>
      <c r="AF120" s="266">
        <f t="shared" si="12"/>
        <v>0.0206945793819697</v>
      </c>
      <c r="AG120" s="266" t="s">
        <v>132</v>
      </c>
      <c r="AH120" s="266" t="s">
        <v>21</v>
      </c>
      <c r="AL120" s="266" t="s">
        <v>150</v>
      </c>
      <c r="AM120" s="266" t="str">
        <f t="shared" si="23"/>
        <v>TRA_Mot</v>
      </c>
      <c r="AN120" s="266" t="str">
        <f t="shared" si="23"/>
        <v>WH8_9</v>
      </c>
      <c r="AO120" s="266">
        <f t="shared" si="14"/>
        <v>0.0221985165054664</v>
      </c>
      <c r="AP120" s="266" t="s">
        <v>132</v>
      </c>
      <c r="AQ120" s="266" t="s">
        <v>18</v>
      </c>
      <c r="AU120" s="266" t="s">
        <v>150</v>
      </c>
      <c r="AV120" s="266" t="str">
        <f t="shared" si="24"/>
        <v>TRA_Mot</v>
      </c>
      <c r="AW120" s="266" t="str">
        <f t="shared" si="24"/>
        <v>WH8_9</v>
      </c>
      <c r="AX120" s="266">
        <f t="shared" si="16"/>
        <v>0.0189268898351184</v>
      </c>
      <c r="AY120" s="266" t="s">
        <v>132</v>
      </c>
      <c r="AZ120" s="266" t="s">
        <v>17</v>
      </c>
      <c r="BD120" s="266" t="s">
        <v>150</v>
      </c>
      <c r="BE120" s="266" t="str">
        <f t="shared" si="25"/>
        <v>TRA_Mot</v>
      </c>
      <c r="BF120" s="266" t="str">
        <f t="shared" si="25"/>
        <v>WH8_9</v>
      </c>
      <c r="BG120" s="266">
        <f t="shared" si="21"/>
        <v>0.0221985165054664</v>
      </c>
      <c r="BH120" s="266" t="s">
        <v>132</v>
      </c>
      <c r="BI120" s="266" t="s">
        <v>19</v>
      </c>
      <c r="BM120" s="266" t="s">
        <v>150</v>
      </c>
      <c r="BN120" s="266" t="str">
        <f t="shared" si="26"/>
        <v>TRA_Mot</v>
      </c>
      <c r="BO120" s="266" t="str">
        <f t="shared" si="26"/>
        <v>WH8_9</v>
      </c>
      <c r="BP120" s="266">
        <f t="shared" si="19"/>
        <v>0.0189268898351184</v>
      </c>
      <c r="BQ120" s="266" t="s">
        <v>132</v>
      </c>
      <c r="BR120" s="266" t="s">
        <v>16</v>
      </c>
    </row>
    <row r="121" spans="2:70">
      <c r="B121" s="95" t="s">
        <v>150</v>
      </c>
      <c r="C121" t="s">
        <v>220</v>
      </c>
      <c r="D121" s="101" t="s">
        <v>156</v>
      </c>
      <c r="E121" s="101">
        <v>0.0115296803652968</v>
      </c>
      <c r="F121" s="95" t="s">
        <v>132</v>
      </c>
      <c r="K121" s="266" t="s">
        <v>150</v>
      </c>
      <c r="L121" s="266" t="str">
        <f t="shared" si="20"/>
        <v>TRA_Mot</v>
      </c>
      <c r="M121" s="266" t="s">
        <v>210</v>
      </c>
      <c r="N121" s="266">
        <f t="shared" si="8"/>
        <v>0.0207247431264493</v>
      </c>
      <c r="O121" s="266" t="s">
        <v>132</v>
      </c>
      <c r="P121" s="266" t="s">
        <v>20</v>
      </c>
      <c r="T121" s="266" t="s">
        <v>150</v>
      </c>
      <c r="U121" s="266" t="str">
        <f t="shared" si="27"/>
        <v>TRA_Mot</v>
      </c>
      <c r="V121" s="266" t="str">
        <f t="shared" si="27"/>
        <v>WH10_11</v>
      </c>
      <c r="W121" s="266">
        <f t="shared" si="10"/>
        <v>0.0269606064596627</v>
      </c>
      <c r="X121" s="266" t="s">
        <v>132</v>
      </c>
      <c r="Y121" s="266" t="s">
        <v>15</v>
      </c>
      <c r="AC121" s="266" t="s">
        <v>150</v>
      </c>
      <c r="AD121" s="266" t="str">
        <f t="shared" si="22"/>
        <v>TRA_Mot</v>
      </c>
      <c r="AE121" s="266" t="str">
        <f t="shared" si="22"/>
        <v>WH10_11</v>
      </c>
      <c r="AF121" s="266">
        <f t="shared" si="12"/>
        <v>0.0203373562220637</v>
      </c>
      <c r="AG121" s="266" t="s">
        <v>132</v>
      </c>
      <c r="AH121" s="266" t="s">
        <v>21</v>
      </c>
      <c r="AL121" s="266" t="s">
        <v>150</v>
      </c>
      <c r="AM121" s="266" t="str">
        <f t="shared" si="23"/>
        <v>TRA_Mot</v>
      </c>
      <c r="AN121" s="266" t="str">
        <f t="shared" si="23"/>
        <v>WH10_11</v>
      </c>
      <c r="AO121" s="266">
        <f t="shared" si="14"/>
        <v>0.0228944317474162</v>
      </c>
      <c r="AP121" s="266" t="s">
        <v>132</v>
      </c>
      <c r="AQ121" s="266" t="s">
        <v>18</v>
      </c>
      <c r="AU121" s="266" t="s">
        <v>150</v>
      </c>
      <c r="AV121" s="266" t="str">
        <f t="shared" si="24"/>
        <v>TRA_Mot</v>
      </c>
      <c r="AW121" s="266" t="str">
        <f t="shared" si="24"/>
        <v>WH10_11</v>
      </c>
      <c r="AX121" s="266">
        <f t="shared" si="16"/>
        <v>0.0193167729407143</v>
      </c>
      <c r="AY121" s="266" t="s">
        <v>132</v>
      </c>
      <c r="AZ121" s="266" t="s">
        <v>17</v>
      </c>
      <c r="BD121" s="266" t="s">
        <v>150</v>
      </c>
      <c r="BE121" s="266" t="str">
        <f t="shared" si="25"/>
        <v>TRA_Mot</v>
      </c>
      <c r="BF121" s="266" t="str">
        <f t="shared" si="25"/>
        <v>WH10_11</v>
      </c>
      <c r="BG121" s="266">
        <f t="shared" si="21"/>
        <v>0.0228944317474162</v>
      </c>
      <c r="BH121" s="266" t="s">
        <v>132</v>
      </c>
      <c r="BI121" s="266" t="s">
        <v>19</v>
      </c>
      <c r="BM121" s="266" t="s">
        <v>150</v>
      </c>
      <c r="BN121" s="266" t="str">
        <f t="shared" si="26"/>
        <v>TRA_Mot</v>
      </c>
      <c r="BO121" s="266" t="str">
        <f t="shared" si="26"/>
        <v>WH10_11</v>
      </c>
      <c r="BP121" s="266">
        <f t="shared" si="19"/>
        <v>0.0193167729407143</v>
      </c>
      <c r="BQ121" s="266" t="s">
        <v>132</v>
      </c>
      <c r="BR121" s="266" t="s">
        <v>16</v>
      </c>
    </row>
    <row r="122" spans="2:70">
      <c r="B122" s="95" t="s">
        <v>150</v>
      </c>
      <c r="C122" t="s">
        <v>220</v>
      </c>
      <c r="D122" s="101" t="s">
        <v>157</v>
      </c>
      <c r="E122" s="101">
        <v>0.0992009132420091</v>
      </c>
      <c r="F122" s="95" t="s">
        <v>132</v>
      </c>
      <c r="K122" s="266" t="s">
        <v>150</v>
      </c>
      <c r="L122" s="266" t="str">
        <f t="shared" si="20"/>
        <v>TRA_Mot</v>
      </c>
      <c r="M122" s="266" t="s">
        <v>211</v>
      </c>
      <c r="N122" s="266">
        <f t="shared" si="8"/>
        <v>0.0213134263086159</v>
      </c>
      <c r="O122" s="266" t="s">
        <v>132</v>
      </c>
      <c r="P122" s="266" t="s">
        <v>20</v>
      </c>
      <c r="T122" s="266" t="s">
        <v>150</v>
      </c>
      <c r="U122" s="266" t="str">
        <f t="shared" si="27"/>
        <v>TRA_Mot</v>
      </c>
      <c r="V122" s="266" t="str">
        <f t="shared" si="27"/>
        <v>WH12_13</v>
      </c>
      <c r="W122" s="266">
        <f t="shared" si="10"/>
        <v>0.0281941532212526</v>
      </c>
      <c r="X122" s="266" t="s">
        <v>132</v>
      </c>
      <c r="Y122" s="266" t="s">
        <v>15</v>
      </c>
      <c r="AC122" s="266" t="s">
        <v>150</v>
      </c>
      <c r="AD122" s="266" t="str">
        <f t="shared" si="22"/>
        <v>TRA_Mot</v>
      </c>
      <c r="AE122" s="266" t="str">
        <f t="shared" si="22"/>
        <v>WH12_13</v>
      </c>
      <c r="AF122" s="266">
        <f t="shared" si="12"/>
        <v>0.0215779233299048</v>
      </c>
      <c r="AG122" s="266" t="s">
        <v>132</v>
      </c>
      <c r="AH122" s="266" t="s">
        <v>21</v>
      </c>
      <c r="AL122" s="266" t="s">
        <v>150</v>
      </c>
      <c r="AM122" s="266" t="str">
        <f t="shared" si="23"/>
        <v>TRA_Mot</v>
      </c>
      <c r="AN122" s="266" t="str">
        <f t="shared" si="23"/>
        <v>WH12_13</v>
      </c>
      <c r="AO122" s="266">
        <f t="shared" si="14"/>
        <v>0.0243699220566265</v>
      </c>
      <c r="AP122" s="266" t="s">
        <v>132</v>
      </c>
      <c r="AQ122" s="266" t="s">
        <v>18</v>
      </c>
      <c r="AU122" s="266" t="s">
        <v>150</v>
      </c>
      <c r="AV122" s="266" t="str">
        <f t="shared" si="24"/>
        <v>TRA_Mot</v>
      </c>
      <c r="AW122" s="266" t="str">
        <f t="shared" si="24"/>
        <v>WH12_13</v>
      </c>
      <c r="AX122" s="266">
        <f t="shared" si="16"/>
        <v>0.0217136791659968</v>
      </c>
      <c r="AY122" s="266" t="s">
        <v>132</v>
      </c>
      <c r="AZ122" s="266" t="s">
        <v>17</v>
      </c>
      <c r="BD122" s="266" t="s">
        <v>150</v>
      </c>
      <c r="BE122" s="266" t="str">
        <f t="shared" si="25"/>
        <v>TRA_Mot</v>
      </c>
      <c r="BF122" s="266" t="str">
        <f t="shared" si="25"/>
        <v>WH12_13</v>
      </c>
      <c r="BG122" s="266">
        <f t="shared" si="21"/>
        <v>0.0243699220566265</v>
      </c>
      <c r="BH122" s="266" t="s">
        <v>132</v>
      </c>
      <c r="BI122" s="266" t="s">
        <v>19</v>
      </c>
      <c r="BM122" s="266" t="s">
        <v>150</v>
      </c>
      <c r="BN122" s="266" t="str">
        <f t="shared" si="26"/>
        <v>TRA_Mot</v>
      </c>
      <c r="BO122" s="266" t="str">
        <f t="shared" si="26"/>
        <v>WH12_13</v>
      </c>
      <c r="BP122" s="266">
        <f t="shared" si="19"/>
        <v>0.0217136791659968</v>
      </c>
      <c r="BQ122" s="266" t="s">
        <v>132</v>
      </c>
      <c r="BR122" s="266" t="s">
        <v>16</v>
      </c>
    </row>
    <row r="123" spans="2:70">
      <c r="B123" s="102" t="s">
        <v>150</v>
      </c>
      <c r="C123" t="s">
        <v>220</v>
      </c>
      <c r="D123" s="101" t="s">
        <v>158</v>
      </c>
      <c r="E123" s="101">
        <v>0.108219178082192</v>
      </c>
      <c r="F123" s="95" t="s">
        <v>132</v>
      </c>
      <c r="K123" s="330" t="s">
        <v>150</v>
      </c>
      <c r="L123" s="266" t="str">
        <f t="shared" si="20"/>
        <v>TRA_Mot</v>
      </c>
      <c r="M123" s="266" t="s">
        <v>212</v>
      </c>
      <c r="N123" s="266">
        <f t="shared" si="8"/>
        <v>0.0224691056303517</v>
      </c>
      <c r="O123" s="266" t="s">
        <v>132</v>
      </c>
      <c r="P123" s="266" t="s">
        <v>20</v>
      </c>
      <c r="T123" s="266" t="s">
        <v>150</v>
      </c>
      <c r="U123" s="266" t="str">
        <f t="shared" si="27"/>
        <v>TRA_Mot</v>
      </c>
      <c r="V123" s="266" t="str">
        <f t="shared" si="27"/>
        <v>WH14_15</v>
      </c>
      <c r="W123" s="266">
        <f t="shared" si="10"/>
        <v>0.0277591077183275</v>
      </c>
      <c r="X123" s="266" t="s">
        <v>132</v>
      </c>
      <c r="Y123" s="266" t="s">
        <v>15</v>
      </c>
      <c r="AC123" s="266" t="s">
        <v>150</v>
      </c>
      <c r="AD123" s="266" t="str">
        <f t="shared" si="22"/>
        <v>TRA_Mot</v>
      </c>
      <c r="AE123" s="266" t="str">
        <f t="shared" si="22"/>
        <v>WH14_15</v>
      </c>
      <c r="AF123" s="266">
        <f t="shared" si="12"/>
        <v>0.0244372230846757</v>
      </c>
      <c r="AG123" s="266" t="s">
        <v>132</v>
      </c>
      <c r="AH123" s="266" t="s">
        <v>21</v>
      </c>
      <c r="AL123" s="266" t="s">
        <v>150</v>
      </c>
      <c r="AM123" s="266" t="str">
        <f t="shared" si="23"/>
        <v>TRA_Mot</v>
      </c>
      <c r="AN123" s="266" t="str">
        <f t="shared" si="23"/>
        <v>WH14_15</v>
      </c>
      <c r="AO123" s="266">
        <f t="shared" si="14"/>
        <v>0.0252966565536165</v>
      </c>
      <c r="AP123" s="266" t="s">
        <v>132</v>
      </c>
      <c r="AQ123" s="266" t="s">
        <v>18</v>
      </c>
      <c r="AU123" s="266" t="s">
        <v>150</v>
      </c>
      <c r="AV123" s="266" t="str">
        <f t="shared" si="24"/>
        <v>TRA_Mot</v>
      </c>
      <c r="AW123" s="266" t="str">
        <f t="shared" si="24"/>
        <v>WH14_15</v>
      </c>
      <c r="AX123" s="266">
        <f t="shared" si="16"/>
        <v>0.0231546162990083</v>
      </c>
      <c r="AY123" s="266" t="s">
        <v>132</v>
      </c>
      <c r="AZ123" s="266" t="s">
        <v>17</v>
      </c>
      <c r="BD123" s="266" t="s">
        <v>150</v>
      </c>
      <c r="BE123" s="266" t="str">
        <f t="shared" si="25"/>
        <v>TRA_Mot</v>
      </c>
      <c r="BF123" s="266" t="str">
        <f t="shared" si="25"/>
        <v>WH14_15</v>
      </c>
      <c r="BG123" s="266">
        <f t="shared" si="21"/>
        <v>0.0252966565536165</v>
      </c>
      <c r="BH123" s="266" t="s">
        <v>132</v>
      </c>
      <c r="BI123" s="266" t="s">
        <v>19</v>
      </c>
      <c r="BM123" s="266" t="s">
        <v>150</v>
      </c>
      <c r="BN123" s="266" t="str">
        <f t="shared" si="26"/>
        <v>TRA_Mot</v>
      </c>
      <c r="BO123" s="266" t="str">
        <f t="shared" si="26"/>
        <v>WH14_15</v>
      </c>
      <c r="BP123" s="266">
        <f t="shared" si="19"/>
        <v>0.0231546162990083</v>
      </c>
      <c r="BQ123" s="266" t="s">
        <v>132</v>
      </c>
      <c r="BR123" s="266" t="s">
        <v>16</v>
      </c>
    </row>
    <row r="124" spans="2:70">
      <c r="B124" s="95" t="s">
        <v>150</v>
      </c>
      <c r="C124" t="s">
        <v>220</v>
      </c>
      <c r="D124" s="101" t="s">
        <v>159</v>
      </c>
      <c r="E124" s="101">
        <v>0.00901826484018265</v>
      </c>
      <c r="F124" s="95" t="s">
        <v>132</v>
      </c>
      <c r="K124" s="266" t="s">
        <v>150</v>
      </c>
      <c r="L124" s="266" t="str">
        <f t="shared" si="20"/>
        <v>TRA_Mot</v>
      </c>
      <c r="M124" s="266" t="s">
        <v>213</v>
      </c>
      <c r="N124" s="266">
        <f t="shared" si="8"/>
        <v>0.0228058793544892</v>
      </c>
      <c r="O124" s="266" t="s">
        <v>132</v>
      </c>
      <c r="P124" s="266" t="s">
        <v>20</v>
      </c>
      <c r="T124" s="266" t="s">
        <v>150</v>
      </c>
      <c r="U124" s="266" t="str">
        <f t="shared" si="27"/>
        <v>TRA_Mot</v>
      </c>
      <c r="V124" s="266" t="str">
        <f t="shared" si="27"/>
        <v>WH16_17</v>
      </c>
      <c r="W124" s="266">
        <f t="shared" si="10"/>
        <v>0.0270225001421144</v>
      </c>
      <c r="X124" s="266" t="s">
        <v>132</v>
      </c>
      <c r="Y124" s="266" t="s">
        <v>15</v>
      </c>
      <c r="AC124" s="266" t="s">
        <v>150</v>
      </c>
      <c r="AD124" s="266" t="str">
        <f t="shared" si="22"/>
        <v>TRA_Mot</v>
      </c>
      <c r="AE124" s="266" t="str">
        <f t="shared" si="22"/>
        <v>WH16_17</v>
      </c>
      <c r="AF124" s="266">
        <f t="shared" si="12"/>
        <v>0.0257055276901567</v>
      </c>
      <c r="AG124" s="266" t="s">
        <v>132</v>
      </c>
      <c r="AH124" s="266" t="s">
        <v>21</v>
      </c>
      <c r="AL124" s="266" t="s">
        <v>150</v>
      </c>
      <c r="AM124" s="266" t="str">
        <f t="shared" si="23"/>
        <v>TRA_Mot</v>
      </c>
      <c r="AN124" s="266" t="str">
        <f t="shared" si="23"/>
        <v>WH16_17</v>
      </c>
      <c r="AO124" s="266">
        <f t="shared" si="14"/>
        <v>0.0253035348263485</v>
      </c>
      <c r="AP124" s="266" t="s">
        <v>132</v>
      </c>
      <c r="AQ124" s="266" t="s">
        <v>18</v>
      </c>
      <c r="AU124" s="266" t="s">
        <v>150</v>
      </c>
      <c r="AV124" s="266" t="str">
        <f t="shared" si="24"/>
        <v>TRA_Mot</v>
      </c>
      <c r="AW124" s="266" t="str">
        <f t="shared" si="24"/>
        <v>WH16_17</v>
      </c>
      <c r="AX124" s="266">
        <f t="shared" si="16"/>
        <v>0.0233585702637121</v>
      </c>
      <c r="AY124" s="266" t="s">
        <v>132</v>
      </c>
      <c r="AZ124" s="266" t="s">
        <v>17</v>
      </c>
      <c r="BD124" s="266" t="s">
        <v>150</v>
      </c>
      <c r="BE124" s="266" t="str">
        <f t="shared" si="25"/>
        <v>TRA_Mot</v>
      </c>
      <c r="BF124" s="266" t="str">
        <f t="shared" si="25"/>
        <v>WH16_17</v>
      </c>
      <c r="BG124" s="266">
        <f t="shared" si="21"/>
        <v>0.0253035348263485</v>
      </c>
      <c r="BH124" s="266" t="s">
        <v>132</v>
      </c>
      <c r="BI124" s="266" t="s">
        <v>19</v>
      </c>
      <c r="BM124" s="266" t="s">
        <v>150</v>
      </c>
      <c r="BN124" s="266" t="str">
        <f t="shared" si="26"/>
        <v>TRA_Mot</v>
      </c>
      <c r="BO124" s="266" t="str">
        <f t="shared" si="26"/>
        <v>WH16_17</v>
      </c>
      <c r="BP124" s="266">
        <f t="shared" si="19"/>
        <v>0.0233585702637121</v>
      </c>
      <c r="BQ124" s="266" t="s">
        <v>132</v>
      </c>
      <c r="BR124" s="266" t="s">
        <v>16</v>
      </c>
    </row>
    <row r="125" spans="2:70">
      <c r="B125" s="95" t="s">
        <v>150</v>
      </c>
      <c r="C125" t="s">
        <v>220</v>
      </c>
      <c r="D125" s="101" t="s">
        <v>160</v>
      </c>
      <c r="E125" s="101">
        <v>0.138127853881279</v>
      </c>
      <c r="F125" s="95" t="s">
        <v>132</v>
      </c>
      <c r="K125" s="266" t="s">
        <v>150</v>
      </c>
      <c r="L125" s="266" t="str">
        <f t="shared" si="20"/>
        <v>TRA_Mot</v>
      </c>
      <c r="M125" s="266" t="s">
        <v>214</v>
      </c>
      <c r="N125" s="266">
        <f t="shared" si="8"/>
        <v>0.0228335510535675</v>
      </c>
      <c r="O125" s="266" t="s">
        <v>132</v>
      </c>
      <c r="P125" s="266" t="s">
        <v>20</v>
      </c>
      <c r="T125" s="266" t="s">
        <v>150</v>
      </c>
      <c r="U125" s="266" t="str">
        <f t="shared" si="27"/>
        <v>TRA_Mot</v>
      </c>
      <c r="V125" s="266" t="str">
        <f t="shared" si="27"/>
        <v>WH18_19</v>
      </c>
      <c r="W125" s="266">
        <f t="shared" si="10"/>
        <v>0.0267517944660614</v>
      </c>
      <c r="X125" s="266" t="s">
        <v>132</v>
      </c>
      <c r="Y125" s="266" t="s">
        <v>15</v>
      </c>
      <c r="AC125" s="266" t="s">
        <v>150</v>
      </c>
      <c r="AD125" s="266" t="str">
        <f t="shared" si="22"/>
        <v>TRA_Mot</v>
      </c>
      <c r="AE125" s="266" t="str">
        <f t="shared" si="22"/>
        <v>WH18_19</v>
      </c>
      <c r="AF125" s="266">
        <f t="shared" si="12"/>
        <v>0.0255927943653416</v>
      </c>
      <c r="AG125" s="266" t="s">
        <v>132</v>
      </c>
      <c r="AH125" s="266" t="s">
        <v>21</v>
      </c>
      <c r="AL125" s="266" t="s">
        <v>150</v>
      </c>
      <c r="AM125" s="266" t="str">
        <f t="shared" si="23"/>
        <v>TRA_Mot</v>
      </c>
      <c r="AN125" s="266" t="str">
        <f t="shared" si="23"/>
        <v>WH18_19</v>
      </c>
      <c r="AO125" s="266">
        <f t="shared" si="14"/>
        <v>0.0249695860312862</v>
      </c>
      <c r="AP125" s="266" t="s">
        <v>132</v>
      </c>
      <c r="AQ125" s="266" t="s">
        <v>18</v>
      </c>
      <c r="AU125" s="266" t="s">
        <v>150</v>
      </c>
      <c r="AV125" s="266" t="str">
        <f t="shared" si="24"/>
        <v>TRA_Mot</v>
      </c>
      <c r="AW125" s="266" t="str">
        <f t="shared" si="24"/>
        <v>WH18_19</v>
      </c>
      <c r="AX125" s="266">
        <f t="shared" si="16"/>
        <v>0.023127630615324</v>
      </c>
      <c r="AY125" s="266" t="s">
        <v>132</v>
      </c>
      <c r="AZ125" s="266" t="s">
        <v>17</v>
      </c>
      <c r="BD125" s="266" t="s">
        <v>150</v>
      </c>
      <c r="BE125" s="266" t="str">
        <f t="shared" si="25"/>
        <v>TRA_Mot</v>
      </c>
      <c r="BF125" s="266" t="str">
        <f t="shared" si="25"/>
        <v>WH18_19</v>
      </c>
      <c r="BG125" s="266">
        <f t="shared" si="21"/>
        <v>0.0249695860312862</v>
      </c>
      <c r="BH125" s="266" t="s">
        <v>132</v>
      </c>
      <c r="BI125" s="266" t="s">
        <v>19</v>
      </c>
      <c r="BM125" s="266" t="s">
        <v>150</v>
      </c>
      <c r="BN125" s="266" t="str">
        <f t="shared" si="26"/>
        <v>TRA_Mot</v>
      </c>
      <c r="BO125" s="266" t="str">
        <f t="shared" si="26"/>
        <v>WH18_19</v>
      </c>
      <c r="BP125" s="266">
        <f t="shared" si="19"/>
        <v>0.023127630615324</v>
      </c>
      <c r="BQ125" s="266" t="s">
        <v>132</v>
      </c>
      <c r="BR125" s="266" t="s">
        <v>16</v>
      </c>
    </row>
    <row r="126" spans="2:70">
      <c r="B126" s="95" t="s">
        <v>150</v>
      </c>
      <c r="C126" t="s">
        <v>220</v>
      </c>
      <c r="D126" s="101" t="s">
        <v>161</v>
      </c>
      <c r="E126" s="101">
        <v>0.150684931506849</v>
      </c>
      <c r="F126" s="95" t="s">
        <v>132</v>
      </c>
      <c r="K126" s="266" t="s">
        <v>150</v>
      </c>
      <c r="L126" s="266" t="str">
        <f t="shared" si="20"/>
        <v>TRA_Mot</v>
      </c>
      <c r="M126" s="266" t="s">
        <v>215</v>
      </c>
      <c r="N126" s="266">
        <f t="shared" si="8"/>
        <v>0.0227154557821904</v>
      </c>
      <c r="O126" s="266" t="s">
        <v>132</v>
      </c>
      <c r="P126" s="266" t="s">
        <v>20</v>
      </c>
      <c r="T126" s="266" t="s">
        <v>150</v>
      </c>
      <c r="U126" s="266" t="str">
        <f t="shared" si="27"/>
        <v>TRA_Mot</v>
      </c>
      <c r="V126" s="266" t="str">
        <f t="shared" si="27"/>
        <v>WH20_21</v>
      </c>
      <c r="W126" s="266">
        <f t="shared" si="10"/>
        <v>0.0283933513791526</v>
      </c>
      <c r="X126" s="266" t="s">
        <v>132</v>
      </c>
      <c r="Y126" s="266" t="s">
        <v>15</v>
      </c>
      <c r="AC126" s="266" t="s">
        <v>150</v>
      </c>
      <c r="AD126" s="266" t="str">
        <f t="shared" si="22"/>
        <v>TRA_Mot</v>
      </c>
      <c r="AE126" s="266" t="str">
        <f t="shared" si="22"/>
        <v>WH20_21</v>
      </c>
      <c r="AF126" s="266">
        <f t="shared" si="12"/>
        <v>0.0251280963570105</v>
      </c>
      <c r="AG126" s="266" t="s">
        <v>132</v>
      </c>
      <c r="AH126" s="266" t="s">
        <v>21</v>
      </c>
      <c r="AL126" s="266" t="s">
        <v>150</v>
      </c>
      <c r="AM126" s="266" t="str">
        <f t="shared" si="23"/>
        <v>TRA_Mot</v>
      </c>
      <c r="AN126" s="266" t="str">
        <f t="shared" si="23"/>
        <v>WH20_21</v>
      </c>
      <c r="AO126" s="266">
        <f t="shared" si="14"/>
        <v>0.0251936667769471</v>
      </c>
      <c r="AP126" s="266" t="s">
        <v>132</v>
      </c>
      <c r="AQ126" s="266" t="s">
        <v>18</v>
      </c>
      <c r="AU126" s="266" t="s">
        <v>150</v>
      </c>
      <c r="AV126" s="266" t="str">
        <f t="shared" si="24"/>
        <v>TRA_Mot</v>
      </c>
      <c r="AW126" s="266" t="str">
        <f t="shared" si="24"/>
        <v>WH20_21</v>
      </c>
      <c r="AX126" s="266">
        <f t="shared" si="16"/>
        <v>0.0230669226777415</v>
      </c>
      <c r="AY126" s="266" t="s">
        <v>132</v>
      </c>
      <c r="AZ126" s="266" t="s">
        <v>17</v>
      </c>
      <c r="BD126" s="266" t="s">
        <v>150</v>
      </c>
      <c r="BE126" s="266" t="str">
        <f t="shared" si="25"/>
        <v>TRA_Mot</v>
      </c>
      <c r="BF126" s="266" t="str">
        <f t="shared" si="25"/>
        <v>WH20_21</v>
      </c>
      <c r="BG126" s="266">
        <f t="shared" si="21"/>
        <v>0.0251936667769471</v>
      </c>
      <c r="BH126" s="266" t="s">
        <v>132</v>
      </c>
      <c r="BI126" s="266" t="s">
        <v>19</v>
      </c>
      <c r="BM126" s="266" t="s">
        <v>150</v>
      </c>
      <c r="BN126" s="266" t="str">
        <f t="shared" si="26"/>
        <v>TRA_Mot</v>
      </c>
      <c r="BO126" s="266" t="str">
        <f t="shared" si="26"/>
        <v>WH20_21</v>
      </c>
      <c r="BP126" s="266">
        <f t="shared" si="19"/>
        <v>0.0230669226777415</v>
      </c>
      <c r="BQ126" s="266" t="s">
        <v>132</v>
      </c>
      <c r="BR126" s="266" t="s">
        <v>16</v>
      </c>
    </row>
    <row r="127" spans="2:70">
      <c r="B127" s="103" t="s">
        <v>150</v>
      </c>
      <c r="C127" t="s">
        <v>220</v>
      </c>
      <c r="D127" s="104" t="s">
        <v>162</v>
      </c>
      <c r="E127" s="104">
        <v>0.0125570776255708</v>
      </c>
      <c r="F127" s="105" t="s">
        <v>132</v>
      </c>
      <c r="K127" s="330" t="s">
        <v>150</v>
      </c>
      <c r="L127" s="266" t="str">
        <f t="shared" si="20"/>
        <v>TRA_Mot</v>
      </c>
      <c r="M127" s="266" t="s">
        <v>216</v>
      </c>
      <c r="N127" s="266">
        <f t="shared" si="8"/>
        <v>0.0228898262899369</v>
      </c>
      <c r="O127" s="266" t="s">
        <v>132</v>
      </c>
      <c r="P127" s="266" t="s">
        <v>20</v>
      </c>
      <c r="T127" s="266" t="s">
        <v>150</v>
      </c>
      <c r="U127" s="266" t="str">
        <f t="shared" si="27"/>
        <v>TRA_Mot</v>
      </c>
      <c r="V127" s="266" t="str">
        <f t="shared" si="27"/>
        <v>WH22_23</v>
      </c>
      <c r="W127" s="266">
        <f t="shared" si="10"/>
        <v>0.0283097816617008</v>
      </c>
      <c r="X127" s="266" t="s">
        <v>132</v>
      </c>
      <c r="Y127" s="266" t="s">
        <v>15</v>
      </c>
      <c r="AC127" s="266" t="s">
        <v>150</v>
      </c>
      <c r="AD127" s="266" t="str">
        <f t="shared" si="22"/>
        <v>TRA_Mot</v>
      </c>
      <c r="AE127" s="266" t="str">
        <f t="shared" si="22"/>
        <v>WH22_23</v>
      </c>
      <c r="AF127" s="266">
        <f t="shared" si="12"/>
        <v>0.0254920738775338</v>
      </c>
      <c r="AG127" s="266" t="s">
        <v>132</v>
      </c>
      <c r="AH127" s="266" t="s">
        <v>21</v>
      </c>
      <c r="AL127" s="266" t="s">
        <v>150</v>
      </c>
      <c r="AM127" s="266" t="str">
        <f t="shared" si="23"/>
        <v>TRA_Mot</v>
      </c>
      <c r="AN127" s="266" t="str">
        <f t="shared" si="23"/>
        <v>WH22_23</v>
      </c>
      <c r="AO127" s="266">
        <f t="shared" si="14"/>
        <v>0.025793097568826</v>
      </c>
      <c r="AP127" s="266" t="s">
        <v>132</v>
      </c>
      <c r="AQ127" s="266" t="s">
        <v>18</v>
      </c>
      <c r="AU127" s="266" t="s">
        <v>150</v>
      </c>
      <c r="AV127" s="266" t="str">
        <f t="shared" si="24"/>
        <v>TRA_Mot</v>
      </c>
      <c r="AW127" s="266" t="str">
        <f t="shared" si="24"/>
        <v>WH22_23</v>
      </c>
      <c r="AX127" s="266">
        <f t="shared" si="16"/>
        <v>0.0246581494217923</v>
      </c>
      <c r="AY127" s="266" t="s">
        <v>132</v>
      </c>
      <c r="AZ127" s="266" t="s">
        <v>17</v>
      </c>
      <c r="BD127" s="266" t="s">
        <v>150</v>
      </c>
      <c r="BE127" s="266" t="str">
        <f t="shared" si="25"/>
        <v>TRA_Mot</v>
      </c>
      <c r="BF127" s="266" t="str">
        <f t="shared" si="25"/>
        <v>WH22_23</v>
      </c>
      <c r="BG127" s="266">
        <f t="shared" si="21"/>
        <v>0.025793097568826</v>
      </c>
      <c r="BH127" s="266" t="s">
        <v>132</v>
      </c>
      <c r="BI127" s="266" t="s">
        <v>19</v>
      </c>
      <c r="BM127" s="266" t="s">
        <v>150</v>
      </c>
      <c r="BN127" s="266" t="str">
        <f t="shared" si="26"/>
        <v>TRA_Mot</v>
      </c>
      <c r="BO127" s="266" t="str">
        <f t="shared" si="26"/>
        <v>WH22_23</v>
      </c>
      <c r="BP127" s="266">
        <f t="shared" si="19"/>
        <v>0.0246581494217923</v>
      </c>
      <c r="BQ127" s="266" t="s">
        <v>132</v>
      </c>
      <c r="BR127" s="266" t="s">
        <v>16</v>
      </c>
    </row>
    <row r="128" spans="2:70">
      <c r="B128" s="95" t="s">
        <v>150</v>
      </c>
      <c r="C128" t="s">
        <v>221</v>
      </c>
      <c r="D128" s="101" t="s">
        <v>151</v>
      </c>
      <c r="E128" s="101">
        <v>0.0941780821917808</v>
      </c>
      <c r="F128" s="95" t="s">
        <v>132</v>
      </c>
      <c r="K128" s="266" t="s">
        <v>150</v>
      </c>
      <c r="L128" s="266" t="str">
        <f>C11</f>
        <v>TRA_Bus</v>
      </c>
      <c r="M128" s="266" t="str">
        <f t="shared" ref="M128:M191" si="28">M80</f>
        <v>RH0_1</v>
      </c>
      <c r="N128" s="266">
        <f t="shared" si="8"/>
        <v>0.0207246590371655</v>
      </c>
      <c r="O128" s="266" t="s">
        <v>132</v>
      </c>
      <c r="P128" s="266" t="s">
        <v>20</v>
      </c>
      <c r="T128" s="266" t="s">
        <v>150</v>
      </c>
      <c r="U128" s="266" t="str">
        <f t="shared" si="27"/>
        <v>TRA_Bus</v>
      </c>
      <c r="V128" s="266" t="str">
        <f t="shared" si="27"/>
        <v>RH0_1</v>
      </c>
      <c r="W128" s="266">
        <f t="shared" si="10"/>
        <v>0.0211149417251545</v>
      </c>
      <c r="X128" s="266" t="s">
        <v>132</v>
      </c>
      <c r="Y128" s="266" t="s">
        <v>15</v>
      </c>
      <c r="AC128" s="266" t="s">
        <v>150</v>
      </c>
      <c r="AD128" s="266" t="str">
        <f t="shared" ref="AD128:AE175" si="29">U128</f>
        <v>TRA_Bus</v>
      </c>
      <c r="AE128" s="266" t="str">
        <f t="shared" si="29"/>
        <v>RH0_1</v>
      </c>
      <c r="AF128" s="266">
        <f t="shared" si="12"/>
        <v>0.0215588607712188</v>
      </c>
      <c r="AG128" s="266" t="s">
        <v>132</v>
      </c>
      <c r="AH128" s="266" t="s">
        <v>21</v>
      </c>
      <c r="AL128" s="266" t="s">
        <v>150</v>
      </c>
      <c r="AM128" s="266" t="str">
        <f t="shared" ref="AM128:AN175" si="30">AD128</f>
        <v>TRA_Bus</v>
      </c>
      <c r="AN128" s="266" t="str">
        <f t="shared" si="30"/>
        <v>RH0_1</v>
      </c>
      <c r="AO128" s="266">
        <f t="shared" si="14"/>
        <v>0.0211002816156798</v>
      </c>
      <c r="AP128" s="266" t="s">
        <v>132</v>
      </c>
      <c r="AQ128" s="266" t="s">
        <v>18</v>
      </c>
      <c r="AU128" s="266" t="s">
        <v>150</v>
      </c>
      <c r="AV128" s="266" t="str">
        <f t="shared" ref="AV128:AW175" si="31">AM128</f>
        <v>TRA_Bus</v>
      </c>
      <c r="AW128" s="266" t="str">
        <f t="shared" si="31"/>
        <v>RH0_1</v>
      </c>
      <c r="AX128" s="266">
        <f t="shared" si="16"/>
        <v>0.0216553453978117</v>
      </c>
      <c r="AY128" s="266" t="s">
        <v>132</v>
      </c>
      <c r="AZ128" s="266" t="s">
        <v>17</v>
      </c>
      <c r="BD128" s="266" t="s">
        <v>150</v>
      </c>
      <c r="BE128" s="266" t="str">
        <f t="shared" ref="BE128:BF175" si="32">AV128</f>
        <v>TRA_Bus</v>
      </c>
      <c r="BF128" s="266" t="str">
        <f t="shared" si="32"/>
        <v>RH0_1</v>
      </c>
      <c r="BG128" s="266">
        <f t="shared" si="21"/>
        <v>0.0211002816156798</v>
      </c>
      <c r="BH128" s="266" t="s">
        <v>132</v>
      </c>
      <c r="BI128" s="266" t="s">
        <v>19</v>
      </c>
      <c r="BM128" s="266" t="s">
        <v>150</v>
      </c>
      <c r="BN128" s="266" t="str">
        <f t="shared" ref="BN128:BO175" si="33">BE128</f>
        <v>TRA_Bus</v>
      </c>
      <c r="BO128" s="266" t="str">
        <f t="shared" si="33"/>
        <v>RH0_1</v>
      </c>
      <c r="BP128" s="266">
        <f t="shared" si="19"/>
        <v>0.0216553453978117</v>
      </c>
      <c r="BQ128" s="266" t="s">
        <v>132</v>
      </c>
      <c r="BR128" s="266" t="s">
        <v>16</v>
      </c>
    </row>
    <row r="129" spans="2:70">
      <c r="B129" s="95" t="s">
        <v>150</v>
      </c>
      <c r="C129" t="s">
        <v>221</v>
      </c>
      <c r="D129" s="101" t="s">
        <v>152</v>
      </c>
      <c r="E129" s="101">
        <v>0.102739726027397</v>
      </c>
      <c r="F129" s="95" t="s">
        <v>132</v>
      </c>
      <c r="K129" s="266" t="s">
        <v>150</v>
      </c>
      <c r="L129" s="266" t="str">
        <f t="shared" ref="L129:L175" si="34">L128</f>
        <v>TRA_Bus</v>
      </c>
      <c r="M129" s="266" t="str">
        <f t="shared" si="28"/>
        <v>RH2_3</v>
      </c>
      <c r="N129" s="266">
        <f t="shared" si="8"/>
        <v>0.0206069139508455</v>
      </c>
      <c r="O129" s="266" t="s">
        <v>132</v>
      </c>
      <c r="P129" s="266" t="s">
        <v>20</v>
      </c>
      <c r="T129" s="266" t="s">
        <v>150</v>
      </c>
      <c r="U129" s="266" t="str">
        <f t="shared" ref="U129:V175" si="35">L129</f>
        <v>TRA_Bus</v>
      </c>
      <c r="V129" s="266" t="str">
        <f t="shared" si="35"/>
        <v>RH2_3</v>
      </c>
      <c r="W129" s="266">
        <f t="shared" si="10"/>
        <v>0.019269377650939</v>
      </c>
      <c r="X129" s="266" t="s">
        <v>132</v>
      </c>
      <c r="Y129" s="266" t="s">
        <v>15</v>
      </c>
      <c r="AC129" s="266" t="s">
        <v>150</v>
      </c>
      <c r="AD129" s="266" t="str">
        <f t="shared" si="29"/>
        <v>TRA_Bus</v>
      </c>
      <c r="AE129" s="266" t="str">
        <f t="shared" si="29"/>
        <v>RH2_3</v>
      </c>
      <c r="AF129" s="266">
        <f t="shared" si="12"/>
        <v>0.021716461727875</v>
      </c>
      <c r="AG129" s="266" t="s">
        <v>132</v>
      </c>
      <c r="AH129" s="266" t="s">
        <v>21</v>
      </c>
      <c r="AL129" s="266" t="s">
        <v>150</v>
      </c>
      <c r="AM129" s="266" t="str">
        <f t="shared" si="30"/>
        <v>TRA_Bus</v>
      </c>
      <c r="AN129" s="266" t="str">
        <f t="shared" si="30"/>
        <v>RH2_3</v>
      </c>
      <c r="AO129" s="266">
        <f t="shared" si="14"/>
        <v>0.0202044634746338</v>
      </c>
      <c r="AP129" s="266" t="s">
        <v>132</v>
      </c>
      <c r="AQ129" s="266" t="s">
        <v>18</v>
      </c>
      <c r="AU129" s="266" t="s">
        <v>150</v>
      </c>
      <c r="AV129" s="266" t="str">
        <f t="shared" si="31"/>
        <v>TRA_Bus</v>
      </c>
      <c r="AW129" s="266" t="str">
        <f t="shared" si="31"/>
        <v>RH2_3</v>
      </c>
      <c r="AX129" s="266">
        <f t="shared" si="16"/>
        <v>0.0197617928172299</v>
      </c>
      <c r="AY129" s="266" t="s">
        <v>132</v>
      </c>
      <c r="AZ129" s="266" t="s">
        <v>17</v>
      </c>
      <c r="BD129" s="266" t="s">
        <v>150</v>
      </c>
      <c r="BE129" s="266" t="str">
        <f t="shared" si="32"/>
        <v>TRA_Bus</v>
      </c>
      <c r="BF129" s="266" t="str">
        <f t="shared" si="32"/>
        <v>RH2_3</v>
      </c>
      <c r="BG129" s="266">
        <f t="shared" si="21"/>
        <v>0.0202044634746338</v>
      </c>
      <c r="BH129" s="266" t="s">
        <v>132</v>
      </c>
      <c r="BI129" s="266" t="s">
        <v>19</v>
      </c>
      <c r="BM129" s="266" t="s">
        <v>150</v>
      </c>
      <c r="BN129" s="266" t="str">
        <f t="shared" si="33"/>
        <v>TRA_Bus</v>
      </c>
      <c r="BO129" s="266" t="str">
        <f t="shared" si="33"/>
        <v>RH2_3</v>
      </c>
      <c r="BP129" s="266">
        <f t="shared" si="19"/>
        <v>0.0197617928172299</v>
      </c>
      <c r="BQ129" s="266" t="s">
        <v>132</v>
      </c>
      <c r="BR129" s="266" t="s">
        <v>16</v>
      </c>
    </row>
    <row r="130" spans="2:70">
      <c r="B130" s="95" t="s">
        <v>150</v>
      </c>
      <c r="C130" t="s">
        <v>221</v>
      </c>
      <c r="D130" s="101" t="s">
        <v>153</v>
      </c>
      <c r="E130" s="101">
        <v>0.00856164383561644</v>
      </c>
      <c r="F130" s="95" t="s">
        <v>132</v>
      </c>
      <c r="K130" s="266" t="s">
        <v>150</v>
      </c>
      <c r="L130" s="266" t="str">
        <f t="shared" si="34"/>
        <v>TRA_Bus</v>
      </c>
      <c r="M130" s="266" t="str">
        <f t="shared" si="28"/>
        <v>RH4_5</v>
      </c>
      <c r="N130" s="266">
        <f t="shared" si="8"/>
        <v>0.0199087438710615</v>
      </c>
      <c r="O130" s="266" t="s">
        <v>132</v>
      </c>
      <c r="P130" s="266" t="s">
        <v>20</v>
      </c>
      <c r="T130" s="266" t="s">
        <v>150</v>
      </c>
      <c r="U130" s="266" t="str">
        <f t="shared" si="35"/>
        <v>TRA_Bus</v>
      </c>
      <c r="V130" s="266" t="str">
        <f t="shared" si="35"/>
        <v>RH4_5</v>
      </c>
      <c r="W130" s="266">
        <f t="shared" si="10"/>
        <v>0.0185538915735157</v>
      </c>
      <c r="X130" s="266" t="s">
        <v>132</v>
      </c>
      <c r="Y130" s="266" t="s">
        <v>15</v>
      </c>
      <c r="AC130" s="266" t="s">
        <v>150</v>
      </c>
      <c r="AD130" s="266" t="str">
        <f t="shared" si="29"/>
        <v>TRA_Bus</v>
      </c>
      <c r="AE130" s="266" t="str">
        <f t="shared" si="29"/>
        <v>RH4_5</v>
      </c>
      <c r="AF130" s="266">
        <f t="shared" si="12"/>
        <v>0.0210410330240004</v>
      </c>
      <c r="AG130" s="266" t="s">
        <v>132</v>
      </c>
      <c r="AH130" s="266" t="s">
        <v>21</v>
      </c>
      <c r="AL130" s="266" t="s">
        <v>150</v>
      </c>
      <c r="AM130" s="266" t="str">
        <f t="shared" si="30"/>
        <v>TRA_Bus</v>
      </c>
      <c r="AN130" s="266" t="str">
        <f t="shared" si="30"/>
        <v>RH4_5</v>
      </c>
      <c r="AO130" s="266">
        <f t="shared" si="14"/>
        <v>0.0191598666763358</v>
      </c>
      <c r="AP130" s="266" t="s">
        <v>132</v>
      </c>
      <c r="AQ130" s="266" t="s">
        <v>18</v>
      </c>
      <c r="AU130" s="266" t="s">
        <v>150</v>
      </c>
      <c r="AV130" s="266" t="str">
        <f t="shared" si="31"/>
        <v>TRA_Bus</v>
      </c>
      <c r="AW130" s="266" t="str">
        <f t="shared" si="31"/>
        <v>RH4_5</v>
      </c>
      <c r="AX130" s="266">
        <f t="shared" si="16"/>
        <v>0.0176014946901204</v>
      </c>
      <c r="AY130" s="266" t="s">
        <v>132</v>
      </c>
      <c r="AZ130" s="266" t="s">
        <v>17</v>
      </c>
      <c r="BD130" s="266" t="s">
        <v>150</v>
      </c>
      <c r="BE130" s="266" t="str">
        <f t="shared" si="32"/>
        <v>TRA_Bus</v>
      </c>
      <c r="BF130" s="266" t="str">
        <f t="shared" si="32"/>
        <v>RH4_5</v>
      </c>
      <c r="BG130" s="266">
        <f t="shared" si="21"/>
        <v>0.0191598666763358</v>
      </c>
      <c r="BH130" s="266" t="s">
        <v>132</v>
      </c>
      <c r="BI130" s="266" t="s">
        <v>19</v>
      </c>
      <c r="BM130" s="266" t="s">
        <v>150</v>
      </c>
      <c r="BN130" s="266" t="str">
        <f t="shared" si="33"/>
        <v>TRA_Bus</v>
      </c>
      <c r="BO130" s="266" t="str">
        <f t="shared" si="33"/>
        <v>RH4_5</v>
      </c>
      <c r="BP130" s="266">
        <f t="shared" si="19"/>
        <v>0.0176014946901204</v>
      </c>
      <c r="BQ130" s="266" t="s">
        <v>132</v>
      </c>
      <c r="BR130" s="266" t="s">
        <v>16</v>
      </c>
    </row>
    <row r="131" spans="2:70">
      <c r="B131" s="102" t="s">
        <v>150</v>
      </c>
      <c r="C131" t="s">
        <v>221</v>
      </c>
      <c r="D131" s="101" t="s">
        <v>154</v>
      </c>
      <c r="E131" s="101">
        <v>0.126826484018265</v>
      </c>
      <c r="F131" s="95" t="s">
        <v>132</v>
      </c>
      <c r="K131" s="330" t="s">
        <v>150</v>
      </c>
      <c r="L131" s="266" t="str">
        <f t="shared" si="34"/>
        <v>TRA_Bus</v>
      </c>
      <c r="M131" s="266" t="str">
        <f t="shared" si="28"/>
        <v>RH6_7</v>
      </c>
      <c r="N131" s="266">
        <f t="shared" si="8"/>
        <v>0.019131142691048</v>
      </c>
      <c r="O131" s="266" t="s">
        <v>132</v>
      </c>
      <c r="P131" s="266" t="s">
        <v>20</v>
      </c>
      <c r="T131" s="266" t="s">
        <v>150</v>
      </c>
      <c r="U131" s="266" t="str">
        <f t="shared" si="35"/>
        <v>TRA_Bus</v>
      </c>
      <c r="V131" s="266" t="str">
        <f t="shared" si="35"/>
        <v>RH6_7</v>
      </c>
      <c r="W131" s="266">
        <f t="shared" si="10"/>
        <v>0.0188033521186996</v>
      </c>
      <c r="X131" s="266" t="s">
        <v>132</v>
      </c>
      <c r="Y131" s="266" t="s">
        <v>15</v>
      </c>
      <c r="AC131" s="266" t="s">
        <v>150</v>
      </c>
      <c r="AD131" s="266" t="str">
        <f t="shared" si="29"/>
        <v>TRA_Bus</v>
      </c>
      <c r="AE131" s="266" t="str">
        <f t="shared" si="29"/>
        <v>RH6_7</v>
      </c>
      <c r="AF131" s="266">
        <f t="shared" si="12"/>
        <v>0.0186236423856643</v>
      </c>
      <c r="AG131" s="266" t="s">
        <v>132</v>
      </c>
      <c r="AH131" s="266" t="s">
        <v>21</v>
      </c>
      <c r="AL131" s="266" t="s">
        <v>150</v>
      </c>
      <c r="AM131" s="266" t="str">
        <f t="shared" si="30"/>
        <v>TRA_Bus</v>
      </c>
      <c r="AN131" s="266" t="str">
        <f t="shared" si="30"/>
        <v>RH6_7</v>
      </c>
      <c r="AO131" s="266">
        <f t="shared" si="14"/>
        <v>0.0183190275812949</v>
      </c>
      <c r="AP131" s="266" t="s">
        <v>132</v>
      </c>
      <c r="AQ131" s="266" t="s">
        <v>18</v>
      </c>
      <c r="AU131" s="266" t="s">
        <v>150</v>
      </c>
      <c r="AV131" s="266" t="str">
        <f t="shared" si="31"/>
        <v>TRA_Bus</v>
      </c>
      <c r="AW131" s="266" t="str">
        <f t="shared" si="31"/>
        <v>RH6_7</v>
      </c>
      <c r="AX131" s="266">
        <f t="shared" si="16"/>
        <v>0.0167442934477807</v>
      </c>
      <c r="AY131" s="266" t="s">
        <v>132</v>
      </c>
      <c r="AZ131" s="266" t="s">
        <v>17</v>
      </c>
      <c r="BD131" s="266" t="s">
        <v>150</v>
      </c>
      <c r="BE131" s="266" t="str">
        <f t="shared" si="32"/>
        <v>TRA_Bus</v>
      </c>
      <c r="BF131" s="266" t="str">
        <f t="shared" si="32"/>
        <v>RH6_7</v>
      </c>
      <c r="BG131" s="266">
        <f t="shared" si="21"/>
        <v>0.0183190275812949</v>
      </c>
      <c r="BH131" s="266" t="s">
        <v>132</v>
      </c>
      <c r="BI131" s="266" t="s">
        <v>19</v>
      </c>
      <c r="BM131" s="266" t="s">
        <v>150</v>
      </c>
      <c r="BN131" s="266" t="str">
        <f t="shared" si="33"/>
        <v>TRA_Bus</v>
      </c>
      <c r="BO131" s="266" t="str">
        <f t="shared" si="33"/>
        <v>RH6_7</v>
      </c>
      <c r="BP131" s="266">
        <f t="shared" si="19"/>
        <v>0.0167442934477807</v>
      </c>
      <c r="BQ131" s="266" t="s">
        <v>132</v>
      </c>
      <c r="BR131" s="266" t="s">
        <v>16</v>
      </c>
    </row>
    <row r="132" spans="2:70">
      <c r="B132" s="95" t="s">
        <v>150</v>
      </c>
      <c r="C132" t="s">
        <v>221</v>
      </c>
      <c r="D132" s="101" t="s">
        <v>155</v>
      </c>
      <c r="E132" s="101">
        <v>0.138356164383562</v>
      </c>
      <c r="F132" s="95" t="s">
        <v>132</v>
      </c>
      <c r="K132" s="266" t="s">
        <v>150</v>
      </c>
      <c r="L132" s="266" t="str">
        <f t="shared" si="34"/>
        <v>TRA_Bus</v>
      </c>
      <c r="M132" s="266" t="str">
        <f t="shared" si="28"/>
        <v>RH8_9</v>
      </c>
      <c r="N132" s="266">
        <f t="shared" si="8"/>
        <v>0.0188308994526831</v>
      </c>
      <c r="O132" s="266" t="s">
        <v>132</v>
      </c>
      <c r="P132" s="266" t="s">
        <v>20</v>
      </c>
      <c r="T132" s="266" t="s">
        <v>150</v>
      </c>
      <c r="U132" s="266" t="str">
        <f t="shared" si="35"/>
        <v>TRA_Bus</v>
      </c>
      <c r="V132" s="266" t="str">
        <f t="shared" si="35"/>
        <v>RH8_9</v>
      </c>
      <c r="W132" s="266">
        <f t="shared" si="10"/>
        <v>0.0202757842956449</v>
      </c>
      <c r="X132" s="266" t="s">
        <v>132</v>
      </c>
      <c r="Y132" s="266" t="s">
        <v>15</v>
      </c>
      <c r="AC132" s="266" t="s">
        <v>150</v>
      </c>
      <c r="AD132" s="266" t="str">
        <f t="shared" si="29"/>
        <v>TRA_Bus</v>
      </c>
      <c r="AE132" s="266" t="str">
        <f t="shared" si="29"/>
        <v>RH8_9</v>
      </c>
      <c r="AF132" s="266">
        <f t="shared" si="12"/>
        <v>0.0171569347582401</v>
      </c>
      <c r="AG132" s="266" t="s">
        <v>132</v>
      </c>
      <c r="AH132" s="266" t="s">
        <v>21</v>
      </c>
      <c r="AL132" s="266" t="s">
        <v>150</v>
      </c>
      <c r="AM132" s="266" t="str">
        <f t="shared" si="30"/>
        <v>TRA_Bus</v>
      </c>
      <c r="AN132" s="266" t="str">
        <f t="shared" si="30"/>
        <v>RH8_9</v>
      </c>
      <c r="AO132" s="266">
        <f t="shared" si="14"/>
        <v>0.0183672329720752</v>
      </c>
      <c r="AP132" s="266" t="s">
        <v>132</v>
      </c>
      <c r="AQ132" s="266" t="s">
        <v>18</v>
      </c>
      <c r="AU132" s="266" t="s">
        <v>150</v>
      </c>
      <c r="AV132" s="266" t="str">
        <f t="shared" si="31"/>
        <v>TRA_Bus</v>
      </c>
      <c r="AW132" s="266" t="str">
        <f t="shared" si="31"/>
        <v>RH8_9</v>
      </c>
      <c r="AX132" s="266">
        <f t="shared" si="16"/>
        <v>0.0168878417223846</v>
      </c>
      <c r="AY132" s="266" t="s">
        <v>132</v>
      </c>
      <c r="AZ132" s="266" t="s">
        <v>17</v>
      </c>
      <c r="BD132" s="266" t="s">
        <v>150</v>
      </c>
      <c r="BE132" s="266" t="str">
        <f t="shared" si="32"/>
        <v>TRA_Bus</v>
      </c>
      <c r="BF132" s="266" t="str">
        <f t="shared" si="32"/>
        <v>RH8_9</v>
      </c>
      <c r="BG132" s="266">
        <f t="shared" si="21"/>
        <v>0.0183672329720752</v>
      </c>
      <c r="BH132" s="266" t="s">
        <v>132</v>
      </c>
      <c r="BI132" s="266" t="s">
        <v>19</v>
      </c>
      <c r="BM132" s="266" t="s">
        <v>150</v>
      </c>
      <c r="BN132" s="266" t="str">
        <f t="shared" si="33"/>
        <v>TRA_Bus</v>
      </c>
      <c r="BO132" s="266" t="str">
        <f t="shared" si="33"/>
        <v>RH8_9</v>
      </c>
      <c r="BP132" s="266">
        <f t="shared" si="19"/>
        <v>0.0168878417223846</v>
      </c>
      <c r="BQ132" s="266" t="s">
        <v>132</v>
      </c>
      <c r="BR132" s="266" t="s">
        <v>16</v>
      </c>
    </row>
    <row r="133" spans="2:70">
      <c r="B133" s="95" t="s">
        <v>150</v>
      </c>
      <c r="C133" t="s">
        <v>221</v>
      </c>
      <c r="D133" s="101" t="s">
        <v>156</v>
      </c>
      <c r="E133" s="101">
        <v>0.0115296803652968</v>
      </c>
      <c r="F133" s="95" t="s">
        <v>132</v>
      </c>
      <c r="K133" s="266" t="s">
        <v>150</v>
      </c>
      <c r="L133" s="266" t="str">
        <f t="shared" si="34"/>
        <v>TRA_Bus</v>
      </c>
      <c r="M133" s="266" t="str">
        <f t="shared" si="28"/>
        <v>RH10_11</v>
      </c>
      <c r="N133" s="266">
        <f t="shared" si="8"/>
        <v>0.0188922096207154</v>
      </c>
      <c r="O133" s="266" t="s">
        <v>132</v>
      </c>
      <c r="P133" s="266" t="s">
        <v>20</v>
      </c>
      <c r="T133" s="266" t="s">
        <v>150</v>
      </c>
      <c r="U133" s="266" t="str">
        <f t="shared" si="35"/>
        <v>TRA_Bus</v>
      </c>
      <c r="V133" s="266" t="str">
        <f t="shared" si="35"/>
        <v>RH10_11</v>
      </c>
      <c r="W133" s="266">
        <f t="shared" si="10"/>
        <v>0.0226727094068072</v>
      </c>
      <c r="X133" s="266" t="s">
        <v>132</v>
      </c>
      <c r="Y133" s="266" t="s">
        <v>15</v>
      </c>
      <c r="AC133" s="266" t="s">
        <v>150</v>
      </c>
      <c r="AD133" s="266" t="str">
        <f t="shared" si="29"/>
        <v>TRA_Bus</v>
      </c>
      <c r="AE133" s="266" t="str">
        <f t="shared" si="29"/>
        <v>RH10_11</v>
      </c>
      <c r="AF133" s="266">
        <f t="shared" si="12"/>
        <v>0.016996069788382</v>
      </c>
      <c r="AG133" s="266" t="s">
        <v>132</v>
      </c>
      <c r="AH133" s="266" t="s">
        <v>21</v>
      </c>
      <c r="AL133" s="266" t="s">
        <v>150</v>
      </c>
      <c r="AM133" s="266" t="str">
        <f t="shared" si="30"/>
        <v>TRA_Bus</v>
      </c>
      <c r="AN133" s="266" t="str">
        <f t="shared" si="30"/>
        <v>RH10_11</v>
      </c>
      <c r="AO133" s="266">
        <f t="shared" si="14"/>
        <v>0.0195161233742294</v>
      </c>
      <c r="AP133" s="266" t="s">
        <v>132</v>
      </c>
      <c r="AQ133" s="266" t="s">
        <v>18</v>
      </c>
      <c r="AU133" s="266" t="s">
        <v>150</v>
      </c>
      <c r="AV133" s="266" t="str">
        <f t="shared" si="31"/>
        <v>TRA_Bus</v>
      </c>
      <c r="AW133" s="266" t="str">
        <f t="shared" si="31"/>
        <v>RH10_11</v>
      </c>
      <c r="AX133" s="266">
        <f t="shared" si="16"/>
        <v>0.0187422674180833</v>
      </c>
      <c r="AY133" s="266" t="s">
        <v>132</v>
      </c>
      <c r="AZ133" s="266" t="s">
        <v>17</v>
      </c>
      <c r="BD133" s="266" t="s">
        <v>150</v>
      </c>
      <c r="BE133" s="266" t="str">
        <f t="shared" si="32"/>
        <v>TRA_Bus</v>
      </c>
      <c r="BF133" s="266" t="str">
        <f t="shared" si="32"/>
        <v>RH10_11</v>
      </c>
      <c r="BG133" s="266">
        <f t="shared" si="21"/>
        <v>0.0195161233742294</v>
      </c>
      <c r="BH133" s="266" t="s">
        <v>132</v>
      </c>
      <c r="BI133" s="266" t="s">
        <v>19</v>
      </c>
      <c r="BM133" s="266" t="s">
        <v>150</v>
      </c>
      <c r="BN133" s="266" t="str">
        <f t="shared" si="33"/>
        <v>TRA_Bus</v>
      </c>
      <c r="BO133" s="266" t="str">
        <f t="shared" si="33"/>
        <v>RH10_11</v>
      </c>
      <c r="BP133" s="266">
        <f t="shared" si="19"/>
        <v>0.0187422674180833</v>
      </c>
      <c r="BQ133" s="266" t="s">
        <v>132</v>
      </c>
      <c r="BR133" s="266" t="s">
        <v>16</v>
      </c>
    </row>
    <row r="134" spans="2:70">
      <c r="B134" s="95" t="s">
        <v>150</v>
      </c>
      <c r="C134" t="s">
        <v>221</v>
      </c>
      <c r="D134" s="101" t="s">
        <v>157</v>
      </c>
      <c r="E134" s="101">
        <v>0.0992009132420091</v>
      </c>
      <c r="F134" s="95" t="s">
        <v>132</v>
      </c>
      <c r="K134" s="266" t="s">
        <v>150</v>
      </c>
      <c r="L134" s="266" t="str">
        <f t="shared" si="34"/>
        <v>TRA_Bus</v>
      </c>
      <c r="M134" s="266" t="str">
        <f t="shared" si="28"/>
        <v>RH12_13</v>
      </c>
      <c r="N134" s="266">
        <f t="shared" si="8"/>
        <v>0.0197356728752531</v>
      </c>
      <c r="O134" s="266" t="s">
        <v>132</v>
      </c>
      <c r="P134" s="266" t="s">
        <v>20</v>
      </c>
      <c r="T134" s="266" t="s">
        <v>150</v>
      </c>
      <c r="U134" s="266" t="str">
        <f t="shared" si="35"/>
        <v>TRA_Bus</v>
      </c>
      <c r="V134" s="266" t="str">
        <f t="shared" si="35"/>
        <v>RH12_13</v>
      </c>
      <c r="W134" s="266">
        <f t="shared" si="10"/>
        <v>0.0227084613240583</v>
      </c>
      <c r="X134" s="266" t="s">
        <v>132</v>
      </c>
      <c r="Y134" s="266" t="s">
        <v>15</v>
      </c>
      <c r="AC134" s="266" t="s">
        <v>150</v>
      </c>
      <c r="AD134" s="266" t="str">
        <f t="shared" si="29"/>
        <v>TRA_Bus</v>
      </c>
      <c r="AE134" s="266" t="str">
        <f t="shared" si="29"/>
        <v>RH12_13</v>
      </c>
      <c r="AF134" s="266">
        <f t="shared" si="12"/>
        <v>0.0181900219421491</v>
      </c>
      <c r="AG134" s="266" t="s">
        <v>132</v>
      </c>
      <c r="AH134" s="266" t="s">
        <v>21</v>
      </c>
      <c r="AL134" s="266" t="s">
        <v>150</v>
      </c>
      <c r="AM134" s="266" t="str">
        <f t="shared" si="30"/>
        <v>TRA_Bus</v>
      </c>
      <c r="AN134" s="266" t="str">
        <f t="shared" si="30"/>
        <v>RH12_13</v>
      </c>
      <c r="AO134" s="266">
        <f t="shared" si="14"/>
        <v>0.0203929774116346</v>
      </c>
      <c r="AP134" s="266" t="s">
        <v>132</v>
      </c>
      <c r="AQ134" s="266" t="s">
        <v>18</v>
      </c>
      <c r="AU134" s="266" t="s">
        <v>150</v>
      </c>
      <c r="AV134" s="266" t="str">
        <f t="shared" si="31"/>
        <v>TRA_Bus</v>
      </c>
      <c r="AW134" s="266" t="str">
        <f t="shared" si="31"/>
        <v>RH12_13</v>
      </c>
      <c r="AX134" s="266">
        <f t="shared" si="16"/>
        <v>0.0203766512243404</v>
      </c>
      <c r="AY134" s="266" t="s">
        <v>132</v>
      </c>
      <c r="AZ134" s="266" t="s">
        <v>17</v>
      </c>
      <c r="BD134" s="266" t="s">
        <v>150</v>
      </c>
      <c r="BE134" s="266" t="str">
        <f t="shared" si="32"/>
        <v>TRA_Bus</v>
      </c>
      <c r="BF134" s="266" t="str">
        <f t="shared" si="32"/>
        <v>RH12_13</v>
      </c>
      <c r="BG134" s="266">
        <f t="shared" si="21"/>
        <v>0.0203929774116346</v>
      </c>
      <c r="BH134" s="266" t="s">
        <v>132</v>
      </c>
      <c r="BI134" s="266" t="s">
        <v>19</v>
      </c>
      <c r="BM134" s="266" t="s">
        <v>150</v>
      </c>
      <c r="BN134" s="266" t="str">
        <f t="shared" si="33"/>
        <v>TRA_Bus</v>
      </c>
      <c r="BO134" s="266" t="str">
        <f t="shared" si="33"/>
        <v>RH12_13</v>
      </c>
      <c r="BP134" s="266">
        <f t="shared" si="19"/>
        <v>0.0203766512243404</v>
      </c>
      <c r="BQ134" s="266" t="s">
        <v>132</v>
      </c>
      <c r="BR134" s="266" t="s">
        <v>16</v>
      </c>
    </row>
    <row r="135" spans="2:70">
      <c r="B135" s="102" t="s">
        <v>150</v>
      </c>
      <c r="C135" t="s">
        <v>221</v>
      </c>
      <c r="D135" s="101" t="s">
        <v>158</v>
      </c>
      <c r="E135" s="101">
        <v>0.108219178082192</v>
      </c>
      <c r="F135" s="95" t="s">
        <v>132</v>
      </c>
      <c r="K135" s="330" t="s">
        <v>150</v>
      </c>
      <c r="L135" s="266" t="str">
        <f t="shared" si="34"/>
        <v>TRA_Bus</v>
      </c>
      <c r="M135" s="266" t="str">
        <f t="shared" si="28"/>
        <v>RH14_15</v>
      </c>
      <c r="N135" s="266">
        <f t="shared" si="8"/>
        <v>0.0205351902664844</v>
      </c>
      <c r="O135" s="266" t="s">
        <v>132</v>
      </c>
      <c r="P135" s="266" t="s">
        <v>20</v>
      </c>
      <c r="T135" s="266" t="s">
        <v>150</v>
      </c>
      <c r="U135" s="266" t="str">
        <f t="shared" si="35"/>
        <v>TRA_Bus</v>
      </c>
      <c r="V135" s="266" t="str">
        <f t="shared" si="35"/>
        <v>RH14_15</v>
      </c>
      <c r="W135" s="266">
        <f t="shared" si="10"/>
        <v>0.0220528299189836</v>
      </c>
      <c r="X135" s="266" t="s">
        <v>132</v>
      </c>
      <c r="Y135" s="266" t="s">
        <v>15</v>
      </c>
      <c r="AC135" s="266" t="s">
        <v>150</v>
      </c>
      <c r="AD135" s="266" t="str">
        <f t="shared" si="29"/>
        <v>TRA_Bus</v>
      </c>
      <c r="AE135" s="266" t="str">
        <f t="shared" si="29"/>
        <v>RH14_15</v>
      </c>
      <c r="AF135" s="266">
        <f t="shared" si="12"/>
        <v>0.0209674919745702</v>
      </c>
      <c r="AG135" s="266" t="s">
        <v>132</v>
      </c>
      <c r="AH135" s="266" t="s">
        <v>21</v>
      </c>
      <c r="AL135" s="266" t="s">
        <v>150</v>
      </c>
      <c r="AM135" s="266" t="str">
        <f t="shared" si="30"/>
        <v>TRA_Bus</v>
      </c>
      <c r="AN135" s="266" t="str">
        <f t="shared" si="30"/>
        <v>RH14_15</v>
      </c>
      <c r="AO135" s="266">
        <f t="shared" si="14"/>
        <v>0.0210417023326588</v>
      </c>
      <c r="AP135" s="266" t="s">
        <v>132</v>
      </c>
      <c r="AQ135" s="266" t="s">
        <v>18</v>
      </c>
      <c r="AU135" s="266" t="s">
        <v>150</v>
      </c>
      <c r="AV135" s="266" t="str">
        <f t="shared" si="31"/>
        <v>TRA_Bus</v>
      </c>
      <c r="AW135" s="266" t="str">
        <f t="shared" si="31"/>
        <v>RH14_15</v>
      </c>
      <c r="AX135" s="266">
        <f t="shared" si="16"/>
        <v>0.0207782387307691</v>
      </c>
      <c r="AY135" s="266" t="s">
        <v>132</v>
      </c>
      <c r="AZ135" s="266" t="s">
        <v>17</v>
      </c>
      <c r="BD135" s="266" t="s">
        <v>150</v>
      </c>
      <c r="BE135" s="266" t="str">
        <f t="shared" si="32"/>
        <v>TRA_Bus</v>
      </c>
      <c r="BF135" s="266" t="str">
        <f t="shared" si="32"/>
        <v>RH14_15</v>
      </c>
      <c r="BG135" s="266">
        <f t="shared" si="21"/>
        <v>0.0210417023326588</v>
      </c>
      <c r="BH135" s="266" t="s">
        <v>132</v>
      </c>
      <c r="BI135" s="266" t="s">
        <v>19</v>
      </c>
      <c r="BM135" s="266" t="s">
        <v>150</v>
      </c>
      <c r="BN135" s="266" t="str">
        <f t="shared" si="33"/>
        <v>TRA_Bus</v>
      </c>
      <c r="BO135" s="266" t="str">
        <f t="shared" si="33"/>
        <v>RH14_15</v>
      </c>
      <c r="BP135" s="266">
        <f t="shared" si="19"/>
        <v>0.0207782387307691</v>
      </c>
      <c r="BQ135" s="266" t="s">
        <v>132</v>
      </c>
      <c r="BR135" s="266" t="s">
        <v>16</v>
      </c>
    </row>
    <row r="136" spans="2:70">
      <c r="B136" s="95" t="s">
        <v>150</v>
      </c>
      <c r="C136" t="s">
        <v>221</v>
      </c>
      <c r="D136" s="101" t="s">
        <v>159</v>
      </c>
      <c r="E136" s="101">
        <v>0.00901826484018265</v>
      </c>
      <c r="F136" s="95" t="s">
        <v>132</v>
      </c>
      <c r="K136" s="266" t="s">
        <v>150</v>
      </c>
      <c r="L136" s="266" t="str">
        <f t="shared" si="34"/>
        <v>TRA_Bus</v>
      </c>
      <c r="M136" s="266" t="str">
        <f t="shared" si="28"/>
        <v>RH16_17</v>
      </c>
      <c r="N136" s="266">
        <f t="shared" si="8"/>
        <v>0.0208967198623784</v>
      </c>
      <c r="O136" s="266" t="s">
        <v>132</v>
      </c>
      <c r="P136" s="266" t="s">
        <v>20</v>
      </c>
      <c r="T136" s="266" t="s">
        <v>150</v>
      </c>
      <c r="U136" s="266" t="str">
        <f t="shared" si="35"/>
        <v>TRA_Bus</v>
      </c>
      <c r="V136" s="266" t="str">
        <f t="shared" si="35"/>
        <v>RH16_17</v>
      </c>
      <c r="W136" s="266">
        <f t="shared" si="10"/>
        <v>0.0211925188192021</v>
      </c>
      <c r="X136" s="266" t="s">
        <v>132</v>
      </c>
      <c r="Y136" s="266" t="s">
        <v>15</v>
      </c>
      <c r="AC136" s="266" t="s">
        <v>150</v>
      </c>
      <c r="AD136" s="266" t="str">
        <f t="shared" si="29"/>
        <v>TRA_Bus</v>
      </c>
      <c r="AE136" s="266" t="str">
        <f t="shared" si="29"/>
        <v>RH16_17</v>
      </c>
      <c r="AF136" s="266">
        <f t="shared" si="12"/>
        <v>0.0218963821038514</v>
      </c>
      <c r="AG136" s="266" t="s">
        <v>132</v>
      </c>
      <c r="AH136" s="266" t="s">
        <v>21</v>
      </c>
      <c r="AL136" s="266" t="s">
        <v>150</v>
      </c>
      <c r="AM136" s="266" t="str">
        <f t="shared" si="30"/>
        <v>TRA_Bus</v>
      </c>
      <c r="AN136" s="266" t="str">
        <f t="shared" si="30"/>
        <v>RH16_17</v>
      </c>
      <c r="AO136" s="266">
        <f t="shared" si="14"/>
        <v>0.0210314702528813</v>
      </c>
      <c r="AP136" s="266" t="s">
        <v>132</v>
      </c>
      <c r="AQ136" s="266" t="s">
        <v>18</v>
      </c>
      <c r="AU136" s="266" t="s">
        <v>150</v>
      </c>
      <c r="AV136" s="266" t="str">
        <f t="shared" si="31"/>
        <v>TRA_Bus</v>
      </c>
      <c r="AW136" s="266" t="str">
        <f t="shared" si="31"/>
        <v>RH16_17</v>
      </c>
      <c r="AX136" s="266">
        <f t="shared" si="16"/>
        <v>0.0206919007593365</v>
      </c>
      <c r="AY136" s="266" t="s">
        <v>132</v>
      </c>
      <c r="AZ136" s="266" t="s">
        <v>17</v>
      </c>
      <c r="BD136" s="266" t="s">
        <v>150</v>
      </c>
      <c r="BE136" s="266" t="str">
        <f t="shared" si="32"/>
        <v>TRA_Bus</v>
      </c>
      <c r="BF136" s="266" t="str">
        <f t="shared" si="32"/>
        <v>RH16_17</v>
      </c>
      <c r="BG136" s="266">
        <f t="shared" si="21"/>
        <v>0.0210314702528813</v>
      </c>
      <c r="BH136" s="266" t="s">
        <v>132</v>
      </c>
      <c r="BI136" s="266" t="s">
        <v>19</v>
      </c>
      <c r="BM136" s="266" t="s">
        <v>150</v>
      </c>
      <c r="BN136" s="266" t="str">
        <f t="shared" si="33"/>
        <v>TRA_Bus</v>
      </c>
      <c r="BO136" s="266" t="str">
        <f t="shared" si="33"/>
        <v>RH16_17</v>
      </c>
      <c r="BP136" s="266">
        <f t="shared" si="19"/>
        <v>0.0206919007593365</v>
      </c>
      <c r="BQ136" s="266" t="s">
        <v>132</v>
      </c>
      <c r="BR136" s="266" t="s">
        <v>16</v>
      </c>
    </row>
    <row r="137" spans="2:70">
      <c r="B137" s="95" t="s">
        <v>150</v>
      </c>
      <c r="C137" t="s">
        <v>221</v>
      </c>
      <c r="D137" s="101" t="s">
        <v>160</v>
      </c>
      <c r="E137" s="101">
        <v>0.138127853881279</v>
      </c>
      <c r="F137" s="95" t="s">
        <v>132</v>
      </c>
      <c r="K137" s="266" t="s">
        <v>150</v>
      </c>
      <c r="L137" s="266" t="str">
        <f t="shared" si="34"/>
        <v>TRA_Bus</v>
      </c>
      <c r="M137" s="266" t="str">
        <f t="shared" si="28"/>
        <v>RH18_19</v>
      </c>
      <c r="N137" s="266">
        <f t="shared" si="8"/>
        <v>0.0208657701701157</v>
      </c>
      <c r="O137" s="266" t="s">
        <v>132</v>
      </c>
      <c r="P137" s="266" t="s">
        <v>20</v>
      </c>
      <c r="T137" s="266" t="s">
        <v>150</v>
      </c>
      <c r="U137" s="266" t="str">
        <f t="shared" si="35"/>
        <v>TRA_Bus</v>
      </c>
      <c r="V137" s="266" t="str">
        <f t="shared" si="35"/>
        <v>RH18_19</v>
      </c>
      <c r="W137" s="266">
        <f t="shared" si="10"/>
        <v>0.0211344683567324</v>
      </c>
      <c r="X137" s="266" t="s">
        <v>132</v>
      </c>
      <c r="Y137" s="266" t="s">
        <v>15</v>
      </c>
      <c r="AC137" s="266" t="s">
        <v>150</v>
      </c>
      <c r="AD137" s="266" t="str">
        <f t="shared" si="29"/>
        <v>TRA_Bus</v>
      </c>
      <c r="AE137" s="266" t="str">
        <f t="shared" si="29"/>
        <v>RH18_19</v>
      </c>
      <c r="AF137" s="266">
        <f t="shared" si="12"/>
        <v>0.0217155355129377</v>
      </c>
      <c r="AG137" s="266" t="s">
        <v>132</v>
      </c>
      <c r="AH137" s="266" t="s">
        <v>21</v>
      </c>
      <c r="AL137" s="266" t="s">
        <v>150</v>
      </c>
      <c r="AM137" s="266" t="str">
        <f t="shared" si="30"/>
        <v>TRA_Bus</v>
      </c>
      <c r="AN137" s="266" t="str">
        <f t="shared" si="30"/>
        <v>RH18_19</v>
      </c>
      <c r="AO137" s="266">
        <f t="shared" si="14"/>
        <v>0.0207724666848622</v>
      </c>
      <c r="AP137" s="266" t="s">
        <v>132</v>
      </c>
      <c r="AQ137" s="266" t="s">
        <v>18</v>
      </c>
      <c r="AU137" s="266" t="s">
        <v>150</v>
      </c>
      <c r="AV137" s="266" t="str">
        <f t="shared" si="31"/>
        <v>TRA_Bus</v>
      </c>
      <c r="AW137" s="266" t="str">
        <f t="shared" si="31"/>
        <v>RH18_19</v>
      </c>
      <c r="AX137" s="266">
        <f t="shared" si="16"/>
        <v>0.0204346889564006</v>
      </c>
      <c r="AY137" s="266" t="s">
        <v>132</v>
      </c>
      <c r="AZ137" s="266" t="s">
        <v>17</v>
      </c>
      <c r="BD137" s="266" t="s">
        <v>150</v>
      </c>
      <c r="BE137" s="266" t="str">
        <f t="shared" si="32"/>
        <v>TRA_Bus</v>
      </c>
      <c r="BF137" s="266" t="str">
        <f t="shared" si="32"/>
        <v>RH18_19</v>
      </c>
      <c r="BG137" s="266">
        <f t="shared" si="21"/>
        <v>0.0207724666848622</v>
      </c>
      <c r="BH137" s="266" t="s">
        <v>132</v>
      </c>
      <c r="BI137" s="266" t="s">
        <v>19</v>
      </c>
      <c r="BM137" s="266" t="s">
        <v>150</v>
      </c>
      <c r="BN137" s="266" t="str">
        <f t="shared" si="33"/>
        <v>TRA_Bus</v>
      </c>
      <c r="BO137" s="266" t="str">
        <f t="shared" si="33"/>
        <v>RH18_19</v>
      </c>
      <c r="BP137" s="266">
        <f t="shared" si="19"/>
        <v>0.0204346889564006</v>
      </c>
      <c r="BQ137" s="266" t="s">
        <v>132</v>
      </c>
      <c r="BR137" s="266" t="s">
        <v>16</v>
      </c>
    </row>
    <row r="138" spans="2:70">
      <c r="B138" s="95" t="s">
        <v>150</v>
      </c>
      <c r="C138" t="s">
        <v>221</v>
      </c>
      <c r="D138" s="101" t="s">
        <v>161</v>
      </c>
      <c r="E138" s="101">
        <v>0.150684931506849</v>
      </c>
      <c r="F138" s="95" t="s">
        <v>132</v>
      </c>
      <c r="K138" s="266" t="s">
        <v>150</v>
      </c>
      <c r="L138" s="266" t="str">
        <f t="shared" si="34"/>
        <v>TRA_Bus</v>
      </c>
      <c r="M138" s="266" t="str">
        <f t="shared" si="28"/>
        <v>RH20_21</v>
      </c>
      <c r="N138" s="266">
        <f t="shared" si="8"/>
        <v>0.0208182800695852</v>
      </c>
      <c r="O138" s="266" t="s">
        <v>132</v>
      </c>
      <c r="P138" s="266" t="s">
        <v>20</v>
      </c>
      <c r="T138" s="266" t="s">
        <v>150</v>
      </c>
      <c r="U138" s="266" t="str">
        <f t="shared" si="35"/>
        <v>TRA_Bus</v>
      </c>
      <c r="V138" s="266" t="str">
        <f t="shared" si="35"/>
        <v>RH20_21</v>
      </c>
      <c r="W138" s="266">
        <f t="shared" si="10"/>
        <v>0.0216015909557287</v>
      </c>
      <c r="X138" s="266" t="s">
        <v>132</v>
      </c>
      <c r="Y138" s="266" t="s">
        <v>15</v>
      </c>
      <c r="AC138" s="266" t="s">
        <v>150</v>
      </c>
      <c r="AD138" s="266" t="str">
        <f t="shared" si="29"/>
        <v>TRA_Bus</v>
      </c>
      <c r="AE138" s="266" t="str">
        <f t="shared" si="29"/>
        <v>RH20_21</v>
      </c>
      <c r="AF138" s="266">
        <f t="shared" si="12"/>
        <v>0.0212535167287306</v>
      </c>
      <c r="AG138" s="266" t="s">
        <v>132</v>
      </c>
      <c r="AH138" s="266" t="s">
        <v>21</v>
      </c>
      <c r="AL138" s="266" t="s">
        <v>150</v>
      </c>
      <c r="AM138" s="266" t="str">
        <f t="shared" si="30"/>
        <v>TRA_Bus</v>
      </c>
      <c r="AN138" s="266" t="str">
        <f t="shared" si="30"/>
        <v>RH20_21</v>
      </c>
      <c r="AO138" s="266">
        <f t="shared" si="14"/>
        <v>0.0208717090489964</v>
      </c>
      <c r="AP138" s="266" t="s">
        <v>132</v>
      </c>
      <c r="AQ138" s="266" t="s">
        <v>18</v>
      </c>
      <c r="AU138" s="266" t="s">
        <v>150</v>
      </c>
      <c r="AV138" s="266" t="str">
        <f t="shared" si="31"/>
        <v>TRA_Bus</v>
      </c>
      <c r="AW138" s="266" t="str">
        <f t="shared" si="31"/>
        <v>RH20_21</v>
      </c>
      <c r="AX138" s="266">
        <f t="shared" si="16"/>
        <v>0.0208022312711157</v>
      </c>
      <c r="AY138" s="266" t="s">
        <v>132</v>
      </c>
      <c r="AZ138" s="266" t="s">
        <v>17</v>
      </c>
      <c r="BD138" s="266" t="s">
        <v>150</v>
      </c>
      <c r="BE138" s="266" t="str">
        <f t="shared" si="32"/>
        <v>TRA_Bus</v>
      </c>
      <c r="BF138" s="266" t="str">
        <f t="shared" si="32"/>
        <v>RH20_21</v>
      </c>
      <c r="BG138" s="266">
        <f t="shared" si="21"/>
        <v>0.0208717090489964</v>
      </c>
      <c r="BH138" s="266" t="s">
        <v>132</v>
      </c>
      <c r="BI138" s="266" t="s">
        <v>19</v>
      </c>
      <c r="BM138" s="266" t="s">
        <v>150</v>
      </c>
      <c r="BN138" s="266" t="str">
        <f t="shared" si="33"/>
        <v>TRA_Bus</v>
      </c>
      <c r="BO138" s="266" t="str">
        <f t="shared" si="33"/>
        <v>RH20_21</v>
      </c>
      <c r="BP138" s="266">
        <f t="shared" si="19"/>
        <v>0.0208022312711157</v>
      </c>
      <c r="BQ138" s="266" t="s">
        <v>132</v>
      </c>
      <c r="BR138" s="266" t="s">
        <v>16</v>
      </c>
    </row>
    <row r="139" spans="2:70">
      <c r="B139" s="103" t="s">
        <v>150</v>
      </c>
      <c r="C139" t="s">
        <v>221</v>
      </c>
      <c r="D139" s="104" t="s">
        <v>162</v>
      </c>
      <c r="E139" s="104">
        <v>0.0125570776255708</v>
      </c>
      <c r="F139" s="105" t="s">
        <v>132</v>
      </c>
      <c r="K139" s="330" t="s">
        <v>150</v>
      </c>
      <c r="L139" s="266" t="str">
        <f t="shared" si="34"/>
        <v>TRA_Bus</v>
      </c>
      <c r="M139" s="266" t="str">
        <f t="shared" si="28"/>
        <v>RH22_23</v>
      </c>
      <c r="N139" s="266">
        <f t="shared" si="8"/>
        <v>0.0209309345114678</v>
      </c>
      <c r="O139" s="266" t="s">
        <v>132</v>
      </c>
      <c r="P139" s="266" t="s">
        <v>20</v>
      </c>
      <c r="T139" s="266" t="s">
        <v>150</v>
      </c>
      <c r="U139" s="266" t="str">
        <f t="shared" si="35"/>
        <v>TRA_Bus</v>
      </c>
      <c r="V139" s="266" t="str">
        <f t="shared" si="35"/>
        <v>RH22_23</v>
      </c>
      <c r="W139" s="266">
        <f t="shared" si="10"/>
        <v>0.0217726786365968</v>
      </c>
      <c r="X139" s="266" t="s">
        <v>132</v>
      </c>
      <c r="Y139" s="266" t="s">
        <v>15</v>
      </c>
      <c r="AC139" s="266" t="s">
        <v>150</v>
      </c>
      <c r="AD139" s="266" t="str">
        <f t="shared" si="29"/>
        <v>TRA_Bus</v>
      </c>
      <c r="AE139" s="266" t="str">
        <f t="shared" si="29"/>
        <v>RH22_23</v>
      </c>
      <c r="AF139" s="266">
        <f t="shared" si="12"/>
        <v>0.0210192787763135</v>
      </c>
      <c r="AG139" s="266" t="s">
        <v>132</v>
      </c>
      <c r="AH139" s="266" t="s">
        <v>21</v>
      </c>
      <c r="AL139" s="266" t="s">
        <v>150</v>
      </c>
      <c r="AM139" s="266" t="str">
        <f t="shared" si="30"/>
        <v>TRA_Bus</v>
      </c>
      <c r="AN139" s="266" t="str">
        <f t="shared" si="30"/>
        <v>RH22_23</v>
      </c>
      <c r="AO139" s="266">
        <f t="shared" si="14"/>
        <v>0.0210488298607682</v>
      </c>
      <c r="AP139" s="266" t="s">
        <v>132</v>
      </c>
      <c r="AQ139" s="266" t="s">
        <v>18</v>
      </c>
      <c r="AU139" s="266" t="s">
        <v>150</v>
      </c>
      <c r="AV139" s="266" t="str">
        <f t="shared" si="31"/>
        <v>TRA_Bus</v>
      </c>
      <c r="AW139" s="266" t="str">
        <f t="shared" si="31"/>
        <v>RH22_23</v>
      </c>
      <c r="AX139" s="266">
        <f t="shared" si="16"/>
        <v>0.0211656433177729</v>
      </c>
      <c r="AY139" s="266" t="s">
        <v>132</v>
      </c>
      <c r="AZ139" s="266" t="s">
        <v>17</v>
      </c>
      <c r="BD139" s="266" t="s">
        <v>150</v>
      </c>
      <c r="BE139" s="266" t="str">
        <f t="shared" si="32"/>
        <v>TRA_Bus</v>
      </c>
      <c r="BF139" s="266" t="str">
        <f t="shared" si="32"/>
        <v>RH22_23</v>
      </c>
      <c r="BG139" s="266">
        <f t="shared" si="21"/>
        <v>0.0210488298607682</v>
      </c>
      <c r="BH139" s="266" t="s">
        <v>132</v>
      </c>
      <c r="BI139" s="266" t="s">
        <v>19</v>
      </c>
      <c r="BM139" s="266" t="s">
        <v>150</v>
      </c>
      <c r="BN139" s="266" t="str">
        <f t="shared" si="33"/>
        <v>TRA_Bus</v>
      </c>
      <c r="BO139" s="266" t="str">
        <f t="shared" si="33"/>
        <v>RH22_23</v>
      </c>
      <c r="BP139" s="266">
        <f t="shared" si="19"/>
        <v>0.0211656433177729</v>
      </c>
      <c r="BQ139" s="266" t="s">
        <v>132</v>
      </c>
      <c r="BR139" s="266" t="s">
        <v>16</v>
      </c>
    </row>
    <row r="140" spans="2:70">
      <c r="B140" s="95" t="s">
        <v>150</v>
      </c>
      <c r="C140" t="s">
        <v>222</v>
      </c>
      <c r="D140" s="101" t="s">
        <v>151</v>
      </c>
      <c r="E140" s="101">
        <v>0.0941780821917808</v>
      </c>
      <c r="F140" s="95" t="s">
        <v>132</v>
      </c>
      <c r="K140" s="266" t="s">
        <v>150</v>
      </c>
      <c r="L140" s="266" t="str">
        <f t="shared" si="34"/>
        <v>TRA_Bus</v>
      </c>
      <c r="M140" s="266" t="str">
        <f t="shared" si="28"/>
        <v>SH0_1</v>
      </c>
      <c r="N140" s="266">
        <f t="shared" si="8"/>
        <v>0.0216934658061337</v>
      </c>
      <c r="O140" s="266" t="s">
        <v>132</v>
      </c>
      <c r="P140" s="266" t="s">
        <v>20</v>
      </c>
      <c r="T140" s="266" t="s">
        <v>150</v>
      </c>
      <c r="U140" s="266" t="str">
        <f t="shared" si="35"/>
        <v>TRA_Bus</v>
      </c>
      <c r="V140" s="266" t="str">
        <f t="shared" si="35"/>
        <v>SH0_1</v>
      </c>
      <c r="W140" s="266">
        <f t="shared" si="10"/>
        <v>0.0174477618854123</v>
      </c>
      <c r="X140" s="266" t="s">
        <v>132</v>
      </c>
      <c r="Y140" s="266" t="s">
        <v>15</v>
      </c>
      <c r="AC140" s="266" t="s">
        <v>150</v>
      </c>
      <c r="AD140" s="266" t="str">
        <f t="shared" si="29"/>
        <v>TRA_Bus</v>
      </c>
      <c r="AE140" s="266" t="str">
        <f t="shared" si="29"/>
        <v>SH0_1</v>
      </c>
      <c r="AF140" s="266">
        <f t="shared" si="12"/>
        <v>0.020811553801597</v>
      </c>
      <c r="AG140" s="266" t="s">
        <v>132</v>
      </c>
      <c r="AH140" s="266" t="s">
        <v>21</v>
      </c>
      <c r="AL140" s="266" t="s">
        <v>150</v>
      </c>
      <c r="AM140" s="266" t="str">
        <f t="shared" si="30"/>
        <v>TRA_Bus</v>
      </c>
      <c r="AN140" s="266" t="str">
        <f t="shared" si="30"/>
        <v>SH0_1</v>
      </c>
      <c r="AO140" s="266">
        <f t="shared" si="14"/>
        <v>0.0202895899307037</v>
      </c>
      <c r="AP140" s="266" t="s">
        <v>132</v>
      </c>
      <c r="AQ140" s="266" t="s">
        <v>18</v>
      </c>
      <c r="AU140" s="266" t="s">
        <v>150</v>
      </c>
      <c r="AV140" s="266" t="str">
        <f t="shared" si="31"/>
        <v>TRA_Bus</v>
      </c>
      <c r="AW140" s="266" t="str">
        <f t="shared" si="31"/>
        <v>SH0_1</v>
      </c>
      <c r="AX140" s="266">
        <f t="shared" si="16"/>
        <v>0.0235399975380162</v>
      </c>
      <c r="AY140" s="266" t="s">
        <v>132</v>
      </c>
      <c r="AZ140" s="266" t="s">
        <v>17</v>
      </c>
      <c r="BD140" s="266" t="s">
        <v>150</v>
      </c>
      <c r="BE140" s="266" t="str">
        <f t="shared" si="32"/>
        <v>TRA_Bus</v>
      </c>
      <c r="BF140" s="266" t="str">
        <f t="shared" si="32"/>
        <v>SH0_1</v>
      </c>
      <c r="BG140" s="266">
        <f t="shared" si="21"/>
        <v>0.0202895899307037</v>
      </c>
      <c r="BH140" s="266" t="s">
        <v>132</v>
      </c>
      <c r="BI140" s="266" t="s">
        <v>19</v>
      </c>
      <c r="BM140" s="266" t="s">
        <v>150</v>
      </c>
      <c r="BN140" s="266" t="str">
        <f t="shared" si="33"/>
        <v>TRA_Bus</v>
      </c>
      <c r="BO140" s="266" t="str">
        <f t="shared" si="33"/>
        <v>SH0_1</v>
      </c>
      <c r="BP140" s="266">
        <f t="shared" si="19"/>
        <v>0.0235399975380162</v>
      </c>
      <c r="BQ140" s="266" t="s">
        <v>132</v>
      </c>
      <c r="BR140" s="266" t="s">
        <v>16</v>
      </c>
    </row>
    <row r="141" spans="2:70">
      <c r="B141" s="95" t="s">
        <v>150</v>
      </c>
      <c r="C141" t="s">
        <v>222</v>
      </c>
      <c r="D141" s="101" t="s">
        <v>152</v>
      </c>
      <c r="E141" s="101">
        <v>0.102739726027397</v>
      </c>
      <c r="F141" s="95" t="s">
        <v>132</v>
      </c>
      <c r="K141" s="266" t="s">
        <v>150</v>
      </c>
      <c r="L141" s="266" t="str">
        <f t="shared" si="34"/>
        <v>TRA_Bus</v>
      </c>
      <c r="M141" s="266" t="str">
        <f t="shared" si="28"/>
        <v>SH2_3</v>
      </c>
      <c r="N141" s="266">
        <f t="shared" si="8"/>
        <v>0.0210916294485409</v>
      </c>
      <c r="O141" s="266" t="s">
        <v>132</v>
      </c>
      <c r="P141" s="266" t="s">
        <v>20</v>
      </c>
      <c r="T141" s="266" t="s">
        <v>150</v>
      </c>
      <c r="U141" s="266" t="str">
        <f t="shared" si="35"/>
        <v>TRA_Bus</v>
      </c>
      <c r="V141" s="266" t="str">
        <f t="shared" si="35"/>
        <v>SH2_3</v>
      </c>
      <c r="W141" s="266">
        <f t="shared" si="10"/>
        <v>0.0152457918759897</v>
      </c>
      <c r="X141" s="266" t="s">
        <v>132</v>
      </c>
      <c r="Y141" s="266" t="s">
        <v>15</v>
      </c>
      <c r="AC141" s="266" t="s">
        <v>150</v>
      </c>
      <c r="AD141" s="266" t="str">
        <f t="shared" si="29"/>
        <v>TRA_Bus</v>
      </c>
      <c r="AE141" s="266" t="str">
        <f t="shared" si="29"/>
        <v>SH2_3</v>
      </c>
      <c r="AF141" s="266">
        <f t="shared" si="12"/>
        <v>0.0201796299239725</v>
      </c>
      <c r="AG141" s="266" t="s">
        <v>132</v>
      </c>
      <c r="AH141" s="266" t="s">
        <v>21</v>
      </c>
      <c r="AL141" s="266" t="s">
        <v>150</v>
      </c>
      <c r="AM141" s="266" t="str">
        <f t="shared" si="30"/>
        <v>TRA_Bus</v>
      </c>
      <c r="AN141" s="266" t="str">
        <f t="shared" si="30"/>
        <v>SH2_3</v>
      </c>
      <c r="AO141" s="266">
        <f t="shared" si="14"/>
        <v>0.0188706568826577</v>
      </c>
      <c r="AP141" s="266" t="s">
        <v>132</v>
      </c>
      <c r="AQ141" s="266" t="s">
        <v>18</v>
      </c>
      <c r="AU141" s="266" t="s">
        <v>150</v>
      </c>
      <c r="AV141" s="266" t="str">
        <f t="shared" si="31"/>
        <v>TRA_Bus</v>
      </c>
      <c r="AW141" s="266" t="str">
        <f t="shared" si="31"/>
        <v>SH2_3</v>
      </c>
      <c r="AX141" s="266">
        <f t="shared" si="16"/>
        <v>0.0213085433268016</v>
      </c>
      <c r="AY141" s="266" t="s">
        <v>132</v>
      </c>
      <c r="AZ141" s="266" t="s">
        <v>17</v>
      </c>
      <c r="BD141" s="266" t="s">
        <v>150</v>
      </c>
      <c r="BE141" s="266" t="str">
        <f t="shared" si="32"/>
        <v>TRA_Bus</v>
      </c>
      <c r="BF141" s="266" t="str">
        <f t="shared" si="32"/>
        <v>SH2_3</v>
      </c>
      <c r="BG141" s="266">
        <f t="shared" si="21"/>
        <v>0.0188706568826577</v>
      </c>
      <c r="BH141" s="266" t="s">
        <v>132</v>
      </c>
      <c r="BI141" s="266" t="s">
        <v>19</v>
      </c>
      <c r="BM141" s="266" t="s">
        <v>150</v>
      </c>
      <c r="BN141" s="266" t="str">
        <f t="shared" si="33"/>
        <v>TRA_Bus</v>
      </c>
      <c r="BO141" s="266" t="str">
        <f t="shared" si="33"/>
        <v>SH2_3</v>
      </c>
      <c r="BP141" s="266">
        <f t="shared" si="19"/>
        <v>0.0213085433268016</v>
      </c>
      <c r="BQ141" s="266" t="s">
        <v>132</v>
      </c>
      <c r="BR141" s="266" t="s">
        <v>16</v>
      </c>
    </row>
    <row r="142" spans="2:70">
      <c r="B142" s="95" t="s">
        <v>150</v>
      </c>
      <c r="C142" t="s">
        <v>222</v>
      </c>
      <c r="D142" s="101" t="s">
        <v>153</v>
      </c>
      <c r="E142" s="101">
        <v>0.00856164383561644</v>
      </c>
      <c r="F142" s="95" t="s">
        <v>132</v>
      </c>
      <c r="K142" s="266" t="s">
        <v>150</v>
      </c>
      <c r="L142" s="266" t="str">
        <f t="shared" si="34"/>
        <v>TRA_Bus</v>
      </c>
      <c r="M142" s="266" t="str">
        <f t="shared" si="28"/>
        <v>SH4_5</v>
      </c>
      <c r="N142" s="266">
        <f t="shared" si="8"/>
        <v>0.0202885549117574</v>
      </c>
      <c r="O142" s="266" t="s">
        <v>132</v>
      </c>
      <c r="P142" s="266" t="s">
        <v>20</v>
      </c>
      <c r="T142" s="266" t="s">
        <v>150</v>
      </c>
      <c r="U142" s="266" t="str">
        <f t="shared" si="35"/>
        <v>TRA_Bus</v>
      </c>
      <c r="V142" s="266" t="str">
        <f t="shared" si="35"/>
        <v>SH4_5</v>
      </c>
      <c r="W142" s="266">
        <f t="shared" si="10"/>
        <v>0.0140147850596432</v>
      </c>
      <c r="X142" s="266" t="s">
        <v>132</v>
      </c>
      <c r="Y142" s="266" t="s">
        <v>15</v>
      </c>
      <c r="AC142" s="266" t="s">
        <v>150</v>
      </c>
      <c r="AD142" s="266" t="str">
        <f t="shared" si="29"/>
        <v>TRA_Bus</v>
      </c>
      <c r="AE142" s="266" t="str">
        <f t="shared" si="29"/>
        <v>SH4_5</v>
      </c>
      <c r="AF142" s="266">
        <f t="shared" si="12"/>
        <v>0.0196148395220663</v>
      </c>
      <c r="AG142" s="266" t="s">
        <v>132</v>
      </c>
      <c r="AH142" s="266" t="s">
        <v>21</v>
      </c>
      <c r="AL142" s="266" t="s">
        <v>150</v>
      </c>
      <c r="AM142" s="266" t="str">
        <f t="shared" si="30"/>
        <v>TRA_Bus</v>
      </c>
      <c r="AN142" s="266" t="str">
        <f t="shared" si="30"/>
        <v>SH4_5</v>
      </c>
      <c r="AO142" s="266">
        <f t="shared" si="14"/>
        <v>0.017500502969476</v>
      </c>
      <c r="AP142" s="266" t="s">
        <v>132</v>
      </c>
      <c r="AQ142" s="266" t="s">
        <v>18</v>
      </c>
      <c r="AU142" s="266" t="s">
        <v>150</v>
      </c>
      <c r="AV142" s="266" t="str">
        <f t="shared" si="31"/>
        <v>TRA_Bus</v>
      </c>
      <c r="AW142" s="266" t="str">
        <f t="shared" si="31"/>
        <v>SH4_5</v>
      </c>
      <c r="AX142" s="266">
        <f t="shared" si="16"/>
        <v>0.0184793639312763</v>
      </c>
      <c r="AY142" s="266" t="s">
        <v>132</v>
      </c>
      <c r="AZ142" s="266" t="s">
        <v>17</v>
      </c>
      <c r="BD142" s="266" t="s">
        <v>150</v>
      </c>
      <c r="BE142" s="266" t="str">
        <f t="shared" si="32"/>
        <v>TRA_Bus</v>
      </c>
      <c r="BF142" s="266" t="str">
        <f t="shared" si="32"/>
        <v>SH4_5</v>
      </c>
      <c r="BG142" s="266">
        <f t="shared" si="21"/>
        <v>0.017500502969476</v>
      </c>
      <c r="BH142" s="266" t="s">
        <v>132</v>
      </c>
      <c r="BI142" s="266" t="s">
        <v>19</v>
      </c>
      <c r="BM142" s="266" t="s">
        <v>150</v>
      </c>
      <c r="BN142" s="266" t="str">
        <f t="shared" si="33"/>
        <v>TRA_Bus</v>
      </c>
      <c r="BO142" s="266" t="str">
        <f t="shared" si="33"/>
        <v>SH4_5</v>
      </c>
      <c r="BP142" s="266">
        <f t="shared" si="19"/>
        <v>0.0184793639312763</v>
      </c>
      <c r="BQ142" s="266" t="s">
        <v>132</v>
      </c>
      <c r="BR142" s="266" t="s">
        <v>16</v>
      </c>
    </row>
    <row r="143" spans="2:70">
      <c r="B143" s="102" t="s">
        <v>150</v>
      </c>
      <c r="C143" t="s">
        <v>222</v>
      </c>
      <c r="D143" s="101" t="s">
        <v>154</v>
      </c>
      <c r="E143" s="101">
        <v>0.126826484018265</v>
      </c>
      <c r="F143" s="95" t="s">
        <v>132</v>
      </c>
      <c r="K143" s="330" t="s">
        <v>150</v>
      </c>
      <c r="L143" s="266" t="str">
        <f t="shared" si="34"/>
        <v>TRA_Bus</v>
      </c>
      <c r="M143" s="266" t="str">
        <f t="shared" si="28"/>
        <v>SH6_7</v>
      </c>
      <c r="N143" s="266">
        <f t="shared" si="8"/>
        <v>0.0192322364169783</v>
      </c>
      <c r="O143" s="266" t="s">
        <v>132</v>
      </c>
      <c r="P143" s="266" t="s">
        <v>20</v>
      </c>
      <c r="T143" s="266" t="s">
        <v>150</v>
      </c>
      <c r="U143" s="266" t="str">
        <f t="shared" si="35"/>
        <v>TRA_Bus</v>
      </c>
      <c r="V143" s="266" t="str">
        <f t="shared" si="35"/>
        <v>SH6_7</v>
      </c>
      <c r="W143" s="266">
        <f t="shared" si="10"/>
        <v>0.0138604432096002</v>
      </c>
      <c r="X143" s="266" t="s">
        <v>132</v>
      </c>
      <c r="Y143" s="266" t="s">
        <v>15</v>
      </c>
      <c r="AC143" s="266" t="s">
        <v>150</v>
      </c>
      <c r="AD143" s="266" t="str">
        <f t="shared" si="29"/>
        <v>TRA_Bus</v>
      </c>
      <c r="AE143" s="266" t="str">
        <f t="shared" si="29"/>
        <v>SH6_7</v>
      </c>
      <c r="AF143" s="266">
        <f t="shared" si="12"/>
        <v>0.0172789981084644</v>
      </c>
      <c r="AG143" s="266" t="s">
        <v>132</v>
      </c>
      <c r="AH143" s="266" t="s">
        <v>21</v>
      </c>
      <c r="AL143" s="266" t="s">
        <v>150</v>
      </c>
      <c r="AM143" s="266" t="str">
        <f t="shared" si="30"/>
        <v>TRA_Bus</v>
      </c>
      <c r="AN143" s="266" t="str">
        <f t="shared" si="30"/>
        <v>SH6_7</v>
      </c>
      <c r="AO143" s="266">
        <f t="shared" si="14"/>
        <v>0.016421193779789</v>
      </c>
      <c r="AP143" s="266" t="s">
        <v>132</v>
      </c>
      <c r="AQ143" s="266" t="s">
        <v>18</v>
      </c>
      <c r="AU143" s="266" t="s">
        <v>150</v>
      </c>
      <c r="AV143" s="266" t="str">
        <f t="shared" si="31"/>
        <v>TRA_Bus</v>
      </c>
      <c r="AW143" s="266" t="str">
        <f t="shared" si="31"/>
        <v>SH6_7</v>
      </c>
      <c r="AX143" s="266">
        <f t="shared" si="16"/>
        <v>0.0171996217128879</v>
      </c>
      <c r="AY143" s="266" t="s">
        <v>132</v>
      </c>
      <c r="AZ143" s="266" t="s">
        <v>17</v>
      </c>
      <c r="BD143" s="266" t="s">
        <v>150</v>
      </c>
      <c r="BE143" s="266" t="str">
        <f t="shared" si="32"/>
        <v>TRA_Bus</v>
      </c>
      <c r="BF143" s="266" t="str">
        <f t="shared" si="32"/>
        <v>SH6_7</v>
      </c>
      <c r="BG143" s="266">
        <f t="shared" si="21"/>
        <v>0.016421193779789</v>
      </c>
      <c r="BH143" s="266" t="s">
        <v>132</v>
      </c>
      <c r="BI143" s="266" t="s">
        <v>19</v>
      </c>
      <c r="BM143" s="266" t="s">
        <v>150</v>
      </c>
      <c r="BN143" s="266" t="str">
        <f t="shared" si="33"/>
        <v>TRA_Bus</v>
      </c>
      <c r="BO143" s="266" t="str">
        <f t="shared" si="33"/>
        <v>SH6_7</v>
      </c>
      <c r="BP143" s="266">
        <f t="shared" si="19"/>
        <v>0.0171996217128879</v>
      </c>
      <c r="BQ143" s="266" t="s">
        <v>132</v>
      </c>
      <c r="BR143" s="266" t="s">
        <v>16</v>
      </c>
    </row>
    <row r="144" spans="2:70">
      <c r="B144" s="95" t="s">
        <v>150</v>
      </c>
      <c r="C144" t="s">
        <v>222</v>
      </c>
      <c r="D144" s="101" t="s">
        <v>155</v>
      </c>
      <c r="E144" s="101">
        <v>0.138356164383562</v>
      </c>
      <c r="F144" s="95" t="s">
        <v>132</v>
      </c>
      <c r="K144" s="266" t="s">
        <v>150</v>
      </c>
      <c r="L144" s="266" t="str">
        <f t="shared" si="34"/>
        <v>TRA_Bus</v>
      </c>
      <c r="M144" s="266" t="str">
        <f t="shared" si="28"/>
        <v>SH8_9</v>
      </c>
      <c r="N144" s="266">
        <f t="shared" ref="N144:N207" si="36">N96</f>
        <v>0.0187485070114251</v>
      </c>
      <c r="O144" s="266" t="s">
        <v>132</v>
      </c>
      <c r="P144" s="266" t="s">
        <v>20</v>
      </c>
      <c r="T144" s="266" t="s">
        <v>150</v>
      </c>
      <c r="U144" s="266" t="str">
        <f t="shared" si="35"/>
        <v>TRA_Bus</v>
      </c>
      <c r="V144" s="266" t="str">
        <f t="shared" si="35"/>
        <v>SH8_9</v>
      </c>
      <c r="W144" s="266">
        <f t="shared" ref="W144:W207" si="37">W96</f>
        <v>0.0147551071793505</v>
      </c>
      <c r="X144" s="266" t="s">
        <v>132</v>
      </c>
      <c r="Y144" s="266" t="s">
        <v>15</v>
      </c>
      <c r="AC144" s="266" t="s">
        <v>150</v>
      </c>
      <c r="AD144" s="266" t="str">
        <f t="shared" si="29"/>
        <v>TRA_Bus</v>
      </c>
      <c r="AE144" s="266" t="str">
        <f t="shared" si="29"/>
        <v>SH8_9</v>
      </c>
      <c r="AF144" s="266">
        <f t="shared" ref="AF144:AF207" si="38">AF96</f>
        <v>0.0155886992614423</v>
      </c>
      <c r="AG144" s="266" t="s">
        <v>132</v>
      </c>
      <c r="AH144" s="266" t="s">
        <v>21</v>
      </c>
      <c r="AL144" s="266" t="s">
        <v>150</v>
      </c>
      <c r="AM144" s="266" t="str">
        <f t="shared" si="30"/>
        <v>TRA_Bus</v>
      </c>
      <c r="AN144" s="266" t="str">
        <f t="shared" si="30"/>
        <v>SH8_9</v>
      </c>
      <c r="AO144" s="266">
        <f t="shared" ref="AO144:AO207" si="39">AO96</f>
        <v>0.0161398429577345</v>
      </c>
      <c r="AP144" s="266" t="s">
        <v>132</v>
      </c>
      <c r="AQ144" s="266" t="s">
        <v>18</v>
      </c>
      <c r="AU144" s="266" t="s">
        <v>150</v>
      </c>
      <c r="AV144" s="266" t="str">
        <f t="shared" si="31"/>
        <v>TRA_Bus</v>
      </c>
      <c r="AW144" s="266" t="str">
        <f t="shared" si="31"/>
        <v>SH8_9</v>
      </c>
      <c r="AX144" s="266">
        <f t="shared" ref="AX144:AX207" si="40">AX96</f>
        <v>0.017030245273227</v>
      </c>
      <c r="AY144" s="266" t="s">
        <v>132</v>
      </c>
      <c r="AZ144" s="266" t="s">
        <v>17</v>
      </c>
      <c r="BD144" s="266" t="s">
        <v>150</v>
      </c>
      <c r="BE144" s="266" t="str">
        <f t="shared" si="32"/>
        <v>TRA_Bus</v>
      </c>
      <c r="BF144" s="266" t="str">
        <f t="shared" si="32"/>
        <v>SH8_9</v>
      </c>
      <c r="BG144" s="266">
        <f t="shared" si="21"/>
        <v>0.0161398429577345</v>
      </c>
      <c r="BH144" s="266" t="s">
        <v>132</v>
      </c>
      <c r="BI144" s="266" t="s">
        <v>19</v>
      </c>
      <c r="BM144" s="266" t="s">
        <v>150</v>
      </c>
      <c r="BN144" s="266" t="str">
        <f t="shared" si="33"/>
        <v>TRA_Bus</v>
      </c>
      <c r="BO144" s="266" t="str">
        <f t="shared" si="33"/>
        <v>SH8_9</v>
      </c>
      <c r="BP144" s="266">
        <f t="shared" ref="BP144:BP207" si="41">AX144</f>
        <v>0.017030245273227</v>
      </c>
      <c r="BQ144" s="266" t="s">
        <v>132</v>
      </c>
      <c r="BR144" s="266" t="s">
        <v>16</v>
      </c>
    </row>
    <row r="145" spans="2:70">
      <c r="B145" s="95" t="s">
        <v>150</v>
      </c>
      <c r="C145" t="s">
        <v>222</v>
      </c>
      <c r="D145" s="101" t="s">
        <v>156</v>
      </c>
      <c r="E145" s="101">
        <v>0.0115296803652968</v>
      </c>
      <c r="F145" s="95" t="s">
        <v>132</v>
      </c>
      <c r="K145" s="266" t="s">
        <v>150</v>
      </c>
      <c r="L145" s="266" t="str">
        <f t="shared" si="34"/>
        <v>TRA_Bus</v>
      </c>
      <c r="M145" s="266" t="str">
        <f t="shared" si="28"/>
        <v>SH10_11</v>
      </c>
      <c r="N145" s="266">
        <f t="shared" si="36"/>
        <v>0.0186780472400084</v>
      </c>
      <c r="O145" s="266" t="s">
        <v>132</v>
      </c>
      <c r="P145" s="266" t="s">
        <v>20</v>
      </c>
      <c r="T145" s="266" t="s">
        <v>150</v>
      </c>
      <c r="U145" s="266" t="str">
        <f t="shared" si="35"/>
        <v>TRA_Bus</v>
      </c>
      <c r="V145" s="266" t="str">
        <f t="shared" si="35"/>
        <v>SH10_11</v>
      </c>
      <c r="W145" s="266">
        <f t="shared" si="37"/>
        <v>0.0171866616430302</v>
      </c>
      <c r="X145" s="266" t="s">
        <v>132</v>
      </c>
      <c r="Y145" s="266" t="s">
        <v>15</v>
      </c>
      <c r="AC145" s="266" t="s">
        <v>150</v>
      </c>
      <c r="AD145" s="266" t="str">
        <f t="shared" si="29"/>
        <v>TRA_Bus</v>
      </c>
      <c r="AE145" s="266" t="str">
        <f t="shared" si="29"/>
        <v>SH10_11</v>
      </c>
      <c r="AF145" s="266">
        <f t="shared" si="38"/>
        <v>0.0150973156957682</v>
      </c>
      <c r="AG145" s="266" t="s">
        <v>132</v>
      </c>
      <c r="AH145" s="266" t="s">
        <v>21</v>
      </c>
      <c r="AL145" s="266" t="s">
        <v>150</v>
      </c>
      <c r="AM145" s="266" t="str">
        <f t="shared" si="30"/>
        <v>TRA_Bus</v>
      </c>
      <c r="AN145" s="266" t="str">
        <f t="shared" si="30"/>
        <v>SH10_11</v>
      </c>
      <c r="AO145" s="266">
        <f t="shared" si="39"/>
        <v>0.0171295457469424</v>
      </c>
      <c r="AP145" s="266" t="s">
        <v>132</v>
      </c>
      <c r="AQ145" s="266" t="s">
        <v>18</v>
      </c>
      <c r="AU145" s="266" t="s">
        <v>150</v>
      </c>
      <c r="AV145" s="266" t="str">
        <f t="shared" si="31"/>
        <v>TRA_Bus</v>
      </c>
      <c r="AW145" s="266" t="str">
        <f t="shared" si="31"/>
        <v>SH10_11</v>
      </c>
      <c r="AX145" s="266">
        <f t="shared" si="40"/>
        <v>0.0187148851387562</v>
      </c>
      <c r="AY145" s="266" t="s">
        <v>132</v>
      </c>
      <c r="AZ145" s="266" t="s">
        <v>17</v>
      </c>
      <c r="BD145" s="266" t="s">
        <v>150</v>
      </c>
      <c r="BE145" s="266" t="str">
        <f t="shared" si="32"/>
        <v>TRA_Bus</v>
      </c>
      <c r="BF145" s="266" t="str">
        <f t="shared" si="32"/>
        <v>SH10_11</v>
      </c>
      <c r="BG145" s="266">
        <f t="shared" si="21"/>
        <v>0.0171295457469424</v>
      </c>
      <c r="BH145" s="266" t="s">
        <v>132</v>
      </c>
      <c r="BI145" s="266" t="s">
        <v>19</v>
      </c>
      <c r="BM145" s="266" t="s">
        <v>150</v>
      </c>
      <c r="BN145" s="266" t="str">
        <f t="shared" si="33"/>
        <v>TRA_Bus</v>
      </c>
      <c r="BO145" s="266" t="str">
        <f t="shared" si="33"/>
        <v>SH10_11</v>
      </c>
      <c r="BP145" s="266">
        <f t="shared" si="41"/>
        <v>0.0187148851387562</v>
      </c>
      <c r="BQ145" s="266" t="s">
        <v>132</v>
      </c>
      <c r="BR145" s="266" t="s">
        <v>16</v>
      </c>
    </row>
    <row r="146" spans="2:70">
      <c r="B146" s="95" t="s">
        <v>150</v>
      </c>
      <c r="C146" t="s">
        <v>222</v>
      </c>
      <c r="D146" s="101" t="s">
        <v>157</v>
      </c>
      <c r="E146" s="101">
        <v>0.0992009132420091</v>
      </c>
      <c r="F146" s="95" t="s">
        <v>132</v>
      </c>
      <c r="K146" s="266" t="s">
        <v>150</v>
      </c>
      <c r="L146" s="266" t="str">
        <f t="shared" si="34"/>
        <v>TRA_Bus</v>
      </c>
      <c r="M146" s="266" t="str">
        <f t="shared" si="28"/>
        <v>SH12_13</v>
      </c>
      <c r="N146" s="266">
        <f t="shared" si="36"/>
        <v>0.0193543241840057</v>
      </c>
      <c r="O146" s="266" t="s">
        <v>132</v>
      </c>
      <c r="P146" s="266" t="s">
        <v>20</v>
      </c>
      <c r="T146" s="266" t="s">
        <v>150</v>
      </c>
      <c r="U146" s="266" t="str">
        <f t="shared" si="35"/>
        <v>TRA_Bus</v>
      </c>
      <c r="V146" s="266" t="str">
        <f t="shared" si="35"/>
        <v>SH12_13</v>
      </c>
      <c r="W146" s="266">
        <f t="shared" si="37"/>
        <v>0.0185329663536096</v>
      </c>
      <c r="X146" s="266" t="s">
        <v>132</v>
      </c>
      <c r="Y146" s="266" t="s">
        <v>15</v>
      </c>
      <c r="AC146" s="266" t="s">
        <v>150</v>
      </c>
      <c r="AD146" s="266" t="str">
        <f t="shared" si="29"/>
        <v>TRA_Bus</v>
      </c>
      <c r="AE146" s="266" t="str">
        <f t="shared" si="29"/>
        <v>SH12_13</v>
      </c>
      <c r="AF146" s="266">
        <f t="shared" si="38"/>
        <v>0.0157162719062912</v>
      </c>
      <c r="AG146" s="266" t="s">
        <v>132</v>
      </c>
      <c r="AH146" s="266" t="s">
        <v>21</v>
      </c>
      <c r="AL146" s="266" t="s">
        <v>150</v>
      </c>
      <c r="AM146" s="266" t="str">
        <f t="shared" si="30"/>
        <v>TRA_Bus</v>
      </c>
      <c r="AN146" s="266" t="str">
        <f t="shared" si="30"/>
        <v>SH12_13</v>
      </c>
      <c r="AO146" s="266">
        <f t="shared" si="39"/>
        <v>0.0184909585816698</v>
      </c>
      <c r="AP146" s="266" t="s">
        <v>132</v>
      </c>
      <c r="AQ146" s="266" t="s">
        <v>18</v>
      </c>
      <c r="AU146" s="266" t="s">
        <v>150</v>
      </c>
      <c r="AV146" s="266" t="str">
        <f t="shared" si="31"/>
        <v>TRA_Bus</v>
      </c>
      <c r="AW146" s="266" t="str">
        <f t="shared" si="31"/>
        <v>SH12_13</v>
      </c>
      <c r="AX146" s="266">
        <f t="shared" si="40"/>
        <v>0.0213435574080405</v>
      </c>
      <c r="AY146" s="266" t="s">
        <v>132</v>
      </c>
      <c r="AZ146" s="266" t="s">
        <v>17</v>
      </c>
      <c r="BD146" s="266" t="s">
        <v>150</v>
      </c>
      <c r="BE146" s="266" t="str">
        <f t="shared" si="32"/>
        <v>TRA_Bus</v>
      </c>
      <c r="BF146" s="266" t="str">
        <f t="shared" si="32"/>
        <v>SH12_13</v>
      </c>
      <c r="BG146" s="266">
        <f t="shared" si="21"/>
        <v>0.0184909585816698</v>
      </c>
      <c r="BH146" s="266" t="s">
        <v>132</v>
      </c>
      <c r="BI146" s="266" t="s">
        <v>19</v>
      </c>
      <c r="BM146" s="266" t="s">
        <v>150</v>
      </c>
      <c r="BN146" s="266" t="str">
        <f t="shared" si="33"/>
        <v>TRA_Bus</v>
      </c>
      <c r="BO146" s="266" t="str">
        <f t="shared" si="33"/>
        <v>SH12_13</v>
      </c>
      <c r="BP146" s="266">
        <f t="shared" si="41"/>
        <v>0.0213435574080405</v>
      </c>
      <c r="BQ146" s="266" t="s">
        <v>132</v>
      </c>
      <c r="BR146" s="266" t="s">
        <v>16</v>
      </c>
    </row>
    <row r="147" spans="2:70">
      <c r="B147" s="102" t="s">
        <v>150</v>
      </c>
      <c r="C147" t="s">
        <v>222</v>
      </c>
      <c r="D147" s="101" t="s">
        <v>158</v>
      </c>
      <c r="E147" s="101">
        <v>0.108219178082192</v>
      </c>
      <c r="F147" s="95" t="s">
        <v>132</v>
      </c>
      <c r="K147" s="330" t="s">
        <v>150</v>
      </c>
      <c r="L147" s="266" t="str">
        <f t="shared" si="34"/>
        <v>TRA_Bus</v>
      </c>
      <c r="M147" s="266" t="str">
        <f t="shared" si="28"/>
        <v>SH14_15</v>
      </c>
      <c r="N147" s="266">
        <f t="shared" si="36"/>
        <v>0.0204723701496402</v>
      </c>
      <c r="O147" s="266" t="s">
        <v>132</v>
      </c>
      <c r="P147" s="266" t="s">
        <v>20</v>
      </c>
      <c r="T147" s="266" t="s">
        <v>150</v>
      </c>
      <c r="U147" s="266" t="str">
        <f t="shared" si="35"/>
        <v>TRA_Bus</v>
      </c>
      <c r="V147" s="266" t="str">
        <f t="shared" si="35"/>
        <v>SH14_15</v>
      </c>
      <c r="W147" s="266">
        <f t="shared" si="37"/>
        <v>0.0189446065338263</v>
      </c>
      <c r="X147" s="266" t="s">
        <v>132</v>
      </c>
      <c r="Y147" s="266" t="s">
        <v>15</v>
      </c>
      <c r="AC147" s="266" t="s">
        <v>150</v>
      </c>
      <c r="AD147" s="266" t="str">
        <f t="shared" si="29"/>
        <v>TRA_Bus</v>
      </c>
      <c r="AE147" s="266" t="str">
        <f t="shared" si="29"/>
        <v>SH14_15</v>
      </c>
      <c r="AF147" s="266">
        <f t="shared" si="38"/>
        <v>0.0181694864820914</v>
      </c>
      <c r="AG147" s="266" t="s">
        <v>132</v>
      </c>
      <c r="AH147" s="266" t="s">
        <v>21</v>
      </c>
      <c r="AL147" s="266" t="s">
        <v>150</v>
      </c>
      <c r="AM147" s="266" t="str">
        <f t="shared" si="30"/>
        <v>TRA_Bus</v>
      </c>
      <c r="AN147" s="266" t="str">
        <f t="shared" si="30"/>
        <v>SH14_15</v>
      </c>
      <c r="AO147" s="266">
        <f t="shared" si="39"/>
        <v>0.019740368004096</v>
      </c>
      <c r="AP147" s="266" t="s">
        <v>132</v>
      </c>
      <c r="AQ147" s="266" t="s">
        <v>18</v>
      </c>
      <c r="AU147" s="266" t="s">
        <v>150</v>
      </c>
      <c r="AV147" s="266" t="str">
        <f t="shared" si="31"/>
        <v>TRA_Bus</v>
      </c>
      <c r="AW147" s="266" t="str">
        <f t="shared" si="31"/>
        <v>SH14_15</v>
      </c>
      <c r="AX147" s="266">
        <f t="shared" si="40"/>
        <v>0.022952067498314</v>
      </c>
      <c r="AY147" s="266" t="s">
        <v>132</v>
      </c>
      <c r="AZ147" s="266" t="s">
        <v>17</v>
      </c>
      <c r="BD147" s="266" t="s">
        <v>150</v>
      </c>
      <c r="BE147" s="266" t="str">
        <f t="shared" si="32"/>
        <v>TRA_Bus</v>
      </c>
      <c r="BF147" s="266" t="str">
        <f t="shared" si="32"/>
        <v>SH14_15</v>
      </c>
      <c r="BG147" s="266">
        <f t="shared" si="21"/>
        <v>0.019740368004096</v>
      </c>
      <c r="BH147" s="266" t="s">
        <v>132</v>
      </c>
      <c r="BI147" s="266" t="s">
        <v>19</v>
      </c>
      <c r="BM147" s="266" t="s">
        <v>150</v>
      </c>
      <c r="BN147" s="266" t="str">
        <f t="shared" si="33"/>
        <v>TRA_Bus</v>
      </c>
      <c r="BO147" s="266" t="str">
        <f t="shared" si="33"/>
        <v>SH14_15</v>
      </c>
      <c r="BP147" s="266">
        <f t="shared" si="41"/>
        <v>0.022952067498314</v>
      </c>
      <c r="BQ147" s="266" t="s">
        <v>132</v>
      </c>
      <c r="BR147" s="266" t="s">
        <v>16</v>
      </c>
    </row>
    <row r="148" spans="2:70">
      <c r="B148" s="95" t="s">
        <v>150</v>
      </c>
      <c r="C148" t="s">
        <v>222</v>
      </c>
      <c r="D148" s="101" t="s">
        <v>159</v>
      </c>
      <c r="E148" s="101">
        <v>0.00901826484018265</v>
      </c>
      <c r="F148" s="95" t="s">
        <v>132</v>
      </c>
      <c r="K148" s="266" t="s">
        <v>150</v>
      </c>
      <c r="L148" s="266" t="str">
        <f t="shared" si="34"/>
        <v>TRA_Bus</v>
      </c>
      <c r="M148" s="266" t="str">
        <f t="shared" si="28"/>
        <v>SH16_17</v>
      </c>
      <c r="N148" s="266">
        <f t="shared" si="36"/>
        <v>0.021278922422278</v>
      </c>
      <c r="O148" s="266" t="s">
        <v>132</v>
      </c>
      <c r="P148" s="266" t="s">
        <v>20</v>
      </c>
      <c r="T148" s="266" t="s">
        <v>150</v>
      </c>
      <c r="U148" s="266" t="str">
        <f t="shared" si="35"/>
        <v>TRA_Bus</v>
      </c>
      <c r="V148" s="266" t="str">
        <f t="shared" si="35"/>
        <v>SH16_17</v>
      </c>
      <c r="W148" s="266">
        <f t="shared" si="37"/>
        <v>0.0187938640201366</v>
      </c>
      <c r="X148" s="266" t="s">
        <v>132</v>
      </c>
      <c r="Y148" s="266" t="s">
        <v>15</v>
      </c>
      <c r="AC148" s="266" t="s">
        <v>150</v>
      </c>
      <c r="AD148" s="266" t="str">
        <f t="shared" si="29"/>
        <v>TRA_Bus</v>
      </c>
      <c r="AE148" s="266" t="str">
        <f t="shared" si="29"/>
        <v>SH16_17</v>
      </c>
      <c r="AF148" s="266">
        <f t="shared" si="38"/>
        <v>0.0199388030090388</v>
      </c>
      <c r="AG148" s="266" t="s">
        <v>132</v>
      </c>
      <c r="AH148" s="266" t="s">
        <v>21</v>
      </c>
      <c r="AL148" s="266" t="s">
        <v>150</v>
      </c>
      <c r="AM148" s="266" t="str">
        <f t="shared" si="30"/>
        <v>TRA_Bus</v>
      </c>
      <c r="AN148" s="266" t="str">
        <f t="shared" si="30"/>
        <v>SH16_17</v>
      </c>
      <c r="AO148" s="266">
        <f t="shared" si="39"/>
        <v>0.0204205397465977</v>
      </c>
      <c r="AP148" s="266" t="s">
        <v>132</v>
      </c>
      <c r="AQ148" s="266" t="s">
        <v>18</v>
      </c>
      <c r="AU148" s="266" t="s">
        <v>150</v>
      </c>
      <c r="AV148" s="266" t="str">
        <f t="shared" si="31"/>
        <v>TRA_Bus</v>
      </c>
      <c r="AW148" s="266" t="str">
        <f t="shared" si="31"/>
        <v>SH16_17</v>
      </c>
      <c r="AX148" s="266">
        <f t="shared" si="40"/>
        <v>0.0237104459107458</v>
      </c>
      <c r="AY148" s="266" t="s">
        <v>132</v>
      </c>
      <c r="AZ148" s="266" t="s">
        <v>17</v>
      </c>
      <c r="BD148" s="266" t="s">
        <v>150</v>
      </c>
      <c r="BE148" s="266" t="str">
        <f t="shared" si="32"/>
        <v>TRA_Bus</v>
      </c>
      <c r="BF148" s="266" t="str">
        <f t="shared" si="32"/>
        <v>SH16_17</v>
      </c>
      <c r="BG148" s="266">
        <f t="shared" si="21"/>
        <v>0.0204205397465977</v>
      </c>
      <c r="BH148" s="266" t="s">
        <v>132</v>
      </c>
      <c r="BI148" s="266" t="s">
        <v>19</v>
      </c>
      <c r="BM148" s="266" t="s">
        <v>150</v>
      </c>
      <c r="BN148" s="266" t="str">
        <f t="shared" si="33"/>
        <v>TRA_Bus</v>
      </c>
      <c r="BO148" s="266" t="str">
        <f t="shared" si="33"/>
        <v>SH16_17</v>
      </c>
      <c r="BP148" s="266">
        <f t="shared" si="41"/>
        <v>0.0237104459107458</v>
      </c>
      <c r="BQ148" s="266" t="s">
        <v>132</v>
      </c>
      <c r="BR148" s="266" t="s">
        <v>16</v>
      </c>
    </row>
    <row r="149" spans="2:70">
      <c r="B149" s="95" t="s">
        <v>150</v>
      </c>
      <c r="C149" t="s">
        <v>222</v>
      </c>
      <c r="D149" s="101" t="s">
        <v>160</v>
      </c>
      <c r="E149" s="101">
        <v>0.138127853881279</v>
      </c>
      <c r="F149" s="95" t="s">
        <v>132</v>
      </c>
      <c r="K149" s="266" t="s">
        <v>150</v>
      </c>
      <c r="L149" s="266" t="str">
        <f t="shared" si="34"/>
        <v>TRA_Bus</v>
      </c>
      <c r="M149" s="266" t="str">
        <f t="shared" si="28"/>
        <v>SH18_19</v>
      </c>
      <c r="N149" s="266">
        <f t="shared" si="36"/>
        <v>0.0217388347288327</v>
      </c>
      <c r="O149" s="266" t="s">
        <v>132</v>
      </c>
      <c r="P149" s="266" t="s">
        <v>20</v>
      </c>
      <c r="T149" s="266" t="s">
        <v>150</v>
      </c>
      <c r="U149" s="266" t="str">
        <f t="shared" si="35"/>
        <v>TRA_Bus</v>
      </c>
      <c r="V149" s="266" t="str">
        <f t="shared" si="35"/>
        <v>SH18_19</v>
      </c>
      <c r="W149" s="266">
        <f t="shared" si="37"/>
        <v>0.0189293212414044</v>
      </c>
      <c r="X149" s="266" t="s">
        <v>132</v>
      </c>
      <c r="Y149" s="266" t="s">
        <v>15</v>
      </c>
      <c r="AC149" s="266" t="s">
        <v>150</v>
      </c>
      <c r="AD149" s="266" t="str">
        <f t="shared" si="29"/>
        <v>TRA_Bus</v>
      </c>
      <c r="AE149" s="266" t="str">
        <f t="shared" si="29"/>
        <v>SH18_19</v>
      </c>
      <c r="AF149" s="266">
        <f t="shared" si="38"/>
        <v>0.0205951831792654</v>
      </c>
      <c r="AG149" s="266" t="s">
        <v>132</v>
      </c>
      <c r="AH149" s="266" t="s">
        <v>21</v>
      </c>
      <c r="AL149" s="266" t="s">
        <v>150</v>
      </c>
      <c r="AM149" s="266" t="str">
        <f t="shared" si="30"/>
        <v>TRA_Bus</v>
      </c>
      <c r="AN149" s="266" t="str">
        <f t="shared" si="30"/>
        <v>SH18_19</v>
      </c>
      <c r="AO149" s="266">
        <f t="shared" si="39"/>
        <v>0.0206910653610991</v>
      </c>
      <c r="AP149" s="266" t="s">
        <v>132</v>
      </c>
      <c r="AQ149" s="266" t="s">
        <v>18</v>
      </c>
      <c r="AU149" s="266" t="s">
        <v>150</v>
      </c>
      <c r="AV149" s="266" t="str">
        <f t="shared" si="31"/>
        <v>TRA_Bus</v>
      </c>
      <c r="AW149" s="266" t="str">
        <f t="shared" si="31"/>
        <v>SH18_19</v>
      </c>
      <c r="AX149" s="266">
        <f t="shared" si="40"/>
        <v>0.0239937611707896</v>
      </c>
      <c r="AY149" s="266" t="s">
        <v>132</v>
      </c>
      <c r="AZ149" s="266" t="s">
        <v>17</v>
      </c>
      <c r="BD149" s="266" t="s">
        <v>150</v>
      </c>
      <c r="BE149" s="266" t="str">
        <f t="shared" si="32"/>
        <v>TRA_Bus</v>
      </c>
      <c r="BF149" s="266" t="str">
        <f t="shared" si="32"/>
        <v>SH18_19</v>
      </c>
      <c r="BG149" s="266">
        <f t="shared" si="21"/>
        <v>0.0206910653610991</v>
      </c>
      <c r="BH149" s="266" t="s">
        <v>132</v>
      </c>
      <c r="BI149" s="266" t="s">
        <v>19</v>
      </c>
      <c r="BM149" s="266" t="s">
        <v>150</v>
      </c>
      <c r="BN149" s="266" t="str">
        <f t="shared" si="33"/>
        <v>TRA_Bus</v>
      </c>
      <c r="BO149" s="266" t="str">
        <f t="shared" si="33"/>
        <v>SH18_19</v>
      </c>
      <c r="BP149" s="266">
        <f t="shared" si="41"/>
        <v>0.0239937611707896</v>
      </c>
      <c r="BQ149" s="266" t="s">
        <v>132</v>
      </c>
      <c r="BR149" s="266" t="s">
        <v>16</v>
      </c>
    </row>
    <row r="150" spans="2:70">
      <c r="B150" s="95" t="s">
        <v>150</v>
      </c>
      <c r="C150" t="s">
        <v>222</v>
      </c>
      <c r="D150" s="101" t="s">
        <v>161</v>
      </c>
      <c r="E150" s="101">
        <v>0.150684931506849</v>
      </c>
      <c r="F150" s="95" t="s">
        <v>132</v>
      </c>
      <c r="K150" s="266" t="s">
        <v>150</v>
      </c>
      <c r="L150" s="266" t="str">
        <f t="shared" si="34"/>
        <v>TRA_Bus</v>
      </c>
      <c r="M150" s="266" t="str">
        <f t="shared" si="28"/>
        <v>SH20_21</v>
      </c>
      <c r="N150" s="266">
        <f t="shared" si="36"/>
        <v>0.0219554256218374</v>
      </c>
      <c r="O150" s="266" t="s">
        <v>132</v>
      </c>
      <c r="P150" s="266" t="s">
        <v>20</v>
      </c>
      <c r="T150" s="266" t="s">
        <v>150</v>
      </c>
      <c r="U150" s="266" t="str">
        <f t="shared" si="35"/>
        <v>TRA_Bus</v>
      </c>
      <c r="V150" s="266" t="str">
        <f t="shared" si="35"/>
        <v>SH20_21</v>
      </c>
      <c r="W150" s="266">
        <f t="shared" si="37"/>
        <v>0.0190946892738074</v>
      </c>
      <c r="X150" s="266" t="s">
        <v>132</v>
      </c>
      <c r="Y150" s="266" t="s">
        <v>15</v>
      </c>
      <c r="AC150" s="266" t="s">
        <v>150</v>
      </c>
      <c r="AD150" s="266" t="str">
        <f t="shared" si="29"/>
        <v>TRA_Bus</v>
      </c>
      <c r="AE150" s="266" t="str">
        <f t="shared" si="29"/>
        <v>SH20_21</v>
      </c>
      <c r="AF150" s="266">
        <f t="shared" si="38"/>
        <v>0.0207273778877354</v>
      </c>
      <c r="AG150" s="266" t="s">
        <v>132</v>
      </c>
      <c r="AH150" s="266" t="s">
        <v>21</v>
      </c>
      <c r="AL150" s="266" t="s">
        <v>150</v>
      </c>
      <c r="AM150" s="266" t="str">
        <f t="shared" si="30"/>
        <v>TRA_Bus</v>
      </c>
      <c r="AN150" s="266" t="str">
        <f t="shared" si="30"/>
        <v>SH20_21</v>
      </c>
      <c r="AO150" s="266">
        <f t="shared" si="39"/>
        <v>0.0209631637065674</v>
      </c>
      <c r="AP150" s="266" t="s">
        <v>132</v>
      </c>
      <c r="AQ150" s="266" t="s">
        <v>18</v>
      </c>
      <c r="AU150" s="266" t="s">
        <v>150</v>
      </c>
      <c r="AV150" s="266" t="str">
        <f t="shared" si="31"/>
        <v>TRA_Bus</v>
      </c>
      <c r="AW150" s="266" t="str">
        <f t="shared" si="31"/>
        <v>SH20_21</v>
      </c>
      <c r="AX150" s="266">
        <f t="shared" si="40"/>
        <v>0.0244748252753431</v>
      </c>
      <c r="AY150" s="266" t="s">
        <v>132</v>
      </c>
      <c r="AZ150" s="266" t="s">
        <v>17</v>
      </c>
      <c r="BD150" s="266" t="s">
        <v>150</v>
      </c>
      <c r="BE150" s="266" t="str">
        <f t="shared" si="32"/>
        <v>TRA_Bus</v>
      </c>
      <c r="BF150" s="266" t="str">
        <f t="shared" si="32"/>
        <v>SH20_21</v>
      </c>
      <c r="BG150" s="266">
        <f t="shared" si="21"/>
        <v>0.0209631637065674</v>
      </c>
      <c r="BH150" s="266" t="s">
        <v>132</v>
      </c>
      <c r="BI150" s="266" t="s">
        <v>19</v>
      </c>
      <c r="BM150" s="266" t="s">
        <v>150</v>
      </c>
      <c r="BN150" s="266" t="str">
        <f t="shared" si="33"/>
        <v>TRA_Bus</v>
      </c>
      <c r="BO150" s="266" t="str">
        <f t="shared" si="33"/>
        <v>SH20_21</v>
      </c>
      <c r="BP150" s="266">
        <f t="shared" si="41"/>
        <v>0.0244748252753431</v>
      </c>
      <c r="BQ150" s="266" t="s">
        <v>132</v>
      </c>
      <c r="BR150" s="266" t="s">
        <v>16</v>
      </c>
    </row>
    <row r="151" spans="2:70">
      <c r="B151" s="103" t="s">
        <v>150</v>
      </c>
      <c r="C151" t="s">
        <v>222</v>
      </c>
      <c r="D151" s="104" t="s">
        <v>162</v>
      </c>
      <c r="E151" s="104">
        <v>0.0125570776255708</v>
      </c>
      <c r="F151" s="105" t="s">
        <v>132</v>
      </c>
      <c r="K151" s="330" t="s">
        <v>150</v>
      </c>
      <c r="L151" s="266" t="str">
        <f t="shared" si="34"/>
        <v>TRA_Bus</v>
      </c>
      <c r="M151" s="266" t="str">
        <f t="shared" si="28"/>
        <v>SH22_23</v>
      </c>
      <c r="N151" s="266">
        <f t="shared" si="36"/>
        <v>0.0221215642248193</v>
      </c>
      <c r="O151" s="266" t="s">
        <v>132</v>
      </c>
      <c r="P151" s="266" t="s">
        <v>20</v>
      </c>
      <c r="T151" s="266" t="s">
        <v>150</v>
      </c>
      <c r="U151" s="266" t="str">
        <f t="shared" si="35"/>
        <v>TRA_Bus</v>
      </c>
      <c r="V151" s="266" t="str">
        <f t="shared" si="35"/>
        <v>SH22_23</v>
      </c>
      <c r="W151" s="266">
        <f t="shared" si="37"/>
        <v>0.0183466180817403</v>
      </c>
      <c r="X151" s="266" t="s">
        <v>132</v>
      </c>
      <c r="Y151" s="266" t="s">
        <v>15</v>
      </c>
      <c r="AC151" s="266" t="s">
        <v>150</v>
      </c>
      <c r="AD151" s="266" t="str">
        <f t="shared" si="29"/>
        <v>TRA_Bus</v>
      </c>
      <c r="AE151" s="266" t="str">
        <f t="shared" si="29"/>
        <v>SH22_23</v>
      </c>
      <c r="AF151" s="266">
        <f t="shared" si="38"/>
        <v>0.0207157550987243</v>
      </c>
      <c r="AG151" s="266" t="s">
        <v>132</v>
      </c>
      <c r="AH151" s="266" t="s">
        <v>21</v>
      </c>
      <c r="AL151" s="266" t="s">
        <v>150</v>
      </c>
      <c r="AM151" s="266" t="str">
        <f t="shared" si="30"/>
        <v>TRA_Bus</v>
      </c>
      <c r="AN151" s="266" t="str">
        <f t="shared" si="30"/>
        <v>SH22_23</v>
      </c>
      <c r="AO151" s="266">
        <f t="shared" si="39"/>
        <v>0.02077782488644</v>
      </c>
      <c r="AP151" s="266" t="s">
        <v>132</v>
      </c>
      <c r="AQ151" s="266" t="s">
        <v>18</v>
      </c>
      <c r="AU151" s="266" t="s">
        <v>150</v>
      </c>
      <c r="AV151" s="266" t="str">
        <f t="shared" si="31"/>
        <v>TRA_Bus</v>
      </c>
      <c r="AW151" s="266" t="str">
        <f t="shared" si="31"/>
        <v>SH22_23</v>
      </c>
      <c r="AX151" s="266">
        <f t="shared" si="40"/>
        <v>0.0241373966840562</v>
      </c>
      <c r="AY151" s="266" t="s">
        <v>132</v>
      </c>
      <c r="AZ151" s="266" t="s">
        <v>17</v>
      </c>
      <c r="BD151" s="266" t="s">
        <v>150</v>
      </c>
      <c r="BE151" s="266" t="str">
        <f t="shared" si="32"/>
        <v>TRA_Bus</v>
      </c>
      <c r="BF151" s="266" t="str">
        <f t="shared" si="32"/>
        <v>SH22_23</v>
      </c>
      <c r="BG151" s="266">
        <f t="shared" si="21"/>
        <v>0.02077782488644</v>
      </c>
      <c r="BH151" s="266" t="s">
        <v>132</v>
      </c>
      <c r="BI151" s="266" t="s">
        <v>19</v>
      </c>
      <c r="BM151" s="266" t="s">
        <v>150</v>
      </c>
      <c r="BN151" s="266" t="str">
        <f t="shared" si="33"/>
        <v>TRA_Bus</v>
      </c>
      <c r="BO151" s="266" t="str">
        <f t="shared" si="33"/>
        <v>SH22_23</v>
      </c>
      <c r="BP151" s="266">
        <f t="shared" si="41"/>
        <v>0.0241373966840562</v>
      </c>
      <c r="BQ151" s="266" t="s">
        <v>132</v>
      </c>
      <c r="BR151" s="266" t="s">
        <v>16</v>
      </c>
    </row>
    <row r="152" spans="11:70">
      <c r="K152" s="266" t="s">
        <v>150</v>
      </c>
      <c r="L152" s="266" t="str">
        <f t="shared" si="34"/>
        <v>TRA_Bus</v>
      </c>
      <c r="M152" s="266" t="str">
        <f t="shared" si="28"/>
        <v>FH0_1</v>
      </c>
      <c r="N152" s="266">
        <f t="shared" si="36"/>
        <v>0.0213934931755858</v>
      </c>
      <c r="O152" s="266" t="s">
        <v>132</v>
      </c>
      <c r="P152" s="266" t="s">
        <v>20</v>
      </c>
      <c r="T152" s="266" t="s">
        <v>150</v>
      </c>
      <c r="U152" s="266" t="str">
        <f t="shared" si="35"/>
        <v>TRA_Bus</v>
      </c>
      <c r="V152" s="266" t="str">
        <f t="shared" si="35"/>
        <v>FH0_1</v>
      </c>
      <c r="W152" s="266">
        <f t="shared" si="37"/>
        <v>0.0189900151087194</v>
      </c>
      <c r="X152" s="266" t="s">
        <v>132</v>
      </c>
      <c r="Y152" s="266" t="s">
        <v>15</v>
      </c>
      <c r="AC152" s="266" t="s">
        <v>150</v>
      </c>
      <c r="AD152" s="266" t="str">
        <f t="shared" si="29"/>
        <v>TRA_Bus</v>
      </c>
      <c r="AE152" s="266" t="str">
        <f t="shared" si="29"/>
        <v>FH0_1</v>
      </c>
      <c r="AF152" s="266">
        <f t="shared" si="38"/>
        <v>0.0225377088372482</v>
      </c>
      <c r="AG152" s="266" t="s">
        <v>132</v>
      </c>
      <c r="AH152" s="266" t="s">
        <v>21</v>
      </c>
      <c r="AL152" s="266" t="s">
        <v>150</v>
      </c>
      <c r="AM152" s="266" t="str">
        <f t="shared" si="30"/>
        <v>TRA_Bus</v>
      </c>
      <c r="AN152" s="266" t="str">
        <f t="shared" si="30"/>
        <v>FH0_1</v>
      </c>
      <c r="AO152" s="266">
        <f t="shared" si="39"/>
        <v>0.02082812933826</v>
      </c>
      <c r="AP152" s="266" t="s">
        <v>132</v>
      </c>
      <c r="AQ152" s="266" t="s">
        <v>18</v>
      </c>
      <c r="AU152" s="266" t="s">
        <v>150</v>
      </c>
      <c r="AV152" s="266" t="str">
        <f t="shared" si="31"/>
        <v>TRA_Bus</v>
      </c>
      <c r="AW152" s="266" t="str">
        <f t="shared" si="31"/>
        <v>FH0_1</v>
      </c>
      <c r="AX152" s="266">
        <f t="shared" si="40"/>
        <v>0.0222158485714042</v>
      </c>
      <c r="AY152" s="266" t="s">
        <v>132</v>
      </c>
      <c r="AZ152" s="266" t="s">
        <v>17</v>
      </c>
      <c r="BD152" s="266" t="s">
        <v>150</v>
      </c>
      <c r="BE152" s="266" t="str">
        <f t="shared" si="32"/>
        <v>TRA_Bus</v>
      </c>
      <c r="BF152" s="266" t="str">
        <f t="shared" si="32"/>
        <v>FH0_1</v>
      </c>
      <c r="BG152" s="266">
        <f t="shared" si="21"/>
        <v>0.02082812933826</v>
      </c>
      <c r="BH152" s="266" t="s">
        <v>132</v>
      </c>
      <c r="BI152" s="266" t="s">
        <v>19</v>
      </c>
      <c r="BM152" s="266" t="s">
        <v>150</v>
      </c>
      <c r="BN152" s="266" t="str">
        <f t="shared" si="33"/>
        <v>TRA_Bus</v>
      </c>
      <c r="BO152" s="266" t="str">
        <f t="shared" si="33"/>
        <v>FH0_1</v>
      </c>
      <c r="BP152" s="266">
        <f t="shared" si="41"/>
        <v>0.0222158485714042</v>
      </c>
      <c r="BQ152" s="266" t="s">
        <v>132</v>
      </c>
      <c r="BR152" s="266" t="s">
        <v>16</v>
      </c>
    </row>
    <row r="153" spans="11:70">
      <c r="K153" s="266" t="s">
        <v>150</v>
      </c>
      <c r="L153" s="266" t="str">
        <f t="shared" si="34"/>
        <v>TRA_Bus</v>
      </c>
      <c r="M153" s="266" t="str">
        <f t="shared" si="28"/>
        <v>FH2_3</v>
      </c>
      <c r="N153" s="266">
        <f t="shared" si="36"/>
        <v>0.02102967448633</v>
      </c>
      <c r="O153" s="266" t="s">
        <v>132</v>
      </c>
      <c r="P153" s="266" t="s">
        <v>20</v>
      </c>
      <c r="T153" s="266" t="s">
        <v>150</v>
      </c>
      <c r="U153" s="266" t="str">
        <f t="shared" si="35"/>
        <v>TRA_Bus</v>
      </c>
      <c r="V153" s="266" t="str">
        <f t="shared" si="35"/>
        <v>FH2_3</v>
      </c>
      <c r="W153" s="266">
        <f t="shared" si="37"/>
        <v>0.0166572327084534</v>
      </c>
      <c r="X153" s="266" t="s">
        <v>132</v>
      </c>
      <c r="Y153" s="266" t="s">
        <v>15</v>
      </c>
      <c r="AC153" s="266" t="s">
        <v>150</v>
      </c>
      <c r="AD153" s="266" t="str">
        <f t="shared" si="29"/>
        <v>TRA_Bus</v>
      </c>
      <c r="AE153" s="266" t="str">
        <f t="shared" si="29"/>
        <v>FH2_3</v>
      </c>
      <c r="AF153" s="266">
        <f t="shared" si="38"/>
        <v>0.022471121655479</v>
      </c>
      <c r="AG153" s="266" t="s">
        <v>132</v>
      </c>
      <c r="AH153" s="266" t="s">
        <v>21</v>
      </c>
      <c r="AL153" s="266" t="s">
        <v>150</v>
      </c>
      <c r="AM153" s="266" t="str">
        <f t="shared" si="30"/>
        <v>TRA_Bus</v>
      </c>
      <c r="AN153" s="266" t="str">
        <f t="shared" si="30"/>
        <v>FH2_3</v>
      </c>
      <c r="AO153" s="266">
        <f t="shared" si="39"/>
        <v>0.0196922594663782</v>
      </c>
      <c r="AP153" s="266" t="s">
        <v>132</v>
      </c>
      <c r="AQ153" s="266" t="s">
        <v>18</v>
      </c>
      <c r="AU153" s="266" t="s">
        <v>150</v>
      </c>
      <c r="AV153" s="266" t="str">
        <f t="shared" si="31"/>
        <v>TRA_Bus</v>
      </c>
      <c r="AW153" s="266" t="str">
        <f t="shared" si="31"/>
        <v>FH2_3</v>
      </c>
      <c r="AX153" s="266">
        <f t="shared" si="40"/>
        <v>0.0200672016482474</v>
      </c>
      <c r="AY153" s="266" t="s">
        <v>132</v>
      </c>
      <c r="AZ153" s="266" t="s">
        <v>17</v>
      </c>
      <c r="BD153" s="266" t="s">
        <v>150</v>
      </c>
      <c r="BE153" s="266" t="str">
        <f t="shared" si="32"/>
        <v>TRA_Bus</v>
      </c>
      <c r="BF153" s="266" t="str">
        <f t="shared" si="32"/>
        <v>FH2_3</v>
      </c>
      <c r="BG153" s="266">
        <f t="shared" si="21"/>
        <v>0.0196922594663782</v>
      </c>
      <c r="BH153" s="266" t="s">
        <v>132</v>
      </c>
      <c r="BI153" s="266" t="s">
        <v>19</v>
      </c>
      <c r="BM153" s="266" t="s">
        <v>150</v>
      </c>
      <c r="BN153" s="266" t="str">
        <f t="shared" si="33"/>
        <v>TRA_Bus</v>
      </c>
      <c r="BO153" s="266" t="str">
        <f t="shared" si="33"/>
        <v>FH2_3</v>
      </c>
      <c r="BP153" s="266">
        <f t="shared" si="41"/>
        <v>0.0200672016482474</v>
      </c>
      <c r="BQ153" s="266" t="s">
        <v>132</v>
      </c>
      <c r="BR153" s="266" t="s">
        <v>16</v>
      </c>
    </row>
    <row r="154" spans="11:70">
      <c r="K154" s="266" t="s">
        <v>150</v>
      </c>
      <c r="L154" s="266" t="str">
        <f t="shared" si="34"/>
        <v>TRA_Bus</v>
      </c>
      <c r="M154" s="266" t="str">
        <f t="shared" si="28"/>
        <v>FH4_5</v>
      </c>
      <c r="N154" s="266">
        <f t="shared" si="36"/>
        <v>0.0201116701113584</v>
      </c>
      <c r="O154" s="266" t="s">
        <v>132</v>
      </c>
      <c r="P154" s="266" t="s">
        <v>20</v>
      </c>
      <c r="T154" s="266" t="s">
        <v>150</v>
      </c>
      <c r="U154" s="266" t="str">
        <f t="shared" si="35"/>
        <v>TRA_Bus</v>
      </c>
      <c r="V154" s="266" t="str">
        <f t="shared" si="35"/>
        <v>FH4_5</v>
      </c>
      <c r="W154" s="266">
        <f t="shared" si="37"/>
        <v>0.0158290452354489</v>
      </c>
      <c r="X154" s="266" t="s">
        <v>132</v>
      </c>
      <c r="Y154" s="266" t="s">
        <v>15</v>
      </c>
      <c r="AC154" s="266" t="s">
        <v>150</v>
      </c>
      <c r="AD154" s="266" t="str">
        <f t="shared" si="29"/>
        <v>TRA_Bus</v>
      </c>
      <c r="AE154" s="266" t="str">
        <f t="shared" si="29"/>
        <v>FH4_5</v>
      </c>
      <c r="AF154" s="266">
        <f t="shared" si="38"/>
        <v>0.0209246883499341</v>
      </c>
      <c r="AG154" s="266" t="s">
        <v>132</v>
      </c>
      <c r="AH154" s="266" t="s">
        <v>21</v>
      </c>
      <c r="AL154" s="266" t="s">
        <v>150</v>
      </c>
      <c r="AM154" s="266" t="str">
        <f t="shared" si="30"/>
        <v>TRA_Bus</v>
      </c>
      <c r="AN154" s="266" t="str">
        <f t="shared" si="30"/>
        <v>FH4_5</v>
      </c>
      <c r="AO154" s="266">
        <f t="shared" si="39"/>
        <v>0.0185404013701219</v>
      </c>
      <c r="AP154" s="266" t="s">
        <v>132</v>
      </c>
      <c r="AQ154" s="266" t="s">
        <v>18</v>
      </c>
      <c r="AU154" s="266" t="s">
        <v>150</v>
      </c>
      <c r="AV154" s="266" t="str">
        <f t="shared" si="31"/>
        <v>TRA_Bus</v>
      </c>
      <c r="AW154" s="266" t="str">
        <f t="shared" si="31"/>
        <v>FH4_5</v>
      </c>
      <c r="AX154" s="266">
        <f t="shared" si="40"/>
        <v>0.0177877243294525</v>
      </c>
      <c r="AY154" s="266" t="s">
        <v>132</v>
      </c>
      <c r="AZ154" s="266" t="s">
        <v>17</v>
      </c>
      <c r="BD154" s="266" t="s">
        <v>150</v>
      </c>
      <c r="BE154" s="266" t="str">
        <f t="shared" si="32"/>
        <v>TRA_Bus</v>
      </c>
      <c r="BF154" s="266" t="str">
        <f t="shared" si="32"/>
        <v>FH4_5</v>
      </c>
      <c r="BG154" s="266">
        <f t="shared" si="21"/>
        <v>0.0185404013701219</v>
      </c>
      <c r="BH154" s="266" t="s">
        <v>132</v>
      </c>
      <c r="BI154" s="266" t="s">
        <v>19</v>
      </c>
      <c r="BM154" s="266" t="s">
        <v>150</v>
      </c>
      <c r="BN154" s="266" t="str">
        <f t="shared" si="33"/>
        <v>TRA_Bus</v>
      </c>
      <c r="BO154" s="266" t="str">
        <f t="shared" si="33"/>
        <v>FH4_5</v>
      </c>
      <c r="BP154" s="266">
        <f t="shared" si="41"/>
        <v>0.0177877243294525</v>
      </c>
      <c r="BQ154" s="266" t="s">
        <v>132</v>
      </c>
      <c r="BR154" s="266" t="s">
        <v>16</v>
      </c>
    </row>
    <row r="155" spans="11:70">
      <c r="K155" s="330" t="s">
        <v>150</v>
      </c>
      <c r="L155" s="266" t="str">
        <f t="shared" si="34"/>
        <v>TRA_Bus</v>
      </c>
      <c r="M155" s="266" t="str">
        <f t="shared" si="28"/>
        <v>FH6_7</v>
      </c>
      <c r="N155" s="266">
        <f t="shared" si="36"/>
        <v>0.0192099222047578</v>
      </c>
      <c r="O155" s="266" t="s">
        <v>132</v>
      </c>
      <c r="P155" s="266" t="s">
        <v>20</v>
      </c>
      <c r="T155" s="266" t="s">
        <v>150</v>
      </c>
      <c r="U155" s="266" t="str">
        <f t="shared" si="35"/>
        <v>TRA_Bus</v>
      </c>
      <c r="V155" s="266" t="str">
        <f t="shared" si="35"/>
        <v>FH6_7</v>
      </c>
      <c r="W155" s="266">
        <f t="shared" si="37"/>
        <v>0.0159024621248745</v>
      </c>
      <c r="X155" s="266" t="s">
        <v>132</v>
      </c>
      <c r="Y155" s="266" t="s">
        <v>15</v>
      </c>
      <c r="AC155" s="266" t="s">
        <v>150</v>
      </c>
      <c r="AD155" s="266" t="str">
        <f t="shared" si="29"/>
        <v>TRA_Bus</v>
      </c>
      <c r="AE155" s="266" t="str">
        <f t="shared" si="29"/>
        <v>FH6_7</v>
      </c>
      <c r="AF155" s="266">
        <f t="shared" si="38"/>
        <v>0.0184080758697192</v>
      </c>
      <c r="AG155" s="266" t="s">
        <v>132</v>
      </c>
      <c r="AH155" s="266" t="s">
        <v>21</v>
      </c>
      <c r="AL155" s="266" t="s">
        <v>150</v>
      </c>
      <c r="AM155" s="266" t="str">
        <f t="shared" si="30"/>
        <v>TRA_Bus</v>
      </c>
      <c r="AN155" s="266" t="str">
        <f t="shared" si="30"/>
        <v>FH6_7</v>
      </c>
      <c r="AO155" s="266">
        <f t="shared" si="39"/>
        <v>0.0175903530927638</v>
      </c>
      <c r="AP155" s="266" t="s">
        <v>132</v>
      </c>
      <c r="AQ155" s="266" t="s">
        <v>18</v>
      </c>
      <c r="AU155" s="266" t="s">
        <v>150</v>
      </c>
      <c r="AV155" s="266" t="str">
        <f t="shared" si="31"/>
        <v>TRA_Bus</v>
      </c>
      <c r="AW155" s="266" t="str">
        <f t="shared" si="31"/>
        <v>FH6_7</v>
      </c>
      <c r="AX155" s="266">
        <f t="shared" si="40"/>
        <v>0.0165945078402487</v>
      </c>
      <c r="AY155" s="266" t="s">
        <v>132</v>
      </c>
      <c r="AZ155" s="266" t="s">
        <v>17</v>
      </c>
      <c r="BD155" s="266" t="s">
        <v>150</v>
      </c>
      <c r="BE155" s="266" t="str">
        <f t="shared" si="32"/>
        <v>TRA_Bus</v>
      </c>
      <c r="BF155" s="266" t="str">
        <f t="shared" si="32"/>
        <v>FH6_7</v>
      </c>
      <c r="BG155" s="266">
        <f t="shared" si="21"/>
        <v>0.0175903530927638</v>
      </c>
      <c r="BH155" s="266" t="s">
        <v>132</v>
      </c>
      <c r="BI155" s="266" t="s">
        <v>19</v>
      </c>
      <c r="BM155" s="266" t="s">
        <v>150</v>
      </c>
      <c r="BN155" s="266" t="str">
        <f t="shared" si="33"/>
        <v>TRA_Bus</v>
      </c>
      <c r="BO155" s="266" t="str">
        <f t="shared" si="33"/>
        <v>FH6_7</v>
      </c>
      <c r="BP155" s="266">
        <f t="shared" si="41"/>
        <v>0.0165945078402487</v>
      </c>
      <c r="BQ155" s="266" t="s">
        <v>132</v>
      </c>
      <c r="BR155" s="266" t="s">
        <v>16</v>
      </c>
    </row>
    <row r="156" spans="11:70">
      <c r="K156" s="266" t="s">
        <v>150</v>
      </c>
      <c r="L156" s="266" t="str">
        <f t="shared" si="34"/>
        <v>TRA_Bus</v>
      </c>
      <c r="M156" s="266" t="str">
        <f t="shared" si="28"/>
        <v>FH8_9</v>
      </c>
      <c r="N156" s="266">
        <f t="shared" si="36"/>
        <v>0.018841834190357</v>
      </c>
      <c r="O156" s="266" t="s">
        <v>132</v>
      </c>
      <c r="P156" s="266" t="s">
        <v>20</v>
      </c>
      <c r="T156" s="266" t="s">
        <v>150</v>
      </c>
      <c r="U156" s="266" t="str">
        <f t="shared" si="35"/>
        <v>TRA_Bus</v>
      </c>
      <c r="V156" s="266" t="str">
        <f t="shared" si="35"/>
        <v>FH8_9</v>
      </c>
      <c r="W156" s="266">
        <f t="shared" si="37"/>
        <v>0.0171052366659126</v>
      </c>
      <c r="X156" s="266" t="s">
        <v>132</v>
      </c>
      <c r="Y156" s="266" t="s">
        <v>15</v>
      </c>
      <c r="AC156" s="266" t="s">
        <v>150</v>
      </c>
      <c r="AD156" s="266" t="str">
        <f t="shared" si="29"/>
        <v>TRA_Bus</v>
      </c>
      <c r="AE156" s="266" t="str">
        <f t="shared" si="29"/>
        <v>FH8_9</v>
      </c>
      <c r="AF156" s="266">
        <f t="shared" si="38"/>
        <v>0.0169703204195258</v>
      </c>
      <c r="AG156" s="266" t="s">
        <v>132</v>
      </c>
      <c r="AH156" s="266" t="s">
        <v>21</v>
      </c>
      <c r="AL156" s="266" t="s">
        <v>150</v>
      </c>
      <c r="AM156" s="266" t="str">
        <f t="shared" si="30"/>
        <v>TRA_Bus</v>
      </c>
      <c r="AN156" s="266" t="str">
        <f t="shared" si="30"/>
        <v>FH8_9</v>
      </c>
      <c r="AO156" s="266">
        <f t="shared" si="39"/>
        <v>0.0174698671638847</v>
      </c>
      <c r="AP156" s="266" t="s">
        <v>132</v>
      </c>
      <c r="AQ156" s="266" t="s">
        <v>18</v>
      </c>
      <c r="AU156" s="266" t="s">
        <v>150</v>
      </c>
      <c r="AV156" s="266" t="str">
        <f t="shared" si="31"/>
        <v>TRA_Bus</v>
      </c>
      <c r="AW156" s="266" t="str">
        <f t="shared" si="31"/>
        <v>FH8_9</v>
      </c>
      <c r="AX156" s="266">
        <f t="shared" si="40"/>
        <v>0.0165122579121173</v>
      </c>
      <c r="AY156" s="266" t="s">
        <v>132</v>
      </c>
      <c r="AZ156" s="266" t="s">
        <v>17</v>
      </c>
      <c r="BD156" s="266" t="s">
        <v>150</v>
      </c>
      <c r="BE156" s="266" t="str">
        <f t="shared" si="32"/>
        <v>TRA_Bus</v>
      </c>
      <c r="BF156" s="266" t="str">
        <f t="shared" si="32"/>
        <v>FH8_9</v>
      </c>
      <c r="BG156" s="266">
        <f t="shared" si="21"/>
        <v>0.0174698671638847</v>
      </c>
      <c r="BH156" s="266" t="s">
        <v>132</v>
      </c>
      <c r="BI156" s="266" t="s">
        <v>19</v>
      </c>
      <c r="BM156" s="266" t="s">
        <v>150</v>
      </c>
      <c r="BN156" s="266" t="str">
        <f t="shared" si="33"/>
        <v>TRA_Bus</v>
      </c>
      <c r="BO156" s="266" t="str">
        <f t="shared" si="33"/>
        <v>FH8_9</v>
      </c>
      <c r="BP156" s="266">
        <f t="shared" si="41"/>
        <v>0.0165122579121173</v>
      </c>
      <c r="BQ156" s="266" t="s">
        <v>132</v>
      </c>
      <c r="BR156" s="266" t="s">
        <v>16</v>
      </c>
    </row>
    <row r="157" spans="11:70">
      <c r="K157" s="266" t="s">
        <v>150</v>
      </c>
      <c r="L157" s="266" t="str">
        <f t="shared" si="34"/>
        <v>TRA_Bus</v>
      </c>
      <c r="M157" s="266" t="str">
        <f t="shared" si="28"/>
        <v>FH10_11</v>
      </c>
      <c r="N157" s="266">
        <f t="shared" si="36"/>
        <v>0.0189356699331529</v>
      </c>
      <c r="O157" s="266" t="s">
        <v>132</v>
      </c>
      <c r="P157" s="266" t="s">
        <v>20</v>
      </c>
      <c r="T157" s="266" t="s">
        <v>150</v>
      </c>
      <c r="U157" s="266" t="str">
        <f t="shared" si="35"/>
        <v>TRA_Bus</v>
      </c>
      <c r="V157" s="266" t="str">
        <f t="shared" si="35"/>
        <v>FH10_11</v>
      </c>
      <c r="W157" s="266">
        <f t="shared" si="37"/>
        <v>0.0198225161188549</v>
      </c>
      <c r="X157" s="266" t="s">
        <v>132</v>
      </c>
      <c r="Y157" s="266" t="s">
        <v>15</v>
      </c>
      <c r="AC157" s="266" t="s">
        <v>150</v>
      </c>
      <c r="AD157" s="266" t="str">
        <f t="shared" si="29"/>
        <v>TRA_Bus</v>
      </c>
      <c r="AE157" s="266" t="str">
        <f t="shared" si="29"/>
        <v>FH10_11</v>
      </c>
      <c r="AF157" s="266">
        <f t="shared" si="38"/>
        <v>0.0166723480117681</v>
      </c>
      <c r="AG157" s="266" t="s">
        <v>132</v>
      </c>
      <c r="AH157" s="266" t="s">
        <v>21</v>
      </c>
      <c r="AL157" s="266" t="s">
        <v>150</v>
      </c>
      <c r="AM157" s="266" t="str">
        <f t="shared" si="30"/>
        <v>TRA_Bus</v>
      </c>
      <c r="AN157" s="266" t="str">
        <f t="shared" si="30"/>
        <v>FH10_11</v>
      </c>
      <c r="AO157" s="266">
        <f t="shared" si="39"/>
        <v>0.0185481158114173</v>
      </c>
      <c r="AP157" s="266" t="s">
        <v>132</v>
      </c>
      <c r="AQ157" s="266" t="s">
        <v>18</v>
      </c>
      <c r="AU157" s="266" t="s">
        <v>150</v>
      </c>
      <c r="AV157" s="266" t="str">
        <f t="shared" si="31"/>
        <v>TRA_Bus</v>
      </c>
      <c r="AW157" s="266" t="str">
        <f t="shared" si="31"/>
        <v>FH10_11</v>
      </c>
      <c r="AX157" s="266">
        <f t="shared" si="40"/>
        <v>0.0182536626877173</v>
      </c>
      <c r="AY157" s="266" t="s">
        <v>132</v>
      </c>
      <c r="AZ157" s="266" t="s">
        <v>17</v>
      </c>
      <c r="BD157" s="266" t="s">
        <v>150</v>
      </c>
      <c r="BE157" s="266" t="str">
        <f t="shared" si="32"/>
        <v>TRA_Bus</v>
      </c>
      <c r="BF157" s="266" t="str">
        <f t="shared" si="32"/>
        <v>FH10_11</v>
      </c>
      <c r="BG157" s="266">
        <f t="shared" si="21"/>
        <v>0.0185481158114173</v>
      </c>
      <c r="BH157" s="266" t="s">
        <v>132</v>
      </c>
      <c r="BI157" s="266" t="s">
        <v>19</v>
      </c>
      <c r="BM157" s="266" t="s">
        <v>150</v>
      </c>
      <c r="BN157" s="266" t="str">
        <f t="shared" si="33"/>
        <v>TRA_Bus</v>
      </c>
      <c r="BO157" s="266" t="str">
        <f t="shared" si="33"/>
        <v>FH10_11</v>
      </c>
      <c r="BP157" s="266">
        <f t="shared" si="41"/>
        <v>0.0182536626877173</v>
      </c>
      <c r="BQ157" s="266" t="s">
        <v>132</v>
      </c>
      <c r="BR157" s="266" t="s">
        <v>16</v>
      </c>
    </row>
    <row r="158" spans="11:70">
      <c r="K158" s="266" t="s">
        <v>150</v>
      </c>
      <c r="L158" s="266" t="str">
        <f t="shared" si="34"/>
        <v>TRA_Bus</v>
      </c>
      <c r="M158" s="266" t="str">
        <f t="shared" si="28"/>
        <v>FH12_13</v>
      </c>
      <c r="N158" s="266">
        <f t="shared" si="36"/>
        <v>0.0198847069007047</v>
      </c>
      <c r="O158" s="266" t="s">
        <v>132</v>
      </c>
      <c r="P158" s="266" t="s">
        <v>20</v>
      </c>
      <c r="T158" s="266" t="s">
        <v>150</v>
      </c>
      <c r="U158" s="266" t="str">
        <f t="shared" si="35"/>
        <v>TRA_Bus</v>
      </c>
      <c r="V158" s="266" t="str">
        <f t="shared" si="35"/>
        <v>FH12_13</v>
      </c>
      <c r="W158" s="266">
        <f t="shared" si="37"/>
        <v>0.0205767152130325</v>
      </c>
      <c r="X158" s="266" t="s">
        <v>132</v>
      </c>
      <c r="Y158" s="266" t="s">
        <v>15</v>
      </c>
      <c r="AC158" s="266" t="s">
        <v>150</v>
      </c>
      <c r="AD158" s="266" t="str">
        <f t="shared" si="29"/>
        <v>TRA_Bus</v>
      </c>
      <c r="AE158" s="266" t="str">
        <f t="shared" si="29"/>
        <v>FH12_13</v>
      </c>
      <c r="AF158" s="266">
        <f t="shared" si="38"/>
        <v>0.0178993947669431</v>
      </c>
      <c r="AG158" s="266" t="s">
        <v>132</v>
      </c>
      <c r="AH158" s="266" t="s">
        <v>21</v>
      </c>
      <c r="AL158" s="266" t="s">
        <v>150</v>
      </c>
      <c r="AM158" s="266" t="str">
        <f t="shared" si="30"/>
        <v>TRA_Bus</v>
      </c>
      <c r="AN158" s="266" t="str">
        <f t="shared" si="30"/>
        <v>FH12_13</v>
      </c>
      <c r="AO158" s="266">
        <f t="shared" si="39"/>
        <v>0.0197346377775574</v>
      </c>
      <c r="AP158" s="266" t="s">
        <v>132</v>
      </c>
      <c r="AQ158" s="266" t="s">
        <v>18</v>
      </c>
      <c r="AU158" s="266" t="s">
        <v>150</v>
      </c>
      <c r="AV158" s="266" t="str">
        <f t="shared" si="31"/>
        <v>TRA_Bus</v>
      </c>
      <c r="AW158" s="266" t="str">
        <f t="shared" si="31"/>
        <v>FH12_13</v>
      </c>
      <c r="AX158" s="266">
        <f t="shared" si="40"/>
        <v>0.0202626994046479</v>
      </c>
      <c r="AY158" s="266" t="s">
        <v>132</v>
      </c>
      <c r="AZ158" s="266" t="s">
        <v>17</v>
      </c>
      <c r="BD158" s="266" t="s">
        <v>150</v>
      </c>
      <c r="BE158" s="266" t="str">
        <f t="shared" si="32"/>
        <v>TRA_Bus</v>
      </c>
      <c r="BF158" s="266" t="str">
        <f t="shared" si="32"/>
        <v>FH12_13</v>
      </c>
      <c r="BG158" s="266">
        <f t="shared" si="21"/>
        <v>0.0197346377775574</v>
      </c>
      <c r="BH158" s="266" t="s">
        <v>132</v>
      </c>
      <c r="BI158" s="266" t="s">
        <v>19</v>
      </c>
      <c r="BM158" s="266" t="s">
        <v>150</v>
      </c>
      <c r="BN158" s="266" t="str">
        <f t="shared" si="33"/>
        <v>TRA_Bus</v>
      </c>
      <c r="BO158" s="266" t="str">
        <f t="shared" si="33"/>
        <v>FH12_13</v>
      </c>
      <c r="BP158" s="266">
        <f t="shared" si="41"/>
        <v>0.0202626994046479</v>
      </c>
      <c r="BQ158" s="266" t="s">
        <v>132</v>
      </c>
      <c r="BR158" s="266" t="s">
        <v>16</v>
      </c>
    </row>
    <row r="159" spans="11:70">
      <c r="K159" s="330" t="s">
        <v>150</v>
      </c>
      <c r="L159" s="266" t="str">
        <f t="shared" si="34"/>
        <v>TRA_Bus</v>
      </c>
      <c r="M159" s="266" t="str">
        <f t="shared" si="28"/>
        <v>FH14_15</v>
      </c>
      <c r="N159" s="266">
        <f t="shared" si="36"/>
        <v>0.0208389906197208</v>
      </c>
      <c r="O159" s="266" t="s">
        <v>132</v>
      </c>
      <c r="P159" s="266" t="s">
        <v>20</v>
      </c>
      <c r="T159" s="266" t="s">
        <v>150</v>
      </c>
      <c r="U159" s="266" t="str">
        <f t="shared" si="35"/>
        <v>TRA_Bus</v>
      </c>
      <c r="V159" s="266" t="str">
        <f t="shared" si="35"/>
        <v>FH14_15</v>
      </c>
      <c r="W159" s="266">
        <f t="shared" si="37"/>
        <v>0.0201344120759709</v>
      </c>
      <c r="X159" s="266" t="s">
        <v>132</v>
      </c>
      <c r="Y159" s="266" t="s">
        <v>15</v>
      </c>
      <c r="AC159" s="266" t="s">
        <v>150</v>
      </c>
      <c r="AD159" s="266" t="str">
        <f t="shared" si="29"/>
        <v>TRA_Bus</v>
      </c>
      <c r="AE159" s="266" t="str">
        <f t="shared" si="29"/>
        <v>FH14_15</v>
      </c>
      <c r="AF159" s="266">
        <f t="shared" si="38"/>
        <v>0.0207530234250215</v>
      </c>
      <c r="AG159" s="266" t="s">
        <v>132</v>
      </c>
      <c r="AH159" s="266" t="s">
        <v>21</v>
      </c>
      <c r="AL159" s="266" t="s">
        <v>150</v>
      </c>
      <c r="AM159" s="266" t="str">
        <f t="shared" si="30"/>
        <v>TRA_Bus</v>
      </c>
      <c r="AN159" s="266" t="str">
        <f t="shared" si="30"/>
        <v>FH14_15</v>
      </c>
      <c r="AO159" s="266">
        <f t="shared" si="39"/>
        <v>0.0206212544677413</v>
      </c>
      <c r="AP159" s="266" t="s">
        <v>132</v>
      </c>
      <c r="AQ159" s="266" t="s">
        <v>18</v>
      </c>
      <c r="AU159" s="266" t="s">
        <v>150</v>
      </c>
      <c r="AV159" s="266" t="str">
        <f t="shared" si="31"/>
        <v>TRA_Bus</v>
      </c>
      <c r="AW159" s="266" t="str">
        <f t="shared" si="31"/>
        <v>FH14_15</v>
      </c>
      <c r="AX159" s="266">
        <f t="shared" si="40"/>
        <v>0.0211728179792687</v>
      </c>
      <c r="AY159" s="266" t="s">
        <v>132</v>
      </c>
      <c r="AZ159" s="266" t="s">
        <v>17</v>
      </c>
      <c r="BD159" s="266" t="s">
        <v>150</v>
      </c>
      <c r="BE159" s="266" t="str">
        <f t="shared" si="32"/>
        <v>TRA_Bus</v>
      </c>
      <c r="BF159" s="266" t="str">
        <f t="shared" si="32"/>
        <v>FH14_15</v>
      </c>
      <c r="BG159" s="266">
        <f t="shared" si="21"/>
        <v>0.0206212544677413</v>
      </c>
      <c r="BH159" s="266" t="s">
        <v>132</v>
      </c>
      <c r="BI159" s="266" t="s">
        <v>19</v>
      </c>
      <c r="BM159" s="266" t="s">
        <v>150</v>
      </c>
      <c r="BN159" s="266" t="str">
        <f t="shared" si="33"/>
        <v>TRA_Bus</v>
      </c>
      <c r="BO159" s="266" t="str">
        <f t="shared" si="33"/>
        <v>FH14_15</v>
      </c>
      <c r="BP159" s="266">
        <f t="shared" si="41"/>
        <v>0.0211728179792687</v>
      </c>
      <c r="BQ159" s="266" t="s">
        <v>132</v>
      </c>
      <c r="BR159" s="266" t="s">
        <v>16</v>
      </c>
    </row>
    <row r="160" spans="11:70">
      <c r="K160" s="266" t="s">
        <v>150</v>
      </c>
      <c r="L160" s="266" t="str">
        <f t="shared" si="34"/>
        <v>TRA_Bus</v>
      </c>
      <c r="M160" s="266" t="str">
        <f t="shared" si="28"/>
        <v>FH16_17</v>
      </c>
      <c r="N160" s="266">
        <f t="shared" si="36"/>
        <v>0.0211595818818846</v>
      </c>
      <c r="O160" s="266" t="s">
        <v>132</v>
      </c>
      <c r="P160" s="266" t="s">
        <v>20</v>
      </c>
      <c r="T160" s="266" t="s">
        <v>150</v>
      </c>
      <c r="U160" s="266" t="str">
        <f t="shared" si="35"/>
        <v>TRA_Bus</v>
      </c>
      <c r="V160" s="266" t="str">
        <f t="shared" si="35"/>
        <v>FH16_17</v>
      </c>
      <c r="W160" s="266">
        <f t="shared" si="37"/>
        <v>0.019900470527556</v>
      </c>
      <c r="X160" s="266" t="s">
        <v>132</v>
      </c>
      <c r="Y160" s="266" t="s">
        <v>15</v>
      </c>
      <c r="AC160" s="266" t="s">
        <v>150</v>
      </c>
      <c r="AD160" s="266" t="str">
        <f t="shared" si="29"/>
        <v>TRA_Bus</v>
      </c>
      <c r="AE160" s="266" t="str">
        <f t="shared" si="29"/>
        <v>FH16_17</v>
      </c>
      <c r="AF160" s="266">
        <f t="shared" si="38"/>
        <v>0.021834856434323</v>
      </c>
      <c r="AG160" s="266" t="s">
        <v>132</v>
      </c>
      <c r="AH160" s="266" t="s">
        <v>21</v>
      </c>
      <c r="AL160" s="266" t="s">
        <v>150</v>
      </c>
      <c r="AM160" s="266" t="str">
        <f t="shared" si="30"/>
        <v>TRA_Bus</v>
      </c>
      <c r="AN160" s="266" t="str">
        <f t="shared" si="30"/>
        <v>FH16_17</v>
      </c>
      <c r="AO160" s="266">
        <f t="shared" si="39"/>
        <v>0.0208617629033817</v>
      </c>
      <c r="AP160" s="266" t="s">
        <v>132</v>
      </c>
      <c r="AQ160" s="266" t="s">
        <v>18</v>
      </c>
      <c r="AU160" s="266" t="s">
        <v>150</v>
      </c>
      <c r="AV160" s="266" t="str">
        <f t="shared" si="31"/>
        <v>TRA_Bus</v>
      </c>
      <c r="AW160" s="266" t="str">
        <f t="shared" si="31"/>
        <v>FH16_17</v>
      </c>
      <c r="AX160" s="266">
        <f t="shared" si="40"/>
        <v>0.0213427940914599</v>
      </c>
      <c r="AY160" s="266" t="s">
        <v>132</v>
      </c>
      <c r="AZ160" s="266" t="s">
        <v>17</v>
      </c>
      <c r="BD160" s="266" t="s">
        <v>150</v>
      </c>
      <c r="BE160" s="266" t="str">
        <f t="shared" si="32"/>
        <v>TRA_Bus</v>
      </c>
      <c r="BF160" s="266" t="str">
        <f t="shared" si="32"/>
        <v>FH16_17</v>
      </c>
      <c r="BG160" s="266">
        <f t="shared" si="21"/>
        <v>0.0208617629033817</v>
      </c>
      <c r="BH160" s="266" t="s">
        <v>132</v>
      </c>
      <c r="BI160" s="266" t="s">
        <v>19</v>
      </c>
      <c r="BM160" s="266" t="s">
        <v>150</v>
      </c>
      <c r="BN160" s="266" t="str">
        <f t="shared" si="33"/>
        <v>TRA_Bus</v>
      </c>
      <c r="BO160" s="266" t="str">
        <f t="shared" si="33"/>
        <v>FH16_17</v>
      </c>
      <c r="BP160" s="266">
        <f t="shared" si="41"/>
        <v>0.0213427940914599</v>
      </c>
      <c r="BQ160" s="266" t="s">
        <v>132</v>
      </c>
      <c r="BR160" s="266" t="s">
        <v>16</v>
      </c>
    </row>
    <row r="161" spans="11:70">
      <c r="K161" s="266" t="s">
        <v>150</v>
      </c>
      <c r="L161" s="266" t="str">
        <f t="shared" si="34"/>
        <v>TRA_Bus</v>
      </c>
      <c r="M161" s="266" t="str">
        <f t="shared" si="28"/>
        <v>FH18_19</v>
      </c>
      <c r="N161" s="266">
        <f t="shared" si="36"/>
        <v>0.0212246785407572</v>
      </c>
      <c r="O161" s="266" t="s">
        <v>132</v>
      </c>
      <c r="P161" s="266" t="s">
        <v>20</v>
      </c>
      <c r="T161" s="266" t="s">
        <v>150</v>
      </c>
      <c r="U161" s="266" t="str">
        <f t="shared" si="35"/>
        <v>TRA_Bus</v>
      </c>
      <c r="V161" s="266" t="str">
        <f t="shared" si="35"/>
        <v>FH18_19</v>
      </c>
      <c r="W161" s="266">
        <f t="shared" si="37"/>
        <v>0.02010785636109</v>
      </c>
      <c r="X161" s="266" t="s">
        <v>132</v>
      </c>
      <c r="Y161" s="266" t="s">
        <v>15</v>
      </c>
      <c r="AC161" s="266" t="s">
        <v>150</v>
      </c>
      <c r="AD161" s="266" t="str">
        <f t="shared" si="29"/>
        <v>TRA_Bus</v>
      </c>
      <c r="AE161" s="266" t="str">
        <f t="shared" si="29"/>
        <v>FH18_19</v>
      </c>
      <c r="AF161" s="266">
        <f t="shared" si="38"/>
        <v>0.0218516633411387</v>
      </c>
      <c r="AG161" s="266" t="s">
        <v>132</v>
      </c>
      <c r="AH161" s="266" t="s">
        <v>21</v>
      </c>
      <c r="AL161" s="266" t="s">
        <v>150</v>
      </c>
      <c r="AM161" s="266" t="str">
        <f t="shared" si="30"/>
        <v>TRA_Bus</v>
      </c>
      <c r="AN161" s="266" t="str">
        <f t="shared" si="30"/>
        <v>FH18_19</v>
      </c>
      <c r="AO161" s="266">
        <f t="shared" si="39"/>
        <v>0.0207872227642541</v>
      </c>
      <c r="AP161" s="266" t="s">
        <v>132</v>
      </c>
      <c r="AQ161" s="266" t="s">
        <v>18</v>
      </c>
      <c r="AU161" s="266" t="s">
        <v>150</v>
      </c>
      <c r="AV161" s="266" t="str">
        <f t="shared" si="31"/>
        <v>TRA_Bus</v>
      </c>
      <c r="AW161" s="266" t="str">
        <f t="shared" si="31"/>
        <v>FH18_19</v>
      </c>
      <c r="AX161" s="266">
        <f t="shared" si="40"/>
        <v>0.021302546509601</v>
      </c>
      <c r="AY161" s="266" t="s">
        <v>132</v>
      </c>
      <c r="AZ161" s="266" t="s">
        <v>17</v>
      </c>
      <c r="BD161" s="266" t="s">
        <v>150</v>
      </c>
      <c r="BE161" s="266" t="str">
        <f t="shared" si="32"/>
        <v>TRA_Bus</v>
      </c>
      <c r="BF161" s="266" t="str">
        <f t="shared" si="32"/>
        <v>FH18_19</v>
      </c>
      <c r="BG161" s="266">
        <f t="shared" ref="BG161:BG224" si="42">AO161</f>
        <v>0.0207872227642541</v>
      </c>
      <c r="BH161" s="266" t="s">
        <v>132</v>
      </c>
      <c r="BI161" s="266" t="s">
        <v>19</v>
      </c>
      <c r="BM161" s="266" t="s">
        <v>150</v>
      </c>
      <c r="BN161" s="266" t="str">
        <f t="shared" si="33"/>
        <v>TRA_Bus</v>
      </c>
      <c r="BO161" s="266" t="str">
        <f t="shared" si="33"/>
        <v>FH18_19</v>
      </c>
      <c r="BP161" s="266">
        <f t="shared" si="41"/>
        <v>0.021302546509601</v>
      </c>
      <c r="BQ161" s="266" t="s">
        <v>132</v>
      </c>
      <c r="BR161" s="266" t="s">
        <v>16</v>
      </c>
    </row>
    <row r="162" spans="11:70">
      <c r="K162" s="266" t="s">
        <v>150</v>
      </c>
      <c r="L162" s="266" t="str">
        <f t="shared" si="34"/>
        <v>TRA_Bus</v>
      </c>
      <c r="M162" s="266" t="str">
        <f t="shared" si="28"/>
        <v>FH20_21</v>
      </c>
      <c r="N162" s="266">
        <f t="shared" si="36"/>
        <v>0.021196759693815</v>
      </c>
      <c r="O162" s="266" t="s">
        <v>132</v>
      </c>
      <c r="P162" s="266" t="s">
        <v>20</v>
      </c>
      <c r="T162" s="266" t="s">
        <v>150</v>
      </c>
      <c r="U162" s="266" t="str">
        <f t="shared" si="35"/>
        <v>TRA_Bus</v>
      </c>
      <c r="V162" s="266" t="str">
        <f t="shared" si="35"/>
        <v>FH20_21</v>
      </c>
      <c r="W162" s="266">
        <f t="shared" si="37"/>
        <v>0.0209690367288275</v>
      </c>
      <c r="X162" s="266" t="s">
        <v>132</v>
      </c>
      <c r="Y162" s="266" t="s">
        <v>15</v>
      </c>
      <c r="AC162" s="266" t="s">
        <v>150</v>
      </c>
      <c r="AD162" s="266" t="str">
        <f t="shared" si="29"/>
        <v>TRA_Bus</v>
      </c>
      <c r="AE162" s="266" t="str">
        <f t="shared" si="29"/>
        <v>FH20_21</v>
      </c>
      <c r="AF162" s="266">
        <f t="shared" si="38"/>
        <v>0.0215704297529681</v>
      </c>
      <c r="AG162" s="266" t="s">
        <v>132</v>
      </c>
      <c r="AH162" s="266" t="s">
        <v>21</v>
      </c>
      <c r="AL162" s="266" t="s">
        <v>150</v>
      </c>
      <c r="AM162" s="266" t="str">
        <f t="shared" si="30"/>
        <v>TRA_Bus</v>
      </c>
      <c r="AN162" s="266" t="str">
        <f t="shared" si="30"/>
        <v>FH20_21</v>
      </c>
      <c r="AO162" s="266">
        <f t="shared" si="39"/>
        <v>0.0209999265660562</v>
      </c>
      <c r="AP162" s="266" t="s">
        <v>132</v>
      </c>
      <c r="AQ162" s="266" t="s">
        <v>18</v>
      </c>
      <c r="AU162" s="266" t="s">
        <v>150</v>
      </c>
      <c r="AV162" s="266" t="str">
        <f t="shared" si="31"/>
        <v>TRA_Bus</v>
      </c>
      <c r="AW162" s="266" t="str">
        <f t="shared" si="31"/>
        <v>FH20_21</v>
      </c>
      <c r="AX162" s="266">
        <f t="shared" si="40"/>
        <v>0.0217291485724036</v>
      </c>
      <c r="AY162" s="266" t="s">
        <v>132</v>
      </c>
      <c r="AZ162" s="266" t="s">
        <v>17</v>
      </c>
      <c r="BD162" s="266" t="s">
        <v>150</v>
      </c>
      <c r="BE162" s="266" t="str">
        <f t="shared" si="32"/>
        <v>TRA_Bus</v>
      </c>
      <c r="BF162" s="266" t="str">
        <f t="shared" si="32"/>
        <v>FH20_21</v>
      </c>
      <c r="BG162" s="266">
        <f t="shared" si="42"/>
        <v>0.0209999265660562</v>
      </c>
      <c r="BH162" s="266" t="s">
        <v>132</v>
      </c>
      <c r="BI162" s="266" t="s">
        <v>19</v>
      </c>
      <c r="BM162" s="266" t="s">
        <v>150</v>
      </c>
      <c r="BN162" s="266" t="str">
        <f t="shared" si="33"/>
        <v>TRA_Bus</v>
      </c>
      <c r="BO162" s="266" t="str">
        <f t="shared" si="33"/>
        <v>FH20_21</v>
      </c>
      <c r="BP162" s="266">
        <f t="shared" si="41"/>
        <v>0.0217291485724036</v>
      </c>
      <c r="BQ162" s="266" t="s">
        <v>132</v>
      </c>
      <c r="BR162" s="266" t="s">
        <v>16</v>
      </c>
    </row>
    <row r="163" spans="11:70">
      <c r="K163" s="330" t="s">
        <v>150</v>
      </c>
      <c r="L163" s="266" t="str">
        <f t="shared" si="34"/>
        <v>TRA_Bus</v>
      </c>
      <c r="M163" s="266" t="str">
        <f t="shared" si="28"/>
        <v>FH22_23</v>
      </c>
      <c r="N163" s="266">
        <f t="shared" si="36"/>
        <v>0.0213786036359911</v>
      </c>
      <c r="O163" s="266" t="s">
        <v>132</v>
      </c>
      <c r="P163" s="266" t="s">
        <v>20</v>
      </c>
      <c r="T163" s="266" t="s">
        <v>150</v>
      </c>
      <c r="U163" s="266" t="str">
        <f t="shared" si="35"/>
        <v>TRA_Bus</v>
      </c>
      <c r="V163" s="266" t="str">
        <f t="shared" si="35"/>
        <v>FH22_23</v>
      </c>
      <c r="W163" s="266">
        <f t="shared" si="37"/>
        <v>0.0206911985722815</v>
      </c>
      <c r="X163" s="266" t="s">
        <v>132</v>
      </c>
      <c r="Y163" s="266" t="s">
        <v>15</v>
      </c>
      <c r="AC163" s="266" t="s">
        <v>150</v>
      </c>
      <c r="AD163" s="266" t="str">
        <f t="shared" si="29"/>
        <v>TRA_Bus</v>
      </c>
      <c r="AE163" s="266" t="str">
        <f t="shared" si="29"/>
        <v>FH22_23</v>
      </c>
      <c r="AF163" s="266">
        <f t="shared" si="38"/>
        <v>0.0217091411685177</v>
      </c>
      <c r="AG163" s="266" t="s">
        <v>132</v>
      </c>
      <c r="AH163" s="266" t="s">
        <v>21</v>
      </c>
      <c r="AL163" s="266" t="s">
        <v>150</v>
      </c>
      <c r="AM163" s="266" t="str">
        <f t="shared" si="30"/>
        <v>TRA_Bus</v>
      </c>
      <c r="AN163" s="266" t="str">
        <f t="shared" si="30"/>
        <v>FH22_23</v>
      </c>
      <c r="AO163" s="266">
        <f t="shared" si="39"/>
        <v>0.0212075715419054</v>
      </c>
      <c r="AP163" s="266" t="s">
        <v>132</v>
      </c>
      <c r="AQ163" s="266" t="s">
        <v>18</v>
      </c>
      <c r="AU163" s="266" t="s">
        <v>150</v>
      </c>
      <c r="AV163" s="266" t="str">
        <f t="shared" si="31"/>
        <v>TRA_Bus</v>
      </c>
      <c r="AW163" s="266" t="str">
        <f t="shared" si="31"/>
        <v>FH22_23</v>
      </c>
      <c r="AX163" s="266">
        <f t="shared" si="40"/>
        <v>0.0225545958608362</v>
      </c>
      <c r="AY163" s="266" t="s">
        <v>132</v>
      </c>
      <c r="AZ163" s="266" t="s">
        <v>17</v>
      </c>
      <c r="BD163" s="266" t="s">
        <v>150</v>
      </c>
      <c r="BE163" s="266" t="str">
        <f t="shared" si="32"/>
        <v>TRA_Bus</v>
      </c>
      <c r="BF163" s="266" t="str">
        <f t="shared" si="32"/>
        <v>FH22_23</v>
      </c>
      <c r="BG163" s="266">
        <f t="shared" si="42"/>
        <v>0.0212075715419054</v>
      </c>
      <c r="BH163" s="266" t="s">
        <v>132</v>
      </c>
      <c r="BI163" s="266" t="s">
        <v>19</v>
      </c>
      <c r="BM163" s="266" t="s">
        <v>150</v>
      </c>
      <c r="BN163" s="266" t="str">
        <f t="shared" si="33"/>
        <v>TRA_Bus</v>
      </c>
      <c r="BO163" s="266" t="str">
        <f t="shared" si="33"/>
        <v>FH22_23</v>
      </c>
      <c r="BP163" s="266">
        <f t="shared" si="41"/>
        <v>0.0225545958608362</v>
      </c>
      <c r="BQ163" s="266" t="s">
        <v>132</v>
      </c>
      <c r="BR163" s="266" t="s">
        <v>16</v>
      </c>
    </row>
    <row r="164" spans="11:70">
      <c r="K164" s="266" t="s">
        <v>150</v>
      </c>
      <c r="L164" s="266" t="str">
        <f t="shared" si="34"/>
        <v>TRA_Bus</v>
      </c>
      <c r="M164" s="266" t="str">
        <f t="shared" si="28"/>
        <v>WH0_1</v>
      </c>
      <c r="N164" s="266">
        <f t="shared" si="36"/>
        <v>0.0233000948138204</v>
      </c>
      <c r="O164" s="266" t="s">
        <v>132</v>
      </c>
      <c r="P164" s="266" t="s">
        <v>20</v>
      </c>
      <c r="T164" s="266" t="s">
        <v>150</v>
      </c>
      <c r="U164" s="266" t="str">
        <f t="shared" si="35"/>
        <v>TRA_Bus</v>
      </c>
      <c r="V164" s="266" t="str">
        <f t="shared" si="35"/>
        <v>WH0_1</v>
      </c>
      <c r="W164" s="266">
        <f t="shared" si="37"/>
        <v>0.027052832396289</v>
      </c>
      <c r="X164" s="266" t="s">
        <v>132</v>
      </c>
      <c r="Y164" s="266" t="s">
        <v>15</v>
      </c>
      <c r="AC164" s="266" t="s">
        <v>150</v>
      </c>
      <c r="AD164" s="266" t="str">
        <f t="shared" si="29"/>
        <v>TRA_Bus</v>
      </c>
      <c r="AE164" s="266" t="str">
        <f t="shared" si="29"/>
        <v>WH0_1</v>
      </c>
      <c r="AF164" s="266">
        <f t="shared" si="38"/>
        <v>0.0269775312483662</v>
      </c>
      <c r="AG164" s="266" t="s">
        <v>132</v>
      </c>
      <c r="AH164" s="266" t="s">
        <v>21</v>
      </c>
      <c r="AL164" s="266" t="s">
        <v>150</v>
      </c>
      <c r="AM164" s="266" t="str">
        <f t="shared" si="30"/>
        <v>TRA_Bus</v>
      </c>
      <c r="AN164" s="266" t="str">
        <f t="shared" si="30"/>
        <v>WH0_1</v>
      </c>
      <c r="AO164" s="266">
        <f t="shared" si="39"/>
        <v>0.0260079601453114</v>
      </c>
      <c r="AP164" s="266" t="s">
        <v>132</v>
      </c>
      <c r="AQ164" s="266" t="s">
        <v>18</v>
      </c>
      <c r="AU164" s="266" t="s">
        <v>150</v>
      </c>
      <c r="AV164" s="266" t="str">
        <f t="shared" si="31"/>
        <v>TRA_Bus</v>
      </c>
      <c r="AW164" s="266" t="str">
        <f t="shared" si="31"/>
        <v>WH0_1</v>
      </c>
      <c r="AX164" s="266">
        <f t="shared" si="40"/>
        <v>0.0251920133192881</v>
      </c>
      <c r="AY164" s="266" t="s">
        <v>132</v>
      </c>
      <c r="AZ164" s="266" t="s">
        <v>17</v>
      </c>
      <c r="BD164" s="266" t="s">
        <v>150</v>
      </c>
      <c r="BE164" s="266" t="str">
        <f t="shared" si="32"/>
        <v>TRA_Bus</v>
      </c>
      <c r="BF164" s="266" t="str">
        <f t="shared" si="32"/>
        <v>WH0_1</v>
      </c>
      <c r="BG164" s="266">
        <f t="shared" si="42"/>
        <v>0.0260079601453114</v>
      </c>
      <c r="BH164" s="266" t="s">
        <v>132</v>
      </c>
      <c r="BI164" s="266" t="s">
        <v>19</v>
      </c>
      <c r="BM164" s="266" t="s">
        <v>150</v>
      </c>
      <c r="BN164" s="266" t="str">
        <f t="shared" si="33"/>
        <v>TRA_Bus</v>
      </c>
      <c r="BO164" s="266" t="str">
        <f t="shared" si="33"/>
        <v>WH0_1</v>
      </c>
      <c r="BP164" s="266">
        <f t="shared" si="41"/>
        <v>0.0251920133192881</v>
      </c>
      <c r="BQ164" s="266" t="s">
        <v>132</v>
      </c>
      <c r="BR164" s="266" t="s">
        <v>16</v>
      </c>
    </row>
    <row r="165" spans="11:70">
      <c r="K165" s="266" t="s">
        <v>150</v>
      </c>
      <c r="L165" s="266" t="str">
        <f t="shared" si="34"/>
        <v>TRA_Bus</v>
      </c>
      <c r="M165" s="266" t="str">
        <f t="shared" si="28"/>
        <v>WH2_3</v>
      </c>
      <c r="N165" s="266">
        <f t="shared" si="36"/>
        <v>0.0229492798370929</v>
      </c>
      <c r="O165" s="266" t="s">
        <v>132</v>
      </c>
      <c r="P165" s="266" t="s">
        <v>20</v>
      </c>
      <c r="T165" s="266" t="s">
        <v>150</v>
      </c>
      <c r="U165" s="266" t="str">
        <f t="shared" si="35"/>
        <v>TRA_Bus</v>
      </c>
      <c r="V165" s="266" t="str">
        <f t="shared" si="35"/>
        <v>WH2_3</v>
      </c>
      <c r="W165" s="266">
        <f t="shared" si="37"/>
        <v>0.025013577036883</v>
      </c>
      <c r="X165" s="266" t="s">
        <v>132</v>
      </c>
      <c r="Y165" s="266" t="s">
        <v>15</v>
      </c>
      <c r="AC165" s="266" t="s">
        <v>150</v>
      </c>
      <c r="AD165" s="266" t="str">
        <f t="shared" si="29"/>
        <v>TRA_Bus</v>
      </c>
      <c r="AE165" s="266" t="str">
        <f t="shared" si="29"/>
        <v>WH2_3</v>
      </c>
      <c r="AF165" s="266">
        <f t="shared" si="38"/>
        <v>0.026652958693426</v>
      </c>
      <c r="AG165" s="266" t="s">
        <v>132</v>
      </c>
      <c r="AH165" s="266" t="s">
        <v>21</v>
      </c>
      <c r="AL165" s="266" t="s">
        <v>150</v>
      </c>
      <c r="AM165" s="266" t="str">
        <f t="shared" si="30"/>
        <v>TRA_Bus</v>
      </c>
      <c r="AN165" s="266" t="str">
        <f t="shared" si="30"/>
        <v>WH2_3</v>
      </c>
      <c r="AO165" s="266">
        <f t="shared" si="39"/>
        <v>0.0252822319214758</v>
      </c>
      <c r="AP165" s="266" t="s">
        <v>132</v>
      </c>
      <c r="AQ165" s="266" t="s">
        <v>18</v>
      </c>
      <c r="AU165" s="266" t="s">
        <v>150</v>
      </c>
      <c r="AV165" s="266" t="str">
        <f t="shared" si="31"/>
        <v>TRA_Bus</v>
      </c>
      <c r="AW165" s="266" t="str">
        <f t="shared" si="31"/>
        <v>WH2_3</v>
      </c>
      <c r="AX165" s="266">
        <f t="shared" si="40"/>
        <v>0.0240114562974125</v>
      </c>
      <c r="AY165" s="266" t="s">
        <v>132</v>
      </c>
      <c r="AZ165" s="266" t="s">
        <v>17</v>
      </c>
      <c r="BD165" s="266" t="s">
        <v>150</v>
      </c>
      <c r="BE165" s="266" t="str">
        <f t="shared" si="32"/>
        <v>TRA_Bus</v>
      </c>
      <c r="BF165" s="266" t="str">
        <f t="shared" si="32"/>
        <v>WH2_3</v>
      </c>
      <c r="BG165" s="266">
        <f t="shared" si="42"/>
        <v>0.0252822319214758</v>
      </c>
      <c r="BH165" s="266" t="s">
        <v>132</v>
      </c>
      <c r="BI165" s="266" t="s">
        <v>19</v>
      </c>
      <c r="BM165" s="266" t="s">
        <v>150</v>
      </c>
      <c r="BN165" s="266" t="str">
        <f t="shared" si="33"/>
        <v>TRA_Bus</v>
      </c>
      <c r="BO165" s="266" t="str">
        <f t="shared" si="33"/>
        <v>WH2_3</v>
      </c>
      <c r="BP165" s="266">
        <f t="shared" si="41"/>
        <v>0.0240114562974125</v>
      </c>
      <c r="BQ165" s="266" t="s">
        <v>132</v>
      </c>
      <c r="BR165" s="266" t="s">
        <v>16</v>
      </c>
    </row>
    <row r="166" spans="11:70">
      <c r="K166" s="266" t="s">
        <v>150</v>
      </c>
      <c r="L166" s="266" t="str">
        <f t="shared" si="34"/>
        <v>TRA_Bus</v>
      </c>
      <c r="M166" s="266" t="str">
        <f t="shared" si="28"/>
        <v>WH4_5</v>
      </c>
      <c r="N166" s="266">
        <f t="shared" si="36"/>
        <v>0.0222223809455457</v>
      </c>
      <c r="O166" s="266" t="s">
        <v>132</v>
      </c>
      <c r="P166" s="266" t="s">
        <v>20</v>
      </c>
      <c r="T166" s="266" t="s">
        <v>150</v>
      </c>
      <c r="U166" s="266" t="str">
        <f t="shared" si="35"/>
        <v>TRA_Bus</v>
      </c>
      <c r="V166" s="266" t="str">
        <f t="shared" si="35"/>
        <v>WH4_5</v>
      </c>
      <c r="W166" s="266">
        <f t="shared" si="37"/>
        <v>0.023696203770169</v>
      </c>
      <c r="X166" s="266" t="s">
        <v>132</v>
      </c>
      <c r="Y166" s="266" t="s">
        <v>15</v>
      </c>
      <c r="AC166" s="266" t="s">
        <v>150</v>
      </c>
      <c r="AD166" s="266" t="str">
        <f t="shared" si="29"/>
        <v>TRA_Bus</v>
      </c>
      <c r="AE166" s="266" t="str">
        <f t="shared" si="29"/>
        <v>WH4_5</v>
      </c>
      <c r="AF166" s="266">
        <f t="shared" si="38"/>
        <v>0.0249170715686325</v>
      </c>
      <c r="AG166" s="266" t="s">
        <v>132</v>
      </c>
      <c r="AH166" s="266" t="s">
        <v>21</v>
      </c>
      <c r="AL166" s="266" t="s">
        <v>150</v>
      </c>
      <c r="AM166" s="266" t="str">
        <f t="shared" si="30"/>
        <v>TRA_Bus</v>
      </c>
      <c r="AN166" s="266" t="str">
        <f t="shared" si="30"/>
        <v>WH4_5</v>
      </c>
      <c r="AO166" s="266">
        <f t="shared" si="39"/>
        <v>0.0239165993198236</v>
      </c>
      <c r="AP166" s="266" t="s">
        <v>132</v>
      </c>
      <c r="AQ166" s="266" t="s">
        <v>18</v>
      </c>
      <c r="AU166" s="266" t="s">
        <v>150</v>
      </c>
      <c r="AV166" s="266" t="str">
        <f t="shared" si="31"/>
        <v>TRA_Bus</v>
      </c>
      <c r="AW166" s="266" t="str">
        <f t="shared" si="31"/>
        <v>WH4_5</v>
      </c>
      <c r="AX166" s="266">
        <f t="shared" si="40"/>
        <v>0.021583935635486</v>
      </c>
      <c r="AY166" s="266" t="s">
        <v>132</v>
      </c>
      <c r="AZ166" s="266" t="s">
        <v>17</v>
      </c>
      <c r="BD166" s="266" t="s">
        <v>150</v>
      </c>
      <c r="BE166" s="266" t="str">
        <f t="shared" si="32"/>
        <v>TRA_Bus</v>
      </c>
      <c r="BF166" s="266" t="str">
        <f t="shared" si="32"/>
        <v>WH4_5</v>
      </c>
      <c r="BG166" s="266">
        <f t="shared" si="42"/>
        <v>0.0239165993198236</v>
      </c>
      <c r="BH166" s="266" t="s">
        <v>132</v>
      </c>
      <c r="BI166" s="266" t="s">
        <v>19</v>
      </c>
      <c r="BM166" s="266" t="s">
        <v>150</v>
      </c>
      <c r="BN166" s="266" t="str">
        <f t="shared" si="33"/>
        <v>TRA_Bus</v>
      </c>
      <c r="BO166" s="266" t="str">
        <f t="shared" si="33"/>
        <v>WH4_5</v>
      </c>
      <c r="BP166" s="266">
        <f t="shared" si="41"/>
        <v>0.021583935635486</v>
      </c>
      <c r="BQ166" s="266" t="s">
        <v>132</v>
      </c>
      <c r="BR166" s="266" t="s">
        <v>16</v>
      </c>
    </row>
    <row r="167" spans="11:70">
      <c r="K167" s="330" t="s">
        <v>150</v>
      </c>
      <c r="L167" s="266" t="str">
        <f t="shared" si="34"/>
        <v>TRA_Bus</v>
      </c>
      <c r="M167" s="266" t="str">
        <f t="shared" si="28"/>
        <v>WH6_7</v>
      </c>
      <c r="N167" s="266">
        <f t="shared" si="36"/>
        <v>0.0212585220509218</v>
      </c>
      <c r="O167" s="266" t="s">
        <v>132</v>
      </c>
      <c r="P167" s="266" t="s">
        <v>20</v>
      </c>
      <c r="T167" s="266" t="s">
        <v>150</v>
      </c>
      <c r="U167" s="266" t="str">
        <f t="shared" si="35"/>
        <v>TRA_Bus</v>
      </c>
      <c r="V167" s="266" t="str">
        <f t="shared" si="35"/>
        <v>WH6_7</v>
      </c>
      <c r="W167" s="266">
        <f t="shared" si="37"/>
        <v>0.0235544674010497</v>
      </c>
      <c r="X167" s="266" t="s">
        <v>132</v>
      </c>
      <c r="Y167" s="266" t="s">
        <v>15</v>
      </c>
      <c r="AC167" s="266" t="s">
        <v>150</v>
      </c>
      <c r="AD167" s="266" t="str">
        <f t="shared" si="29"/>
        <v>TRA_Bus</v>
      </c>
      <c r="AE167" s="266" t="str">
        <f t="shared" si="29"/>
        <v>WH6_7</v>
      </c>
      <c r="AF167" s="266">
        <f t="shared" si="38"/>
        <v>0.0223149487779418</v>
      </c>
      <c r="AG167" s="266" t="s">
        <v>132</v>
      </c>
      <c r="AH167" s="266" t="s">
        <v>21</v>
      </c>
      <c r="AL167" s="266" t="s">
        <v>150</v>
      </c>
      <c r="AM167" s="266" t="str">
        <f t="shared" si="30"/>
        <v>TRA_Bus</v>
      </c>
      <c r="AN167" s="266" t="str">
        <f t="shared" si="30"/>
        <v>WH6_7</v>
      </c>
      <c r="AO167" s="266">
        <f t="shared" si="39"/>
        <v>0.0226308904433103</v>
      </c>
      <c r="AP167" s="266" t="s">
        <v>132</v>
      </c>
      <c r="AQ167" s="266" t="s">
        <v>18</v>
      </c>
      <c r="AU167" s="266" t="s">
        <v>150</v>
      </c>
      <c r="AV167" s="266" t="str">
        <f t="shared" si="31"/>
        <v>TRA_Bus</v>
      </c>
      <c r="AW167" s="266" t="str">
        <f t="shared" si="31"/>
        <v>WH6_7</v>
      </c>
      <c r="AX167" s="266">
        <f t="shared" si="40"/>
        <v>0.0195664574996017</v>
      </c>
      <c r="AY167" s="266" t="s">
        <v>132</v>
      </c>
      <c r="AZ167" s="266" t="s">
        <v>17</v>
      </c>
      <c r="BD167" s="266" t="s">
        <v>150</v>
      </c>
      <c r="BE167" s="266" t="str">
        <f t="shared" si="32"/>
        <v>TRA_Bus</v>
      </c>
      <c r="BF167" s="266" t="str">
        <f t="shared" si="32"/>
        <v>WH6_7</v>
      </c>
      <c r="BG167" s="266">
        <f t="shared" si="42"/>
        <v>0.0226308904433103</v>
      </c>
      <c r="BH167" s="266" t="s">
        <v>132</v>
      </c>
      <c r="BI167" s="266" t="s">
        <v>19</v>
      </c>
      <c r="BM167" s="266" t="s">
        <v>150</v>
      </c>
      <c r="BN167" s="266" t="str">
        <f t="shared" si="33"/>
        <v>TRA_Bus</v>
      </c>
      <c r="BO167" s="266" t="str">
        <f t="shared" si="33"/>
        <v>WH6_7</v>
      </c>
      <c r="BP167" s="266">
        <f t="shared" si="41"/>
        <v>0.0195664574996017</v>
      </c>
      <c r="BQ167" s="266" t="s">
        <v>132</v>
      </c>
      <c r="BR167" s="266" t="s">
        <v>16</v>
      </c>
    </row>
    <row r="168" spans="11:70">
      <c r="K168" s="266" t="s">
        <v>150</v>
      </c>
      <c r="L168" s="266" t="str">
        <f t="shared" si="34"/>
        <v>TRA_Bus</v>
      </c>
      <c r="M168" s="266" t="str">
        <f t="shared" si="28"/>
        <v>WH8_9</v>
      </c>
      <c r="N168" s="266">
        <f t="shared" si="36"/>
        <v>0.0207811308875425</v>
      </c>
      <c r="O168" s="266" t="s">
        <v>132</v>
      </c>
      <c r="P168" s="266" t="s">
        <v>20</v>
      </c>
      <c r="T168" s="266" t="s">
        <v>150</v>
      </c>
      <c r="U168" s="266" t="str">
        <f t="shared" si="35"/>
        <v>TRA_Bus</v>
      </c>
      <c r="V168" s="266" t="str">
        <f t="shared" si="35"/>
        <v>WH8_9</v>
      </c>
      <c r="W168" s="266">
        <f t="shared" si="37"/>
        <v>0.0243002057667018</v>
      </c>
      <c r="X168" s="266" t="s">
        <v>132</v>
      </c>
      <c r="Y168" s="266" t="s">
        <v>15</v>
      </c>
      <c r="AC168" s="266" t="s">
        <v>150</v>
      </c>
      <c r="AD168" s="266" t="str">
        <f t="shared" si="29"/>
        <v>TRA_Bus</v>
      </c>
      <c r="AE168" s="266" t="str">
        <f t="shared" si="29"/>
        <v>WH8_9</v>
      </c>
      <c r="AF168" s="266">
        <f t="shared" si="38"/>
        <v>0.0206945793819697</v>
      </c>
      <c r="AG168" s="266" t="s">
        <v>132</v>
      </c>
      <c r="AH168" s="266" t="s">
        <v>21</v>
      </c>
      <c r="AL168" s="266" t="s">
        <v>150</v>
      </c>
      <c r="AM168" s="266" t="str">
        <f t="shared" si="30"/>
        <v>TRA_Bus</v>
      </c>
      <c r="AN168" s="266" t="str">
        <f t="shared" si="30"/>
        <v>WH8_9</v>
      </c>
      <c r="AO168" s="266">
        <f t="shared" si="39"/>
        <v>0.0221985165054664</v>
      </c>
      <c r="AP168" s="266" t="s">
        <v>132</v>
      </c>
      <c r="AQ168" s="266" t="s">
        <v>18</v>
      </c>
      <c r="AU168" s="266" t="s">
        <v>150</v>
      </c>
      <c r="AV168" s="266" t="str">
        <f t="shared" si="31"/>
        <v>TRA_Bus</v>
      </c>
      <c r="AW168" s="266" t="str">
        <f t="shared" si="31"/>
        <v>WH8_9</v>
      </c>
      <c r="AX168" s="266">
        <f t="shared" si="40"/>
        <v>0.0189268898351184</v>
      </c>
      <c r="AY168" s="266" t="s">
        <v>132</v>
      </c>
      <c r="AZ168" s="266" t="s">
        <v>17</v>
      </c>
      <c r="BD168" s="266" t="s">
        <v>150</v>
      </c>
      <c r="BE168" s="266" t="str">
        <f t="shared" si="32"/>
        <v>TRA_Bus</v>
      </c>
      <c r="BF168" s="266" t="str">
        <f t="shared" si="32"/>
        <v>WH8_9</v>
      </c>
      <c r="BG168" s="266">
        <f t="shared" si="42"/>
        <v>0.0221985165054664</v>
      </c>
      <c r="BH168" s="266" t="s">
        <v>132</v>
      </c>
      <c r="BI168" s="266" t="s">
        <v>19</v>
      </c>
      <c r="BM168" s="266" t="s">
        <v>150</v>
      </c>
      <c r="BN168" s="266" t="str">
        <f t="shared" si="33"/>
        <v>TRA_Bus</v>
      </c>
      <c r="BO168" s="266" t="str">
        <f t="shared" si="33"/>
        <v>WH8_9</v>
      </c>
      <c r="BP168" s="266">
        <f t="shared" si="41"/>
        <v>0.0189268898351184</v>
      </c>
      <c r="BQ168" s="266" t="s">
        <v>132</v>
      </c>
      <c r="BR168" s="266" t="s">
        <v>16</v>
      </c>
    </row>
    <row r="169" spans="11:70">
      <c r="K169" s="266" t="s">
        <v>150</v>
      </c>
      <c r="L169" s="266" t="str">
        <f t="shared" si="34"/>
        <v>TRA_Bus</v>
      </c>
      <c r="M169" s="266" t="str">
        <f t="shared" si="28"/>
        <v>WH10_11</v>
      </c>
      <c r="N169" s="266">
        <f t="shared" si="36"/>
        <v>0.0207247431264493</v>
      </c>
      <c r="O169" s="266" t="s">
        <v>132</v>
      </c>
      <c r="P169" s="266" t="s">
        <v>20</v>
      </c>
      <c r="T169" s="266" t="s">
        <v>150</v>
      </c>
      <c r="U169" s="266" t="str">
        <f t="shared" si="35"/>
        <v>TRA_Bus</v>
      </c>
      <c r="V169" s="266" t="str">
        <f t="shared" si="35"/>
        <v>WH10_11</v>
      </c>
      <c r="W169" s="266">
        <f t="shared" si="37"/>
        <v>0.0269606064596627</v>
      </c>
      <c r="X169" s="266" t="s">
        <v>132</v>
      </c>
      <c r="Y169" s="266" t="s">
        <v>15</v>
      </c>
      <c r="AC169" s="266" t="s">
        <v>150</v>
      </c>
      <c r="AD169" s="266" t="str">
        <f t="shared" si="29"/>
        <v>TRA_Bus</v>
      </c>
      <c r="AE169" s="266" t="str">
        <f t="shared" si="29"/>
        <v>WH10_11</v>
      </c>
      <c r="AF169" s="266">
        <f t="shared" si="38"/>
        <v>0.0203373562220637</v>
      </c>
      <c r="AG169" s="266" t="s">
        <v>132</v>
      </c>
      <c r="AH169" s="266" t="s">
        <v>21</v>
      </c>
      <c r="AL169" s="266" t="s">
        <v>150</v>
      </c>
      <c r="AM169" s="266" t="str">
        <f t="shared" si="30"/>
        <v>TRA_Bus</v>
      </c>
      <c r="AN169" s="266" t="str">
        <f t="shared" si="30"/>
        <v>WH10_11</v>
      </c>
      <c r="AO169" s="266">
        <f t="shared" si="39"/>
        <v>0.0228944317474162</v>
      </c>
      <c r="AP169" s="266" t="s">
        <v>132</v>
      </c>
      <c r="AQ169" s="266" t="s">
        <v>18</v>
      </c>
      <c r="AU169" s="266" t="s">
        <v>150</v>
      </c>
      <c r="AV169" s="266" t="str">
        <f t="shared" si="31"/>
        <v>TRA_Bus</v>
      </c>
      <c r="AW169" s="266" t="str">
        <f t="shared" si="31"/>
        <v>WH10_11</v>
      </c>
      <c r="AX169" s="266">
        <f t="shared" si="40"/>
        <v>0.0193167729407143</v>
      </c>
      <c r="AY169" s="266" t="s">
        <v>132</v>
      </c>
      <c r="AZ169" s="266" t="s">
        <v>17</v>
      </c>
      <c r="BD169" s="266" t="s">
        <v>150</v>
      </c>
      <c r="BE169" s="266" t="str">
        <f t="shared" si="32"/>
        <v>TRA_Bus</v>
      </c>
      <c r="BF169" s="266" t="str">
        <f t="shared" si="32"/>
        <v>WH10_11</v>
      </c>
      <c r="BG169" s="266">
        <f t="shared" si="42"/>
        <v>0.0228944317474162</v>
      </c>
      <c r="BH169" s="266" t="s">
        <v>132</v>
      </c>
      <c r="BI169" s="266" t="s">
        <v>19</v>
      </c>
      <c r="BM169" s="266" t="s">
        <v>150</v>
      </c>
      <c r="BN169" s="266" t="str">
        <f t="shared" si="33"/>
        <v>TRA_Bus</v>
      </c>
      <c r="BO169" s="266" t="str">
        <f t="shared" si="33"/>
        <v>WH10_11</v>
      </c>
      <c r="BP169" s="266">
        <f t="shared" si="41"/>
        <v>0.0193167729407143</v>
      </c>
      <c r="BQ169" s="266" t="s">
        <v>132</v>
      </c>
      <c r="BR169" s="266" t="s">
        <v>16</v>
      </c>
    </row>
    <row r="170" spans="11:70">
      <c r="K170" s="266" t="s">
        <v>150</v>
      </c>
      <c r="L170" s="266" t="str">
        <f t="shared" si="34"/>
        <v>TRA_Bus</v>
      </c>
      <c r="M170" s="266" t="str">
        <f t="shared" si="28"/>
        <v>WH12_13</v>
      </c>
      <c r="N170" s="266">
        <f t="shared" si="36"/>
        <v>0.0213134263086159</v>
      </c>
      <c r="O170" s="266" t="s">
        <v>132</v>
      </c>
      <c r="P170" s="266" t="s">
        <v>20</v>
      </c>
      <c r="T170" s="266" t="s">
        <v>150</v>
      </c>
      <c r="U170" s="266" t="str">
        <f t="shared" si="35"/>
        <v>TRA_Bus</v>
      </c>
      <c r="V170" s="266" t="str">
        <f t="shared" si="35"/>
        <v>WH12_13</v>
      </c>
      <c r="W170" s="266">
        <f t="shared" si="37"/>
        <v>0.0281941532212526</v>
      </c>
      <c r="X170" s="266" t="s">
        <v>132</v>
      </c>
      <c r="Y170" s="266" t="s">
        <v>15</v>
      </c>
      <c r="AC170" s="266" t="s">
        <v>150</v>
      </c>
      <c r="AD170" s="266" t="str">
        <f t="shared" si="29"/>
        <v>TRA_Bus</v>
      </c>
      <c r="AE170" s="266" t="str">
        <f t="shared" si="29"/>
        <v>WH12_13</v>
      </c>
      <c r="AF170" s="266">
        <f t="shared" si="38"/>
        <v>0.0215779233299048</v>
      </c>
      <c r="AG170" s="266" t="s">
        <v>132</v>
      </c>
      <c r="AH170" s="266" t="s">
        <v>21</v>
      </c>
      <c r="AL170" s="266" t="s">
        <v>150</v>
      </c>
      <c r="AM170" s="266" t="str">
        <f t="shared" si="30"/>
        <v>TRA_Bus</v>
      </c>
      <c r="AN170" s="266" t="str">
        <f t="shared" si="30"/>
        <v>WH12_13</v>
      </c>
      <c r="AO170" s="266">
        <f t="shared" si="39"/>
        <v>0.0243699220566265</v>
      </c>
      <c r="AP170" s="266" t="s">
        <v>132</v>
      </c>
      <c r="AQ170" s="266" t="s">
        <v>18</v>
      </c>
      <c r="AU170" s="266" t="s">
        <v>150</v>
      </c>
      <c r="AV170" s="266" t="str">
        <f t="shared" si="31"/>
        <v>TRA_Bus</v>
      </c>
      <c r="AW170" s="266" t="str">
        <f t="shared" si="31"/>
        <v>WH12_13</v>
      </c>
      <c r="AX170" s="266">
        <f t="shared" si="40"/>
        <v>0.0217136791659968</v>
      </c>
      <c r="AY170" s="266" t="s">
        <v>132</v>
      </c>
      <c r="AZ170" s="266" t="s">
        <v>17</v>
      </c>
      <c r="BD170" s="266" t="s">
        <v>150</v>
      </c>
      <c r="BE170" s="266" t="str">
        <f t="shared" si="32"/>
        <v>TRA_Bus</v>
      </c>
      <c r="BF170" s="266" t="str">
        <f t="shared" si="32"/>
        <v>WH12_13</v>
      </c>
      <c r="BG170" s="266">
        <f t="shared" si="42"/>
        <v>0.0243699220566265</v>
      </c>
      <c r="BH170" s="266" t="s">
        <v>132</v>
      </c>
      <c r="BI170" s="266" t="s">
        <v>19</v>
      </c>
      <c r="BM170" s="266" t="s">
        <v>150</v>
      </c>
      <c r="BN170" s="266" t="str">
        <f t="shared" si="33"/>
        <v>TRA_Bus</v>
      </c>
      <c r="BO170" s="266" t="str">
        <f t="shared" si="33"/>
        <v>WH12_13</v>
      </c>
      <c r="BP170" s="266">
        <f t="shared" si="41"/>
        <v>0.0217136791659968</v>
      </c>
      <c r="BQ170" s="266" t="s">
        <v>132</v>
      </c>
      <c r="BR170" s="266" t="s">
        <v>16</v>
      </c>
    </row>
    <row r="171" spans="11:70">
      <c r="K171" s="330" t="s">
        <v>150</v>
      </c>
      <c r="L171" s="266" t="str">
        <f t="shared" si="34"/>
        <v>TRA_Bus</v>
      </c>
      <c r="M171" s="266" t="str">
        <f t="shared" si="28"/>
        <v>WH14_15</v>
      </c>
      <c r="N171" s="266">
        <f t="shared" si="36"/>
        <v>0.0224691056303517</v>
      </c>
      <c r="O171" s="266" t="s">
        <v>132</v>
      </c>
      <c r="P171" s="266" t="s">
        <v>20</v>
      </c>
      <c r="T171" s="266" t="s">
        <v>150</v>
      </c>
      <c r="U171" s="266" t="str">
        <f t="shared" si="35"/>
        <v>TRA_Bus</v>
      </c>
      <c r="V171" s="266" t="str">
        <f t="shared" si="35"/>
        <v>WH14_15</v>
      </c>
      <c r="W171" s="266">
        <f t="shared" si="37"/>
        <v>0.0277591077183275</v>
      </c>
      <c r="X171" s="266" t="s">
        <v>132</v>
      </c>
      <c r="Y171" s="266" t="s">
        <v>15</v>
      </c>
      <c r="AC171" s="266" t="s">
        <v>150</v>
      </c>
      <c r="AD171" s="266" t="str">
        <f t="shared" si="29"/>
        <v>TRA_Bus</v>
      </c>
      <c r="AE171" s="266" t="str">
        <f t="shared" si="29"/>
        <v>WH14_15</v>
      </c>
      <c r="AF171" s="266">
        <f t="shared" si="38"/>
        <v>0.0244372230846757</v>
      </c>
      <c r="AG171" s="266" t="s">
        <v>132</v>
      </c>
      <c r="AH171" s="266" t="s">
        <v>21</v>
      </c>
      <c r="AL171" s="266" t="s">
        <v>150</v>
      </c>
      <c r="AM171" s="266" t="str">
        <f t="shared" si="30"/>
        <v>TRA_Bus</v>
      </c>
      <c r="AN171" s="266" t="str">
        <f t="shared" si="30"/>
        <v>WH14_15</v>
      </c>
      <c r="AO171" s="266">
        <f t="shared" si="39"/>
        <v>0.0252966565536165</v>
      </c>
      <c r="AP171" s="266" t="s">
        <v>132</v>
      </c>
      <c r="AQ171" s="266" t="s">
        <v>18</v>
      </c>
      <c r="AU171" s="266" t="s">
        <v>150</v>
      </c>
      <c r="AV171" s="266" t="str">
        <f t="shared" si="31"/>
        <v>TRA_Bus</v>
      </c>
      <c r="AW171" s="266" t="str">
        <f t="shared" si="31"/>
        <v>WH14_15</v>
      </c>
      <c r="AX171" s="266">
        <f t="shared" si="40"/>
        <v>0.0231546162990083</v>
      </c>
      <c r="AY171" s="266" t="s">
        <v>132</v>
      </c>
      <c r="AZ171" s="266" t="s">
        <v>17</v>
      </c>
      <c r="BD171" s="266" t="s">
        <v>150</v>
      </c>
      <c r="BE171" s="266" t="str">
        <f t="shared" si="32"/>
        <v>TRA_Bus</v>
      </c>
      <c r="BF171" s="266" t="str">
        <f t="shared" si="32"/>
        <v>WH14_15</v>
      </c>
      <c r="BG171" s="266">
        <f t="shared" si="42"/>
        <v>0.0252966565536165</v>
      </c>
      <c r="BH171" s="266" t="s">
        <v>132</v>
      </c>
      <c r="BI171" s="266" t="s">
        <v>19</v>
      </c>
      <c r="BM171" s="266" t="s">
        <v>150</v>
      </c>
      <c r="BN171" s="266" t="str">
        <f t="shared" si="33"/>
        <v>TRA_Bus</v>
      </c>
      <c r="BO171" s="266" t="str">
        <f t="shared" si="33"/>
        <v>WH14_15</v>
      </c>
      <c r="BP171" s="266">
        <f t="shared" si="41"/>
        <v>0.0231546162990083</v>
      </c>
      <c r="BQ171" s="266" t="s">
        <v>132</v>
      </c>
      <c r="BR171" s="266" t="s">
        <v>16</v>
      </c>
    </row>
    <row r="172" spans="11:70">
      <c r="K172" s="266" t="s">
        <v>150</v>
      </c>
      <c r="L172" s="266" t="str">
        <f t="shared" si="34"/>
        <v>TRA_Bus</v>
      </c>
      <c r="M172" s="266" t="str">
        <f t="shared" si="28"/>
        <v>WH16_17</v>
      </c>
      <c r="N172" s="266">
        <f t="shared" si="36"/>
        <v>0.0228058793544892</v>
      </c>
      <c r="O172" s="266" t="s">
        <v>132</v>
      </c>
      <c r="P172" s="266" t="s">
        <v>20</v>
      </c>
      <c r="T172" s="266" t="s">
        <v>150</v>
      </c>
      <c r="U172" s="266" t="str">
        <f t="shared" si="35"/>
        <v>TRA_Bus</v>
      </c>
      <c r="V172" s="266" t="str">
        <f t="shared" si="35"/>
        <v>WH16_17</v>
      </c>
      <c r="W172" s="266">
        <f t="shared" si="37"/>
        <v>0.0270225001421144</v>
      </c>
      <c r="X172" s="266" t="s">
        <v>132</v>
      </c>
      <c r="Y172" s="266" t="s">
        <v>15</v>
      </c>
      <c r="AC172" s="266" t="s">
        <v>150</v>
      </c>
      <c r="AD172" s="266" t="str">
        <f t="shared" si="29"/>
        <v>TRA_Bus</v>
      </c>
      <c r="AE172" s="266" t="str">
        <f t="shared" si="29"/>
        <v>WH16_17</v>
      </c>
      <c r="AF172" s="266">
        <f t="shared" si="38"/>
        <v>0.0257055276901567</v>
      </c>
      <c r="AG172" s="266" t="s">
        <v>132</v>
      </c>
      <c r="AH172" s="266" t="s">
        <v>21</v>
      </c>
      <c r="AL172" s="266" t="s">
        <v>150</v>
      </c>
      <c r="AM172" s="266" t="str">
        <f t="shared" si="30"/>
        <v>TRA_Bus</v>
      </c>
      <c r="AN172" s="266" t="str">
        <f t="shared" si="30"/>
        <v>WH16_17</v>
      </c>
      <c r="AO172" s="266">
        <f t="shared" si="39"/>
        <v>0.0253035348263485</v>
      </c>
      <c r="AP172" s="266" t="s">
        <v>132</v>
      </c>
      <c r="AQ172" s="266" t="s">
        <v>18</v>
      </c>
      <c r="AU172" s="266" t="s">
        <v>150</v>
      </c>
      <c r="AV172" s="266" t="str">
        <f t="shared" si="31"/>
        <v>TRA_Bus</v>
      </c>
      <c r="AW172" s="266" t="str">
        <f t="shared" si="31"/>
        <v>WH16_17</v>
      </c>
      <c r="AX172" s="266">
        <f t="shared" si="40"/>
        <v>0.0233585702637121</v>
      </c>
      <c r="AY172" s="266" t="s">
        <v>132</v>
      </c>
      <c r="AZ172" s="266" t="s">
        <v>17</v>
      </c>
      <c r="BD172" s="266" t="s">
        <v>150</v>
      </c>
      <c r="BE172" s="266" t="str">
        <f t="shared" si="32"/>
        <v>TRA_Bus</v>
      </c>
      <c r="BF172" s="266" t="str">
        <f t="shared" si="32"/>
        <v>WH16_17</v>
      </c>
      <c r="BG172" s="266">
        <f t="shared" si="42"/>
        <v>0.0253035348263485</v>
      </c>
      <c r="BH172" s="266" t="s">
        <v>132</v>
      </c>
      <c r="BI172" s="266" t="s">
        <v>19</v>
      </c>
      <c r="BM172" s="266" t="s">
        <v>150</v>
      </c>
      <c r="BN172" s="266" t="str">
        <f t="shared" si="33"/>
        <v>TRA_Bus</v>
      </c>
      <c r="BO172" s="266" t="str">
        <f t="shared" si="33"/>
        <v>WH16_17</v>
      </c>
      <c r="BP172" s="266">
        <f t="shared" si="41"/>
        <v>0.0233585702637121</v>
      </c>
      <c r="BQ172" s="266" t="s">
        <v>132</v>
      </c>
      <c r="BR172" s="266" t="s">
        <v>16</v>
      </c>
    </row>
    <row r="173" spans="11:70">
      <c r="K173" s="266" t="s">
        <v>150</v>
      </c>
      <c r="L173" s="266" t="str">
        <f t="shared" si="34"/>
        <v>TRA_Bus</v>
      </c>
      <c r="M173" s="266" t="str">
        <f t="shared" si="28"/>
        <v>WH18_19</v>
      </c>
      <c r="N173" s="266">
        <f t="shared" si="36"/>
        <v>0.0228335510535675</v>
      </c>
      <c r="O173" s="266" t="s">
        <v>132</v>
      </c>
      <c r="P173" s="266" t="s">
        <v>20</v>
      </c>
      <c r="T173" s="266" t="s">
        <v>150</v>
      </c>
      <c r="U173" s="266" t="str">
        <f t="shared" si="35"/>
        <v>TRA_Bus</v>
      </c>
      <c r="V173" s="266" t="str">
        <f t="shared" si="35"/>
        <v>WH18_19</v>
      </c>
      <c r="W173" s="266">
        <f t="shared" si="37"/>
        <v>0.0267517944660614</v>
      </c>
      <c r="X173" s="266" t="s">
        <v>132</v>
      </c>
      <c r="Y173" s="266" t="s">
        <v>15</v>
      </c>
      <c r="AC173" s="266" t="s">
        <v>150</v>
      </c>
      <c r="AD173" s="266" t="str">
        <f t="shared" si="29"/>
        <v>TRA_Bus</v>
      </c>
      <c r="AE173" s="266" t="str">
        <f t="shared" si="29"/>
        <v>WH18_19</v>
      </c>
      <c r="AF173" s="266">
        <f t="shared" si="38"/>
        <v>0.0255927943653416</v>
      </c>
      <c r="AG173" s="266" t="s">
        <v>132</v>
      </c>
      <c r="AH173" s="266" t="s">
        <v>21</v>
      </c>
      <c r="AL173" s="266" t="s">
        <v>150</v>
      </c>
      <c r="AM173" s="266" t="str">
        <f t="shared" si="30"/>
        <v>TRA_Bus</v>
      </c>
      <c r="AN173" s="266" t="str">
        <f t="shared" si="30"/>
        <v>WH18_19</v>
      </c>
      <c r="AO173" s="266">
        <f t="shared" si="39"/>
        <v>0.0249695860312862</v>
      </c>
      <c r="AP173" s="266" t="s">
        <v>132</v>
      </c>
      <c r="AQ173" s="266" t="s">
        <v>18</v>
      </c>
      <c r="AU173" s="266" t="s">
        <v>150</v>
      </c>
      <c r="AV173" s="266" t="str">
        <f t="shared" si="31"/>
        <v>TRA_Bus</v>
      </c>
      <c r="AW173" s="266" t="str">
        <f t="shared" si="31"/>
        <v>WH18_19</v>
      </c>
      <c r="AX173" s="266">
        <f t="shared" si="40"/>
        <v>0.023127630615324</v>
      </c>
      <c r="AY173" s="266" t="s">
        <v>132</v>
      </c>
      <c r="AZ173" s="266" t="s">
        <v>17</v>
      </c>
      <c r="BD173" s="266" t="s">
        <v>150</v>
      </c>
      <c r="BE173" s="266" t="str">
        <f t="shared" si="32"/>
        <v>TRA_Bus</v>
      </c>
      <c r="BF173" s="266" t="str">
        <f t="shared" si="32"/>
        <v>WH18_19</v>
      </c>
      <c r="BG173" s="266">
        <f t="shared" si="42"/>
        <v>0.0249695860312862</v>
      </c>
      <c r="BH173" s="266" t="s">
        <v>132</v>
      </c>
      <c r="BI173" s="266" t="s">
        <v>19</v>
      </c>
      <c r="BM173" s="266" t="s">
        <v>150</v>
      </c>
      <c r="BN173" s="266" t="str">
        <f t="shared" si="33"/>
        <v>TRA_Bus</v>
      </c>
      <c r="BO173" s="266" t="str">
        <f t="shared" si="33"/>
        <v>WH18_19</v>
      </c>
      <c r="BP173" s="266">
        <f t="shared" si="41"/>
        <v>0.023127630615324</v>
      </c>
      <c r="BQ173" s="266" t="s">
        <v>132</v>
      </c>
      <c r="BR173" s="266" t="s">
        <v>16</v>
      </c>
    </row>
    <row r="174" spans="11:70">
      <c r="K174" s="266" t="s">
        <v>150</v>
      </c>
      <c r="L174" s="266" t="str">
        <f t="shared" si="34"/>
        <v>TRA_Bus</v>
      </c>
      <c r="M174" s="266" t="str">
        <f t="shared" si="28"/>
        <v>WH20_21</v>
      </c>
      <c r="N174" s="266">
        <f t="shared" si="36"/>
        <v>0.0227154557821904</v>
      </c>
      <c r="O174" s="266" t="s">
        <v>132</v>
      </c>
      <c r="P174" s="266" t="s">
        <v>20</v>
      </c>
      <c r="T174" s="266" t="s">
        <v>150</v>
      </c>
      <c r="U174" s="266" t="str">
        <f t="shared" si="35"/>
        <v>TRA_Bus</v>
      </c>
      <c r="V174" s="266" t="str">
        <f t="shared" si="35"/>
        <v>WH20_21</v>
      </c>
      <c r="W174" s="266">
        <f t="shared" si="37"/>
        <v>0.0283933513791526</v>
      </c>
      <c r="X174" s="266" t="s">
        <v>132</v>
      </c>
      <c r="Y174" s="266" t="s">
        <v>15</v>
      </c>
      <c r="AC174" s="266" t="s">
        <v>150</v>
      </c>
      <c r="AD174" s="266" t="str">
        <f t="shared" si="29"/>
        <v>TRA_Bus</v>
      </c>
      <c r="AE174" s="266" t="str">
        <f t="shared" si="29"/>
        <v>WH20_21</v>
      </c>
      <c r="AF174" s="266">
        <f t="shared" si="38"/>
        <v>0.0251280963570105</v>
      </c>
      <c r="AG174" s="266" t="s">
        <v>132</v>
      </c>
      <c r="AH174" s="266" t="s">
        <v>21</v>
      </c>
      <c r="AL174" s="266" t="s">
        <v>150</v>
      </c>
      <c r="AM174" s="266" t="str">
        <f t="shared" si="30"/>
        <v>TRA_Bus</v>
      </c>
      <c r="AN174" s="266" t="str">
        <f t="shared" si="30"/>
        <v>WH20_21</v>
      </c>
      <c r="AO174" s="266">
        <f t="shared" si="39"/>
        <v>0.0251936667769471</v>
      </c>
      <c r="AP174" s="266" t="s">
        <v>132</v>
      </c>
      <c r="AQ174" s="266" t="s">
        <v>18</v>
      </c>
      <c r="AU174" s="266" t="s">
        <v>150</v>
      </c>
      <c r="AV174" s="266" t="str">
        <f t="shared" si="31"/>
        <v>TRA_Bus</v>
      </c>
      <c r="AW174" s="266" t="str">
        <f t="shared" si="31"/>
        <v>WH20_21</v>
      </c>
      <c r="AX174" s="266">
        <f t="shared" si="40"/>
        <v>0.0230669226777415</v>
      </c>
      <c r="AY174" s="266" t="s">
        <v>132</v>
      </c>
      <c r="AZ174" s="266" t="s">
        <v>17</v>
      </c>
      <c r="BD174" s="266" t="s">
        <v>150</v>
      </c>
      <c r="BE174" s="266" t="str">
        <f t="shared" si="32"/>
        <v>TRA_Bus</v>
      </c>
      <c r="BF174" s="266" t="str">
        <f t="shared" si="32"/>
        <v>WH20_21</v>
      </c>
      <c r="BG174" s="266">
        <f t="shared" si="42"/>
        <v>0.0251936667769471</v>
      </c>
      <c r="BH174" s="266" t="s">
        <v>132</v>
      </c>
      <c r="BI174" s="266" t="s">
        <v>19</v>
      </c>
      <c r="BM174" s="266" t="s">
        <v>150</v>
      </c>
      <c r="BN174" s="266" t="str">
        <f t="shared" si="33"/>
        <v>TRA_Bus</v>
      </c>
      <c r="BO174" s="266" t="str">
        <f t="shared" si="33"/>
        <v>WH20_21</v>
      </c>
      <c r="BP174" s="266">
        <f t="shared" si="41"/>
        <v>0.0230669226777415</v>
      </c>
      <c r="BQ174" s="266" t="s">
        <v>132</v>
      </c>
      <c r="BR174" s="266" t="s">
        <v>16</v>
      </c>
    </row>
    <row r="175" spans="11:70">
      <c r="K175" s="330" t="s">
        <v>150</v>
      </c>
      <c r="L175" s="266" t="str">
        <f t="shared" si="34"/>
        <v>TRA_Bus</v>
      </c>
      <c r="M175" s="266" t="str">
        <f t="shared" si="28"/>
        <v>WH22_23</v>
      </c>
      <c r="N175" s="266">
        <f t="shared" si="36"/>
        <v>0.0228898262899369</v>
      </c>
      <c r="O175" s="266" t="s">
        <v>132</v>
      </c>
      <c r="P175" s="266" t="s">
        <v>20</v>
      </c>
      <c r="T175" s="266" t="s">
        <v>150</v>
      </c>
      <c r="U175" s="266" t="str">
        <f t="shared" si="35"/>
        <v>TRA_Bus</v>
      </c>
      <c r="V175" s="266" t="str">
        <f t="shared" si="35"/>
        <v>WH22_23</v>
      </c>
      <c r="W175" s="266">
        <f t="shared" si="37"/>
        <v>0.0283097816617008</v>
      </c>
      <c r="X175" s="266" t="s">
        <v>132</v>
      </c>
      <c r="Y175" s="266" t="s">
        <v>15</v>
      </c>
      <c r="AC175" s="266" t="s">
        <v>150</v>
      </c>
      <c r="AD175" s="266" t="str">
        <f t="shared" si="29"/>
        <v>TRA_Bus</v>
      </c>
      <c r="AE175" s="266" t="str">
        <f t="shared" si="29"/>
        <v>WH22_23</v>
      </c>
      <c r="AF175" s="266">
        <f t="shared" si="38"/>
        <v>0.0254920738775338</v>
      </c>
      <c r="AG175" s="266" t="s">
        <v>132</v>
      </c>
      <c r="AH175" s="266" t="s">
        <v>21</v>
      </c>
      <c r="AL175" s="266" t="s">
        <v>150</v>
      </c>
      <c r="AM175" s="266" t="str">
        <f t="shared" si="30"/>
        <v>TRA_Bus</v>
      </c>
      <c r="AN175" s="266" t="str">
        <f t="shared" si="30"/>
        <v>WH22_23</v>
      </c>
      <c r="AO175" s="266">
        <f t="shared" si="39"/>
        <v>0.025793097568826</v>
      </c>
      <c r="AP175" s="266" t="s">
        <v>132</v>
      </c>
      <c r="AQ175" s="266" t="s">
        <v>18</v>
      </c>
      <c r="AU175" s="266" t="s">
        <v>150</v>
      </c>
      <c r="AV175" s="266" t="str">
        <f t="shared" si="31"/>
        <v>TRA_Bus</v>
      </c>
      <c r="AW175" s="266" t="str">
        <f t="shared" si="31"/>
        <v>WH22_23</v>
      </c>
      <c r="AX175" s="266">
        <f t="shared" si="40"/>
        <v>0.0246581494217923</v>
      </c>
      <c r="AY175" s="266" t="s">
        <v>132</v>
      </c>
      <c r="AZ175" s="266" t="s">
        <v>17</v>
      </c>
      <c r="BD175" s="266" t="s">
        <v>150</v>
      </c>
      <c r="BE175" s="266" t="str">
        <f t="shared" si="32"/>
        <v>TRA_Bus</v>
      </c>
      <c r="BF175" s="266" t="str">
        <f t="shared" si="32"/>
        <v>WH22_23</v>
      </c>
      <c r="BG175" s="266">
        <f t="shared" si="42"/>
        <v>0.025793097568826</v>
      </c>
      <c r="BH175" s="266" t="s">
        <v>132</v>
      </c>
      <c r="BI175" s="266" t="s">
        <v>19</v>
      </c>
      <c r="BM175" s="266" t="s">
        <v>150</v>
      </c>
      <c r="BN175" s="266" t="str">
        <f t="shared" si="33"/>
        <v>TRA_Bus</v>
      </c>
      <c r="BO175" s="266" t="str">
        <f t="shared" si="33"/>
        <v>WH22_23</v>
      </c>
      <c r="BP175" s="266">
        <f t="shared" si="41"/>
        <v>0.0246581494217923</v>
      </c>
      <c r="BQ175" s="266" t="s">
        <v>132</v>
      </c>
      <c r="BR175" s="266" t="s">
        <v>16</v>
      </c>
    </row>
    <row r="176" spans="11:70">
      <c r="K176" s="266" t="s">
        <v>150</v>
      </c>
      <c r="L176" s="266" t="str">
        <f>C12</f>
        <v>TRA_Car</v>
      </c>
      <c r="M176" s="266" t="str">
        <f t="shared" si="28"/>
        <v>RH0_1</v>
      </c>
      <c r="N176" s="266">
        <f t="shared" si="36"/>
        <v>0.0207246590371655</v>
      </c>
      <c r="O176" s="266" t="s">
        <v>132</v>
      </c>
      <c r="P176" s="266" t="s">
        <v>20</v>
      </c>
      <c r="T176" s="266" t="s">
        <v>150</v>
      </c>
      <c r="U176" s="266" t="str">
        <f t="shared" ref="U176:V208" si="43">L176</f>
        <v>TRA_Car</v>
      </c>
      <c r="V176" s="266" t="str">
        <f t="shared" si="43"/>
        <v>RH0_1</v>
      </c>
      <c r="W176" s="266">
        <f t="shared" si="37"/>
        <v>0.0211149417251545</v>
      </c>
      <c r="X176" s="266" t="s">
        <v>132</v>
      </c>
      <c r="Y176" s="266" t="s">
        <v>15</v>
      </c>
      <c r="AC176" s="266" t="s">
        <v>150</v>
      </c>
      <c r="AD176" s="266" t="str">
        <f t="shared" ref="AD176:AE207" si="44">U176</f>
        <v>TRA_Car</v>
      </c>
      <c r="AE176" s="266" t="str">
        <f t="shared" si="44"/>
        <v>RH0_1</v>
      </c>
      <c r="AF176" s="266">
        <f t="shared" si="38"/>
        <v>0.0215588607712188</v>
      </c>
      <c r="AG176" s="266" t="s">
        <v>132</v>
      </c>
      <c r="AH176" s="266" t="s">
        <v>21</v>
      </c>
      <c r="AL176" s="266" t="s">
        <v>150</v>
      </c>
      <c r="AM176" s="266" t="str">
        <f t="shared" ref="AM176:AN207" si="45">AD176</f>
        <v>TRA_Car</v>
      </c>
      <c r="AN176" s="266" t="str">
        <f t="shared" si="45"/>
        <v>RH0_1</v>
      </c>
      <c r="AO176" s="266">
        <f t="shared" si="39"/>
        <v>0.0211002816156798</v>
      </c>
      <c r="AP176" s="266" t="s">
        <v>132</v>
      </c>
      <c r="AQ176" s="266" t="s">
        <v>18</v>
      </c>
      <c r="AU176" s="266" t="s">
        <v>150</v>
      </c>
      <c r="AV176" s="266" t="str">
        <f t="shared" ref="AV176:AW207" si="46">AM176</f>
        <v>TRA_Car</v>
      </c>
      <c r="AW176" s="266" t="str">
        <f t="shared" si="46"/>
        <v>RH0_1</v>
      </c>
      <c r="AX176" s="266">
        <f t="shared" si="40"/>
        <v>0.0216553453978117</v>
      </c>
      <c r="AY176" s="266" t="s">
        <v>132</v>
      </c>
      <c r="AZ176" s="266" t="s">
        <v>17</v>
      </c>
      <c r="BD176" s="266" t="s">
        <v>150</v>
      </c>
      <c r="BE176" s="266" t="str">
        <f t="shared" ref="BE176:BF207" si="47">AV176</f>
        <v>TRA_Car</v>
      </c>
      <c r="BF176" s="266" t="str">
        <f t="shared" si="47"/>
        <v>RH0_1</v>
      </c>
      <c r="BG176" s="266">
        <f t="shared" si="42"/>
        <v>0.0211002816156798</v>
      </c>
      <c r="BH176" s="266" t="s">
        <v>132</v>
      </c>
      <c r="BI176" s="266" t="s">
        <v>19</v>
      </c>
      <c r="BM176" s="266" t="s">
        <v>150</v>
      </c>
      <c r="BN176" s="266" t="str">
        <f t="shared" ref="BN176:BO207" si="48">BE176</f>
        <v>TRA_Car</v>
      </c>
      <c r="BO176" s="266" t="str">
        <f t="shared" si="48"/>
        <v>RH0_1</v>
      </c>
      <c r="BP176" s="266">
        <f t="shared" si="41"/>
        <v>0.0216553453978117</v>
      </c>
      <c r="BQ176" s="266" t="s">
        <v>132</v>
      </c>
      <c r="BR176" s="266" t="s">
        <v>16</v>
      </c>
    </row>
    <row r="177" spans="11:70">
      <c r="K177" s="266" t="s">
        <v>150</v>
      </c>
      <c r="L177" s="266" t="str">
        <f t="shared" ref="L177:L223" si="49">L176</f>
        <v>TRA_Car</v>
      </c>
      <c r="M177" s="266" t="str">
        <f t="shared" si="28"/>
        <v>RH2_3</v>
      </c>
      <c r="N177" s="266">
        <f t="shared" si="36"/>
        <v>0.0206069139508455</v>
      </c>
      <c r="O177" s="266" t="s">
        <v>132</v>
      </c>
      <c r="P177" s="266" t="s">
        <v>20</v>
      </c>
      <c r="T177" s="266" t="s">
        <v>150</v>
      </c>
      <c r="U177" s="266" t="str">
        <f t="shared" si="43"/>
        <v>TRA_Car</v>
      </c>
      <c r="V177" s="266" t="str">
        <f t="shared" si="43"/>
        <v>RH2_3</v>
      </c>
      <c r="W177" s="266">
        <f t="shared" si="37"/>
        <v>0.019269377650939</v>
      </c>
      <c r="X177" s="266" t="s">
        <v>132</v>
      </c>
      <c r="Y177" s="266" t="s">
        <v>15</v>
      </c>
      <c r="AC177" s="266" t="s">
        <v>150</v>
      </c>
      <c r="AD177" s="266" t="str">
        <f t="shared" si="44"/>
        <v>TRA_Car</v>
      </c>
      <c r="AE177" s="266" t="str">
        <f t="shared" si="44"/>
        <v>RH2_3</v>
      </c>
      <c r="AF177" s="266">
        <f t="shared" si="38"/>
        <v>0.021716461727875</v>
      </c>
      <c r="AG177" s="266" t="s">
        <v>132</v>
      </c>
      <c r="AH177" s="266" t="s">
        <v>21</v>
      </c>
      <c r="AL177" s="266" t="s">
        <v>150</v>
      </c>
      <c r="AM177" s="266" t="str">
        <f t="shared" si="45"/>
        <v>TRA_Car</v>
      </c>
      <c r="AN177" s="266" t="str">
        <f t="shared" si="45"/>
        <v>RH2_3</v>
      </c>
      <c r="AO177" s="266">
        <f t="shared" si="39"/>
        <v>0.0202044634746338</v>
      </c>
      <c r="AP177" s="266" t="s">
        <v>132</v>
      </c>
      <c r="AQ177" s="266" t="s">
        <v>18</v>
      </c>
      <c r="AU177" s="266" t="s">
        <v>150</v>
      </c>
      <c r="AV177" s="266" t="str">
        <f t="shared" si="46"/>
        <v>TRA_Car</v>
      </c>
      <c r="AW177" s="266" t="str">
        <f t="shared" si="46"/>
        <v>RH2_3</v>
      </c>
      <c r="AX177" s="266">
        <f t="shared" si="40"/>
        <v>0.0197617928172299</v>
      </c>
      <c r="AY177" s="266" t="s">
        <v>132</v>
      </c>
      <c r="AZ177" s="266" t="s">
        <v>17</v>
      </c>
      <c r="BD177" s="266" t="s">
        <v>150</v>
      </c>
      <c r="BE177" s="266" t="str">
        <f t="shared" si="47"/>
        <v>TRA_Car</v>
      </c>
      <c r="BF177" s="266" t="str">
        <f t="shared" si="47"/>
        <v>RH2_3</v>
      </c>
      <c r="BG177" s="266">
        <f t="shared" si="42"/>
        <v>0.0202044634746338</v>
      </c>
      <c r="BH177" s="266" t="s">
        <v>132</v>
      </c>
      <c r="BI177" s="266" t="s">
        <v>19</v>
      </c>
      <c r="BM177" s="266" t="s">
        <v>150</v>
      </c>
      <c r="BN177" s="266" t="str">
        <f t="shared" si="48"/>
        <v>TRA_Car</v>
      </c>
      <c r="BO177" s="266" t="str">
        <f t="shared" si="48"/>
        <v>RH2_3</v>
      </c>
      <c r="BP177" s="266">
        <f t="shared" si="41"/>
        <v>0.0197617928172299</v>
      </c>
      <c r="BQ177" s="266" t="s">
        <v>132</v>
      </c>
      <c r="BR177" s="266" t="s">
        <v>16</v>
      </c>
    </row>
    <row r="178" spans="11:70">
      <c r="K178" s="266" t="s">
        <v>150</v>
      </c>
      <c r="L178" s="266" t="str">
        <f t="shared" si="49"/>
        <v>TRA_Car</v>
      </c>
      <c r="M178" s="266" t="str">
        <f t="shared" si="28"/>
        <v>RH4_5</v>
      </c>
      <c r="N178" s="266">
        <f t="shared" si="36"/>
        <v>0.0199087438710615</v>
      </c>
      <c r="O178" s="266" t="s">
        <v>132</v>
      </c>
      <c r="P178" s="266" t="s">
        <v>20</v>
      </c>
      <c r="T178" s="266" t="s">
        <v>150</v>
      </c>
      <c r="U178" s="266" t="str">
        <f t="shared" si="43"/>
        <v>TRA_Car</v>
      </c>
      <c r="V178" s="266" t="str">
        <f t="shared" si="43"/>
        <v>RH4_5</v>
      </c>
      <c r="W178" s="266">
        <f t="shared" si="37"/>
        <v>0.0185538915735157</v>
      </c>
      <c r="X178" s="266" t="s">
        <v>132</v>
      </c>
      <c r="Y178" s="266" t="s">
        <v>15</v>
      </c>
      <c r="AC178" s="266" t="s">
        <v>150</v>
      </c>
      <c r="AD178" s="266" t="str">
        <f t="shared" si="44"/>
        <v>TRA_Car</v>
      </c>
      <c r="AE178" s="266" t="str">
        <f t="shared" si="44"/>
        <v>RH4_5</v>
      </c>
      <c r="AF178" s="266">
        <f t="shared" si="38"/>
        <v>0.0210410330240004</v>
      </c>
      <c r="AG178" s="266" t="s">
        <v>132</v>
      </c>
      <c r="AH178" s="266" t="s">
        <v>21</v>
      </c>
      <c r="AL178" s="266" t="s">
        <v>150</v>
      </c>
      <c r="AM178" s="266" t="str">
        <f t="shared" si="45"/>
        <v>TRA_Car</v>
      </c>
      <c r="AN178" s="266" t="str">
        <f t="shared" si="45"/>
        <v>RH4_5</v>
      </c>
      <c r="AO178" s="266">
        <f t="shared" si="39"/>
        <v>0.0191598666763358</v>
      </c>
      <c r="AP178" s="266" t="s">
        <v>132</v>
      </c>
      <c r="AQ178" s="266" t="s">
        <v>18</v>
      </c>
      <c r="AU178" s="266" t="s">
        <v>150</v>
      </c>
      <c r="AV178" s="266" t="str">
        <f t="shared" si="46"/>
        <v>TRA_Car</v>
      </c>
      <c r="AW178" s="266" t="str">
        <f t="shared" si="46"/>
        <v>RH4_5</v>
      </c>
      <c r="AX178" s="266">
        <f t="shared" si="40"/>
        <v>0.0176014946901204</v>
      </c>
      <c r="AY178" s="266" t="s">
        <v>132</v>
      </c>
      <c r="AZ178" s="266" t="s">
        <v>17</v>
      </c>
      <c r="BD178" s="266" t="s">
        <v>150</v>
      </c>
      <c r="BE178" s="266" t="str">
        <f t="shared" si="47"/>
        <v>TRA_Car</v>
      </c>
      <c r="BF178" s="266" t="str">
        <f t="shared" si="47"/>
        <v>RH4_5</v>
      </c>
      <c r="BG178" s="266">
        <f t="shared" si="42"/>
        <v>0.0191598666763358</v>
      </c>
      <c r="BH178" s="266" t="s">
        <v>132</v>
      </c>
      <c r="BI178" s="266" t="s">
        <v>19</v>
      </c>
      <c r="BM178" s="266" t="s">
        <v>150</v>
      </c>
      <c r="BN178" s="266" t="str">
        <f t="shared" si="48"/>
        <v>TRA_Car</v>
      </c>
      <c r="BO178" s="266" t="str">
        <f t="shared" si="48"/>
        <v>RH4_5</v>
      </c>
      <c r="BP178" s="266">
        <f t="shared" si="41"/>
        <v>0.0176014946901204</v>
      </c>
      <c r="BQ178" s="266" t="s">
        <v>132</v>
      </c>
      <c r="BR178" s="266" t="s">
        <v>16</v>
      </c>
    </row>
    <row r="179" spans="11:70">
      <c r="K179" s="330" t="s">
        <v>150</v>
      </c>
      <c r="L179" s="266" t="str">
        <f t="shared" si="49"/>
        <v>TRA_Car</v>
      </c>
      <c r="M179" s="266" t="str">
        <f t="shared" si="28"/>
        <v>RH6_7</v>
      </c>
      <c r="N179" s="266">
        <f t="shared" si="36"/>
        <v>0.019131142691048</v>
      </c>
      <c r="O179" s="266" t="s">
        <v>132</v>
      </c>
      <c r="P179" s="266" t="s">
        <v>20</v>
      </c>
      <c r="T179" s="266" t="s">
        <v>150</v>
      </c>
      <c r="U179" s="266" t="str">
        <f t="shared" si="43"/>
        <v>TRA_Car</v>
      </c>
      <c r="V179" s="266" t="str">
        <f t="shared" si="43"/>
        <v>RH6_7</v>
      </c>
      <c r="W179" s="266">
        <f t="shared" si="37"/>
        <v>0.0188033521186996</v>
      </c>
      <c r="X179" s="266" t="s">
        <v>132</v>
      </c>
      <c r="Y179" s="266" t="s">
        <v>15</v>
      </c>
      <c r="AC179" s="266" t="s">
        <v>150</v>
      </c>
      <c r="AD179" s="266" t="str">
        <f t="shared" si="44"/>
        <v>TRA_Car</v>
      </c>
      <c r="AE179" s="266" t="str">
        <f t="shared" si="44"/>
        <v>RH6_7</v>
      </c>
      <c r="AF179" s="266">
        <f t="shared" si="38"/>
        <v>0.0186236423856643</v>
      </c>
      <c r="AG179" s="266" t="s">
        <v>132</v>
      </c>
      <c r="AH179" s="266" t="s">
        <v>21</v>
      </c>
      <c r="AL179" s="266" t="s">
        <v>150</v>
      </c>
      <c r="AM179" s="266" t="str">
        <f t="shared" si="45"/>
        <v>TRA_Car</v>
      </c>
      <c r="AN179" s="266" t="str">
        <f t="shared" si="45"/>
        <v>RH6_7</v>
      </c>
      <c r="AO179" s="266">
        <f t="shared" si="39"/>
        <v>0.0183190275812949</v>
      </c>
      <c r="AP179" s="266" t="s">
        <v>132</v>
      </c>
      <c r="AQ179" s="266" t="s">
        <v>18</v>
      </c>
      <c r="AU179" s="266" t="s">
        <v>150</v>
      </c>
      <c r="AV179" s="266" t="str">
        <f t="shared" si="46"/>
        <v>TRA_Car</v>
      </c>
      <c r="AW179" s="266" t="str">
        <f t="shared" si="46"/>
        <v>RH6_7</v>
      </c>
      <c r="AX179" s="266">
        <f t="shared" si="40"/>
        <v>0.0167442934477807</v>
      </c>
      <c r="AY179" s="266" t="s">
        <v>132</v>
      </c>
      <c r="AZ179" s="266" t="s">
        <v>17</v>
      </c>
      <c r="BD179" s="266" t="s">
        <v>150</v>
      </c>
      <c r="BE179" s="266" t="str">
        <f t="shared" si="47"/>
        <v>TRA_Car</v>
      </c>
      <c r="BF179" s="266" t="str">
        <f t="shared" si="47"/>
        <v>RH6_7</v>
      </c>
      <c r="BG179" s="266">
        <f t="shared" si="42"/>
        <v>0.0183190275812949</v>
      </c>
      <c r="BH179" s="266" t="s">
        <v>132</v>
      </c>
      <c r="BI179" s="266" t="s">
        <v>19</v>
      </c>
      <c r="BM179" s="266" t="s">
        <v>150</v>
      </c>
      <c r="BN179" s="266" t="str">
        <f t="shared" si="48"/>
        <v>TRA_Car</v>
      </c>
      <c r="BO179" s="266" t="str">
        <f t="shared" si="48"/>
        <v>RH6_7</v>
      </c>
      <c r="BP179" s="266">
        <f t="shared" si="41"/>
        <v>0.0167442934477807</v>
      </c>
      <c r="BQ179" s="266" t="s">
        <v>132</v>
      </c>
      <c r="BR179" s="266" t="s">
        <v>16</v>
      </c>
    </row>
    <row r="180" spans="11:70">
      <c r="K180" s="266" t="s">
        <v>150</v>
      </c>
      <c r="L180" s="266" t="str">
        <f t="shared" si="49"/>
        <v>TRA_Car</v>
      </c>
      <c r="M180" s="266" t="str">
        <f t="shared" si="28"/>
        <v>RH8_9</v>
      </c>
      <c r="N180" s="266">
        <f t="shared" si="36"/>
        <v>0.0188308994526831</v>
      </c>
      <c r="O180" s="266" t="s">
        <v>132</v>
      </c>
      <c r="P180" s="266" t="s">
        <v>20</v>
      </c>
      <c r="T180" s="266" t="s">
        <v>150</v>
      </c>
      <c r="U180" s="266" t="str">
        <f t="shared" si="43"/>
        <v>TRA_Car</v>
      </c>
      <c r="V180" s="266" t="str">
        <f t="shared" si="43"/>
        <v>RH8_9</v>
      </c>
      <c r="W180" s="266">
        <f t="shared" si="37"/>
        <v>0.0202757842956449</v>
      </c>
      <c r="X180" s="266" t="s">
        <v>132</v>
      </c>
      <c r="Y180" s="266" t="s">
        <v>15</v>
      </c>
      <c r="AC180" s="266" t="s">
        <v>150</v>
      </c>
      <c r="AD180" s="266" t="str">
        <f t="shared" si="44"/>
        <v>TRA_Car</v>
      </c>
      <c r="AE180" s="266" t="str">
        <f t="shared" si="44"/>
        <v>RH8_9</v>
      </c>
      <c r="AF180" s="266">
        <f t="shared" si="38"/>
        <v>0.0171569347582401</v>
      </c>
      <c r="AG180" s="266" t="s">
        <v>132</v>
      </c>
      <c r="AH180" s="266" t="s">
        <v>21</v>
      </c>
      <c r="AL180" s="266" t="s">
        <v>150</v>
      </c>
      <c r="AM180" s="266" t="str">
        <f t="shared" si="45"/>
        <v>TRA_Car</v>
      </c>
      <c r="AN180" s="266" t="str">
        <f t="shared" si="45"/>
        <v>RH8_9</v>
      </c>
      <c r="AO180" s="266">
        <f t="shared" si="39"/>
        <v>0.0183672329720752</v>
      </c>
      <c r="AP180" s="266" t="s">
        <v>132</v>
      </c>
      <c r="AQ180" s="266" t="s">
        <v>18</v>
      </c>
      <c r="AU180" s="266" t="s">
        <v>150</v>
      </c>
      <c r="AV180" s="266" t="str">
        <f t="shared" si="46"/>
        <v>TRA_Car</v>
      </c>
      <c r="AW180" s="266" t="str">
        <f t="shared" si="46"/>
        <v>RH8_9</v>
      </c>
      <c r="AX180" s="266">
        <f t="shared" si="40"/>
        <v>0.0168878417223846</v>
      </c>
      <c r="AY180" s="266" t="s">
        <v>132</v>
      </c>
      <c r="AZ180" s="266" t="s">
        <v>17</v>
      </c>
      <c r="BD180" s="266" t="s">
        <v>150</v>
      </c>
      <c r="BE180" s="266" t="str">
        <f t="shared" si="47"/>
        <v>TRA_Car</v>
      </c>
      <c r="BF180" s="266" t="str">
        <f t="shared" si="47"/>
        <v>RH8_9</v>
      </c>
      <c r="BG180" s="266">
        <f t="shared" si="42"/>
        <v>0.0183672329720752</v>
      </c>
      <c r="BH180" s="266" t="s">
        <v>132</v>
      </c>
      <c r="BI180" s="266" t="s">
        <v>19</v>
      </c>
      <c r="BM180" s="266" t="s">
        <v>150</v>
      </c>
      <c r="BN180" s="266" t="str">
        <f t="shared" si="48"/>
        <v>TRA_Car</v>
      </c>
      <c r="BO180" s="266" t="str">
        <f t="shared" si="48"/>
        <v>RH8_9</v>
      </c>
      <c r="BP180" s="266">
        <f t="shared" si="41"/>
        <v>0.0168878417223846</v>
      </c>
      <c r="BQ180" s="266" t="s">
        <v>132</v>
      </c>
      <c r="BR180" s="266" t="s">
        <v>16</v>
      </c>
    </row>
    <row r="181" spans="11:70">
      <c r="K181" s="266" t="s">
        <v>150</v>
      </c>
      <c r="L181" s="266" t="str">
        <f t="shared" si="49"/>
        <v>TRA_Car</v>
      </c>
      <c r="M181" s="266" t="str">
        <f t="shared" si="28"/>
        <v>RH10_11</v>
      </c>
      <c r="N181" s="266">
        <f t="shared" si="36"/>
        <v>0.0188922096207154</v>
      </c>
      <c r="O181" s="266" t="s">
        <v>132</v>
      </c>
      <c r="P181" s="266" t="s">
        <v>20</v>
      </c>
      <c r="T181" s="266" t="s">
        <v>150</v>
      </c>
      <c r="U181" s="266" t="str">
        <f t="shared" si="43"/>
        <v>TRA_Car</v>
      </c>
      <c r="V181" s="266" t="str">
        <f t="shared" si="43"/>
        <v>RH10_11</v>
      </c>
      <c r="W181" s="266">
        <f t="shared" si="37"/>
        <v>0.0226727094068072</v>
      </c>
      <c r="X181" s="266" t="s">
        <v>132</v>
      </c>
      <c r="Y181" s="266" t="s">
        <v>15</v>
      </c>
      <c r="AC181" s="266" t="s">
        <v>150</v>
      </c>
      <c r="AD181" s="266" t="str">
        <f t="shared" si="44"/>
        <v>TRA_Car</v>
      </c>
      <c r="AE181" s="266" t="str">
        <f t="shared" si="44"/>
        <v>RH10_11</v>
      </c>
      <c r="AF181" s="266">
        <f t="shared" si="38"/>
        <v>0.016996069788382</v>
      </c>
      <c r="AG181" s="266" t="s">
        <v>132</v>
      </c>
      <c r="AH181" s="266" t="s">
        <v>21</v>
      </c>
      <c r="AL181" s="266" t="s">
        <v>150</v>
      </c>
      <c r="AM181" s="266" t="str">
        <f t="shared" si="45"/>
        <v>TRA_Car</v>
      </c>
      <c r="AN181" s="266" t="str">
        <f t="shared" si="45"/>
        <v>RH10_11</v>
      </c>
      <c r="AO181" s="266">
        <f t="shared" si="39"/>
        <v>0.0195161233742294</v>
      </c>
      <c r="AP181" s="266" t="s">
        <v>132</v>
      </c>
      <c r="AQ181" s="266" t="s">
        <v>18</v>
      </c>
      <c r="AU181" s="266" t="s">
        <v>150</v>
      </c>
      <c r="AV181" s="266" t="str">
        <f t="shared" si="46"/>
        <v>TRA_Car</v>
      </c>
      <c r="AW181" s="266" t="str">
        <f t="shared" si="46"/>
        <v>RH10_11</v>
      </c>
      <c r="AX181" s="266">
        <f t="shared" si="40"/>
        <v>0.0187422674180833</v>
      </c>
      <c r="AY181" s="266" t="s">
        <v>132</v>
      </c>
      <c r="AZ181" s="266" t="s">
        <v>17</v>
      </c>
      <c r="BD181" s="266" t="s">
        <v>150</v>
      </c>
      <c r="BE181" s="266" t="str">
        <f t="shared" si="47"/>
        <v>TRA_Car</v>
      </c>
      <c r="BF181" s="266" t="str">
        <f t="shared" si="47"/>
        <v>RH10_11</v>
      </c>
      <c r="BG181" s="266">
        <f t="shared" si="42"/>
        <v>0.0195161233742294</v>
      </c>
      <c r="BH181" s="266" t="s">
        <v>132</v>
      </c>
      <c r="BI181" s="266" t="s">
        <v>19</v>
      </c>
      <c r="BM181" s="266" t="s">
        <v>150</v>
      </c>
      <c r="BN181" s="266" t="str">
        <f t="shared" si="48"/>
        <v>TRA_Car</v>
      </c>
      <c r="BO181" s="266" t="str">
        <f t="shared" si="48"/>
        <v>RH10_11</v>
      </c>
      <c r="BP181" s="266">
        <f t="shared" si="41"/>
        <v>0.0187422674180833</v>
      </c>
      <c r="BQ181" s="266" t="s">
        <v>132</v>
      </c>
      <c r="BR181" s="266" t="s">
        <v>16</v>
      </c>
    </row>
    <row r="182" spans="11:70">
      <c r="K182" s="266" t="s">
        <v>150</v>
      </c>
      <c r="L182" s="266" t="str">
        <f t="shared" si="49"/>
        <v>TRA_Car</v>
      </c>
      <c r="M182" s="266" t="str">
        <f t="shared" si="28"/>
        <v>RH12_13</v>
      </c>
      <c r="N182" s="266">
        <f t="shared" si="36"/>
        <v>0.0197356728752531</v>
      </c>
      <c r="O182" s="266" t="s">
        <v>132</v>
      </c>
      <c r="P182" s="266" t="s">
        <v>20</v>
      </c>
      <c r="T182" s="266" t="s">
        <v>150</v>
      </c>
      <c r="U182" s="266" t="str">
        <f t="shared" si="43"/>
        <v>TRA_Car</v>
      </c>
      <c r="V182" s="266" t="str">
        <f t="shared" si="43"/>
        <v>RH12_13</v>
      </c>
      <c r="W182" s="266">
        <f t="shared" si="37"/>
        <v>0.0227084613240583</v>
      </c>
      <c r="X182" s="266" t="s">
        <v>132</v>
      </c>
      <c r="Y182" s="266" t="s">
        <v>15</v>
      </c>
      <c r="AC182" s="266" t="s">
        <v>150</v>
      </c>
      <c r="AD182" s="266" t="str">
        <f t="shared" si="44"/>
        <v>TRA_Car</v>
      </c>
      <c r="AE182" s="266" t="str">
        <f t="shared" si="44"/>
        <v>RH12_13</v>
      </c>
      <c r="AF182" s="266">
        <f t="shared" si="38"/>
        <v>0.0181900219421491</v>
      </c>
      <c r="AG182" s="266" t="s">
        <v>132</v>
      </c>
      <c r="AH182" s="266" t="s">
        <v>21</v>
      </c>
      <c r="AL182" s="266" t="s">
        <v>150</v>
      </c>
      <c r="AM182" s="266" t="str">
        <f t="shared" si="45"/>
        <v>TRA_Car</v>
      </c>
      <c r="AN182" s="266" t="str">
        <f t="shared" si="45"/>
        <v>RH12_13</v>
      </c>
      <c r="AO182" s="266">
        <f t="shared" si="39"/>
        <v>0.0203929774116346</v>
      </c>
      <c r="AP182" s="266" t="s">
        <v>132</v>
      </c>
      <c r="AQ182" s="266" t="s">
        <v>18</v>
      </c>
      <c r="AU182" s="266" t="s">
        <v>150</v>
      </c>
      <c r="AV182" s="266" t="str">
        <f t="shared" si="46"/>
        <v>TRA_Car</v>
      </c>
      <c r="AW182" s="266" t="str">
        <f t="shared" si="46"/>
        <v>RH12_13</v>
      </c>
      <c r="AX182" s="266">
        <f t="shared" si="40"/>
        <v>0.0203766512243404</v>
      </c>
      <c r="AY182" s="266" t="s">
        <v>132</v>
      </c>
      <c r="AZ182" s="266" t="s">
        <v>17</v>
      </c>
      <c r="BD182" s="266" t="s">
        <v>150</v>
      </c>
      <c r="BE182" s="266" t="str">
        <f t="shared" si="47"/>
        <v>TRA_Car</v>
      </c>
      <c r="BF182" s="266" t="str">
        <f t="shared" si="47"/>
        <v>RH12_13</v>
      </c>
      <c r="BG182" s="266">
        <f t="shared" si="42"/>
        <v>0.0203929774116346</v>
      </c>
      <c r="BH182" s="266" t="s">
        <v>132</v>
      </c>
      <c r="BI182" s="266" t="s">
        <v>19</v>
      </c>
      <c r="BM182" s="266" t="s">
        <v>150</v>
      </c>
      <c r="BN182" s="266" t="str">
        <f t="shared" si="48"/>
        <v>TRA_Car</v>
      </c>
      <c r="BO182" s="266" t="str">
        <f t="shared" si="48"/>
        <v>RH12_13</v>
      </c>
      <c r="BP182" s="266">
        <f t="shared" si="41"/>
        <v>0.0203766512243404</v>
      </c>
      <c r="BQ182" s="266" t="s">
        <v>132</v>
      </c>
      <c r="BR182" s="266" t="s">
        <v>16</v>
      </c>
    </row>
    <row r="183" spans="11:70">
      <c r="K183" s="330" t="s">
        <v>150</v>
      </c>
      <c r="L183" s="266" t="str">
        <f t="shared" si="49"/>
        <v>TRA_Car</v>
      </c>
      <c r="M183" s="266" t="str">
        <f t="shared" si="28"/>
        <v>RH14_15</v>
      </c>
      <c r="N183" s="266">
        <f t="shared" si="36"/>
        <v>0.0205351902664844</v>
      </c>
      <c r="O183" s="266" t="s">
        <v>132</v>
      </c>
      <c r="P183" s="266" t="s">
        <v>20</v>
      </c>
      <c r="T183" s="266" t="s">
        <v>150</v>
      </c>
      <c r="U183" s="266" t="str">
        <f t="shared" si="43"/>
        <v>TRA_Car</v>
      </c>
      <c r="V183" s="266" t="str">
        <f t="shared" si="43"/>
        <v>RH14_15</v>
      </c>
      <c r="W183" s="266">
        <f t="shared" si="37"/>
        <v>0.0220528299189836</v>
      </c>
      <c r="X183" s="266" t="s">
        <v>132</v>
      </c>
      <c r="Y183" s="266" t="s">
        <v>15</v>
      </c>
      <c r="AC183" s="266" t="s">
        <v>150</v>
      </c>
      <c r="AD183" s="266" t="str">
        <f t="shared" si="44"/>
        <v>TRA_Car</v>
      </c>
      <c r="AE183" s="266" t="str">
        <f t="shared" si="44"/>
        <v>RH14_15</v>
      </c>
      <c r="AF183" s="266">
        <f t="shared" si="38"/>
        <v>0.0209674919745702</v>
      </c>
      <c r="AG183" s="266" t="s">
        <v>132</v>
      </c>
      <c r="AH183" s="266" t="s">
        <v>21</v>
      </c>
      <c r="AL183" s="266" t="s">
        <v>150</v>
      </c>
      <c r="AM183" s="266" t="str">
        <f t="shared" si="45"/>
        <v>TRA_Car</v>
      </c>
      <c r="AN183" s="266" t="str">
        <f t="shared" si="45"/>
        <v>RH14_15</v>
      </c>
      <c r="AO183" s="266">
        <f t="shared" si="39"/>
        <v>0.0210417023326588</v>
      </c>
      <c r="AP183" s="266" t="s">
        <v>132</v>
      </c>
      <c r="AQ183" s="266" t="s">
        <v>18</v>
      </c>
      <c r="AU183" s="266" t="s">
        <v>150</v>
      </c>
      <c r="AV183" s="266" t="str">
        <f t="shared" si="46"/>
        <v>TRA_Car</v>
      </c>
      <c r="AW183" s="266" t="str">
        <f t="shared" si="46"/>
        <v>RH14_15</v>
      </c>
      <c r="AX183" s="266">
        <f t="shared" si="40"/>
        <v>0.0207782387307691</v>
      </c>
      <c r="AY183" s="266" t="s">
        <v>132</v>
      </c>
      <c r="AZ183" s="266" t="s">
        <v>17</v>
      </c>
      <c r="BD183" s="266" t="s">
        <v>150</v>
      </c>
      <c r="BE183" s="266" t="str">
        <f t="shared" si="47"/>
        <v>TRA_Car</v>
      </c>
      <c r="BF183" s="266" t="str">
        <f t="shared" si="47"/>
        <v>RH14_15</v>
      </c>
      <c r="BG183" s="266">
        <f t="shared" si="42"/>
        <v>0.0210417023326588</v>
      </c>
      <c r="BH183" s="266" t="s">
        <v>132</v>
      </c>
      <c r="BI183" s="266" t="s">
        <v>19</v>
      </c>
      <c r="BM183" s="266" t="s">
        <v>150</v>
      </c>
      <c r="BN183" s="266" t="str">
        <f t="shared" si="48"/>
        <v>TRA_Car</v>
      </c>
      <c r="BO183" s="266" t="str">
        <f t="shared" si="48"/>
        <v>RH14_15</v>
      </c>
      <c r="BP183" s="266">
        <f t="shared" si="41"/>
        <v>0.0207782387307691</v>
      </c>
      <c r="BQ183" s="266" t="s">
        <v>132</v>
      </c>
      <c r="BR183" s="266" t="s">
        <v>16</v>
      </c>
    </row>
    <row r="184" spans="11:70">
      <c r="K184" s="266" t="s">
        <v>150</v>
      </c>
      <c r="L184" s="266" t="str">
        <f t="shared" si="49"/>
        <v>TRA_Car</v>
      </c>
      <c r="M184" s="266" t="str">
        <f t="shared" si="28"/>
        <v>RH16_17</v>
      </c>
      <c r="N184" s="266">
        <f t="shared" si="36"/>
        <v>0.0208967198623784</v>
      </c>
      <c r="O184" s="266" t="s">
        <v>132</v>
      </c>
      <c r="P184" s="266" t="s">
        <v>20</v>
      </c>
      <c r="T184" s="266" t="s">
        <v>150</v>
      </c>
      <c r="U184" s="266" t="str">
        <f t="shared" si="43"/>
        <v>TRA_Car</v>
      </c>
      <c r="V184" s="266" t="str">
        <f t="shared" si="43"/>
        <v>RH16_17</v>
      </c>
      <c r="W184" s="266">
        <f t="shared" si="37"/>
        <v>0.0211925188192021</v>
      </c>
      <c r="X184" s="266" t="s">
        <v>132</v>
      </c>
      <c r="Y184" s="266" t="s">
        <v>15</v>
      </c>
      <c r="AC184" s="266" t="s">
        <v>150</v>
      </c>
      <c r="AD184" s="266" t="str">
        <f t="shared" si="44"/>
        <v>TRA_Car</v>
      </c>
      <c r="AE184" s="266" t="str">
        <f t="shared" si="44"/>
        <v>RH16_17</v>
      </c>
      <c r="AF184" s="266">
        <f t="shared" si="38"/>
        <v>0.0218963821038514</v>
      </c>
      <c r="AG184" s="266" t="s">
        <v>132</v>
      </c>
      <c r="AH184" s="266" t="s">
        <v>21</v>
      </c>
      <c r="AL184" s="266" t="s">
        <v>150</v>
      </c>
      <c r="AM184" s="266" t="str">
        <f t="shared" si="45"/>
        <v>TRA_Car</v>
      </c>
      <c r="AN184" s="266" t="str">
        <f t="shared" si="45"/>
        <v>RH16_17</v>
      </c>
      <c r="AO184" s="266">
        <f t="shared" si="39"/>
        <v>0.0210314702528813</v>
      </c>
      <c r="AP184" s="266" t="s">
        <v>132</v>
      </c>
      <c r="AQ184" s="266" t="s">
        <v>18</v>
      </c>
      <c r="AU184" s="266" t="s">
        <v>150</v>
      </c>
      <c r="AV184" s="266" t="str">
        <f t="shared" si="46"/>
        <v>TRA_Car</v>
      </c>
      <c r="AW184" s="266" t="str">
        <f t="shared" si="46"/>
        <v>RH16_17</v>
      </c>
      <c r="AX184" s="266">
        <f t="shared" si="40"/>
        <v>0.0206919007593365</v>
      </c>
      <c r="AY184" s="266" t="s">
        <v>132</v>
      </c>
      <c r="AZ184" s="266" t="s">
        <v>17</v>
      </c>
      <c r="BD184" s="266" t="s">
        <v>150</v>
      </c>
      <c r="BE184" s="266" t="str">
        <f t="shared" si="47"/>
        <v>TRA_Car</v>
      </c>
      <c r="BF184" s="266" t="str">
        <f t="shared" si="47"/>
        <v>RH16_17</v>
      </c>
      <c r="BG184" s="266">
        <f t="shared" si="42"/>
        <v>0.0210314702528813</v>
      </c>
      <c r="BH184" s="266" t="s">
        <v>132</v>
      </c>
      <c r="BI184" s="266" t="s">
        <v>19</v>
      </c>
      <c r="BM184" s="266" t="s">
        <v>150</v>
      </c>
      <c r="BN184" s="266" t="str">
        <f t="shared" si="48"/>
        <v>TRA_Car</v>
      </c>
      <c r="BO184" s="266" t="str">
        <f t="shared" si="48"/>
        <v>RH16_17</v>
      </c>
      <c r="BP184" s="266">
        <f t="shared" si="41"/>
        <v>0.0206919007593365</v>
      </c>
      <c r="BQ184" s="266" t="s">
        <v>132</v>
      </c>
      <c r="BR184" s="266" t="s">
        <v>16</v>
      </c>
    </row>
    <row r="185" spans="11:70">
      <c r="K185" s="266" t="s">
        <v>150</v>
      </c>
      <c r="L185" s="266" t="str">
        <f t="shared" si="49"/>
        <v>TRA_Car</v>
      </c>
      <c r="M185" s="266" t="str">
        <f t="shared" si="28"/>
        <v>RH18_19</v>
      </c>
      <c r="N185" s="266">
        <f t="shared" si="36"/>
        <v>0.0208657701701157</v>
      </c>
      <c r="O185" s="266" t="s">
        <v>132</v>
      </c>
      <c r="P185" s="266" t="s">
        <v>20</v>
      </c>
      <c r="T185" s="266" t="s">
        <v>150</v>
      </c>
      <c r="U185" s="266" t="str">
        <f t="shared" si="43"/>
        <v>TRA_Car</v>
      </c>
      <c r="V185" s="266" t="str">
        <f t="shared" si="43"/>
        <v>RH18_19</v>
      </c>
      <c r="W185" s="266">
        <f t="shared" si="37"/>
        <v>0.0211344683567324</v>
      </c>
      <c r="X185" s="266" t="s">
        <v>132</v>
      </c>
      <c r="Y185" s="266" t="s">
        <v>15</v>
      </c>
      <c r="AC185" s="266" t="s">
        <v>150</v>
      </c>
      <c r="AD185" s="266" t="str">
        <f t="shared" si="44"/>
        <v>TRA_Car</v>
      </c>
      <c r="AE185" s="266" t="str">
        <f t="shared" si="44"/>
        <v>RH18_19</v>
      </c>
      <c r="AF185" s="266">
        <f t="shared" si="38"/>
        <v>0.0217155355129377</v>
      </c>
      <c r="AG185" s="266" t="s">
        <v>132</v>
      </c>
      <c r="AH185" s="266" t="s">
        <v>21</v>
      </c>
      <c r="AL185" s="266" t="s">
        <v>150</v>
      </c>
      <c r="AM185" s="266" t="str">
        <f t="shared" si="45"/>
        <v>TRA_Car</v>
      </c>
      <c r="AN185" s="266" t="str">
        <f t="shared" si="45"/>
        <v>RH18_19</v>
      </c>
      <c r="AO185" s="266">
        <f t="shared" si="39"/>
        <v>0.0207724666848622</v>
      </c>
      <c r="AP185" s="266" t="s">
        <v>132</v>
      </c>
      <c r="AQ185" s="266" t="s">
        <v>18</v>
      </c>
      <c r="AU185" s="266" t="s">
        <v>150</v>
      </c>
      <c r="AV185" s="266" t="str">
        <f t="shared" si="46"/>
        <v>TRA_Car</v>
      </c>
      <c r="AW185" s="266" t="str">
        <f t="shared" si="46"/>
        <v>RH18_19</v>
      </c>
      <c r="AX185" s="266">
        <f t="shared" si="40"/>
        <v>0.0204346889564006</v>
      </c>
      <c r="AY185" s="266" t="s">
        <v>132</v>
      </c>
      <c r="AZ185" s="266" t="s">
        <v>17</v>
      </c>
      <c r="BD185" s="266" t="s">
        <v>150</v>
      </c>
      <c r="BE185" s="266" t="str">
        <f t="shared" si="47"/>
        <v>TRA_Car</v>
      </c>
      <c r="BF185" s="266" t="str">
        <f t="shared" si="47"/>
        <v>RH18_19</v>
      </c>
      <c r="BG185" s="266">
        <f t="shared" si="42"/>
        <v>0.0207724666848622</v>
      </c>
      <c r="BH185" s="266" t="s">
        <v>132</v>
      </c>
      <c r="BI185" s="266" t="s">
        <v>19</v>
      </c>
      <c r="BM185" s="266" t="s">
        <v>150</v>
      </c>
      <c r="BN185" s="266" t="str">
        <f t="shared" si="48"/>
        <v>TRA_Car</v>
      </c>
      <c r="BO185" s="266" t="str">
        <f t="shared" si="48"/>
        <v>RH18_19</v>
      </c>
      <c r="BP185" s="266">
        <f t="shared" si="41"/>
        <v>0.0204346889564006</v>
      </c>
      <c r="BQ185" s="266" t="s">
        <v>132</v>
      </c>
      <c r="BR185" s="266" t="s">
        <v>16</v>
      </c>
    </row>
    <row r="186" spans="11:70">
      <c r="K186" s="266" t="s">
        <v>150</v>
      </c>
      <c r="L186" s="266" t="str">
        <f t="shared" si="49"/>
        <v>TRA_Car</v>
      </c>
      <c r="M186" s="266" t="str">
        <f t="shared" si="28"/>
        <v>RH20_21</v>
      </c>
      <c r="N186" s="266">
        <f t="shared" si="36"/>
        <v>0.0208182800695852</v>
      </c>
      <c r="O186" s="266" t="s">
        <v>132</v>
      </c>
      <c r="P186" s="266" t="s">
        <v>20</v>
      </c>
      <c r="T186" s="266" t="s">
        <v>150</v>
      </c>
      <c r="U186" s="266" t="str">
        <f t="shared" si="43"/>
        <v>TRA_Car</v>
      </c>
      <c r="V186" s="266" t="str">
        <f t="shared" si="43"/>
        <v>RH20_21</v>
      </c>
      <c r="W186" s="266">
        <f t="shared" si="37"/>
        <v>0.0216015909557287</v>
      </c>
      <c r="X186" s="266" t="s">
        <v>132</v>
      </c>
      <c r="Y186" s="266" t="s">
        <v>15</v>
      </c>
      <c r="AC186" s="266" t="s">
        <v>150</v>
      </c>
      <c r="AD186" s="266" t="str">
        <f t="shared" si="44"/>
        <v>TRA_Car</v>
      </c>
      <c r="AE186" s="266" t="str">
        <f t="shared" si="44"/>
        <v>RH20_21</v>
      </c>
      <c r="AF186" s="266">
        <f t="shared" si="38"/>
        <v>0.0212535167287306</v>
      </c>
      <c r="AG186" s="266" t="s">
        <v>132</v>
      </c>
      <c r="AH186" s="266" t="s">
        <v>21</v>
      </c>
      <c r="AL186" s="266" t="s">
        <v>150</v>
      </c>
      <c r="AM186" s="266" t="str">
        <f t="shared" si="45"/>
        <v>TRA_Car</v>
      </c>
      <c r="AN186" s="266" t="str">
        <f t="shared" si="45"/>
        <v>RH20_21</v>
      </c>
      <c r="AO186" s="266">
        <f t="shared" si="39"/>
        <v>0.0208717090489964</v>
      </c>
      <c r="AP186" s="266" t="s">
        <v>132</v>
      </c>
      <c r="AQ186" s="266" t="s">
        <v>18</v>
      </c>
      <c r="AU186" s="266" t="s">
        <v>150</v>
      </c>
      <c r="AV186" s="266" t="str">
        <f t="shared" si="46"/>
        <v>TRA_Car</v>
      </c>
      <c r="AW186" s="266" t="str">
        <f t="shared" si="46"/>
        <v>RH20_21</v>
      </c>
      <c r="AX186" s="266">
        <f t="shared" si="40"/>
        <v>0.0208022312711157</v>
      </c>
      <c r="AY186" s="266" t="s">
        <v>132</v>
      </c>
      <c r="AZ186" s="266" t="s">
        <v>17</v>
      </c>
      <c r="BD186" s="266" t="s">
        <v>150</v>
      </c>
      <c r="BE186" s="266" t="str">
        <f t="shared" si="47"/>
        <v>TRA_Car</v>
      </c>
      <c r="BF186" s="266" t="str">
        <f t="shared" si="47"/>
        <v>RH20_21</v>
      </c>
      <c r="BG186" s="266">
        <f t="shared" si="42"/>
        <v>0.0208717090489964</v>
      </c>
      <c r="BH186" s="266" t="s">
        <v>132</v>
      </c>
      <c r="BI186" s="266" t="s">
        <v>19</v>
      </c>
      <c r="BM186" s="266" t="s">
        <v>150</v>
      </c>
      <c r="BN186" s="266" t="str">
        <f t="shared" si="48"/>
        <v>TRA_Car</v>
      </c>
      <c r="BO186" s="266" t="str">
        <f t="shared" si="48"/>
        <v>RH20_21</v>
      </c>
      <c r="BP186" s="266">
        <f t="shared" si="41"/>
        <v>0.0208022312711157</v>
      </c>
      <c r="BQ186" s="266" t="s">
        <v>132</v>
      </c>
      <c r="BR186" s="266" t="s">
        <v>16</v>
      </c>
    </row>
    <row r="187" spans="11:70">
      <c r="K187" s="330" t="s">
        <v>150</v>
      </c>
      <c r="L187" s="266" t="str">
        <f t="shared" si="49"/>
        <v>TRA_Car</v>
      </c>
      <c r="M187" s="266" t="str">
        <f t="shared" si="28"/>
        <v>RH22_23</v>
      </c>
      <c r="N187" s="266">
        <f t="shared" si="36"/>
        <v>0.0209309345114678</v>
      </c>
      <c r="O187" s="266" t="s">
        <v>132</v>
      </c>
      <c r="P187" s="266" t="s">
        <v>20</v>
      </c>
      <c r="T187" s="266" t="s">
        <v>150</v>
      </c>
      <c r="U187" s="266" t="str">
        <f t="shared" si="43"/>
        <v>TRA_Car</v>
      </c>
      <c r="V187" s="266" t="str">
        <f t="shared" si="43"/>
        <v>RH22_23</v>
      </c>
      <c r="W187" s="266">
        <f t="shared" si="37"/>
        <v>0.0217726786365968</v>
      </c>
      <c r="X187" s="266" t="s">
        <v>132</v>
      </c>
      <c r="Y187" s="266" t="s">
        <v>15</v>
      </c>
      <c r="AC187" s="266" t="s">
        <v>150</v>
      </c>
      <c r="AD187" s="266" t="str">
        <f t="shared" si="44"/>
        <v>TRA_Car</v>
      </c>
      <c r="AE187" s="266" t="str">
        <f t="shared" si="44"/>
        <v>RH22_23</v>
      </c>
      <c r="AF187" s="266">
        <f t="shared" si="38"/>
        <v>0.0210192787763135</v>
      </c>
      <c r="AG187" s="266" t="s">
        <v>132</v>
      </c>
      <c r="AH187" s="266" t="s">
        <v>21</v>
      </c>
      <c r="AL187" s="266" t="s">
        <v>150</v>
      </c>
      <c r="AM187" s="266" t="str">
        <f t="shared" si="45"/>
        <v>TRA_Car</v>
      </c>
      <c r="AN187" s="266" t="str">
        <f t="shared" si="45"/>
        <v>RH22_23</v>
      </c>
      <c r="AO187" s="266">
        <f t="shared" si="39"/>
        <v>0.0210488298607682</v>
      </c>
      <c r="AP187" s="266" t="s">
        <v>132</v>
      </c>
      <c r="AQ187" s="266" t="s">
        <v>18</v>
      </c>
      <c r="AU187" s="266" t="s">
        <v>150</v>
      </c>
      <c r="AV187" s="266" t="str">
        <f t="shared" si="46"/>
        <v>TRA_Car</v>
      </c>
      <c r="AW187" s="266" t="str">
        <f t="shared" si="46"/>
        <v>RH22_23</v>
      </c>
      <c r="AX187" s="266">
        <f t="shared" si="40"/>
        <v>0.0211656433177729</v>
      </c>
      <c r="AY187" s="266" t="s">
        <v>132</v>
      </c>
      <c r="AZ187" s="266" t="s">
        <v>17</v>
      </c>
      <c r="BD187" s="266" t="s">
        <v>150</v>
      </c>
      <c r="BE187" s="266" t="str">
        <f t="shared" si="47"/>
        <v>TRA_Car</v>
      </c>
      <c r="BF187" s="266" t="str">
        <f t="shared" si="47"/>
        <v>RH22_23</v>
      </c>
      <c r="BG187" s="266">
        <f t="shared" si="42"/>
        <v>0.0210488298607682</v>
      </c>
      <c r="BH187" s="266" t="s">
        <v>132</v>
      </c>
      <c r="BI187" s="266" t="s">
        <v>19</v>
      </c>
      <c r="BM187" s="266" t="s">
        <v>150</v>
      </c>
      <c r="BN187" s="266" t="str">
        <f t="shared" si="48"/>
        <v>TRA_Car</v>
      </c>
      <c r="BO187" s="266" t="str">
        <f t="shared" si="48"/>
        <v>RH22_23</v>
      </c>
      <c r="BP187" s="266">
        <f t="shared" si="41"/>
        <v>0.0211656433177729</v>
      </c>
      <c r="BQ187" s="266" t="s">
        <v>132</v>
      </c>
      <c r="BR187" s="266" t="s">
        <v>16</v>
      </c>
    </row>
    <row r="188" spans="11:70">
      <c r="K188" s="266" t="s">
        <v>150</v>
      </c>
      <c r="L188" s="266" t="str">
        <f t="shared" si="49"/>
        <v>TRA_Car</v>
      </c>
      <c r="M188" s="266" t="str">
        <f t="shared" si="28"/>
        <v>SH0_1</v>
      </c>
      <c r="N188" s="266">
        <f t="shared" si="36"/>
        <v>0.0216934658061337</v>
      </c>
      <c r="O188" s="266" t="s">
        <v>132</v>
      </c>
      <c r="P188" s="266" t="s">
        <v>20</v>
      </c>
      <c r="T188" s="266" t="s">
        <v>150</v>
      </c>
      <c r="U188" s="266" t="str">
        <f t="shared" si="43"/>
        <v>TRA_Car</v>
      </c>
      <c r="V188" s="266" t="str">
        <f t="shared" si="43"/>
        <v>SH0_1</v>
      </c>
      <c r="W188" s="266">
        <f t="shared" si="37"/>
        <v>0.0174477618854123</v>
      </c>
      <c r="X188" s="266" t="s">
        <v>132</v>
      </c>
      <c r="Y188" s="266" t="s">
        <v>15</v>
      </c>
      <c r="AC188" s="266" t="s">
        <v>150</v>
      </c>
      <c r="AD188" s="266" t="str">
        <f t="shared" si="44"/>
        <v>TRA_Car</v>
      </c>
      <c r="AE188" s="266" t="str">
        <f t="shared" si="44"/>
        <v>SH0_1</v>
      </c>
      <c r="AF188" s="266">
        <f t="shared" si="38"/>
        <v>0.020811553801597</v>
      </c>
      <c r="AG188" s="266" t="s">
        <v>132</v>
      </c>
      <c r="AH188" s="266" t="s">
        <v>21</v>
      </c>
      <c r="AL188" s="266" t="s">
        <v>150</v>
      </c>
      <c r="AM188" s="266" t="str">
        <f t="shared" si="45"/>
        <v>TRA_Car</v>
      </c>
      <c r="AN188" s="266" t="str">
        <f t="shared" si="45"/>
        <v>SH0_1</v>
      </c>
      <c r="AO188" s="266">
        <f t="shared" si="39"/>
        <v>0.0202895899307037</v>
      </c>
      <c r="AP188" s="266" t="s">
        <v>132</v>
      </c>
      <c r="AQ188" s="266" t="s">
        <v>18</v>
      </c>
      <c r="AU188" s="266" t="s">
        <v>150</v>
      </c>
      <c r="AV188" s="266" t="str">
        <f t="shared" si="46"/>
        <v>TRA_Car</v>
      </c>
      <c r="AW188" s="266" t="str">
        <f t="shared" si="46"/>
        <v>SH0_1</v>
      </c>
      <c r="AX188" s="266">
        <f t="shared" si="40"/>
        <v>0.0235399975380162</v>
      </c>
      <c r="AY188" s="266" t="s">
        <v>132</v>
      </c>
      <c r="AZ188" s="266" t="s">
        <v>17</v>
      </c>
      <c r="BD188" s="266" t="s">
        <v>150</v>
      </c>
      <c r="BE188" s="266" t="str">
        <f t="shared" si="47"/>
        <v>TRA_Car</v>
      </c>
      <c r="BF188" s="266" t="str">
        <f t="shared" si="47"/>
        <v>SH0_1</v>
      </c>
      <c r="BG188" s="266">
        <f t="shared" si="42"/>
        <v>0.0202895899307037</v>
      </c>
      <c r="BH188" s="266" t="s">
        <v>132</v>
      </c>
      <c r="BI188" s="266" t="s">
        <v>19</v>
      </c>
      <c r="BM188" s="266" t="s">
        <v>150</v>
      </c>
      <c r="BN188" s="266" t="str">
        <f t="shared" si="48"/>
        <v>TRA_Car</v>
      </c>
      <c r="BO188" s="266" t="str">
        <f t="shared" si="48"/>
        <v>SH0_1</v>
      </c>
      <c r="BP188" s="266">
        <f t="shared" si="41"/>
        <v>0.0235399975380162</v>
      </c>
      <c r="BQ188" s="266" t="s">
        <v>132</v>
      </c>
      <c r="BR188" s="266" t="s">
        <v>16</v>
      </c>
    </row>
    <row r="189" spans="11:70">
      <c r="K189" s="266" t="s">
        <v>150</v>
      </c>
      <c r="L189" s="266" t="str">
        <f t="shared" si="49"/>
        <v>TRA_Car</v>
      </c>
      <c r="M189" s="266" t="str">
        <f t="shared" si="28"/>
        <v>SH2_3</v>
      </c>
      <c r="N189" s="266">
        <f t="shared" si="36"/>
        <v>0.0210916294485409</v>
      </c>
      <c r="O189" s="266" t="s">
        <v>132</v>
      </c>
      <c r="P189" s="266" t="s">
        <v>20</v>
      </c>
      <c r="T189" s="266" t="s">
        <v>150</v>
      </c>
      <c r="U189" s="266" t="str">
        <f t="shared" si="43"/>
        <v>TRA_Car</v>
      </c>
      <c r="V189" s="266" t="str">
        <f t="shared" si="43"/>
        <v>SH2_3</v>
      </c>
      <c r="W189" s="266">
        <f t="shared" si="37"/>
        <v>0.0152457918759897</v>
      </c>
      <c r="X189" s="266" t="s">
        <v>132</v>
      </c>
      <c r="Y189" s="266" t="s">
        <v>15</v>
      </c>
      <c r="AC189" s="266" t="s">
        <v>150</v>
      </c>
      <c r="AD189" s="266" t="str">
        <f t="shared" si="44"/>
        <v>TRA_Car</v>
      </c>
      <c r="AE189" s="266" t="str">
        <f t="shared" si="44"/>
        <v>SH2_3</v>
      </c>
      <c r="AF189" s="266">
        <f t="shared" si="38"/>
        <v>0.0201796299239725</v>
      </c>
      <c r="AG189" s="266" t="s">
        <v>132</v>
      </c>
      <c r="AH189" s="266" t="s">
        <v>21</v>
      </c>
      <c r="AL189" s="266" t="s">
        <v>150</v>
      </c>
      <c r="AM189" s="266" t="str">
        <f t="shared" si="45"/>
        <v>TRA_Car</v>
      </c>
      <c r="AN189" s="266" t="str">
        <f t="shared" si="45"/>
        <v>SH2_3</v>
      </c>
      <c r="AO189" s="266">
        <f t="shared" si="39"/>
        <v>0.0188706568826577</v>
      </c>
      <c r="AP189" s="266" t="s">
        <v>132</v>
      </c>
      <c r="AQ189" s="266" t="s">
        <v>18</v>
      </c>
      <c r="AU189" s="266" t="s">
        <v>150</v>
      </c>
      <c r="AV189" s="266" t="str">
        <f t="shared" si="46"/>
        <v>TRA_Car</v>
      </c>
      <c r="AW189" s="266" t="str">
        <f t="shared" si="46"/>
        <v>SH2_3</v>
      </c>
      <c r="AX189" s="266">
        <f t="shared" si="40"/>
        <v>0.0213085433268016</v>
      </c>
      <c r="AY189" s="266" t="s">
        <v>132</v>
      </c>
      <c r="AZ189" s="266" t="s">
        <v>17</v>
      </c>
      <c r="BD189" s="266" t="s">
        <v>150</v>
      </c>
      <c r="BE189" s="266" t="str">
        <f t="shared" si="47"/>
        <v>TRA_Car</v>
      </c>
      <c r="BF189" s="266" t="str">
        <f t="shared" si="47"/>
        <v>SH2_3</v>
      </c>
      <c r="BG189" s="266">
        <f t="shared" si="42"/>
        <v>0.0188706568826577</v>
      </c>
      <c r="BH189" s="266" t="s">
        <v>132</v>
      </c>
      <c r="BI189" s="266" t="s">
        <v>19</v>
      </c>
      <c r="BM189" s="266" t="s">
        <v>150</v>
      </c>
      <c r="BN189" s="266" t="str">
        <f t="shared" si="48"/>
        <v>TRA_Car</v>
      </c>
      <c r="BO189" s="266" t="str">
        <f t="shared" si="48"/>
        <v>SH2_3</v>
      </c>
      <c r="BP189" s="266">
        <f t="shared" si="41"/>
        <v>0.0213085433268016</v>
      </c>
      <c r="BQ189" s="266" t="s">
        <v>132</v>
      </c>
      <c r="BR189" s="266" t="s">
        <v>16</v>
      </c>
    </row>
    <row r="190" spans="11:70">
      <c r="K190" s="266" t="s">
        <v>150</v>
      </c>
      <c r="L190" s="266" t="str">
        <f t="shared" si="49"/>
        <v>TRA_Car</v>
      </c>
      <c r="M190" s="266" t="str">
        <f t="shared" si="28"/>
        <v>SH4_5</v>
      </c>
      <c r="N190" s="266">
        <f t="shared" si="36"/>
        <v>0.0202885549117574</v>
      </c>
      <c r="O190" s="266" t="s">
        <v>132</v>
      </c>
      <c r="P190" s="266" t="s">
        <v>20</v>
      </c>
      <c r="T190" s="266" t="s">
        <v>150</v>
      </c>
      <c r="U190" s="266" t="str">
        <f t="shared" si="43"/>
        <v>TRA_Car</v>
      </c>
      <c r="V190" s="266" t="str">
        <f t="shared" si="43"/>
        <v>SH4_5</v>
      </c>
      <c r="W190" s="266">
        <f t="shared" si="37"/>
        <v>0.0140147850596432</v>
      </c>
      <c r="X190" s="266" t="s">
        <v>132</v>
      </c>
      <c r="Y190" s="266" t="s">
        <v>15</v>
      </c>
      <c r="AC190" s="266" t="s">
        <v>150</v>
      </c>
      <c r="AD190" s="266" t="str">
        <f t="shared" si="44"/>
        <v>TRA_Car</v>
      </c>
      <c r="AE190" s="266" t="str">
        <f t="shared" si="44"/>
        <v>SH4_5</v>
      </c>
      <c r="AF190" s="266">
        <f t="shared" si="38"/>
        <v>0.0196148395220663</v>
      </c>
      <c r="AG190" s="266" t="s">
        <v>132</v>
      </c>
      <c r="AH190" s="266" t="s">
        <v>21</v>
      </c>
      <c r="AL190" s="266" t="s">
        <v>150</v>
      </c>
      <c r="AM190" s="266" t="str">
        <f t="shared" si="45"/>
        <v>TRA_Car</v>
      </c>
      <c r="AN190" s="266" t="str">
        <f t="shared" si="45"/>
        <v>SH4_5</v>
      </c>
      <c r="AO190" s="266">
        <f t="shared" si="39"/>
        <v>0.017500502969476</v>
      </c>
      <c r="AP190" s="266" t="s">
        <v>132</v>
      </c>
      <c r="AQ190" s="266" t="s">
        <v>18</v>
      </c>
      <c r="AU190" s="266" t="s">
        <v>150</v>
      </c>
      <c r="AV190" s="266" t="str">
        <f t="shared" si="46"/>
        <v>TRA_Car</v>
      </c>
      <c r="AW190" s="266" t="str">
        <f t="shared" si="46"/>
        <v>SH4_5</v>
      </c>
      <c r="AX190" s="266">
        <f t="shared" si="40"/>
        <v>0.0184793639312763</v>
      </c>
      <c r="AY190" s="266" t="s">
        <v>132</v>
      </c>
      <c r="AZ190" s="266" t="s">
        <v>17</v>
      </c>
      <c r="BD190" s="266" t="s">
        <v>150</v>
      </c>
      <c r="BE190" s="266" t="str">
        <f t="shared" si="47"/>
        <v>TRA_Car</v>
      </c>
      <c r="BF190" s="266" t="str">
        <f t="shared" si="47"/>
        <v>SH4_5</v>
      </c>
      <c r="BG190" s="266">
        <f t="shared" si="42"/>
        <v>0.017500502969476</v>
      </c>
      <c r="BH190" s="266" t="s">
        <v>132</v>
      </c>
      <c r="BI190" s="266" t="s">
        <v>19</v>
      </c>
      <c r="BM190" s="266" t="s">
        <v>150</v>
      </c>
      <c r="BN190" s="266" t="str">
        <f t="shared" si="48"/>
        <v>TRA_Car</v>
      </c>
      <c r="BO190" s="266" t="str">
        <f t="shared" si="48"/>
        <v>SH4_5</v>
      </c>
      <c r="BP190" s="266">
        <f t="shared" si="41"/>
        <v>0.0184793639312763</v>
      </c>
      <c r="BQ190" s="266" t="s">
        <v>132</v>
      </c>
      <c r="BR190" s="266" t="s">
        <v>16</v>
      </c>
    </row>
    <row r="191" spans="11:70">
      <c r="K191" s="330" t="s">
        <v>150</v>
      </c>
      <c r="L191" s="266" t="str">
        <f t="shared" si="49"/>
        <v>TRA_Car</v>
      </c>
      <c r="M191" s="266" t="str">
        <f t="shared" si="28"/>
        <v>SH6_7</v>
      </c>
      <c r="N191" s="266">
        <f t="shared" si="36"/>
        <v>0.0192322364169783</v>
      </c>
      <c r="O191" s="266" t="s">
        <v>132</v>
      </c>
      <c r="P191" s="266" t="s">
        <v>20</v>
      </c>
      <c r="T191" s="266" t="s">
        <v>150</v>
      </c>
      <c r="U191" s="266" t="str">
        <f t="shared" si="43"/>
        <v>TRA_Car</v>
      </c>
      <c r="V191" s="266" t="str">
        <f t="shared" si="43"/>
        <v>SH6_7</v>
      </c>
      <c r="W191" s="266">
        <f t="shared" si="37"/>
        <v>0.0138604432096002</v>
      </c>
      <c r="X191" s="266" t="s">
        <v>132</v>
      </c>
      <c r="Y191" s="266" t="s">
        <v>15</v>
      </c>
      <c r="AC191" s="266" t="s">
        <v>150</v>
      </c>
      <c r="AD191" s="266" t="str">
        <f t="shared" si="44"/>
        <v>TRA_Car</v>
      </c>
      <c r="AE191" s="266" t="str">
        <f t="shared" si="44"/>
        <v>SH6_7</v>
      </c>
      <c r="AF191" s="266">
        <f t="shared" si="38"/>
        <v>0.0172789981084644</v>
      </c>
      <c r="AG191" s="266" t="s">
        <v>132</v>
      </c>
      <c r="AH191" s="266" t="s">
        <v>21</v>
      </c>
      <c r="AL191" s="266" t="s">
        <v>150</v>
      </c>
      <c r="AM191" s="266" t="str">
        <f t="shared" si="45"/>
        <v>TRA_Car</v>
      </c>
      <c r="AN191" s="266" t="str">
        <f t="shared" si="45"/>
        <v>SH6_7</v>
      </c>
      <c r="AO191" s="266">
        <f t="shared" si="39"/>
        <v>0.016421193779789</v>
      </c>
      <c r="AP191" s="266" t="s">
        <v>132</v>
      </c>
      <c r="AQ191" s="266" t="s">
        <v>18</v>
      </c>
      <c r="AU191" s="266" t="s">
        <v>150</v>
      </c>
      <c r="AV191" s="266" t="str">
        <f t="shared" si="46"/>
        <v>TRA_Car</v>
      </c>
      <c r="AW191" s="266" t="str">
        <f t="shared" si="46"/>
        <v>SH6_7</v>
      </c>
      <c r="AX191" s="266">
        <f t="shared" si="40"/>
        <v>0.0171996217128879</v>
      </c>
      <c r="AY191" s="266" t="s">
        <v>132</v>
      </c>
      <c r="AZ191" s="266" t="s">
        <v>17</v>
      </c>
      <c r="BD191" s="266" t="s">
        <v>150</v>
      </c>
      <c r="BE191" s="266" t="str">
        <f t="shared" si="47"/>
        <v>TRA_Car</v>
      </c>
      <c r="BF191" s="266" t="str">
        <f t="shared" si="47"/>
        <v>SH6_7</v>
      </c>
      <c r="BG191" s="266">
        <f t="shared" si="42"/>
        <v>0.016421193779789</v>
      </c>
      <c r="BH191" s="266" t="s">
        <v>132</v>
      </c>
      <c r="BI191" s="266" t="s">
        <v>19</v>
      </c>
      <c r="BM191" s="266" t="s">
        <v>150</v>
      </c>
      <c r="BN191" s="266" t="str">
        <f t="shared" si="48"/>
        <v>TRA_Car</v>
      </c>
      <c r="BO191" s="266" t="str">
        <f t="shared" si="48"/>
        <v>SH6_7</v>
      </c>
      <c r="BP191" s="266">
        <f t="shared" si="41"/>
        <v>0.0171996217128879</v>
      </c>
      <c r="BQ191" s="266" t="s">
        <v>132</v>
      </c>
      <c r="BR191" s="266" t="s">
        <v>16</v>
      </c>
    </row>
    <row r="192" spans="11:70">
      <c r="K192" s="266" t="s">
        <v>150</v>
      </c>
      <c r="L192" s="266" t="str">
        <f t="shared" si="49"/>
        <v>TRA_Car</v>
      </c>
      <c r="M192" s="266" t="str">
        <f t="shared" ref="M192:M255" si="50">M144</f>
        <v>SH8_9</v>
      </c>
      <c r="N192" s="266">
        <f t="shared" si="36"/>
        <v>0.0187485070114251</v>
      </c>
      <c r="O192" s="266" t="s">
        <v>132</v>
      </c>
      <c r="P192" s="266" t="s">
        <v>20</v>
      </c>
      <c r="T192" s="266" t="s">
        <v>150</v>
      </c>
      <c r="U192" s="266" t="str">
        <f t="shared" si="43"/>
        <v>TRA_Car</v>
      </c>
      <c r="V192" s="266" t="str">
        <f t="shared" si="43"/>
        <v>SH8_9</v>
      </c>
      <c r="W192" s="266">
        <f t="shared" si="37"/>
        <v>0.0147551071793505</v>
      </c>
      <c r="X192" s="266" t="s">
        <v>132</v>
      </c>
      <c r="Y192" s="266" t="s">
        <v>15</v>
      </c>
      <c r="AC192" s="266" t="s">
        <v>150</v>
      </c>
      <c r="AD192" s="266" t="str">
        <f t="shared" si="44"/>
        <v>TRA_Car</v>
      </c>
      <c r="AE192" s="266" t="str">
        <f t="shared" si="44"/>
        <v>SH8_9</v>
      </c>
      <c r="AF192" s="266">
        <f t="shared" si="38"/>
        <v>0.0155886992614423</v>
      </c>
      <c r="AG192" s="266" t="s">
        <v>132</v>
      </c>
      <c r="AH192" s="266" t="s">
        <v>21</v>
      </c>
      <c r="AL192" s="266" t="s">
        <v>150</v>
      </c>
      <c r="AM192" s="266" t="str">
        <f t="shared" si="45"/>
        <v>TRA_Car</v>
      </c>
      <c r="AN192" s="266" t="str">
        <f t="shared" si="45"/>
        <v>SH8_9</v>
      </c>
      <c r="AO192" s="266">
        <f t="shared" si="39"/>
        <v>0.0161398429577345</v>
      </c>
      <c r="AP192" s="266" t="s">
        <v>132</v>
      </c>
      <c r="AQ192" s="266" t="s">
        <v>18</v>
      </c>
      <c r="AU192" s="266" t="s">
        <v>150</v>
      </c>
      <c r="AV192" s="266" t="str">
        <f t="shared" si="46"/>
        <v>TRA_Car</v>
      </c>
      <c r="AW192" s="266" t="str">
        <f t="shared" si="46"/>
        <v>SH8_9</v>
      </c>
      <c r="AX192" s="266">
        <f t="shared" si="40"/>
        <v>0.017030245273227</v>
      </c>
      <c r="AY192" s="266" t="s">
        <v>132</v>
      </c>
      <c r="AZ192" s="266" t="s">
        <v>17</v>
      </c>
      <c r="BD192" s="266" t="s">
        <v>150</v>
      </c>
      <c r="BE192" s="266" t="str">
        <f t="shared" si="47"/>
        <v>TRA_Car</v>
      </c>
      <c r="BF192" s="266" t="str">
        <f t="shared" si="47"/>
        <v>SH8_9</v>
      </c>
      <c r="BG192" s="266">
        <f t="shared" si="42"/>
        <v>0.0161398429577345</v>
      </c>
      <c r="BH192" s="266" t="s">
        <v>132</v>
      </c>
      <c r="BI192" s="266" t="s">
        <v>19</v>
      </c>
      <c r="BM192" s="266" t="s">
        <v>150</v>
      </c>
      <c r="BN192" s="266" t="str">
        <f t="shared" si="48"/>
        <v>TRA_Car</v>
      </c>
      <c r="BO192" s="266" t="str">
        <f t="shared" si="48"/>
        <v>SH8_9</v>
      </c>
      <c r="BP192" s="266">
        <f t="shared" si="41"/>
        <v>0.017030245273227</v>
      </c>
      <c r="BQ192" s="266" t="s">
        <v>132</v>
      </c>
      <c r="BR192" s="266" t="s">
        <v>16</v>
      </c>
    </row>
    <row r="193" spans="11:70">
      <c r="K193" s="266" t="s">
        <v>150</v>
      </c>
      <c r="L193" s="266" t="str">
        <f t="shared" si="49"/>
        <v>TRA_Car</v>
      </c>
      <c r="M193" s="266" t="str">
        <f t="shared" si="50"/>
        <v>SH10_11</v>
      </c>
      <c r="N193" s="266">
        <f t="shared" si="36"/>
        <v>0.0186780472400084</v>
      </c>
      <c r="O193" s="266" t="s">
        <v>132</v>
      </c>
      <c r="P193" s="266" t="s">
        <v>20</v>
      </c>
      <c r="T193" s="266" t="s">
        <v>150</v>
      </c>
      <c r="U193" s="266" t="str">
        <f t="shared" si="43"/>
        <v>TRA_Car</v>
      </c>
      <c r="V193" s="266" t="str">
        <f t="shared" si="43"/>
        <v>SH10_11</v>
      </c>
      <c r="W193" s="266">
        <f t="shared" si="37"/>
        <v>0.0171866616430302</v>
      </c>
      <c r="X193" s="266" t="s">
        <v>132</v>
      </c>
      <c r="Y193" s="266" t="s">
        <v>15</v>
      </c>
      <c r="AC193" s="266" t="s">
        <v>150</v>
      </c>
      <c r="AD193" s="266" t="str">
        <f t="shared" si="44"/>
        <v>TRA_Car</v>
      </c>
      <c r="AE193" s="266" t="str">
        <f t="shared" si="44"/>
        <v>SH10_11</v>
      </c>
      <c r="AF193" s="266">
        <f t="shared" si="38"/>
        <v>0.0150973156957682</v>
      </c>
      <c r="AG193" s="266" t="s">
        <v>132</v>
      </c>
      <c r="AH193" s="266" t="s">
        <v>21</v>
      </c>
      <c r="AL193" s="266" t="s">
        <v>150</v>
      </c>
      <c r="AM193" s="266" t="str">
        <f t="shared" si="45"/>
        <v>TRA_Car</v>
      </c>
      <c r="AN193" s="266" t="str">
        <f t="shared" si="45"/>
        <v>SH10_11</v>
      </c>
      <c r="AO193" s="266">
        <f t="shared" si="39"/>
        <v>0.0171295457469424</v>
      </c>
      <c r="AP193" s="266" t="s">
        <v>132</v>
      </c>
      <c r="AQ193" s="266" t="s">
        <v>18</v>
      </c>
      <c r="AU193" s="266" t="s">
        <v>150</v>
      </c>
      <c r="AV193" s="266" t="str">
        <f t="shared" si="46"/>
        <v>TRA_Car</v>
      </c>
      <c r="AW193" s="266" t="str">
        <f t="shared" si="46"/>
        <v>SH10_11</v>
      </c>
      <c r="AX193" s="266">
        <f t="shared" si="40"/>
        <v>0.0187148851387562</v>
      </c>
      <c r="AY193" s="266" t="s">
        <v>132</v>
      </c>
      <c r="AZ193" s="266" t="s">
        <v>17</v>
      </c>
      <c r="BD193" s="266" t="s">
        <v>150</v>
      </c>
      <c r="BE193" s="266" t="str">
        <f t="shared" si="47"/>
        <v>TRA_Car</v>
      </c>
      <c r="BF193" s="266" t="str">
        <f t="shared" si="47"/>
        <v>SH10_11</v>
      </c>
      <c r="BG193" s="266">
        <f t="shared" si="42"/>
        <v>0.0171295457469424</v>
      </c>
      <c r="BH193" s="266" t="s">
        <v>132</v>
      </c>
      <c r="BI193" s="266" t="s">
        <v>19</v>
      </c>
      <c r="BM193" s="266" t="s">
        <v>150</v>
      </c>
      <c r="BN193" s="266" t="str">
        <f t="shared" si="48"/>
        <v>TRA_Car</v>
      </c>
      <c r="BO193" s="266" t="str">
        <f t="shared" si="48"/>
        <v>SH10_11</v>
      </c>
      <c r="BP193" s="266">
        <f t="shared" si="41"/>
        <v>0.0187148851387562</v>
      </c>
      <c r="BQ193" s="266" t="s">
        <v>132</v>
      </c>
      <c r="BR193" s="266" t="s">
        <v>16</v>
      </c>
    </row>
    <row r="194" spans="11:70">
      <c r="K194" s="266" t="s">
        <v>150</v>
      </c>
      <c r="L194" s="266" t="str">
        <f t="shared" si="49"/>
        <v>TRA_Car</v>
      </c>
      <c r="M194" s="266" t="str">
        <f t="shared" si="50"/>
        <v>SH12_13</v>
      </c>
      <c r="N194" s="266">
        <f t="shared" si="36"/>
        <v>0.0193543241840057</v>
      </c>
      <c r="O194" s="266" t="s">
        <v>132</v>
      </c>
      <c r="P194" s="266" t="s">
        <v>20</v>
      </c>
      <c r="T194" s="266" t="s">
        <v>150</v>
      </c>
      <c r="U194" s="266" t="str">
        <f t="shared" si="43"/>
        <v>TRA_Car</v>
      </c>
      <c r="V194" s="266" t="str">
        <f t="shared" si="43"/>
        <v>SH12_13</v>
      </c>
      <c r="W194" s="266">
        <f t="shared" si="37"/>
        <v>0.0185329663536096</v>
      </c>
      <c r="X194" s="266" t="s">
        <v>132</v>
      </c>
      <c r="Y194" s="266" t="s">
        <v>15</v>
      </c>
      <c r="AC194" s="266" t="s">
        <v>150</v>
      </c>
      <c r="AD194" s="266" t="str">
        <f t="shared" si="44"/>
        <v>TRA_Car</v>
      </c>
      <c r="AE194" s="266" t="str">
        <f t="shared" si="44"/>
        <v>SH12_13</v>
      </c>
      <c r="AF194" s="266">
        <f t="shared" si="38"/>
        <v>0.0157162719062912</v>
      </c>
      <c r="AG194" s="266" t="s">
        <v>132</v>
      </c>
      <c r="AH194" s="266" t="s">
        <v>21</v>
      </c>
      <c r="AL194" s="266" t="s">
        <v>150</v>
      </c>
      <c r="AM194" s="266" t="str">
        <f t="shared" si="45"/>
        <v>TRA_Car</v>
      </c>
      <c r="AN194" s="266" t="str">
        <f t="shared" si="45"/>
        <v>SH12_13</v>
      </c>
      <c r="AO194" s="266">
        <f t="shared" si="39"/>
        <v>0.0184909585816698</v>
      </c>
      <c r="AP194" s="266" t="s">
        <v>132</v>
      </c>
      <c r="AQ194" s="266" t="s">
        <v>18</v>
      </c>
      <c r="AU194" s="266" t="s">
        <v>150</v>
      </c>
      <c r="AV194" s="266" t="str">
        <f t="shared" si="46"/>
        <v>TRA_Car</v>
      </c>
      <c r="AW194" s="266" t="str">
        <f t="shared" si="46"/>
        <v>SH12_13</v>
      </c>
      <c r="AX194" s="266">
        <f t="shared" si="40"/>
        <v>0.0213435574080405</v>
      </c>
      <c r="AY194" s="266" t="s">
        <v>132</v>
      </c>
      <c r="AZ194" s="266" t="s">
        <v>17</v>
      </c>
      <c r="BD194" s="266" t="s">
        <v>150</v>
      </c>
      <c r="BE194" s="266" t="str">
        <f t="shared" si="47"/>
        <v>TRA_Car</v>
      </c>
      <c r="BF194" s="266" t="str">
        <f t="shared" si="47"/>
        <v>SH12_13</v>
      </c>
      <c r="BG194" s="266">
        <f t="shared" si="42"/>
        <v>0.0184909585816698</v>
      </c>
      <c r="BH194" s="266" t="s">
        <v>132</v>
      </c>
      <c r="BI194" s="266" t="s">
        <v>19</v>
      </c>
      <c r="BM194" s="266" t="s">
        <v>150</v>
      </c>
      <c r="BN194" s="266" t="str">
        <f t="shared" si="48"/>
        <v>TRA_Car</v>
      </c>
      <c r="BO194" s="266" t="str">
        <f t="shared" si="48"/>
        <v>SH12_13</v>
      </c>
      <c r="BP194" s="266">
        <f t="shared" si="41"/>
        <v>0.0213435574080405</v>
      </c>
      <c r="BQ194" s="266" t="s">
        <v>132</v>
      </c>
      <c r="BR194" s="266" t="s">
        <v>16</v>
      </c>
    </row>
    <row r="195" spans="11:70">
      <c r="K195" s="330" t="s">
        <v>150</v>
      </c>
      <c r="L195" s="266" t="str">
        <f t="shared" si="49"/>
        <v>TRA_Car</v>
      </c>
      <c r="M195" s="266" t="str">
        <f t="shared" si="50"/>
        <v>SH14_15</v>
      </c>
      <c r="N195" s="266">
        <f t="shared" si="36"/>
        <v>0.0204723701496402</v>
      </c>
      <c r="O195" s="266" t="s">
        <v>132</v>
      </c>
      <c r="P195" s="266" t="s">
        <v>20</v>
      </c>
      <c r="T195" s="266" t="s">
        <v>150</v>
      </c>
      <c r="U195" s="266" t="str">
        <f t="shared" si="43"/>
        <v>TRA_Car</v>
      </c>
      <c r="V195" s="266" t="str">
        <f t="shared" si="43"/>
        <v>SH14_15</v>
      </c>
      <c r="W195" s="266">
        <f t="shared" si="37"/>
        <v>0.0189446065338263</v>
      </c>
      <c r="X195" s="266" t="s">
        <v>132</v>
      </c>
      <c r="Y195" s="266" t="s">
        <v>15</v>
      </c>
      <c r="AC195" s="266" t="s">
        <v>150</v>
      </c>
      <c r="AD195" s="266" t="str">
        <f t="shared" si="44"/>
        <v>TRA_Car</v>
      </c>
      <c r="AE195" s="266" t="str">
        <f t="shared" si="44"/>
        <v>SH14_15</v>
      </c>
      <c r="AF195" s="266">
        <f t="shared" si="38"/>
        <v>0.0181694864820914</v>
      </c>
      <c r="AG195" s="266" t="s">
        <v>132</v>
      </c>
      <c r="AH195" s="266" t="s">
        <v>21</v>
      </c>
      <c r="AL195" s="266" t="s">
        <v>150</v>
      </c>
      <c r="AM195" s="266" t="str">
        <f t="shared" si="45"/>
        <v>TRA_Car</v>
      </c>
      <c r="AN195" s="266" t="str">
        <f t="shared" si="45"/>
        <v>SH14_15</v>
      </c>
      <c r="AO195" s="266">
        <f t="shared" si="39"/>
        <v>0.019740368004096</v>
      </c>
      <c r="AP195" s="266" t="s">
        <v>132</v>
      </c>
      <c r="AQ195" s="266" t="s">
        <v>18</v>
      </c>
      <c r="AU195" s="266" t="s">
        <v>150</v>
      </c>
      <c r="AV195" s="266" t="str">
        <f t="shared" si="46"/>
        <v>TRA_Car</v>
      </c>
      <c r="AW195" s="266" t="str">
        <f t="shared" si="46"/>
        <v>SH14_15</v>
      </c>
      <c r="AX195" s="266">
        <f t="shared" si="40"/>
        <v>0.022952067498314</v>
      </c>
      <c r="AY195" s="266" t="s">
        <v>132</v>
      </c>
      <c r="AZ195" s="266" t="s">
        <v>17</v>
      </c>
      <c r="BD195" s="266" t="s">
        <v>150</v>
      </c>
      <c r="BE195" s="266" t="str">
        <f t="shared" si="47"/>
        <v>TRA_Car</v>
      </c>
      <c r="BF195" s="266" t="str">
        <f t="shared" si="47"/>
        <v>SH14_15</v>
      </c>
      <c r="BG195" s="266">
        <f t="shared" si="42"/>
        <v>0.019740368004096</v>
      </c>
      <c r="BH195" s="266" t="s">
        <v>132</v>
      </c>
      <c r="BI195" s="266" t="s">
        <v>19</v>
      </c>
      <c r="BM195" s="266" t="s">
        <v>150</v>
      </c>
      <c r="BN195" s="266" t="str">
        <f t="shared" si="48"/>
        <v>TRA_Car</v>
      </c>
      <c r="BO195" s="266" t="str">
        <f t="shared" si="48"/>
        <v>SH14_15</v>
      </c>
      <c r="BP195" s="266">
        <f t="shared" si="41"/>
        <v>0.022952067498314</v>
      </c>
      <c r="BQ195" s="266" t="s">
        <v>132</v>
      </c>
      <c r="BR195" s="266" t="s">
        <v>16</v>
      </c>
    </row>
    <row r="196" spans="11:70">
      <c r="K196" s="266" t="s">
        <v>150</v>
      </c>
      <c r="L196" s="266" t="str">
        <f t="shared" si="49"/>
        <v>TRA_Car</v>
      </c>
      <c r="M196" s="266" t="str">
        <f t="shared" si="50"/>
        <v>SH16_17</v>
      </c>
      <c r="N196" s="266">
        <f t="shared" si="36"/>
        <v>0.021278922422278</v>
      </c>
      <c r="O196" s="266" t="s">
        <v>132</v>
      </c>
      <c r="P196" s="266" t="s">
        <v>20</v>
      </c>
      <c r="T196" s="266" t="s">
        <v>150</v>
      </c>
      <c r="U196" s="266" t="str">
        <f t="shared" si="43"/>
        <v>TRA_Car</v>
      </c>
      <c r="V196" s="266" t="str">
        <f t="shared" si="43"/>
        <v>SH16_17</v>
      </c>
      <c r="W196" s="266">
        <f t="shared" si="37"/>
        <v>0.0187938640201366</v>
      </c>
      <c r="X196" s="266" t="s">
        <v>132</v>
      </c>
      <c r="Y196" s="266" t="s">
        <v>15</v>
      </c>
      <c r="AC196" s="266" t="s">
        <v>150</v>
      </c>
      <c r="AD196" s="266" t="str">
        <f t="shared" si="44"/>
        <v>TRA_Car</v>
      </c>
      <c r="AE196" s="266" t="str">
        <f t="shared" si="44"/>
        <v>SH16_17</v>
      </c>
      <c r="AF196" s="266">
        <f t="shared" si="38"/>
        <v>0.0199388030090388</v>
      </c>
      <c r="AG196" s="266" t="s">
        <v>132</v>
      </c>
      <c r="AH196" s="266" t="s">
        <v>21</v>
      </c>
      <c r="AL196" s="266" t="s">
        <v>150</v>
      </c>
      <c r="AM196" s="266" t="str">
        <f t="shared" si="45"/>
        <v>TRA_Car</v>
      </c>
      <c r="AN196" s="266" t="str">
        <f t="shared" si="45"/>
        <v>SH16_17</v>
      </c>
      <c r="AO196" s="266">
        <f t="shared" si="39"/>
        <v>0.0204205397465977</v>
      </c>
      <c r="AP196" s="266" t="s">
        <v>132</v>
      </c>
      <c r="AQ196" s="266" t="s">
        <v>18</v>
      </c>
      <c r="AU196" s="266" t="s">
        <v>150</v>
      </c>
      <c r="AV196" s="266" t="str">
        <f t="shared" si="46"/>
        <v>TRA_Car</v>
      </c>
      <c r="AW196" s="266" t="str">
        <f t="shared" si="46"/>
        <v>SH16_17</v>
      </c>
      <c r="AX196" s="266">
        <f t="shared" si="40"/>
        <v>0.0237104459107458</v>
      </c>
      <c r="AY196" s="266" t="s">
        <v>132</v>
      </c>
      <c r="AZ196" s="266" t="s">
        <v>17</v>
      </c>
      <c r="BD196" s="266" t="s">
        <v>150</v>
      </c>
      <c r="BE196" s="266" t="str">
        <f t="shared" si="47"/>
        <v>TRA_Car</v>
      </c>
      <c r="BF196" s="266" t="str">
        <f t="shared" si="47"/>
        <v>SH16_17</v>
      </c>
      <c r="BG196" s="266">
        <f t="shared" si="42"/>
        <v>0.0204205397465977</v>
      </c>
      <c r="BH196" s="266" t="s">
        <v>132</v>
      </c>
      <c r="BI196" s="266" t="s">
        <v>19</v>
      </c>
      <c r="BM196" s="266" t="s">
        <v>150</v>
      </c>
      <c r="BN196" s="266" t="str">
        <f t="shared" si="48"/>
        <v>TRA_Car</v>
      </c>
      <c r="BO196" s="266" t="str">
        <f t="shared" si="48"/>
        <v>SH16_17</v>
      </c>
      <c r="BP196" s="266">
        <f t="shared" si="41"/>
        <v>0.0237104459107458</v>
      </c>
      <c r="BQ196" s="266" t="s">
        <v>132</v>
      </c>
      <c r="BR196" s="266" t="s">
        <v>16</v>
      </c>
    </row>
    <row r="197" spans="11:70">
      <c r="K197" s="266" t="s">
        <v>150</v>
      </c>
      <c r="L197" s="266" t="str">
        <f t="shared" si="49"/>
        <v>TRA_Car</v>
      </c>
      <c r="M197" s="266" t="str">
        <f t="shared" si="50"/>
        <v>SH18_19</v>
      </c>
      <c r="N197" s="266">
        <f t="shared" si="36"/>
        <v>0.0217388347288327</v>
      </c>
      <c r="O197" s="266" t="s">
        <v>132</v>
      </c>
      <c r="P197" s="266" t="s">
        <v>20</v>
      </c>
      <c r="T197" s="266" t="s">
        <v>150</v>
      </c>
      <c r="U197" s="266" t="str">
        <f t="shared" si="43"/>
        <v>TRA_Car</v>
      </c>
      <c r="V197" s="266" t="str">
        <f t="shared" si="43"/>
        <v>SH18_19</v>
      </c>
      <c r="W197" s="266">
        <f t="shared" si="37"/>
        <v>0.0189293212414044</v>
      </c>
      <c r="X197" s="266" t="s">
        <v>132</v>
      </c>
      <c r="Y197" s="266" t="s">
        <v>15</v>
      </c>
      <c r="AC197" s="266" t="s">
        <v>150</v>
      </c>
      <c r="AD197" s="266" t="str">
        <f t="shared" si="44"/>
        <v>TRA_Car</v>
      </c>
      <c r="AE197" s="266" t="str">
        <f t="shared" si="44"/>
        <v>SH18_19</v>
      </c>
      <c r="AF197" s="266">
        <f t="shared" si="38"/>
        <v>0.0205951831792654</v>
      </c>
      <c r="AG197" s="266" t="s">
        <v>132</v>
      </c>
      <c r="AH197" s="266" t="s">
        <v>21</v>
      </c>
      <c r="AL197" s="266" t="s">
        <v>150</v>
      </c>
      <c r="AM197" s="266" t="str">
        <f t="shared" si="45"/>
        <v>TRA_Car</v>
      </c>
      <c r="AN197" s="266" t="str">
        <f t="shared" si="45"/>
        <v>SH18_19</v>
      </c>
      <c r="AO197" s="266">
        <f t="shared" si="39"/>
        <v>0.0206910653610991</v>
      </c>
      <c r="AP197" s="266" t="s">
        <v>132</v>
      </c>
      <c r="AQ197" s="266" t="s">
        <v>18</v>
      </c>
      <c r="AU197" s="266" t="s">
        <v>150</v>
      </c>
      <c r="AV197" s="266" t="str">
        <f t="shared" si="46"/>
        <v>TRA_Car</v>
      </c>
      <c r="AW197" s="266" t="str">
        <f t="shared" si="46"/>
        <v>SH18_19</v>
      </c>
      <c r="AX197" s="266">
        <f t="shared" si="40"/>
        <v>0.0239937611707896</v>
      </c>
      <c r="AY197" s="266" t="s">
        <v>132</v>
      </c>
      <c r="AZ197" s="266" t="s">
        <v>17</v>
      </c>
      <c r="BD197" s="266" t="s">
        <v>150</v>
      </c>
      <c r="BE197" s="266" t="str">
        <f t="shared" si="47"/>
        <v>TRA_Car</v>
      </c>
      <c r="BF197" s="266" t="str">
        <f t="shared" si="47"/>
        <v>SH18_19</v>
      </c>
      <c r="BG197" s="266">
        <f t="shared" si="42"/>
        <v>0.0206910653610991</v>
      </c>
      <c r="BH197" s="266" t="s">
        <v>132</v>
      </c>
      <c r="BI197" s="266" t="s">
        <v>19</v>
      </c>
      <c r="BM197" s="266" t="s">
        <v>150</v>
      </c>
      <c r="BN197" s="266" t="str">
        <f t="shared" si="48"/>
        <v>TRA_Car</v>
      </c>
      <c r="BO197" s="266" t="str">
        <f t="shared" si="48"/>
        <v>SH18_19</v>
      </c>
      <c r="BP197" s="266">
        <f t="shared" si="41"/>
        <v>0.0239937611707896</v>
      </c>
      <c r="BQ197" s="266" t="s">
        <v>132</v>
      </c>
      <c r="BR197" s="266" t="s">
        <v>16</v>
      </c>
    </row>
    <row r="198" spans="11:70">
      <c r="K198" s="266" t="s">
        <v>150</v>
      </c>
      <c r="L198" s="266" t="str">
        <f t="shared" si="49"/>
        <v>TRA_Car</v>
      </c>
      <c r="M198" s="266" t="str">
        <f t="shared" si="50"/>
        <v>SH20_21</v>
      </c>
      <c r="N198" s="266">
        <f t="shared" si="36"/>
        <v>0.0219554256218374</v>
      </c>
      <c r="O198" s="266" t="s">
        <v>132</v>
      </c>
      <c r="P198" s="266" t="s">
        <v>20</v>
      </c>
      <c r="T198" s="266" t="s">
        <v>150</v>
      </c>
      <c r="U198" s="266" t="str">
        <f t="shared" si="43"/>
        <v>TRA_Car</v>
      </c>
      <c r="V198" s="266" t="str">
        <f t="shared" si="43"/>
        <v>SH20_21</v>
      </c>
      <c r="W198" s="266">
        <f t="shared" si="37"/>
        <v>0.0190946892738074</v>
      </c>
      <c r="X198" s="266" t="s">
        <v>132</v>
      </c>
      <c r="Y198" s="266" t="s">
        <v>15</v>
      </c>
      <c r="AC198" s="266" t="s">
        <v>150</v>
      </c>
      <c r="AD198" s="266" t="str">
        <f t="shared" si="44"/>
        <v>TRA_Car</v>
      </c>
      <c r="AE198" s="266" t="str">
        <f t="shared" si="44"/>
        <v>SH20_21</v>
      </c>
      <c r="AF198" s="266">
        <f t="shared" si="38"/>
        <v>0.0207273778877354</v>
      </c>
      <c r="AG198" s="266" t="s">
        <v>132</v>
      </c>
      <c r="AH198" s="266" t="s">
        <v>21</v>
      </c>
      <c r="AL198" s="266" t="s">
        <v>150</v>
      </c>
      <c r="AM198" s="266" t="str">
        <f t="shared" si="45"/>
        <v>TRA_Car</v>
      </c>
      <c r="AN198" s="266" t="str">
        <f t="shared" si="45"/>
        <v>SH20_21</v>
      </c>
      <c r="AO198" s="266">
        <f t="shared" si="39"/>
        <v>0.0209631637065674</v>
      </c>
      <c r="AP198" s="266" t="s">
        <v>132</v>
      </c>
      <c r="AQ198" s="266" t="s">
        <v>18</v>
      </c>
      <c r="AU198" s="266" t="s">
        <v>150</v>
      </c>
      <c r="AV198" s="266" t="str">
        <f t="shared" si="46"/>
        <v>TRA_Car</v>
      </c>
      <c r="AW198" s="266" t="str">
        <f t="shared" si="46"/>
        <v>SH20_21</v>
      </c>
      <c r="AX198" s="266">
        <f t="shared" si="40"/>
        <v>0.0244748252753431</v>
      </c>
      <c r="AY198" s="266" t="s">
        <v>132</v>
      </c>
      <c r="AZ198" s="266" t="s">
        <v>17</v>
      </c>
      <c r="BD198" s="266" t="s">
        <v>150</v>
      </c>
      <c r="BE198" s="266" t="str">
        <f t="shared" si="47"/>
        <v>TRA_Car</v>
      </c>
      <c r="BF198" s="266" t="str">
        <f t="shared" si="47"/>
        <v>SH20_21</v>
      </c>
      <c r="BG198" s="266">
        <f t="shared" si="42"/>
        <v>0.0209631637065674</v>
      </c>
      <c r="BH198" s="266" t="s">
        <v>132</v>
      </c>
      <c r="BI198" s="266" t="s">
        <v>19</v>
      </c>
      <c r="BM198" s="266" t="s">
        <v>150</v>
      </c>
      <c r="BN198" s="266" t="str">
        <f t="shared" si="48"/>
        <v>TRA_Car</v>
      </c>
      <c r="BO198" s="266" t="str">
        <f t="shared" si="48"/>
        <v>SH20_21</v>
      </c>
      <c r="BP198" s="266">
        <f t="shared" si="41"/>
        <v>0.0244748252753431</v>
      </c>
      <c r="BQ198" s="266" t="s">
        <v>132</v>
      </c>
      <c r="BR198" s="266" t="s">
        <v>16</v>
      </c>
    </row>
    <row r="199" spans="11:70">
      <c r="K199" s="330" t="s">
        <v>150</v>
      </c>
      <c r="L199" s="266" t="str">
        <f t="shared" si="49"/>
        <v>TRA_Car</v>
      </c>
      <c r="M199" s="266" t="str">
        <f t="shared" si="50"/>
        <v>SH22_23</v>
      </c>
      <c r="N199" s="266">
        <f t="shared" si="36"/>
        <v>0.0221215642248193</v>
      </c>
      <c r="O199" s="266" t="s">
        <v>132</v>
      </c>
      <c r="P199" s="266" t="s">
        <v>20</v>
      </c>
      <c r="T199" s="266" t="s">
        <v>150</v>
      </c>
      <c r="U199" s="266" t="str">
        <f t="shared" si="43"/>
        <v>TRA_Car</v>
      </c>
      <c r="V199" s="266" t="str">
        <f t="shared" si="43"/>
        <v>SH22_23</v>
      </c>
      <c r="W199" s="266">
        <f t="shared" si="37"/>
        <v>0.0183466180817403</v>
      </c>
      <c r="X199" s="266" t="s">
        <v>132</v>
      </c>
      <c r="Y199" s="266" t="s">
        <v>15</v>
      </c>
      <c r="AC199" s="266" t="s">
        <v>150</v>
      </c>
      <c r="AD199" s="266" t="str">
        <f t="shared" si="44"/>
        <v>TRA_Car</v>
      </c>
      <c r="AE199" s="266" t="str">
        <f t="shared" si="44"/>
        <v>SH22_23</v>
      </c>
      <c r="AF199" s="266">
        <f t="shared" si="38"/>
        <v>0.0207157550987243</v>
      </c>
      <c r="AG199" s="266" t="s">
        <v>132</v>
      </c>
      <c r="AH199" s="266" t="s">
        <v>21</v>
      </c>
      <c r="AL199" s="266" t="s">
        <v>150</v>
      </c>
      <c r="AM199" s="266" t="str">
        <f t="shared" si="45"/>
        <v>TRA_Car</v>
      </c>
      <c r="AN199" s="266" t="str">
        <f t="shared" si="45"/>
        <v>SH22_23</v>
      </c>
      <c r="AO199" s="266">
        <f t="shared" si="39"/>
        <v>0.02077782488644</v>
      </c>
      <c r="AP199" s="266" t="s">
        <v>132</v>
      </c>
      <c r="AQ199" s="266" t="s">
        <v>18</v>
      </c>
      <c r="AU199" s="266" t="s">
        <v>150</v>
      </c>
      <c r="AV199" s="266" t="str">
        <f t="shared" si="46"/>
        <v>TRA_Car</v>
      </c>
      <c r="AW199" s="266" t="str">
        <f t="shared" si="46"/>
        <v>SH22_23</v>
      </c>
      <c r="AX199" s="266">
        <f t="shared" si="40"/>
        <v>0.0241373966840562</v>
      </c>
      <c r="AY199" s="266" t="s">
        <v>132</v>
      </c>
      <c r="AZ199" s="266" t="s">
        <v>17</v>
      </c>
      <c r="BD199" s="266" t="s">
        <v>150</v>
      </c>
      <c r="BE199" s="266" t="str">
        <f t="shared" si="47"/>
        <v>TRA_Car</v>
      </c>
      <c r="BF199" s="266" t="str">
        <f t="shared" si="47"/>
        <v>SH22_23</v>
      </c>
      <c r="BG199" s="266">
        <f t="shared" si="42"/>
        <v>0.02077782488644</v>
      </c>
      <c r="BH199" s="266" t="s">
        <v>132</v>
      </c>
      <c r="BI199" s="266" t="s">
        <v>19</v>
      </c>
      <c r="BM199" s="266" t="s">
        <v>150</v>
      </c>
      <c r="BN199" s="266" t="str">
        <f t="shared" si="48"/>
        <v>TRA_Car</v>
      </c>
      <c r="BO199" s="266" t="str">
        <f t="shared" si="48"/>
        <v>SH22_23</v>
      </c>
      <c r="BP199" s="266">
        <f t="shared" si="41"/>
        <v>0.0241373966840562</v>
      </c>
      <c r="BQ199" s="266" t="s">
        <v>132</v>
      </c>
      <c r="BR199" s="266" t="s">
        <v>16</v>
      </c>
    </row>
    <row r="200" spans="11:70">
      <c r="K200" s="266" t="s">
        <v>150</v>
      </c>
      <c r="L200" s="266" t="str">
        <f t="shared" si="49"/>
        <v>TRA_Car</v>
      </c>
      <c r="M200" s="266" t="str">
        <f t="shared" si="50"/>
        <v>FH0_1</v>
      </c>
      <c r="N200" s="266">
        <f t="shared" si="36"/>
        <v>0.0213934931755858</v>
      </c>
      <c r="O200" s="266" t="s">
        <v>132</v>
      </c>
      <c r="P200" s="266" t="s">
        <v>20</v>
      </c>
      <c r="T200" s="266" t="s">
        <v>150</v>
      </c>
      <c r="U200" s="266" t="str">
        <f t="shared" si="43"/>
        <v>TRA_Car</v>
      </c>
      <c r="V200" s="266" t="str">
        <f t="shared" si="43"/>
        <v>FH0_1</v>
      </c>
      <c r="W200" s="266">
        <f t="shared" si="37"/>
        <v>0.0189900151087194</v>
      </c>
      <c r="X200" s="266" t="s">
        <v>132</v>
      </c>
      <c r="Y200" s="266" t="s">
        <v>15</v>
      </c>
      <c r="AC200" s="266" t="s">
        <v>150</v>
      </c>
      <c r="AD200" s="266" t="str">
        <f t="shared" si="44"/>
        <v>TRA_Car</v>
      </c>
      <c r="AE200" s="266" t="str">
        <f t="shared" si="44"/>
        <v>FH0_1</v>
      </c>
      <c r="AF200" s="266">
        <f t="shared" si="38"/>
        <v>0.0225377088372482</v>
      </c>
      <c r="AG200" s="266" t="s">
        <v>132</v>
      </c>
      <c r="AH200" s="266" t="s">
        <v>21</v>
      </c>
      <c r="AL200" s="266" t="s">
        <v>150</v>
      </c>
      <c r="AM200" s="266" t="str">
        <f t="shared" si="45"/>
        <v>TRA_Car</v>
      </c>
      <c r="AN200" s="266" t="str">
        <f t="shared" si="45"/>
        <v>FH0_1</v>
      </c>
      <c r="AO200" s="266">
        <f t="shared" si="39"/>
        <v>0.02082812933826</v>
      </c>
      <c r="AP200" s="266" t="s">
        <v>132</v>
      </c>
      <c r="AQ200" s="266" t="s">
        <v>18</v>
      </c>
      <c r="AU200" s="266" t="s">
        <v>150</v>
      </c>
      <c r="AV200" s="266" t="str">
        <f t="shared" si="46"/>
        <v>TRA_Car</v>
      </c>
      <c r="AW200" s="266" t="str">
        <f t="shared" si="46"/>
        <v>FH0_1</v>
      </c>
      <c r="AX200" s="266">
        <f t="shared" si="40"/>
        <v>0.0222158485714042</v>
      </c>
      <c r="AY200" s="266" t="s">
        <v>132</v>
      </c>
      <c r="AZ200" s="266" t="s">
        <v>17</v>
      </c>
      <c r="BD200" s="266" t="s">
        <v>150</v>
      </c>
      <c r="BE200" s="266" t="str">
        <f t="shared" si="47"/>
        <v>TRA_Car</v>
      </c>
      <c r="BF200" s="266" t="str">
        <f t="shared" si="47"/>
        <v>FH0_1</v>
      </c>
      <c r="BG200" s="266">
        <f t="shared" si="42"/>
        <v>0.02082812933826</v>
      </c>
      <c r="BH200" s="266" t="s">
        <v>132</v>
      </c>
      <c r="BI200" s="266" t="s">
        <v>19</v>
      </c>
      <c r="BM200" s="266" t="s">
        <v>150</v>
      </c>
      <c r="BN200" s="266" t="str">
        <f t="shared" si="48"/>
        <v>TRA_Car</v>
      </c>
      <c r="BO200" s="266" t="str">
        <f t="shared" si="48"/>
        <v>FH0_1</v>
      </c>
      <c r="BP200" s="266">
        <f t="shared" si="41"/>
        <v>0.0222158485714042</v>
      </c>
      <c r="BQ200" s="266" t="s">
        <v>132</v>
      </c>
      <c r="BR200" s="266" t="s">
        <v>16</v>
      </c>
    </row>
    <row r="201" spans="11:70">
      <c r="K201" s="266" t="s">
        <v>150</v>
      </c>
      <c r="L201" s="266" t="str">
        <f t="shared" si="49"/>
        <v>TRA_Car</v>
      </c>
      <c r="M201" s="266" t="str">
        <f t="shared" si="50"/>
        <v>FH2_3</v>
      </c>
      <c r="N201" s="266">
        <f t="shared" si="36"/>
        <v>0.02102967448633</v>
      </c>
      <c r="O201" s="266" t="s">
        <v>132</v>
      </c>
      <c r="P201" s="266" t="s">
        <v>20</v>
      </c>
      <c r="T201" s="266" t="s">
        <v>150</v>
      </c>
      <c r="U201" s="266" t="str">
        <f t="shared" si="43"/>
        <v>TRA_Car</v>
      </c>
      <c r="V201" s="266" t="str">
        <f t="shared" si="43"/>
        <v>FH2_3</v>
      </c>
      <c r="W201" s="266">
        <f t="shared" si="37"/>
        <v>0.0166572327084534</v>
      </c>
      <c r="X201" s="266" t="s">
        <v>132</v>
      </c>
      <c r="Y201" s="266" t="s">
        <v>15</v>
      </c>
      <c r="AC201" s="266" t="s">
        <v>150</v>
      </c>
      <c r="AD201" s="266" t="str">
        <f t="shared" si="44"/>
        <v>TRA_Car</v>
      </c>
      <c r="AE201" s="266" t="str">
        <f t="shared" si="44"/>
        <v>FH2_3</v>
      </c>
      <c r="AF201" s="266">
        <f t="shared" si="38"/>
        <v>0.022471121655479</v>
      </c>
      <c r="AG201" s="266" t="s">
        <v>132</v>
      </c>
      <c r="AH201" s="266" t="s">
        <v>21</v>
      </c>
      <c r="AL201" s="266" t="s">
        <v>150</v>
      </c>
      <c r="AM201" s="266" t="str">
        <f t="shared" si="45"/>
        <v>TRA_Car</v>
      </c>
      <c r="AN201" s="266" t="str">
        <f t="shared" si="45"/>
        <v>FH2_3</v>
      </c>
      <c r="AO201" s="266">
        <f t="shared" si="39"/>
        <v>0.0196922594663782</v>
      </c>
      <c r="AP201" s="266" t="s">
        <v>132</v>
      </c>
      <c r="AQ201" s="266" t="s">
        <v>18</v>
      </c>
      <c r="AU201" s="266" t="s">
        <v>150</v>
      </c>
      <c r="AV201" s="266" t="str">
        <f t="shared" si="46"/>
        <v>TRA_Car</v>
      </c>
      <c r="AW201" s="266" t="str">
        <f t="shared" si="46"/>
        <v>FH2_3</v>
      </c>
      <c r="AX201" s="266">
        <f t="shared" si="40"/>
        <v>0.0200672016482474</v>
      </c>
      <c r="AY201" s="266" t="s">
        <v>132</v>
      </c>
      <c r="AZ201" s="266" t="s">
        <v>17</v>
      </c>
      <c r="BD201" s="266" t="s">
        <v>150</v>
      </c>
      <c r="BE201" s="266" t="str">
        <f t="shared" si="47"/>
        <v>TRA_Car</v>
      </c>
      <c r="BF201" s="266" t="str">
        <f t="shared" si="47"/>
        <v>FH2_3</v>
      </c>
      <c r="BG201" s="266">
        <f t="shared" si="42"/>
        <v>0.0196922594663782</v>
      </c>
      <c r="BH201" s="266" t="s">
        <v>132</v>
      </c>
      <c r="BI201" s="266" t="s">
        <v>19</v>
      </c>
      <c r="BM201" s="266" t="s">
        <v>150</v>
      </c>
      <c r="BN201" s="266" t="str">
        <f t="shared" si="48"/>
        <v>TRA_Car</v>
      </c>
      <c r="BO201" s="266" t="str">
        <f t="shared" si="48"/>
        <v>FH2_3</v>
      </c>
      <c r="BP201" s="266">
        <f t="shared" si="41"/>
        <v>0.0200672016482474</v>
      </c>
      <c r="BQ201" s="266" t="s">
        <v>132</v>
      </c>
      <c r="BR201" s="266" t="s">
        <v>16</v>
      </c>
    </row>
    <row r="202" spans="11:70">
      <c r="K202" s="266" t="s">
        <v>150</v>
      </c>
      <c r="L202" s="266" t="str">
        <f t="shared" si="49"/>
        <v>TRA_Car</v>
      </c>
      <c r="M202" s="266" t="str">
        <f t="shared" si="50"/>
        <v>FH4_5</v>
      </c>
      <c r="N202" s="266">
        <f t="shared" si="36"/>
        <v>0.0201116701113584</v>
      </c>
      <c r="O202" s="266" t="s">
        <v>132</v>
      </c>
      <c r="P202" s="266" t="s">
        <v>20</v>
      </c>
      <c r="T202" s="266" t="s">
        <v>150</v>
      </c>
      <c r="U202" s="266" t="str">
        <f t="shared" si="43"/>
        <v>TRA_Car</v>
      </c>
      <c r="V202" s="266" t="str">
        <f t="shared" si="43"/>
        <v>FH4_5</v>
      </c>
      <c r="W202" s="266">
        <f t="shared" si="37"/>
        <v>0.0158290452354489</v>
      </c>
      <c r="X202" s="266" t="s">
        <v>132</v>
      </c>
      <c r="Y202" s="266" t="s">
        <v>15</v>
      </c>
      <c r="AC202" s="266" t="s">
        <v>150</v>
      </c>
      <c r="AD202" s="266" t="str">
        <f t="shared" si="44"/>
        <v>TRA_Car</v>
      </c>
      <c r="AE202" s="266" t="str">
        <f t="shared" si="44"/>
        <v>FH4_5</v>
      </c>
      <c r="AF202" s="266">
        <f t="shared" si="38"/>
        <v>0.0209246883499341</v>
      </c>
      <c r="AG202" s="266" t="s">
        <v>132</v>
      </c>
      <c r="AH202" s="266" t="s">
        <v>21</v>
      </c>
      <c r="AL202" s="266" t="s">
        <v>150</v>
      </c>
      <c r="AM202" s="266" t="str">
        <f t="shared" si="45"/>
        <v>TRA_Car</v>
      </c>
      <c r="AN202" s="266" t="str">
        <f t="shared" si="45"/>
        <v>FH4_5</v>
      </c>
      <c r="AO202" s="266">
        <f t="shared" si="39"/>
        <v>0.0185404013701219</v>
      </c>
      <c r="AP202" s="266" t="s">
        <v>132</v>
      </c>
      <c r="AQ202" s="266" t="s">
        <v>18</v>
      </c>
      <c r="AU202" s="266" t="s">
        <v>150</v>
      </c>
      <c r="AV202" s="266" t="str">
        <f t="shared" si="46"/>
        <v>TRA_Car</v>
      </c>
      <c r="AW202" s="266" t="str">
        <f t="shared" si="46"/>
        <v>FH4_5</v>
      </c>
      <c r="AX202" s="266">
        <f t="shared" si="40"/>
        <v>0.0177877243294525</v>
      </c>
      <c r="AY202" s="266" t="s">
        <v>132</v>
      </c>
      <c r="AZ202" s="266" t="s">
        <v>17</v>
      </c>
      <c r="BD202" s="266" t="s">
        <v>150</v>
      </c>
      <c r="BE202" s="266" t="str">
        <f t="shared" si="47"/>
        <v>TRA_Car</v>
      </c>
      <c r="BF202" s="266" t="str">
        <f t="shared" si="47"/>
        <v>FH4_5</v>
      </c>
      <c r="BG202" s="266">
        <f t="shared" si="42"/>
        <v>0.0185404013701219</v>
      </c>
      <c r="BH202" s="266" t="s">
        <v>132</v>
      </c>
      <c r="BI202" s="266" t="s">
        <v>19</v>
      </c>
      <c r="BM202" s="266" t="s">
        <v>150</v>
      </c>
      <c r="BN202" s="266" t="str">
        <f t="shared" si="48"/>
        <v>TRA_Car</v>
      </c>
      <c r="BO202" s="266" t="str">
        <f t="shared" si="48"/>
        <v>FH4_5</v>
      </c>
      <c r="BP202" s="266">
        <f t="shared" si="41"/>
        <v>0.0177877243294525</v>
      </c>
      <c r="BQ202" s="266" t="s">
        <v>132</v>
      </c>
      <c r="BR202" s="266" t="s">
        <v>16</v>
      </c>
    </row>
    <row r="203" spans="11:70">
      <c r="K203" s="330" t="s">
        <v>150</v>
      </c>
      <c r="L203" s="266" t="str">
        <f t="shared" si="49"/>
        <v>TRA_Car</v>
      </c>
      <c r="M203" s="266" t="str">
        <f t="shared" si="50"/>
        <v>FH6_7</v>
      </c>
      <c r="N203" s="266">
        <f t="shared" si="36"/>
        <v>0.0192099222047578</v>
      </c>
      <c r="O203" s="266" t="s">
        <v>132</v>
      </c>
      <c r="P203" s="266" t="s">
        <v>20</v>
      </c>
      <c r="T203" s="266" t="s">
        <v>150</v>
      </c>
      <c r="U203" s="266" t="str">
        <f t="shared" si="43"/>
        <v>TRA_Car</v>
      </c>
      <c r="V203" s="266" t="str">
        <f t="shared" si="43"/>
        <v>FH6_7</v>
      </c>
      <c r="W203" s="266">
        <f t="shared" si="37"/>
        <v>0.0159024621248745</v>
      </c>
      <c r="X203" s="266" t="s">
        <v>132</v>
      </c>
      <c r="Y203" s="266" t="s">
        <v>15</v>
      </c>
      <c r="AC203" s="266" t="s">
        <v>150</v>
      </c>
      <c r="AD203" s="266" t="str">
        <f t="shared" si="44"/>
        <v>TRA_Car</v>
      </c>
      <c r="AE203" s="266" t="str">
        <f t="shared" si="44"/>
        <v>FH6_7</v>
      </c>
      <c r="AF203" s="266">
        <f t="shared" si="38"/>
        <v>0.0184080758697192</v>
      </c>
      <c r="AG203" s="266" t="s">
        <v>132</v>
      </c>
      <c r="AH203" s="266" t="s">
        <v>21</v>
      </c>
      <c r="AL203" s="266" t="s">
        <v>150</v>
      </c>
      <c r="AM203" s="266" t="str">
        <f t="shared" si="45"/>
        <v>TRA_Car</v>
      </c>
      <c r="AN203" s="266" t="str">
        <f t="shared" si="45"/>
        <v>FH6_7</v>
      </c>
      <c r="AO203" s="266">
        <f t="shared" si="39"/>
        <v>0.0175903530927638</v>
      </c>
      <c r="AP203" s="266" t="s">
        <v>132</v>
      </c>
      <c r="AQ203" s="266" t="s">
        <v>18</v>
      </c>
      <c r="AU203" s="266" t="s">
        <v>150</v>
      </c>
      <c r="AV203" s="266" t="str">
        <f t="shared" si="46"/>
        <v>TRA_Car</v>
      </c>
      <c r="AW203" s="266" t="str">
        <f t="shared" si="46"/>
        <v>FH6_7</v>
      </c>
      <c r="AX203" s="266">
        <f t="shared" si="40"/>
        <v>0.0165945078402487</v>
      </c>
      <c r="AY203" s="266" t="s">
        <v>132</v>
      </c>
      <c r="AZ203" s="266" t="s">
        <v>17</v>
      </c>
      <c r="BD203" s="266" t="s">
        <v>150</v>
      </c>
      <c r="BE203" s="266" t="str">
        <f t="shared" si="47"/>
        <v>TRA_Car</v>
      </c>
      <c r="BF203" s="266" t="str">
        <f t="shared" si="47"/>
        <v>FH6_7</v>
      </c>
      <c r="BG203" s="266">
        <f t="shared" si="42"/>
        <v>0.0175903530927638</v>
      </c>
      <c r="BH203" s="266" t="s">
        <v>132</v>
      </c>
      <c r="BI203" s="266" t="s">
        <v>19</v>
      </c>
      <c r="BM203" s="266" t="s">
        <v>150</v>
      </c>
      <c r="BN203" s="266" t="str">
        <f t="shared" si="48"/>
        <v>TRA_Car</v>
      </c>
      <c r="BO203" s="266" t="str">
        <f t="shared" si="48"/>
        <v>FH6_7</v>
      </c>
      <c r="BP203" s="266">
        <f t="shared" si="41"/>
        <v>0.0165945078402487</v>
      </c>
      <c r="BQ203" s="266" t="s">
        <v>132</v>
      </c>
      <c r="BR203" s="266" t="s">
        <v>16</v>
      </c>
    </row>
    <row r="204" spans="11:70">
      <c r="K204" s="266" t="s">
        <v>150</v>
      </c>
      <c r="L204" s="266" t="str">
        <f t="shared" si="49"/>
        <v>TRA_Car</v>
      </c>
      <c r="M204" s="266" t="str">
        <f t="shared" si="50"/>
        <v>FH8_9</v>
      </c>
      <c r="N204" s="266">
        <f t="shared" si="36"/>
        <v>0.018841834190357</v>
      </c>
      <c r="O204" s="266" t="s">
        <v>132</v>
      </c>
      <c r="P204" s="266" t="s">
        <v>20</v>
      </c>
      <c r="T204" s="266" t="s">
        <v>150</v>
      </c>
      <c r="U204" s="266" t="str">
        <f t="shared" si="43"/>
        <v>TRA_Car</v>
      </c>
      <c r="V204" s="266" t="str">
        <f t="shared" si="43"/>
        <v>FH8_9</v>
      </c>
      <c r="W204" s="266">
        <f t="shared" si="37"/>
        <v>0.0171052366659126</v>
      </c>
      <c r="X204" s="266" t="s">
        <v>132</v>
      </c>
      <c r="Y204" s="266" t="s">
        <v>15</v>
      </c>
      <c r="AC204" s="266" t="s">
        <v>150</v>
      </c>
      <c r="AD204" s="266" t="str">
        <f t="shared" si="44"/>
        <v>TRA_Car</v>
      </c>
      <c r="AE204" s="266" t="str">
        <f t="shared" si="44"/>
        <v>FH8_9</v>
      </c>
      <c r="AF204" s="266">
        <f t="shared" si="38"/>
        <v>0.0169703204195258</v>
      </c>
      <c r="AG204" s="266" t="s">
        <v>132</v>
      </c>
      <c r="AH204" s="266" t="s">
        <v>21</v>
      </c>
      <c r="AL204" s="266" t="s">
        <v>150</v>
      </c>
      <c r="AM204" s="266" t="str">
        <f t="shared" si="45"/>
        <v>TRA_Car</v>
      </c>
      <c r="AN204" s="266" t="str">
        <f t="shared" si="45"/>
        <v>FH8_9</v>
      </c>
      <c r="AO204" s="266">
        <f t="shared" si="39"/>
        <v>0.0174698671638847</v>
      </c>
      <c r="AP204" s="266" t="s">
        <v>132</v>
      </c>
      <c r="AQ204" s="266" t="s">
        <v>18</v>
      </c>
      <c r="AU204" s="266" t="s">
        <v>150</v>
      </c>
      <c r="AV204" s="266" t="str">
        <f t="shared" si="46"/>
        <v>TRA_Car</v>
      </c>
      <c r="AW204" s="266" t="str">
        <f t="shared" si="46"/>
        <v>FH8_9</v>
      </c>
      <c r="AX204" s="266">
        <f t="shared" si="40"/>
        <v>0.0165122579121173</v>
      </c>
      <c r="AY204" s="266" t="s">
        <v>132</v>
      </c>
      <c r="AZ204" s="266" t="s">
        <v>17</v>
      </c>
      <c r="BD204" s="266" t="s">
        <v>150</v>
      </c>
      <c r="BE204" s="266" t="str">
        <f t="shared" si="47"/>
        <v>TRA_Car</v>
      </c>
      <c r="BF204" s="266" t="str">
        <f t="shared" si="47"/>
        <v>FH8_9</v>
      </c>
      <c r="BG204" s="266">
        <f t="shared" si="42"/>
        <v>0.0174698671638847</v>
      </c>
      <c r="BH204" s="266" t="s">
        <v>132</v>
      </c>
      <c r="BI204" s="266" t="s">
        <v>19</v>
      </c>
      <c r="BM204" s="266" t="s">
        <v>150</v>
      </c>
      <c r="BN204" s="266" t="str">
        <f t="shared" si="48"/>
        <v>TRA_Car</v>
      </c>
      <c r="BO204" s="266" t="str">
        <f t="shared" si="48"/>
        <v>FH8_9</v>
      </c>
      <c r="BP204" s="266">
        <f t="shared" si="41"/>
        <v>0.0165122579121173</v>
      </c>
      <c r="BQ204" s="266" t="s">
        <v>132</v>
      </c>
      <c r="BR204" s="266" t="s">
        <v>16</v>
      </c>
    </row>
    <row r="205" spans="11:70">
      <c r="K205" s="266" t="s">
        <v>150</v>
      </c>
      <c r="L205" s="266" t="str">
        <f t="shared" si="49"/>
        <v>TRA_Car</v>
      </c>
      <c r="M205" s="266" t="str">
        <f t="shared" si="50"/>
        <v>FH10_11</v>
      </c>
      <c r="N205" s="266">
        <f t="shared" si="36"/>
        <v>0.0189356699331529</v>
      </c>
      <c r="O205" s="266" t="s">
        <v>132</v>
      </c>
      <c r="P205" s="266" t="s">
        <v>20</v>
      </c>
      <c r="T205" s="266" t="s">
        <v>150</v>
      </c>
      <c r="U205" s="266" t="str">
        <f t="shared" si="43"/>
        <v>TRA_Car</v>
      </c>
      <c r="V205" s="266" t="str">
        <f t="shared" si="43"/>
        <v>FH10_11</v>
      </c>
      <c r="W205" s="266">
        <f t="shared" si="37"/>
        <v>0.0198225161188549</v>
      </c>
      <c r="X205" s="266" t="s">
        <v>132</v>
      </c>
      <c r="Y205" s="266" t="s">
        <v>15</v>
      </c>
      <c r="AC205" s="266" t="s">
        <v>150</v>
      </c>
      <c r="AD205" s="266" t="str">
        <f t="shared" si="44"/>
        <v>TRA_Car</v>
      </c>
      <c r="AE205" s="266" t="str">
        <f t="shared" si="44"/>
        <v>FH10_11</v>
      </c>
      <c r="AF205" s="266">
        <f t="shared" si="38"/>
        <v>0.0166723480117681</v>
      </c>
      <c r="AG205" s="266" t="s">
        <v>132</v>
      </c>
      <c r="AH205" s="266" t="s">
        <v>21</v>
      </c>
      <c r="AL205" s="266" t="s">
        <v>150</v>
      </c>
      <c r="AM205" s="266" t="str">
        <f t="shared" si="45"/>
        <v>TRA_Car</v>
      </c>
      <c r="AN205" s="266" t="str">
        <f t="shared" si="45"/>
        <v>FH10_11</v>
      </c>
      <c r="AO205" s="266">
        <f t="shared" si="39"/>
        <v>0.0185481158114173</v>
      </c>
      <c r="AP205" s="266" t="s">
        <v>132</v>
      </c>
      <c r="AQ205" s="266" t="s">
        <v>18</v>
      </c>
      <c r="AU205" s="266" t="s">
        <v>150</v>
      </c>
      <c r="AV205" s="266" t="str">
        <f t="shared" si="46"/>
        <v>TRA_Car</v>
      </c>
      <c r="AW205" s="266" t="str">
        <f t="shared" si="46"/>
        <v>FH10_11</v>
      </c>
      <c r="AX205" s="266">
        <f t="shared" si="40"/>
        <v>0.0182536626877173</v>
      </c>
      <c r="AY205" s="266" t="s">
        <v>132</v>
      </c>
      <c r="AZ205" s="266" t="s">
        <v>17</v>
      </c>
      <c r="BD205" s="266" t="s">
        <v>150</v>
      </c>
      <c r="BE205" s="266" t="str">
        <f t="shared" si="47"/>
        <v>TRA_Car</v>
      </c>
      <c r="BF205" s="266" t="str">
        <f t="shared" si="47"/>
        <v>FH10_11</v>
      </c>
      <c r="BG205" s="266">
        <f t="shared" si="42"/>
        <v>0.0185481158114173</v>
      </c>
      <c r="BH205" s="266" t="s">
        <v>132</v>
      </c>
      <c r="BI205" s="266" t="s">
        <v>19</v>
      </c>
      <c r="BM205" s="266" t="s">
        <v>150</v>
      </c>
      <c r="BN205" s="266" t="str">
        <f t="shared" si="48"/>
        <v>TRA_Car</v>
      </c>
      <c r="BO205" s="266" t="str">
        <f t="shared" si="48"/>
        <v>FH10_11</v>
      </c>
      <c r="BP205" s="266">
        <f t="shared" si="41"/>
        <v>0.0182536626877173</v>
      </c>
      <c r="BQ205" s="266" t="s">
        <v>132</v>
      </c>
      <c r="BR205" s="266" t="s">
        <v>16</v>
      </c>
    </row>
    <row r="206" spans="11:70">
      <c r="K206" s="266" t="s">
        <v>150</v>
      </c>
      <c r="L206" s="266" t="str">
        <f t="shared" si="49"/>
        <v>TRA_Car</v>
      </c>
      <c r="M206" s="266" t="str">
        <f t="shared" si="50"/>
        <v>FH12_13</v>
      </c>
      <c r="N206" s="266">
        <f t="shared" si="36"/>
        <v>0.0198847069007047</v>
      </c>
      <c r="O206" s="266" t="s">
        <v>132</v>
      </c>
      <c r="P206" s="266" t="s">
        <v>20</v>
      </c>
      <c r="T206" s="266" t="s">
        <v>150</v>
      </c>
      <c r="U206" s="266" t="str">
        <f t="shared" si="43"/>
        <v>TRA_Car</v>
      </c>
      <c r="V206" s="266" t="str">
        <f t="shared" si="43"/>
        <v>FH12_13</v>
      </c>
      <c r="W206" s="266">
        <f t="shared" si="37"/>
        <v>0.0205767152130325</v>
      </c>
      <c r="X206" s="266" t="s">
        <v>132</v>
      </c>
      <c r="Y206" s="266" t="s">
        <v>15</v>
      </c>
      <c r="AC206" s="266" t="s">
        <v>150</v>
      </c>
      <c r="AD206" s="266" t="str">
        <f t="shared" si="44"/>
        <v>TRA_Car</v>
      </c>
      <c r="AE206" s="266" t="str">
        <f t="shared" si="44"/>
        <v>FH12_13</v>
      </c>
      <c r="AF206" s="266">
        <f t="shared" si="38"/>
        <v>0.0178993947669431</v>
      </c>
      <c r="AG206" s="266" t="s">
        <v>132</v>
      </c>
      <c r="AH206" s="266" t="s">
        <v>21</v>
      </c>
      <c r="AL206" s="266" t="s">
        <v>150</v>
      </c>
      <c r="AM206" s="266" t="str">
        <f t="shared" si="45"/>
        <v>TRA_Car</v>
      </c>
      <c r="AN206" s="266" t="str">
        <f t="shared" si="45"/>
        <v>FH12_13</v>
      </c>
      <c r="AO206" s="266">
        <f t="shared" si="39"/>
        <v>0.0197346377775574</v>
      </c>
      <c r="AP206" s="266" t="s">
        <v>132</v>
      </c>
      <c r="AQ206" s="266" t="s">
        <v>18</v>
      </c>
      <c r="AU206" s="266" t="s">
        <v>150</v>
      </c>
      <c r="AV206" s="266" t="str">
        <f t="shared" si="46"/>
        <v>TRA_Car</v>
      </c>
      <c r="AW206" s="266" t="str">
        <f t="shared" si="46"/>
        <v>FH12_13</v>
      </c>
      <c r="AX206" s="266">
        <f t="shared" si="40"/>
        <v>0.0202626994046479</v>
      </c>
      <c r="AY206" s="266" t="s">
        <v>132</v>
      </c>
      <c r="AZ206" s="266" t="s">
        <v>17</v>
      </c>
      <c r="BD206" s="266" t="s">
        <v>150</v>
      </c>
      <c r="BE206" s="266" t="str">
        <f t="shared" si="47"/>
        <v>TRA_Car</v>
      </c>
      <c r="BF206" s="266" t="str">
        <f t="shared" si="47"/>
        <v>FH12_13</v>
      </c>
      <c r="BG206" s="266">
        <f t="shared" si="42"/>
        <v>0.0197346377775574</v>
      </c>
      <c r="BH206" s="266" t="s">
        <v>132</v>
      </c>
      <c r="BI206" s="266" t="s">
        <v>19</v>
      </c>
      <c r="BM206" s="266" t="s">
        <v>150</v>
      </c>
      <c r="BN206" s="266" t="str">
        <f t="shared" si="48"/>
        <v>TRA_Car</v>
      </c>
      <c r="BO206" s="266" t="str">
        <f t="shared" si="48"/>
        <v>FH12_13</v>
      </c>
      <c r="BP206" s="266">
        <f t="shared" si="41"/>
        <v>0.0202626994046479</v>
      </c>
      <c r="BQ206" s="266" t="s">
        <v>132</v>
      </c>
      <c r="BR206" s="266" t="s">
        <v>16</v>
      </c>
    </row>
    <row r="207" spans="11:70">
      <c r="K207" s="330" t="s">
        <v>150</v>
      </c>
      <c r="L207" s="266" t="str">
        <f t="shared" si="49"/>
        <v>TRA_Car</v>
      </c>
      <c r="M207" s="266" t="str">
        <f t="shared" si="50"/>
        <v>FH14_15</v>
      </c>
      <c r="N207" s="266">
        <f t="shared" si="36"/>
        <v>0.0208389906197208</v>
      </c>
      <c r="O207" s="266" t="s">
        <v>132</v>
      </c>
      <c r="P207" s="266" t="s">
        <v>20</v>
      </c>
      <c r="T207" s="266" t="s">
        <v>150</v>
      </c>
      <c r="U207" s="266" t="str">
        <f t="shared" si="43"/>
        <v>TRA_Car</v>
      </c>
      <c r="V207" s="266" t="str">
        <f t="shared" si="43"/>
        <v>FH14_15</v>
      </c>
      <c r="W207" s="266">
        <f t="shared" si="37"/>
        <v>0.0201344120759709</v>
      </c>
      <c r="X207" s="266" t="s">
        <v>132</v>
      </c>
      <c r="Y207" s="266" t="s">
        <v>15</v>
      </c>
      <c r="AC207" s="266" t="s">
        <v>150</v>
      </c>
      <c r="AD207" s="266" t="str">
        <f t="shared" si="44"/>
        <v>TRA_Car</v>
      </c>
      <c r="AE207" s="266" t="str">
        <f t="shared" si="44"/>
        <v>FH14_15</v>
      </c>
      <c r="AF207" s="266">
        <f t="shared" si="38"/>
        <v>0.0207530234250215</v>
      </c>
      <c r="AG207" s="266" t="s">
        <v>132</v>
      </c>
      <c r="AH207" s="266" t="s">
        <v>21</v>
      </c>
      <c r="AL207" s="266" t="s">
        <v>150</v>
      </c>
      <c r="AM207" s="266" t="str">
        <f t="shared" si="45"/>
        <v>TRA_Car</v>
      </c>
      <c r="AN207" s="266" t="str">
        <f t="shared" si="45"/>
        <v>FH14_15</v>
      </c>
      <c r="AO207" s="266">
        <f t="shared" si="39"/>
        <v>0.0206212544677413</v>
      </c>
      <c r="AP207" s="266" t="s">
        <v>132</v>
      </c>
      <c r="AQ207" s="266" t="s">
        <v>18</v>
      </c>
      <c r="AU207" s="266" t="s">
        <v>150</v>
      </c>
      <c r="AV207" s="266" t="str">
        <f t="shared" si="46"/>
        <v>TRA_Car</v>
      </c>
      <c r="AW207" s="266" t="str">
        <f t="shared" si="46"/>
        <v>FH14_15</v>
      </c>
      <c r="AX207" s="266">
        <f t="shared" si="40"/>
        <v>0.0211728179792687</v>
      </c>
      <c r="AY207" s="266" t="s">
        <v>132</v>
      </c>
      <c r="AZ207" s="266" t="s">
        <v>17</v>
      </c>
      <c r="BD207" s="266" t="s">
        <v>150</v>
      </c>
      <c r="BE207" s="266" t="str">
        <f t="shared" si="47"/>
        <v>TRA_Car</v>
      </c>
      <c r="BF207" s="266" t="str">
        <f t="shared" si="47"/>
        <v>FH14_15</v>
      </c>
      <c r="BG207" s="266">
        <f t="shared" si="42"/>
        <v>0.0206212544677413</v>
      </c>
      <c r="BH207" s="266" t="s">
        <v>132</v>
      </c>
      <c r="BI207" s="266" t="s">
        <v>19</v>
      </c>
      <c r="BM207" s="266" t="s">
        <v>150</v>
      </c>
      <c r="BN207" s="266" t="str">
        <f t="shared" si="48"/>
        <v>TRA_Car</v>
      </c>
      <c r="BO207" s="266" t="str">
        <f t="shared" si="48"/>
        <v>FH14_15</v>
      </c>
      <c r="BP207" s="266">
        <f t="shared" si="41"/>
        <v>0.0211728179792687</v>
      </c>
      <c r="BQ207" s="266" t="s">
        <v>132</v>
      </c>
      <c r="BR207" s="266" t="s">
        <v>16</v>
      </c>
    </row>
    <row r="208" spans="11:70">
      <c r="K208" s="266" t="s">
        <v>150</v>
      </c>
      <c r="L208" s="266" t="str">
        <f t="shared" si="49"/>
        <v>TRA_Car</v>
      </c>
      <c r="M208" s="266" t="str">
        <f t="shared" si="50"/>
        <v>FH16_17</v>
      </c>
      <c r="N208" s="266">
        <f t="shared" ref="N208:N271" si="51">N160</f>
        <v>0.0211595818818846</v>
      </c>
      <c r="O208" s="266" t="s">
        <v>132</v>
      </c>
      <c r="P208" s="266" t="s">
        <v>20</v>
      </c>
      <c r="T208" s="266" t="s">
        <v>150</v>
      </c>
      <c r="U208" s="266" t="str">
        <f t="shared" si="43"/>
        <v>TRA_Car</v>
      </c>
      <c r="V208" s="266" t="str">
        <f t="shared" si="43"/>
        <v>FH16_17</v>
      </c>
      <c r="W208" s="266">
        <f t="shared" ref="W208:W271" si="52">W160</f>
        <v>0.019900470527556</v>
      </c>
      <c r="X208" s="266" t="s">
        <v>132</v>
      </c>
      <c r="Y208" s="266" t="s">
        <v>15</v>
      </c>
      <c r="AC208" s="266" t="s">
        <v>150</v>
      </c>
      <c r="AD208" s="266" t="str">
        <f t="shared" ref="AD208:AE223" si="53">U208</f>
        <v>TRA_Car</v>
      </c>
      <c r="AE208" s="266" t="str">
        <f t="shared" si="53"/>
        <v>FH16_17</v>
      </c>
      <c r="AF208" s="266">
        <f t="shared" ref="AF208:AF271" si="54">AF160</f>
        <v>0.021834856434323</v>
      </c>
      <c r="AG208" s="266" t="s">
        <v>132</v>
      </c>
      <c r="AH208" s="266" t="s">
        <v>21</v>
      </c>
      <c r="AL208" s="266" t="s">
        <v>150</v>
      </c>
      <c r="AM208" s="266" t="str">
        <f t="shared" ref="AM208:AN223" si="55">AD208</f>
        <v>TRA_Car</v>
      </c>
      <c r="AN208" s="266" t="str">
        <f t="shared" si="55"/>
        <v>FH16_17</v>
      </c>
      <c r="AO208" s="266">
        <f t="shared" ref="AO208:AO271" si="56">AO160</f>
        <v>0.0208617629033817</v>
      </c>
      <c r="AP208" s="266" t="s">
        <v>132</v>
      </c>
      <c r="AQ208" s="266" t="s">
        <v>18</v>
      </c>
      <c r="AU208" s="266" t="s">
        <v>150</v>
      </c>
      <c r="AV208" s="266" t="str">
        <f t="shared" ref="AV208:AW223" si="57">AM208</f>
        <v>TRA_Car</v>
      </c>
      <c r="AW208" s="266" t="str">
        <f t="shared" si="57"/>
        <v>FH16_17</v>
      </c>
      <c r="AX208" s="266">
        <f t="shared" ref="AX208:AX271" si="58">AX160</f>
        <v>0.0213427940914599</v>
      </c>
      <c r="AY208" s="266" t="s">
        <v>132</v>
      </c>
      <c r="AZ208" s="266" t="s">
        <v>17</v>
      </c>
      <c r="BD208" s="266" t="s">
        <v>150</v>
      </c>
      <c r="BE208" s="266" t="str">
        <f t="shared" ref="BE208:BF223" si="59">AV208</f>
        <v>TRA_Car</v>
      </c>
      <c r="BF208" s="266" t="str">
        <f t="shared" si="59"/>
        <v>FH16_17</v>
      </c>
      <c r="BG208" s="266">
        <f t="shared" si="42"/>
        <v>0.0208617629033817</v>
      </c>
      <c r="BH208" s="266" t="s">
        <v>132</v>
      </c>
      <c r="BI208" s="266" t="s">
        <v>19</v>
      </c>
      <c r="BM208" s="266" t="s">
        <v>150</v>
      </c>
      <c r="BN208" s="266" t="str">
        <f t="shared" ref="BN208:BO223" si="60">BE208</f>
        <v>TRA_Car</v>
      </c>
      <c r="BO208" s="266" t="str">
        <f t="shared" si="60"/>
        <v>FH16_17</v>
      </c>
      <c r="BP208" s="266">
        <f t="shared" ref="BP208:BP271" si="61">AX208</f>
        <v>0.0213427940914599</v>
      </c>
      <c r="BQ208" s="266" t="s">
        <v>132</v>
      </c>
      <c r="BR208" s="266" t="s">
        <v>16</v>
      </c>
    </row>
    <row r="209" spans="11:70">
      <c r="K209" s="266" t="s">
        <v>150</v>
      </c>
      <c r="L209" s="266" t="str">
        <f t="shared" si="49"/>
        <v>TRA_Car</v>
      </c>
      <c r="M209" s="266" t="str">
        <f t="shared" si="50"/>
        <v>FH18_19</v>
      </c>
      <c r="N209" s="266">
        <f t="shared" si="51"/>
        <v>0.0212246785407572</v>
      </c>
      <c r="O209" s="266" t="s">
        <v>132</v>
      </c>
      <c r="P209" s="266" t="s">
        <v>20</v>
      </c>
      <c r="T209" s="266" t="s">
        <v>150</v>
      </c>
      <c r="U209" s="266" t="str">
        <f t="shared" ref="U209:V224" si="62">L209</f>
        <v>TRA_Car</v>
      </c>
      <c r="V209" s="266" t="str">
        <f t="shared" si="62"/>
        <v>FH18_19</v>
      </c>
      <c r="W209" s="266">
        <f t="shared" si="52"/>
        <v>0.02010785636109</v>
      </c>
      <c r="X209" s="266" t="s">
        <v>132</v>
      </c>
      <c r="Y209" s="266" t="s">
        <v>15</v>
      </c>
      <c r="AC209" s="266" t="s">
        <v>150</v>
      </c>
      <c r="AD209" s="266" t="str">
        <f t="shared" si="53"/>
        <v>TRA_Car</v>
      </c>
      <c r="AE209" s="266" t="str">
        <f t="shared" si="53"/>
        <v>FH18_19</v>
      </c>
      <c r="AF209" s="266">
        <f t="shared" si="54"/>
        <v>0.0218516633411387</v>
      </c>
      <c r="AG209" s="266" t="s">
        <v>132</v>
      </c>
      <c r="AH209" s="266" t="s">
        <v>21</v>
      </c>
      <c r="AL209" s="266" t="s">
        <v>150</v>
      </c>
      <c r="AM209" s="266" t="str">
        <f t="shared" si="55"/>
        <v>TRA_Car</v>
      </c>
      <c r="AN209" s="266" t="str">
        <f t="shared" si="55"/>
        <v>FH18_19</v>
      </c>
      <c r="AO209" s="266">
        <f t="shared" si="56"/>
        <v>0.0207872227642541</v>
      </c>
      <c r="AP209" s="266" t="s">
        <v>132</v>
      </c>
      <c r="AQ209" s="266" t="s">
        <v>18</v>
      </c>
      <c r="AU209" s="266" t="s">
        <v>150</v>
      </c>
      <c r="AV209" s="266" t="str">
        <f t="shared" si="57"/>
        <v>TRA_Car</v>
      </c>
      <c r="AW209" s="266" t="str">
        <f t="shared" si="57"/>
        <v>FH18_19</v>
      </c>
      <c r="AX209" s="266">
        <f t="shared" si="58"/>
        <v>0.021302546509601</v>
      </c>
      <c r="AY209" s="266" t="s">
        <v>132</v>
      </c>
      <c r="AZ209" s="266" t="s">
        <v>17</v>
      </c>
      <c r="BD209" s="266" t="s">
        <v>150</v>
      </c>
      <c r="BE209" s="266" t="str">
        <f t="shared" si="59"/>
        <v>TRA_Car</v>
      </c>
      <c r="BF209" s="266" t="str">
        <f t="shared" si="59"/>
        <v>FH18_19</v>
      </c>
      <c r="BG209" s="266">
        <f t="shared" si="42"/>
        <v>0.0207872227642541</v>
      </c>
      <c r="BH209" s="266" t="s">
        <v>132</v>
      </c>
      <c r="BI209" s="266" t="s">
        <v>19</v>
      </c>
      <c r="BM209" s="266" t="s">
        <v>150</v>
      </c>
      <c r="BN209" s="266" t="str">
        <f t="shared" si="60"/>
        <v>TRA_Car</v>
      </c>
      <c r="BO209" s="266" t="str">
        <f t="shared" si="60"/>
        <v>FH18_19</v>
      </c>
      <c r="BP209" s="266">
        <f t="shared" si="61"/>
        <v>0.021302546509601</v>
      </c>
      <c r="BQ209" s="266" t="s">
        <v>132</v>
      </c>
      <c r="BR209" s="266" t="s">
        <v>16</v>
      </c>
    </row>
    <row r="210" spans="11:70">
      <c r="K210" s="266" t="s">
        <v>150</v>
      </c>
      <c r="L210" s="266" t="str">
        <f t="shared" si="49"/>
        <v>TRA_Car</v>
      </c>
      <c r="M210" s="266" t="str">
        <f t="shared" si="50"/>
        <v>FH20_21</v>
      </c>
      <c r="N210" s="266">
        <f t="shared" si="51"/>
        <v>0.021196759693815</v>
      </c>
      <c r="O210" s="266" t="s">
        <v>132</v>
      </c>
      <c r="P210" s="266" t="s">
        <v>20</v>
      </c>
      <c r="T210" s="266" t="s">
        <v>150</v>
      </c>
      <c r="U210" s="266" t="str">
        <f t="shared" si="62"/>
        <v>TRA_Car</v>
      </c>
      <c r="V210" s="266" t="str">
        <f t="shared" si="62"/>
        <v>FH20_21</v>
      </c>
      <c r="W210" s="266">
        <f t="shared" si="52"/>
        <v>0.0209690367288275</v>
      </c>
      <c r="X210" s="266" t="s">
        <v>132</v>
      </c>
      <c r="Y210" s="266" t="s">
        <v>15</v>
      </c>
      <c r="AC210" s="266" t="s">
        <v>150</v>
      </c>
      <c r="AD210" s="266" t="str">
        <f t="shared" si="53"/>
        <v>TRA_Car</v>
      </c>
      <c r="AE210" s="266" t="str">
        <f t="shared" si="53"/>
        <v>FH20_21</v>
      </c>
      <c r="AF210" s="266">
        <f t="shared" si="54"/>
        <v>0.0215704297529681</v>
      </c>
      <c r="AG210" s="266" t="s">
        <v>132</v>
      </c>
      <c r="AH210" s="266" t="s">
        <v>21</v>
      </c>
      <c r="AL210" s="266" t="s">
        <v>150</v>
      </c>
      <c r="AM210" s="266" t="str">
        <f t="shared" si="55"/>
        <v>TRA_Car</v>
      </c>
      <c r="AN210" s="266" t="str">
        <f t="shared" si="55"/>
        <v>FH20_21</v>
      </c>
      <c r="AO210" s="266">
        <f t="shared" si="56"/>
        <v>0.0209999265660562</v>
      </c>
      <c r="AP210" s="266" t="s">
        <v>132</v>
      </c>
      <c r="AQ210" s="266" t="s">
        <v>18</v>
      </c>
      <c r="AU210" s="266" t="s">
        <v>150</v>
      </c>
      <c r="AV210" s="266" t="str">
        <f t="shared" si="57"/>
        <v>TRA_Car</v>
      </c>
      <c r="AW210" s="266" t="str">
        <f t="shared" si="57"/>
        <v>FH20_21</v>
      </c>
      <c r="AX210" s="266">
        <f t="shared" si="58"/>
        <v>0.0217291485724036</v>
      </c>
      <c r="AY210" s="266" t="s">
        <v>132</v>
      </c>
      <c r="AZ210" s="266" t="s">
        <v>17</v>
      </c>
      <c r="BD210" s="266" t="s">
        <v>150</v>
      </c>
      <c r="BE210" s="266" t="str">
        <f t="shared" si="59"/>
        <v>TRA_Car</v>
      </c>
      <c r="BF210" s="266" t="str">
        <f t="shared" si="59"/>
        <v>FH20_21</v>
      </c>
      <c r="BG210" s="266">
        <f t="shared" si="42"/>
        <v>0.0209999265660562</v>
      </c>
      <c r="BH210" s="266" t="s">
        <v>132</v>
      </c>
      <c r="BI210" s="266" t="s">
        <v>19</v>
      </c>
      <c r="BM210" s="266" t="s">
        <v>150</v>
      </c>
      <c r="BN210" s="266" t="str">
        <f t="shared" si="60"/>
        <v>TRA_Car</v>
      </c>
      <c r="BO210" s="266" t="str">
        <f t="shared" si="60"/>
        <v>FH20_21</v>
      </c>
      <c r="BP210" s="266">
        <f t="shared" si="61"/>
        <v>0.0217291485724036</v>
      </c>
      <c r="BQ210" s="266" t="s">
        <v>132</v>
      </c>
      <c r="BR210" s="266" t="s">
        <v>16</v>
      </c>
    </row>
    <row r="211" spans="11:70">
      <c r="K211" s="330" t="s">
        <v>150</v>
      </c>
      <c r="L211" s="266" t="str">
        <f t="shared" si="49"/>
        <v>TRA_Car</v>
      </c>
      <c r="M211" s="266" t="str">
        <f t="shared" si="50"/>
        <v>FH22_23</v>
      </c>
      <c r="N211" s="266">
        <f t="shared" si="51"/>
        <v>0.0213786036359911</v>
      </c>
      <c r="O211" s="266" t="s">
        <v>132</v>
      </c>
      <c r="P211" s="266" t="s">
        <v>20</v>
      </c>
      <c r="T211" s="266" t="s">
        <v>150</v>
      </c>
      <c r="U211" s="266" t="str">
        <f t="shared" si="62"/>
        <v>TRA_Car</v>
      </c>
      <c r="V211" s="266" t="str">
        <f t="shared" si="62"/>
        <v>FH22_23</v>
      </c>
      <c r="W211" s="266">
        <f t="shared" si="52"/>
        <v>0.0206911985722815</v>
      </c>
      <c r="X211" s="266" t="s">
        <v>132</v>
      </c>
      <c r="Y211" s="266" t="s">
        <v>15</v>
      </c>
      <c r="AC211" s="266" t="s">
        <v>150</v>
      </c>
      <c r="AD211" s="266" t="str">
        <f t="shared" si="53"/>
        <v>TRA_Car</v>
      </c>
      <c r="AE211" s="266" t="str">
        <f t="shared" si="53"/>
        <v>FH22_23</v>
      </c>
      <c r="AF211" s="266">
        <f t="shared" si="54"/>
        <v>0.0217091411685177</v>
      </c>
      <c r="AG211" s="266" t="s">
        <v>132</v>
      </c>
      <c r="AH211" s="266" t="s">
        <v>21</v>
      </c>
      <c r="AL211" s="266" t="s">
        <v>150</v>
      </c>
      <c r="AM211" s="266" t="str">
        <f t="shared" si="55"/>
        <v>TRA_Car</v>
      </c>
      <c r="AN211" s="266" t="str">
        <f t="shared" si="55"/>
        <v>FH22_23</v>
      </c>
      <c r="AO211" s="266">
        <f t="shared" si="56"/>
        <v>0.0212075715419054</v>
      </c>
      <c r="AP211" s="266" t="s">
        <v>132</v>
      </c>
      <c r="AQ211" s="266" t="s">
        <v>18</v>
      </c>
      <c r="AU211" s="266" t="s">
        <v>150</v>
      </c>
      <c r="AV211" s="266" t="str">
        <f t="shared" si="57"/>
        <v>TRA_Car</v>
      </c>
      <c r="AW211" s="266" t="str">
        <f t="shared" si="57"/>
        <v>FH22_23</v>
      </c>
      <c r="AX211" s="266">
        <f t="shared" si="58"/>
        <v>0.0225545958608362</v>
      </c>
      <c r="AY211" s="266" t="s">
        <v>132</v>
      </c>
      <c r="AZ211" s="266" t="s">
        <v>17</v>
      </c>
      <c r="BD211" s="266" t="s">
        <v>150</v>
      </c>
      <c r="BE211" s="266" t="str">
        <f t="shared" si="59"/>
        <v>TRA_Car</v>
      </c>
      <c r="BF211" s="266" t="str">
        <f t="shared" si="59"/>
        <v>FH22_23</v>
      </c>
      <c r="BG211" s="266">
        <f t="shared" si="42"/>
        <v>0.0212075715419054</v>
      </c>
      <c r="BH211" s="266" t="s">
        <v>132</v>
      </c>
      <c r="BI211" s="266" t="s">
        <v>19</v>
      </c>
      <c r="BM211" s="266" t="s">
        <v>150</v>
      </c>
      <c r="BN211" s="266" t="str">
        <f t="shared" si="60"/>
        <v>TRA_Car</v>
      </c>
      <c r="BO211" s="266" t="str">
        <f t="shared" si="60"/>
        <v>FH22_23</v>
      </c>
      <c r="BP211" s="266">
        <f t="shared" si="61"/>
        <v>0.0225545958608362</v>
      </c>
      <c r="BQ211" s="266" t="s">
        <v>132</v>
      </c>
      <c r="BR211" s="266" t="s">
        <v>16</v>
      </c>
    </row>
    <row r="212" spans="11:70">
      <c r="K212" s="266" t="s">
        <v>150</v>
      </c>
      <c r="L212" s="266" t="str">
        <f t="shared" si="49"/>
        <v>TRA_Car</v>
      </c>
      <c r="M212" s="266" t="str">
        <f t="shared" si="50"/>
        <v>WH0_1</v>
      </c>
      <c r="N212" s="266">
        <f t="shared" si="51"/>
        <v>0.0233000948138204</v>
      </c>
      <c r="O212" s="266" t="s">
        <v>132</v>
      </c>
      <c r="P212" s="266" t="s">
        <v>20</v>
      </c>
      <c r="T212" s="266" t="s">
        <v>150</v>
      </c>
      <c r="U212" s="266" t="str">
        <f t="shared" si="62"/>
        <v>TRA_Car</v>
      </c>
      <c r="V212" s="266" t="str">
        <f t="shared" si="62"/>
        <v>WH0_1</v>
      </c>
      <c r="W212" s="266">
        <f t="shared" si="52"/>
        <v>0.027052832396289</v>
      </c>
      <c r="X212" s="266" t="s">
        <v>132</v>
      </c>
      <c r="Y212" s="266" t="s">
        <v>15</v>
      </c>
      <c r="AC212" s="266" t="s">
        <v>150</v>
      </c>
      <c r="AD212" s="266" t="str">
        <f t="shared" si="53"/>
        <v>TRA_Car</v>
      </c>
      <c r="AE212" s="266" t="str">
        <f t="shared" si="53"/>
        <v>WH0_1</v>
      </c>
      <c r="AF212" s="266">
        <f t="shared" si="54"/>
        <v>0.0269775312483662</v>
      </c>
      <c r="AG212" s="266" t="s">
        <v>132</v>
      </c>
      <c r="AH212" s="266" t="s">
        <v>21</v>
      </c>
      <c r="AL212" s="266" t="s">
        <v>150</v>
      </c>
      <c r="AM212" s="266" t="str">
        <f t="shared" si="55"/>
        <v>TRA_Car</v>
      </c>
      <c r="AN212" s="266" t="str">
        <f t="shared" si="55"/>
        <v>WH0_1</v>
      </c>
      <c r="AO212" s="266">
        <f t="shared" si="56"/>
        <v>0.0260079601453114</v>
      </c>
      <c r="AP212" s="266" t="s">
        <v>132</v>
      </c>
      <c r="AQ212" s="266" t="s">
        <v>18</v>
      </c>
      <c r="AU212" s="266" t="s">
        <v>150</v>
      </c>
      <c r="AV212" s="266" t="str">
        <f t="shared" si="57"/>
        <v>TRA_Car</v>
      </c>
      <c r="AW212" s="266" t="str">
        <f t="shared" si="57"/>
        <v>WH0_1</v>
      </c>
      <c r="AX212" s="266">
        <f t="shared" si="58"/>
        <v>0.0251920133192881</v>
      </c>
      <c r="AY212" s="266" t="s">
        <v>132</v>
      </c>
      <c r="AZ212" s="266" t="s">
        <v>17</v>
      </c>
      <c r="BD212" s="266" t="s">
        <v>150</v>
      </c>
      <c r="BE212" s="266" t="str">
        <f t="shared" si="59"/>
        <v>TRA_Car</v>
      </c>
      <c r="BF212" s="266" t="str">
        <f t="shared" si="59"/>
        <v>WH0_1</v>
      </c>
      <c r="BG212" s="266">
        <f t="shared" si="42"/>
        <v>0.0260079601453114</v>
      </c>
      <c r="BH212" s="266" t="s">
        <v>132</v>
      </c>
      <c r="BI212" s="266" t="s">
        <v>19</v>
      </c>
      <c r="BM212" s="266" t="s">
        <v>150</v>
      </c>
      <c r="BN212" s="266" t="str">
        <f t="shared" si="60"/>
        <v>TRA_Car</v>
      </c>
      <c r="BO212" s="266" t="str">
        <f t="shared" si="60"/>
        <v>WH0_1</v>
      </c>
      <c r="BP212" s="266">
        <f t="shared" si="61"/>
        <v>0.0251920133192881</v>
      </c>
      <c r="BQ212" s="266" t="s">
        <v>132</v>
      </c>
      <c r="BR212" s="266" t="s">
        <v>16</v>
      </c>
    </row>
    <row r="213" spans="11:70">
      <c r="K213" s="266" t="s">
        <v>150</v>
      </c>
      <c r="L213" s="266" t="str">
        <f t="shared" si="49"/>
        <v>TRA_Car</v>
      </c>
      <c r="M213" s="266" t="str">
        <f t="shared" si="50"/>
        <v>WH2_3</v>
      </c>
      <c r="N213" s="266">
        <f t="shared" si="51"/>
        <v>0.0229492798370929</v>
      </c>
      <c r="O213" s="266" t="s">
        <v>132</v>
      </c>
      <c r="P213" s="266" t="s">
        <v>20</v>
      </c>
      <c r="T213" s="266" t="s">
        <v>150</v>
      </c>
      <c r="U213" s="266" t="str">
        <f t="shared" si="62"/>
        <v>TRA_Car</v>
      </c>
      <c r="V213" s="266" t="str">
        <f t="shared" si="62"/>
        <v>WH2_3</v>
      </c>
      <c r="W213" s="266">
        <f t="shared" si="52"/>
        <v>0.025013577036883</v>
      </c>
      <c r="X213" s="266" t="s">
        <v>132</v>
      </c>
      <c r="Y213" s="266" t="s">
        <v>15</v>
      </c>
      <c r="AC213" s="266" t="s">
        <v>150</v>
      </c>
      <c r="AD213" s="266" t="str">
        <f t="shared" si="53"/>
        <v>TRA_Car</v>
      </c>
      <c r="AE213" s="266" t="str">
        <f t="shared" si="53"/>
        <v>WH2_3</v>
      </c>
      <c r="AF213" s="266">
        <f t="shared" si="54"/>
        <v>0.026652958693426</v>
      </c>
      <c r="AG213" s="266" t="s">
        <v>132</v>
      </c>
      <c r="AH213" s="266" t="s">
        <v>21</v>
      </c>
      <c r="AL213" s="266" t="s">
        <v>150</v>
      </c>
      <c r="AM213" s="266" t="str">
        <f t="shared" si="55"/>
        <v>TRA_Car</v>
      </c>
      <c r="AN213" s="266" t="str">
        <f t="shared" si="55"/>
        <v>WH2_3</v>
      </c>
      <c r="AO213" s="266">
        <f t="shared" si="56"/>
        <v>0.0252822319214758</v>
      </c>
      <c r="AP213" s="266" t="s">
        <v>132</v>
      </c>
      <c r="AQ213" s="266" t="s">
        <v>18</v>
      </c>
      <c r="AU213" s="266" t="s">
        <v>150</v>
      </c>
      <c r="AV213" s="266" t="str">
        <f t="shared" si="57"/>
        <v>TRA_Car</v>
      </c>
      <c r="AW213" s="266" t="str">
        <f t="shared" si="57"/>
        <v>WH2_3</v>
      </c>
      <c r="AX213" s="266">
        <f t="shared" si="58"/>
        <v>0.0240114562974125</v>
      </c>
      <c r="AY213" s="266" t="s">
        <v>132</v>
      </c>
      <c r="AZ213" s="266" t="s">
        <v>17</v>
      </c>
      <c r="BD213" s="266" t="s">
        <v>150</v>
      </c>
      <c r="BE213" s="266" t="str">
        <f t="shared" si="59"/>
        <v>TRA_Car</v>
      </c>
      <c r="BF213" s="266" t="str">
        <f t="shared" si="59"/>
        <v>WH2_3</v>
      </c>
      <c r="BG213" s="266">
        <f t="shared" si="42"/>
        <v>0.0252822319214758</v>
      </c>
      <c r="BH213" s="266" t="s">
        <v>132</v>
      </c>
      <c r="BI213" s="266" t="s">
        <v>19</v>
      </c>
      <c r="BM213" s="266" t="s">
        <v>150</v>
      </c>
      <c r="BN213" s="266" t="str">
        <f t="shared" si="60"/>
        <v>TRA_Car</v>
      </c>
      <c r="BO213" s="266" t="str">
        <f t="shared" si="60"/>
        <v>WH2_3</v>
      </c>
      <c r="BP213" s="266">
        <f t="shared" si="61"/>
        <v>0.0240114562974125</v>
      </c>
      <c r="BQ213" s="266" t="s">
        <v>132</v>
      </c>
      <c r="BR213" s="266" t="s">
        <v>16</v>
      </c>
    </row>
    <row r="214" spans="11:70">
      <c r="K214" s="266" t="s">
        <v>150</v>
      </c>
      <c r="L214" s="266" t="str">
        <f t="shared" si="49"/>
        <v>TRA_Car</v>
      </c>
      <c r="M214" s="266" t="str">
        <f t="shared" si="50"/>
        <v>WH4_5</v>
      </c>
      <c r="N214" s="266">
        <f t="shared" si="51"/>
        <v>0.0222223809455457</v>
      </c>
      <c r="O214" s="266" t="s">
        <v>132</v>
      </c>
      <c r="P214" s="266" t="s">
        <v>20</v>
      </c>
      <c r="T214" s="266" t="s">
        <v>150</v>
      </c>
      <c r="U214" s="266" t="str">
        <f t="shared" si="62"/>
        <v>TRA_Car</v>
      </c>
      <c r="V214" s="266" t="str">
        <f t="shared" si="62"/>
        <v>WH4_5</v>
      </c>
      <c r="W214" s="266">
        <f t="shared" si="52"/>
        <v>0.023696203770169</v>
      </c>
      <c r="X214" s="266" t="s">
        <v>132</v>
      </c>
      <c r="Y214" s="266" t="s">
        <v>15</v>
      </c>
      <c r="AC214" s="266" t="s">
        <v>150</v>
      </c>
      <c r="AD214" s="266" t="str">
        <f t="shared" si="53"/>
        <v>TRA_Car</v>
      </c>
      <c r="AE214" s="266" t="str">
        <f t="shared" si="53"/>
        <v>WH4_5</v>
      </c>
      <c r="AF214" s="266">
        <f t="shared" si="54"/>
        <v>0.0249170715686325</v>
      </c>
      <c r="AG214" s="266" t="s">
        <v>132</v>
      </c>
      <c r="AH214" s="266" t="s">
        <v>21</v>
      </c>
      <c r="AL214" s="266" t="s">
        <v>150</v>
      </c>
      <c r="AM214" s="266" t="str">
        <f t="shared" si="55"/>
        <v>TRA_Car</v>
      </c>
      <c r="AN214" s="266" t="str">
        <f t="shared" si="55"/>
        <v>WH4_5</v>
      </c>
      <c r="AO214" s="266">
        <f t="shared" si="56"/>
        <v>0.0239165993198236</v>
      </c>
      <c r="AP214" s="266" t="s">
        <v>132</v>
      </c>
      <c r="AQ214" s="266" t="s">
        <v>18</v>
      </c>
      <c r="AU214" s="266" t="s">
        <v>150</v>
      </c>
      <c r="AV214" s="266" t="str">
        <f t="shared" si="57"/>
        <v>TRA_Car</v>
      </c>
      <c r="AW214" s="266" t="str">
        <f t="shared" si="57"/>
        <v>WH4_5</v>
      </c>
      <c r="AX214" s="266">
        <f t="shared" si="58"/>
        <v>0.021583935635486</v>
      </c>
      <c r="AY214" s="266" t="s">
        <v>132</v>
      </c>
      <c r="AZ214" s="266" t="s">
        <v>17</v>
      </c>
      <c r="BD214" s="266" t="s">
        <v>150</v>
      </c>
      <c r="BE214" s="266" t="str">
        <f t="shared" si="59"/>
        <v>TRA_Car</v>
      </c>
      <c r="BF214" s="266" t="str">
        <f t="shared" si="59"/>
        <v>WH4_5</v>
      </c>
      <c r="BG214" s="266">
        <f t="shared" si="42"/>
        <v>0.0239165993198236</v>
      </c>
      <c r="BH214" s="266" t="s">
        <v>132</v>
      </c>
      <c r="BI214" s="266" t="s">
        <v>19</v>
      </c>
      <c r="BM214" s="266" t="s">
        <v>150</v>
      </c>
      <c r="BN214" s="266" t="str">
        <f t="shared" si="60"/>
        <v>TRA_Car</v>
      </c>
      <c r="BO214" s="266" t="str">
        <f t="shared" si="60"/>
        <v>WH4_5</v>
      </c>
      <c r="BP214" s="266">
        <f t="shared" si="61"/>
        <v>0.021583935635486</v>
      </c>
      <c r="BQ214" s="266" t="s">
        <v>132</v>
      </c>
      <c r="BR214" s="266" t="s">
        <v>16</v>
      </c>
    </row>
    <row r="215" spans="11:70">
      <c r="K215" s="330" t="s">
        <v>150</v>
      </c>
      <c r="L215" s="266" t="str">
        <f t="shared" si="49"/>
        <v>TRA_Car</v>
      </c>
      <c r="M215" s="266" t="str">
        <f t="shared" si="50"/>
        <v>WH6_7</v>
      </c>
      <c r="N215" s="266">
        <f t="shared" si="51"/>
        <v>0.0212585220509218</v>
      </c>
      <c r="O215" s="266" t="s">
        <v>132</v>
      </c>
      <c r="P215" s="266" t="s">
        <v>20</v>
      </c>
      <c r="T215" s="266" t="s">
        <v>150</v>
      </c>
      <c r="U215" s="266" t="str">
        <f t="shared" si="62"/>
        <v>TRA_Car</v>
      </c>
      <c r="V215" s="266" t="str">
        <f t="shared" si="62"/>
        <v>WH6_7</v>
      </c>
      <c r="W215" s="266">
        <f t="shared" si="52"/>
        <v>0.0235544674010497</v>
      </c>
      <c r="X215" s="266" t="s">
        <v>132</v>
      </c>
      <c r="Y215" s="266" t="s">
        <v>15</v>
      </c>
      <c r="AC215" s="266" t="s">
        <v>150</v>
      </c>
      <c r="AD215" s="266" t="str">
        <f t="shared" si="53"/>
        <v>TRA_Car</v>
      </c>
      <c r="AE215" s="266" t="str">
        <f t="shared" si="53"/>
        <v>WH6_7</v>
      </c>
      <c r="AF215" s="266">
        <f t="shared" si="54"/>
        <v>0.0223149487779418</v>
      </c>
      <c r="AG215" s="266" t="s">
        <v>132</v>
      </c>
      <c r="AH215" s="266" t="s">
        <v>21</v>
      </c>
      <c r="AL215" s="266" t="s">
        <v>150</v>
      </c>
      <c r="AM215" s="266" t="str">
        <f t="shared" si="55"/>
        <v>TRA_Car</v>
      </c>
      <c r="AN215" s="266" t="str">
        <f t="shared" si="55"/>
        <v>WH6_7</v>
      </c>
      <c r="AO215" s="266">
        <f t="shared" si="56"/>
        <v>0.0226308904433103</v>
      </c>
      <c r="AP215" s="266" t="s">
        <v>132</v>
      </c>
      <c r="AQ215" s="266" t="s">
        <v>18</v>
      </c>
      <c r="AU215" s="266" t="s">
        <v>150</v>
      </c>
      <c r="AV215" s="266" t="str">
        <f t="shared" si="57"/>
        <v>TRA_Car</v>
      </c>
      <c r="AW215" s="266" t="str">
        <f t="shared" si="57"/>
        <v>WH6_7</v>
      </c>
      <c r="AX215" s="266">
        <f t="shared" si="58"/>
        <v>0.0195664574996017</v>
      </c>
      <c r="AY215" s="266" t="s">
        <v>132</v>
      </c>
      <c r="AZ215" s="266" t="s">
        <v>17</v>
      </c>
      <c r="BD215" s="266" t="s">
        <v>150</v>
      </c>
      <c r="BE215" s="266" t="str">
        <f t="shared" si="59"/>
        <v>TRA_Car</v>
      </c>
      <c r="BF215" s="266" t="str">
        <f t="shared" si="59"/>
        <v>WH6_7</v>
      </c>
      <c r="BG215" s="266">
        <f t="shared" si="42"/>
        <v>0.0226308904433103</v>
      </c>
      <c r="BH215" s="266" t="s">
        <v>132</v>
      </c>
      <c r="BI215" s="266" t="s">
        <v>19</v>
      </c>
      <c r="BM215" s="266" t="s">
        <v>150</v>
      </c>
      <c r="BN215" s="266" t="str">
        <f t="shared" si="60"/>
        <v>TRA_Car</v>
      </c>
      <c r="BO215" s="266" t="str">
        <f t="shared" si="60"/>
        <v>WH6_7</v>
      </c>
      <c r="BP215" s="266">
        <f t="shared" si="61"/>
        <v>0.0195664574996017</v>
      </c>
      <c r="BQ215" s="266" t="s">
        <v>132</v>
      </c>
      <c r="BR215" s="266" t="s">
        <v>16</v>
      </c>
    </row>
    <row r="216" spans="11:70">
      <c r="K216" s="266" t="s">
        <v>150</v>
      </c>
      <c r="L216" s="266" t="str">
        <f t="shared" si="49"/>
        <v>TRA_Car</v>
      </c>
      <c r="M216" s="266" t="str">
        <f t="shared" si="50"/>
        <v>WH8_9</v>
      </c>
      <c r="N216" s="266">
        <f t="shared" si="51"/>
        <v>0.0207811308875425</v>
      </c>
      <c r="O216" s="266" t="s">
        <v>132</v>
      </c>
      <c r="P216" s="266" t="s">
        <v>20</v>
      </c>
      <c r="T216" s="266" t="s">
        <v>150</v>
      </c>
      <c r="U216" s="266" t="str">
        <f t="shared" si="62"/>
        <v>TRA_Car</v>
      </c>
      <c r="V216" s="266" t="str">
        <f t="shared" si="62"/>
        <v>WH8_9</v>
      </c>
      <c r="W216" s="266">
        <f t="shared" si="52"/>
        <v>0.0243002057667018</v>
      </c>
      <c r="X216" s="266" t="s">
        <v>132</v>
      </c>
      <c r="Y216" s="266" t="s">
        <v>15</v>
      </c>
      <c r="AC216" s="266" t="s">
        <v>150</v>
      </c>
      <c r="AD216" s="266" t="str">
        <f t="shared" si="53"/>
        <v>TRA_Car</v>
      </c>
      <c r="AE216" s="266" t="str">
        <f t="shared" si="53"/>
        <v>WH8_9</v>
      </c>
      <c r="AF216" s="266">
        <f t="shared" si="54"/>
        <v>0.0206945793819697</v>
      </c>
      <c r="AG216" s="266" t="s">
        <v>132</v>
      </c>
      <c r="AH216" s="266" t="s">
        <v>21</v>
      </c>
      <c r="AL216" s="266" t="s">
        <v>150</v>
      </c>
      <c r="AM216" s="266" t="str">
        <f t="shared" si="55"/>
        <v>TRA_Car</v>
      </c>
      <c r="AN216" s="266" t="str">
        <f t="shared" si="55"/>
        <v>WH8_9</v>
      </c>
      <c r="AO216" s="266">
        <f t="shared" si="56"/>
        <v>0.0221985165054664</v>
      </c>
      <c r="AP216" s="266" t="s">
        <v>132</v>
      </c>
      <c r="AQ216" s="266" t="s">
        <v>18</v>
      </c>
      <c r="AU216" s="266" t="s">
        <v>150</v>
      </c>
      <c r="AV216" s="266" t="str">
        <f t="shared" si="57"/>
        <v>TRA_Car</v>
      </c>
      <c r="AW216" s="266" t="str">
        <f t="shared" si="57"/>
        <v>WH8_9</v>
      </c>
      <c r="AX216" s="266">
        <f t="shared" si="58"/>
        <v>0.0189268898351184</v>
      </c>
      <c r="AY216" s="266" t="s">
        <v>132</v>
      </c>
      <c r="AZ216" s="266" t="s">
        <v>17</v>
      </c>
      <c r="BD216" s="266" t="s">
        <v>150</v>
      </c>
      <c r="BE216" s="266" t="str">
        <f t="shared" si="59"/>
        <v>TRA_Car</v>
      </c>
      <c r="BF216" s="266" t="str">
        <f t="shared" si="59"/>
        <v>WH8_9</v>
      </c>
      <c r="BG216" s="266">
        <f t="shared" si="42"/>
        <v>0.0221985165054664</v>
      </c>
      <c r="BH216" s="266" t="s">
        <v>132</v>
      </c>
      <c r="BI216" s="266" t="s">
        <v>19</v>
      </c>
      <c r="BM216" s="266" t="s">
        <v>150</v>
      </c>
      <c r="BN216" s="266" t="str">
        <f t="shared" si="60"/>
        <v>TRA_Car</v>
      </c>
      <c r="BO216" s="266" t="str">
        <f t="shared" si="60"/>
        <v>WH8_9</v>
      </c>
      <c r="BP216" s="266">
        <f t="shared" si="61"/>
        <v>0.0189268898351184</v>
      </c>
      <c r="BQ216" s="266" t="s">
        <v>132</v>
      </c>
      <c r="BR216" s="266" t="s">
        <v>16</v>
      </c>
    </row>
    <row r="217" spans="11:70">
      <c r="K217" s="266" t="s">
        <v>150</v>
      </c>
      <c r="L217" s="266" t="str">
        <f t="shared" si="49"/>
        <v>TRA_Car</v>
      </c>
      <c r="M217" s="266" t="str">
        <f t="shared" si="50"/>
        <v>WH10_11</v>
      </c>
      <c r="N217" s="266">
        <f t="shared" si="51"/>
        <v>0.0207247431264493</v>
      </c>
      <c r="O217" s="266" t="s">
        <v>132</v>
      </c>
      <c r="P217" s="266" t="s">
        <v>20</v>
      </c>
      <c r="T217" s="266" t="s">
        <v>150</v>
      </c>
      <c r="U217" s="266" t="str">
        <f t="shared" si="62"/>
        <v>TRA_Car</v>
      </c>
      <c r="V217" s="266" t="str">
        <f t="shared" si="62"/>
        <v>WH10_11</v>
      </c>
      <c r="W217" s="266">
        <f t="shared" si="52"/>
        <v>0.0269606064596627</v>
      </c>
      <c r="X217" s="266" t="s">
        <v>132</v>
      </c>
      <c r="Y217" s="266" t="s">
        <v>15</v>
      </c>
      <c r="AC217" s="266" t="s">
        <v>150</v>
      </c>
      <c r="AD217" s="266" t="str">
        <f t="shared" si="53"/>
        <v>TRA_Car</v>
      </c>
      <c r="AE217" s="266" t="str">
        <f t="shared" si="53"/>
        <v>WH10_11</v>
      </c>
      <c r="AF217" s="266">
        <f t="shared" si="54"/>
        <v>0.0203373562220637</v>
      </c>
      <c r="AG217" s="266" t="s">
        <v>132</v>
      </c>
      <c r="AH217" s="266" t="s">
        <v>21</v>
      </c>
      <c r="AL217" s="266" t="s">
        <v>150</v>
      </c>
      <c r="AM217" s="266" t="str">
        <f t="shared" si="55"/>
        <v>TRA_Car</v>
      </c>
      <c r="AN217" s="266" t="str">
        <f t="shared" si="55"/>
        <v>WH10_11</v>
      </c>
      <c r="AO217" s="266">
        <f t="shared" si="56"/>
        <v>0.0228944317474162</v>
      </c>
      <c r="AP217" s="266" t="s">
        <v>132</v>
      </c>
      <c r="AQ217" s="266" t="s">
        <v>18</v>
      </c>
      <c r="AU217" s="266" t="s">
        <v>150</v>
      </c>
      <c r="AV217" s="266" t="str">
        <f t="shared" si="57"/>
        <v>TRA_Car</v>
      </c>
      <c r="AW217" s="266" t="str">
        <f t="shared" si="57"/>
        <v>WH10_11</v>
      </c>
      <c r="AX217" s="266">
        <f t="shared" si="58"/>
        <v>0.0193167729407143</v>
      </c>
      <c r="AY217" s="266" t="s">
        <v>132</v>
      </c>
      <c r="AZ217" s="266" t="s">
        <v>17</v>
      </c>
      <c r="BD217" s="266" t="s">
        <v>150</v>
      </c>
      <c r="BE217" s="266" t="str">
        <f t="shared" si="59"/>
        <v>TRA_Car</v>
      </c>
      <c r="BF217" s="266" t="str">
        <f t="shared" si="59"/>
        <v>WH10_11</v>
      </c>
      <c r="BG217" s="266">
        <f t="shared" si="42"/>
        <v>0.0228944317474162</v>
      </c>
      <c r="BH217" s="266" t="s">
        <v>132</v>
      </c>
      <c r="BI217" s="266" t="s">
        <v>19</v>
      </c>
      <c r="BM217" s="266" t="s">
        <v>150</v>
      </c>
      <c r="BN217" s="266" t="str">
        <f t="shared" si="60"/>
        <v>TRA_Car</v>
      </c>
      <c r="BO217" s="266" t="str">
        <f t="shared" si="60"/>
        <v>WH10_11</v>
      </c>
      <c r="BP217" s="266">
        <f t="shared" si="61"/>
        <v>0.0193167729407143</v>
      </c>
      <c r="BQ217" s="266" t="s">
        <v>132</v>
      </c>
      <c r="BR217" s="266" t="s">
        <v>16</v>
      </c>
    </row>
    <row r="218" spans="11:70">
      <c r="K218" s="266" t="s">
        <v>150</v>
      </c>
      <c r="L218" s="266" t="str">
        <f t="shared" si="49"/>
        <v>TRA_Car</v>
      </c>
      <c r="M218" s="266" t="str">
        <f t="shared" si="50"/>
        <v>WH12_13</v>
      </c>
      <c r="N218" s="266">
        <f t="shared" si="51"/>
        <v>0.0213134263086159</v>
      </c>
      <c r="O218" s="266" t="s">
        <v>132</v>
      </c>
      <c r="P218" s="266" t="s">
        <v>20</v>
      </c>
      <c r="T218" s="266" t="s">
        <v>150</v>
      </c>
      <c r="U218" s="266" t="str">
        <f t="shared" si="62"/>
        <v>TRA_Car</v>
      </c>
      <c r="V218" s="266" t="str">
        <f t="shared" si="62"/>
        <v>WH12_13</v>
      </c>
      <c r="W218" s="266">
        <f t="shared" si="52"/>
        <v>0.0281941532212526</v>
      </c>
      <c r="X218" s="266" t="s">
        <v>132</v>
      </c>
      <c r="Y218" s="266" t="s">
        <v>15</v>
      </c>
      <c r="AC218" s="266" t="s">
        <v>150</v>
      </c>
      <c r="AD218" s="266" t="str">
        <f t="shared" si="53"/>
        <v>TRA_Car</v>
      </c>
      <c r="AE218" s="266" t="str">
        <f t="shared" si="53"/>
        <v>WH12_13</v>
      </c>
      <c r="AF218" s="266">
        <f t="shared" si="54"/>
        <v>0.0215779233299048</v>
      </c>
      <c r="AG218" s="266" t="s">
        <v>132</v>
      </c>
      <c r="AH218" s="266" t="s">
        <v>21</v>
      </c>
      <c r="AL218" s="266" t="s">
        <v>150</v>
      </c>
      <c r="AM218" s="266" t="str">
        <f t="shared" si="55"/>
        <v>TRA_Car</v>
      </c>
      <c r="AN218" s="266" t="str">
        <f t="shared" si="55"/>
        <v>WH12_13</v>
      </c>
      <c r="AO218" s="266">
        <f t="shared" si="56"/>
        <v>0.0243699220566265</v>
      </c>
      <c r="AP218" s="266" t="s">
        <v>132</v>
      </c>
      <c r="AQ218" s="266" t="s">
        <v>18</v>
      </c>
      <c r="AU218" s="266" t="s">
        <v>150</v>
      </c>
      <c r="AV218" s="266" t="str">
        <f t="shared" si="57"/>
        <v>TRA_Car</v>
      </c>
      <c r="AW218" s="266" t="str">
        <f t="shared" si="57"/>
        <v>WH12_13</v>
      </c>
      <c r="AX218" s="266">
        <f t="shared" si="58"/>
        <v>0.0217136791659968</v>
      </c>
      <c r="AY218" s="266" t="s">
        <v>132</v>
      </c>
      <c r="AZ218" s="266" t="s">
        <v>17</v>
      </c>
      <c r="BD218" s="266" t="s">
        <v>150</v>
      </c>
      <c r="BE218" s="266" t="str">
        <f t="shared" si="59"/>
        <v>TRA_Car</v>
      </c>
      <c r="BF218" s="266" t="str">
        <f t="shared" si="59"/>
        <v>WH12_13</v>
      </c>
      <c r="BG218" s="266">
        <f t="shared" si="42"/>
        <v>0.0243699220566265</v>
      </c>
      <c r="BH218" s="266" t="s">
        <v>132</v>
      </c>
      <c r="BI218" s="266" t="s">
        <v>19</v>
      </c>
      <c r="BM218" s="266" t="s">
        <v>150</v>
      </c>
      <c r="BN218" s="266" t="str">
        <f t="shared" si="60"/>
        <v>TRA_Car</v>
      </c>
      <c r="BO218" s="266" t="str">
        <f t="shared" si="60"/>
        <v>WH12_13</v>
      </c>
      <c r="BP218" s="266">
        <f t="shared" si="61"/>
        <v>0.0217136791659968</v>
      </c>
      <c r="BQ218" s="266" t="s">
        <v>132</v>
      </c>
      <c r="BR218" s="266" t="s">
        <v>16</v>
      </c>
    </row>
    <row r="219" spans="11:70">
      <c r="K219" s="330" t="s">
        <v>150</v>
      </c>
      <c r="L219" s="266" t="str">
        <f t="shared" si="49"/>
        <v>TRA_Car</v>
      </c>
      <c r="M219" s="266" t="str">
        <f t="shared" si="50"/>
        <v>WH14_15</v>
      </c>
      <c r="N219" s="266">
        <f t="shared" si="51"/>
        <v>0.0224691056303517</v>
      </c>
      <c r="O219" s="266" t="s">
        <v>132</v>
      </c>
      <c r="P219" s="266" t="s">
        <v>20</v>
      </c>
      <c r="T219" s="266" t="s">
        <v>150</v>
      </c>
      <c r="U219" s="266" t="str">
        <f t="shared" si="62"/>
        <v>TRA_Car</v>
      </c>
      <c r="V219" s="266" t="str">
        <f t="shared" si="62"/>
        <v>WH14_15</v>
      </c>
      <c r="W219" s="266">
        <f t="shared" si="52"/>
        <v>0.0277591077183275</v>
      </c>
      <c r="X219" s="266" t="s">
        <v>132</v>
      </c>
      <c r="Y219" s="266" t="s">
        <v>15</v>
      </c>
      <c r="AC219" s="266" t="s">
        <v>150</v>
      </c>
      <c r="AD219" s="266" t="str">
        <f t="shared" si="53"/>
        <v>TRA_Car</v>
      </c>
      <c r="AE219" s="266" t="str">
        <f t="shared" si="53"/>
        <v>WH14_15</v>
      </c>
      <c r="AF219" s="266">
        <f t="shared" si="54"/>
        <v>0.0244372230846757</v>
      </c>
      <c r="AG219" s="266" t="s">
        <v>132</v>
      </c>
      <c r="AH219" s="266" t="s">
        <v>21</v>
      </c>
      <c r="AL219" s="266" t="s">
        <v>150</v>
      </c>
      <c r="AM219" s="266" t="str">
        <f t="shared" si="55"/>
        <v>TRA_Car</v>
      </c>
      <c r="AN219" s="266" t="str">
        <f t="shared" si="55"/>
        <v>WH14_15</v>
      </c>
      <c r="AO219" s="266">
        <f t="shared" si="56"/>
        <v>0.0252966565536165</v>
      </c>
      <c r="AP219" s="266" t="s">
        <v>132</v>
      </c>
      <c r="AQ219" s="266" t="s">
        <v>18</v>
      </c>
      <c r="AU219" s="266" t="s">
        <v>150</v>
      </c>
      <c r="AV219" s="266" t="str">
        <f t="shared" si="57"/>
        <v>TRA_Car</v>
      </c>
      <c r="AW219" s="266" t="str">
        <f t="shared" si="57"/>
        <v>WH14_15</v>
      </c>
      <c r="AX219" s="266">
        <f t="shared" si="58"/>
        <v>0.0231546162990083</v>
      </c>
      <c r="AY219" s="266" t="s">
        <v>132</v>
      </c>
      <c r="AZ219" s="266" t="s">
        <v>17</v>
      </c>
      <c r="BD219" s="266" t="s">
        <v>150</v>
      </c>
      <c r="BE219" s="266" t="str">
        <f t="shared" si="59"/>
        <v>TRA_Car</v>
      </c>
      <c r="BF219" s="266" t="str">
        <f t="shared" si="59"/>
        <v>WH14_15</v>
      </c>
      <c r="BG219" s="266">
        <f t="shared" si="42"/>
        <v>0.0252966565536165</v>
      </c>
      <c r="BH219" s="266" t="s">
        <v>132</v>
      </c>
      <c r="BI219" s="266" t="s">
        <v>19</v>
      </c>
      <c r="BM219" s="266" t="s">
        <v>150</v>
      </c>
      <c r="BN219" s="266" t="str">
        <f t="shared" si="60"/>
        <v>TRA_Car</v>
      </c>
      <c r="BO219" s="266" t="str">
        <f t="shared" si="60"/>
        <v>WH14_15</v>
      </c>
      <c r="BP219" s="266">
        <f t="shared" si="61"/>
        <v>0.0231546162990083</v>
      </c>
      <c r="BQ219" s="266" t="s">
        <v>132</v>
      </c>
      <c r="BR219" s="266" t="s">
        <v>16</v>
      </c>
    </row>
    <row r="220" spans="11:70">
      <c r="K220" s="266" t="s">
        <v>150</v>
      </c>
      <c r="L220" s="266" t="str">
        <f t="shared" si="49"/>
        <v>TRA_Car</v>
      </c>
      <c r="M220" s="266" t="str">
        <f t="shared" si="50"/>
        <v>WH16_17</v>
      </c>
      <c r="N220" s="266">
        <f t="shared" si="51"/>
        <v>0.0228058793544892</v>
      </c>
      <c r="O220" s="266" t="s">
        <v>132</v>
      </c>
      <c r="P220" s="266" t="s">
        <v>20</v>
      </c>
      <c r="T220" s="266" t="s">
        <v>150</v>
      </c>
      <c r="U220" s="266" t="str">
        <f t="shared" si="62"/>
        <v>TRA_Car</v>
      </c>
      <c r="V220" s="266" t="str">
        <f t="shared" si="62"/>
        <v>WH16_17</v>
      </c>
      <c r="W220" s="266">
        <f t="shared" si="52"/>
        <v>0.0270225001421144</v>
      </c>
      <c r="X220" s="266" t="s">
        <v>132</v>
      </c>
      <c r="Y220" s="266" t="s">
        <v>15</v>
      </c>
      <c r="AC220" s="266" t="s">
        <v>150</v>
      </c>
      <c r="AD220" s="266" t="str">
        <f t="shared" si="53"/>
        <v>TRA_Car</v>
      </c>
      <c r="AE220" s="266" t="str">
        <f t="shared" si="53"/>
        <v>WH16_17</v>
      </c>
      <c r="AF220" s="266">
        <f t="shared" si="54"/>
        <v>0.0257055276901567</v>
      </c>
      <c r="AG220" s="266" t="s">
        <v>132</v>
      </c>
      <c r="AH220" s="266" t="s">
        <v>21</v>
      </c>
      <c r="AL220" s="266" t="s">
        <v>150</v>
      </c>
      <c r="AM220" s="266" t="str">
        <f t="shared" si="55"/>
        <v>TRA_Car</v>
      </c>
      <c r="AN220" s="266" t="str">
        <f t="shared" si="55"/>
        <v>WH16_17</v>
      </c>
      <c r="AO220" s="266">
        <f t="shared" si="56"/>
        <v>0.0253035348263485</v>
      </c>
      <c r="AP220" s="266" t="s">
        <v>132</v>
      </c>
      <c r="AQ220" s="266" t="s">
        <v>18</v>
      </c>
      <c r="AU220" s="266" t="s">
        <v>150</v>
      </c>
      <c r="AV220" s="266" t="str">
        <f t="shared" si="57"/>
        <v>TRA_Car</v>
      </c>
      <c r="AW220" s="266" t="str">
        <f t="shared" si="57"/>
        <v>WH16_17</v>
      </c>
      <c r="AX220" s="266">
        <f t="shared" si="58"/>
        <v>0.0233585702637121</v>
      </c>
      <c r="AY220" s="266" t="s">
        <v>132</v>
      </c>
      <c r="AZ220" s="266" t="s">
        <v>17</v>
      </c>
      <c r="BD220" s="266" t="s">
        <v>150</v>
      </c>
      <c r="BE220" s="266" t="str">
        <f t="shared" si="59"/>
        <v>TRA_Car</v>
      </c>
      <c r="BF220" s="266" t="str">
        <f t="shared" si="59"/>
        <v>WH16_17</v>
      </c>
      <c r="BG220" s="266">
        <f t="shared" si="42"/>
        <v>0.0253035348263485</v>
      </c>
      <c r="BH220" s="266" t="s">
        <v>132</v>
      </c>
      <c r="BI220" s="266" t="s">
        <v>19</v>
      </c>
      <c r="BM220" s="266" t="s">
        <v>150</v>
      </c>
      <c r="BN220" s="266" t="str">
        <f t="shared" si="60"/>
        <v>TRA_Car</v>
      </c>
      <c r="BO220" s="266" t="str">
        <f t="shared" si="60"/>
        <v>WH16_17</v>
      </c>
      <c r="BP220" s="266">
        <f t="shared" si="61"/>
        <v>0.0233585702637121</v>
      </c>
      <c r="BQ220" s="266" t="s">
        <v>132</v>
      </c>
      <c r="BR220" s="266" t="s">
        <v>16</v>
      </c>
    </row>
    <row r="221" spans="11:70">
      <c r="K221" s="266" t="s">
        <v>150</v>
      </c>
      <c r="L221" s="266" t="str">
        <f t="shared" si="49"/>
        <v>TRA_Car</v>
      </c>
      <c r="M221" s="266" t="str">
        <f t="shared" si="50"/>
        <v>WH18_19</v>
      </c>
      <c r="N221" s="266">
        <f t="shared" si="51"/>
        <v>0.0228335510535675</v>
      </c>
      <c r="O221" s="266" t="s">
        <v>132</v>
      </c>
      <c r="P221" s="266" t="s">
        <v>20</v>
      </c>
      <c r="T221" s="266" t="s">
        <v>150</v>
      </c>
      <c r="U221" s="266" t="str">
        <f t="shared" si="62"/>
        <v>TRA_Car</v>
      </c>
      <c r="V221" s="266" t="str">
        <f t="shared" si="62"/>
        <v>WH18_19</v>
      </c>
      <c r="W221" s="266">
        <f t="shared" si="52"/>
        <v>0.0267517944660614</v>
      </c>
      <c r="X221" s="266" t="s">
        <v>132</v>
      </c>
      <c r="Y221" s="266" t="s">
        <v>15</v>
      </c>
      <c r="AC221" s="266" t="s">
        <v>150</v>
      </c>
      <c r="AD221" s="266" t="str">
        <f t="shared" si="53"/>
        <v>TRA_Car</v>
      </c>
      <c r="AE221" s="266" t="str">
        <f t="shared" si="53"/>
        <v>WH18_19</v>
      </c>
      <c r="AF221" s="266">
        <f t="shared" si="54"/>
        <v>0.0255927943653416</v>
      </c>
      <c r="AG221" s="266" t="s">
        <v>132</v>
      </c>
      <c r="AH221" s="266" t="s">
        <v>21</v>
      </c>
      <c r="AL221" s="266" t="s">
        <v>150</v>
      </c>
      <c r="AM221" s="266" t="str">
        <f t="shared" si="55"/>
        <v>TRA_Car</v>
      </c>
      <c r="AN221" s="266" t="str">
        <f t="shared" si="55"/>
        <v>WH18_19</v>
      </c>
      <c r="AO221" s="266">
        <f t="shared" si="56"/>
        <v>0.0249695860312862</v>
      </c>
      <c r="AP221" s="266" t="s">
        <v>132</v>
      </c>
      <c r="AQ221" s="266" t="s">
        <v>18</v>
      </c>
      <c r="AU221" s="266" t="s">
        <v>150</v>
      </c>
      <c r="AV221" s="266" t="str">
        <f t="shared" si="57"/>
        <v>TRA_Car</v>
      </c>
      <c r="AW221" s="266" t="str">
        <f t="shared" si="57"/>
        <v>WH18_19</v>
      </c>
      <c r="AX221" s="266">
        <f t="shared" si="58"/>
        <v>0.023127630615324</v>
      </c>
      <c r="AY221" s="266" t="s">
        <v>132</v>
      </c>
      <c r="AZ221" s="266" t="s">
        <v>17</v>
      </c>
      <c r="BD221" s="266" t="s">
        <v>150</v>
      </c>
      <c r="BE221" s="266" t="str">
        <f t="shared" si="59"/>
        <v>TRA_Car</v>
      </c>
      <c r="BF221" s="266" t="str">
        <f t="shared" si="59"/>
        <v>WH18_19</v>
      </c>
      <c r="BG221" s="266">
        <f t="shared" si="42"/>
        <v>0.0249695860312862</v>
      </c>
      <c r="BH221" s="266" t="s">
        <v>132</v>
      </c>
      <c r="BI221" s="266" t="s">
        <v>19</v>
      </c>
      <c r="BM221" s="266" t="s">
        <v>150</v>
      </c>
      <c r="BN221" s="266" t="str">
        <f t="shared" si="60"/>
        <v>TRA_Car</v>
      </c>
      <c r="BO221" s="266" t="str">
        <f t="shared" si="60"/>
        <v>WH18_19</v>
      </c>
      <c r="BP221" s="266">
        <f t="shared" si="61"/>
        <v>0.023127630615324</v>
      </c>
      <c r="BQ221" s="266" t="s">
        <v>132</v>
      </c>
      <c r="BR221" s="266" t="s">
        <v>16</v>
      </c>
    </row>
    <row r="222" spans="11:70">
      <c r="K222" s="266" t="s">
        <v>150</v>
      </c>
      <c r="L222" s="266" t="str">
        <f t="shared" si="49"/>
        <v>TRA_Car</v>
      </c>
      <c r="M222" s="266" t="str">
        <f t="shared" si="50"/>
        <v>WH20_21</v>
      </c>
      <c r="N222" s="266">
        <f t="shared" si="51"/>
        <v>0.0227154557821904</v>
      </c>
      <c r="O222" s="266" t="s">
        <v>132</v>
      </c>
      <c r="P222" s="266" t="s">
        <v>20</v>
      </c>
      <c r="T222" s="266" t="s">
        <v>150</v>
      </c>
      <c r="U222" s="266" t="str">
        <f t="shared" si="62"/>
        <v>TRA_Car</v>
      </c>
      <c r="V222" s="266" t="str">
        <f t="shared" si="62"/>
        <v>WH20_21</v>
      </c>
      <c r="W222" s="266">
        <f t="shared" si="52"/>
        <v>0.0283933513791526</v>
      </c>
      <c r="X222" s="266" t="s">
        <v>132</v>
      </c>
      <c r="Y222" s="266" t="s">
        <v>15</v>
      </c>
      <c r="AC222" s="266" t="s">
        <v>150</v>
      </c>
      <c r="AD222" s="266" t="str">
        <f t="shared" si="53"/>
        <v>TRA_Car</v>
      </c>
      <c r="AE222" s="266" t="str">
        <f t="shared" si="53"/>
        <v>WH20_21</v>
      </c>
      <c r="AF222" s="266">
        <f t="shared" si="54"/>
        <v>0.0251280963570105</v>
      </c>
      <c r="AG222" s="266" t="s">
        <v>132</v>
      </c>
      <c r="AH222" s="266" t="s">
        <v>21</v>
      </c>
      <c r="AL222" s="266" t="s">
        <v>150</v>
      </c>
      <c r="AM222" s="266" t="str">
        <f t="shared" si="55"/>
        <v>TRA_Car</v>
      </c>
      <c r="AN222" s="266" t="str">
        <f t="shared" si="55"/>
        <v>WH20_21</v>
      </c>
      <c r="AO222" s="266">
        <f t="shared" si="56"/>
        <v>0.0251936667769471</v>
      </c>
      <c r="AP222" s="266" t="s">
        <v>132</v>
      </c>
      <c r="AQ222" s="266" t="s">
        <v>18</v>
      </c>
      <c r="AU222" s="266" t="s">
        <v>150</v>
      </c>
      <c r="AV222" s="266" t="str">
        <f t="shared" si="57"/>
        <v>TRA_Car</v>
      </c>
      <c r="AW222" s="266" t="str">
        <f t="shared" si="57"/>
        <v>WH20_21</v>
      </c>
      <c r="AX222" s="266">
        <f t="shared" si="58"/>
        <v>0.0230669226777415</v>
      </c>
      <c r="AY222" s="266" t="s">
        <v>132</v>
      </c>
      <c r="AZ222" s="266" t="s">
        <v>17</v>
      </c>
      <c r="BD222" s="266" t="s">
        <v>150</v>
      </c>
      <c r="BE222" s="266" t="str">
        <f t="shared" si="59"/>
        <v>TRA_Car</v>
      </c>
      <c r="BF222" s="266" t="str">
        <f t="shared" si="59"/>
        <v>WH20_21</v>
      </c>
      <c r="BG222" s="266">
        <f t="shared" si="42"/>
        <v>0.0251936667769471</v>
      </c>
      <c r="BH222" s="266" t="s">
        <v>132</v>
      </c>
      <c r="BI222" s="266" t="s">
        <v>19</v>
      </c>
      <c r="BM222" s="266" t="s">
        <v>150</v>
      </c>
      <c r="BN222" s="266" t="str">
        <f t="shared" si="60"/>
        <v>TRA_Car</v>
      </c>
      <c r="BO222" s="266" t="str">
        <f t="shared" si="60"/>
        <v>WH20_21</v>
      </c>
      <c r="BP222" s="266">
        <f t="shared" si="61"/>
        <v>0.0230669226777415</v>
      </c>
      <c r="BQ222" s="266" t="s">
        <v>132</v>
      </c>
      <c r="BR222" s="266" t="s">
        <v>16</v>
      </c>
    </row>
    <row r="223" spans="11:70">
      <c r="K223" s="330" t="s">
        <v>150</v>
      </c>
      <c r="L223" s="266" t="str">
        <f t="shared" si="49"/>
        <v>TRA_Car</v>
      </c>
      <c r="M223" s="266" t="str">
        <f t="shared" si="50"/>
        <v>WH22_23</v>
      </c>
      <c r="N223" s="266">
        <f t="shared" si="51"/>
        <v>0.0228898262899369</v>
      </c>
      <c r="O223" s="266" t="s">
        <v>132</v>
      </c>
      <c r="P223" s="266" t="s">
        <v>20</v>
      </c>
      <c r="T223" s="266" t="s">
        <v>150</v>
      </c>
      <c r="U223" s="266" t="str">
        <f t="shared" si="62"/>
        <v>TRA_Car</v>
      </c>
      <c r="V223" s="266" t="str">
        <f t="shared" si="62"/>
        <v>WH22_23</v>
      </c>
      <c r="W223" s="266">
        <f t="shared" si="52"/>
        <v>0.0283097816617008</v>
      </c>
      <c r="X223" s="266" t="s">
        <v>132</v>
      </c>
      <c r="Y223" s="266" t="s">
        <v>15</v>
      </c>
      <c r="AC223" s="266" t="s">
        <v>150</v>
      </c>
      <c r="AD223" s="266" t="str">
        <f t="shared" si="53"/>
        <v>TRA_Car</v>
      </c>
      <c r="AE223" s="266" t="str">
        <f t="shared" si="53"/>
        <v>WH22_23</v>
      </c>
      <c r="AF223" s="266">
        <f t="shared" si="54"/>
        <v>0.0254920738775338</v>
      </c>
      <c r="AG223" s="266" t="s">
        <v>132</v>
      </c>
      <c r="AH223" s="266" t="s">
        <v>21</v>
      </c>
      <c r="AL223" s="266" t="s">
        <v>150</v>
      </c>
      <c r="AM223" s="266" t="str">
        <f t="shared" si="55"/>
        <v>TRA_Car</v>
      </c>
      <c r="AN223" s="266" t="str">
        <f t="shared" si="55"/>
        <v>WH22_23</v>
      </c>
      <c r="AO223" s="266">
        <f t="shared" si="56"/>
        <v>0.025793097568826</v>
      </c>
      <c r="AP223" s="266" t="s">
        <v>132</v>
      </c>
      <c r="AQ223" s="266" t="s">
        <v>18</v>
      </c>
      <c r="AU223" s="266" t="s">
        <v>150</v>
      </c>
      <c r="AV223" s="266" t="str">
        <f t="shared" si="57"/>
        <v>TRA_Car</v>
      </c>
      <c r="AW223" s="266" t="str">
        <f t="shared" si="57"/>
        <v>WH22_23</v>
      </c>
      <c r="AX223" s="266">
        <f t="shared" si="58"/>
        <v>0.0246581494217923</v>
      </c>
      <c r="AY223" s="266" t="s">
        <v>132</v>
      </c>
      <c r="AZ223" s="266" t="s">
        <v>17</v>
      </c>
      <c r="BD223" s="266" t="s">
        <v>150</v>
      </c>
      <c r="BE223" s="266" t="str">
        <f t="shared" si="59"/>
        <v>TRA_Car</v>
      </c>
      <c r="BF223" s="266" t="str">
        <f t="shared" si="59"/>
        <v>WH22_23</v>
      </c>
      <c r="BG223" s="266">
        <f t="shared" si="42"/>
        <v>0.025793097568826</v>
      </c>
      <c r="BH223" s="266" t="s">
        <v>132</v>
      </c>
      <c r="BI223" s="266" t="s">
        <v>19</v>
      </c>
      <c r="BM223" s="266" t="s">
        <v>150</v>
      </c>
      <c r="BN223" s="266" t="str">
        <f t="shared" si="60"/>
        <v>TRA_Car</v>
      </c>
      <c r="BO223" s="266" t="str">
        <f t="shared" si="60"/>
        <v>WH22_23</v>
      </c>
      <c r="BP223" s="266">
        <f t="shared" si="61"/>
        <v>0.0246581494217923</v>
      </c>
      <c r="BQ223" s="266" t="s">
        <v>132</v>
      </c>
      <c r="BR223" s="266" t="s">
        <v>16</v>
      </c>
    </row>
    <row r="224" spans="11:70">
      <c r="K224" s="266" t="s">
        <v>150</v>
      </c>
      <c r="L224" s="266" t="str">
        <f>C13</f>
        <v>TAvi_Frt</v>
      </c>
      <c r="M224" s="266" t="str">
        <f t="shared" si="50"/>
        <v>RH0_1</v>
      </c>
      <c r="N224" s="266">
        <f t="shared" si="51"/>
        <v>0.0207246590371655</v>
      </c>
      <c r="O224" s="266" t="s">
        <v>132</v>
      </c>
      <c r="P224" s="266" t="s">
        <v>20</v>
      </c>
      <c r="T224" s="266" t="s">
        <v>150</v>
      </c>
      <c r="U224" s="266" t="str">
        <f t="shared" si="62"/>
        <v>TAvi_Frt</v>
      </c>
      <c r="V224" s="266" t="str">
        <f t="shared" si="62"/>
        <v>RH0_1</v>
      </c>
      <c r="W224" s="266">
        <f t="shared" si="52"/>
        <v>0.0211149417251545</v>
      </c>
      <c r="X224" s="266" t="s">
        <v>132</v>
      </c>
      <c r="Y224" s="266" t="s">
        <v>15</v>
      </c>
      <c r="AC224" s="266" t="s">
        <v>150</v>
      </c>
      <c r="AD224" s="266" t="str">
        <f t="shared" ref="AD224:AE271" si="63">U224</f>
        <v>TAvi_Frt</v>
      </c>
      <c r="AE224" s="266" t="str">
        <f t="shared" si="63"/>
        <v>RH0_1</v>
      </c>
      <c r="AF224" s="266">
        <f t="shared" si="54"/>
        <v>0.0215588607712188</v>
      </c>
      <c r="AG224" s="266" t="s">
        <v>132</v>
      </c>
      <c r="AH224" s="266" t="s">
        <v>21</v>
      </c>
      <c r="AL224" s="266" t="s">
        <v>150</v>
      </c>
      <c r="AM224" s="266" t="str">
        <f t="shared" ref="AM224:AN271" si="64">AD224</f>
        <v>TAvi_Frt</v>
      </c>
      <c r="AN224" s="266" t="str">
        <f t="shared" si="64"/>
        <v>RH0_1</v>
      </c>
      <c r="AO224" s="266">
        <f t="shared" si="56"/>
        <v>0.0211002816156798</v>
      </c>
      <c r="AP224" s="266" t="s">
        <v>132</v>
      </c>
      <c r="AQ224" s="266" t="s">
        <v>18</v>
      </c>
      <c r="AU224" s="266" t="s">
        <v>150</v>
      </c>
      <c r="AV224" s="266" t="str">
        <f t="shared" ref="AV224:AW271" si="65">AM224</f>
        <v>TAvi_Frt</v>
      </c>
      <c r="AW224" s="266" t="str">
        <f t="shared" si="65"/>
        <v>RH0_1</v>
      </c>
      <c r="AX224" s="266">
        <f t="shared" si="58"/>
        <v>0.0216553453978117</v>
      </c>
      <c r="AY224" s="266" t="s">
        <v>132</v>
      </c>
      <c r="AZ224" s="266" t="s">
        <v>17</v>
      </c>
      <c r="BD224" s="266" t="s">
        <v>150</v>
      </c>
      <c r="BE224" s="266" t="str">
        <f t="shared" ref="BE224:BF271" si="66">AV224</f>
        <v>TAvi_Frt</v>
      </c>
      <c r="BF224" s="266" t="str">
        <f t="shared" si="66"/>
        <v>RH0_1</v>
      </c>
      <c r="BG224" s="266">
        <f t="shared" si="42"/>
        <v>0.0211002816156798</v>
      </c>
      <c r="BH224" s="266" t="s">
        <v>132</v>
      </c>
      <c r="BI224" s="266" t="s">
        <v>19</v>
      </c>
      <c r="BM224" s="266" t="s">
        <v>150</v>
      </c>
      <c r="BN224" s="266" t="str">
        <f t="shared" ref="BN224:BO271" si="67">BE224</f>
        <v>TAvi_Frt</v>
      </c>
      <c r="BO224" s="266" t="str">
        <f t="shared" si="67"/>
        <v>RH0_1</v>
      </c>
      <c r="BP224" s="266">
        <f t="shared" si="61"/>
        <v>0.0216553453978117</v>
      </c>
      <c r="BQ224" s="266" t="s">
        <v>132</v>
      </c>
      <c r="BR224" s="266" t="s">
        <v>16</v>
      </c>
    </row>
    <row r="225" spans="11:70">
      <c r="K225" s="266" t="s">
        <v>150</v>
      </c>
      <c r="L225" s="266" t="str">
        <f t="shared" ref="L225:L271" si="68">L224</f>
        <v>TAvi_Frt</v>
      </c>
      <c r="M225" s="266" t="str">
        <f t="shared" si="50"/>
        <v>RH2_3</v>
      </c>
      <c r="N225" s="266">
        <f t="shared" si="51"/>
        <v>0.0206069139508455</v>
      </c>
      <c r="O225" s="266" t="s">
        <v>132</v>
      </c>
      <c r="P225" s="266" t="s">
        <v>20</v>
      </c>
      <c r="T225" s="266" t="s">
        <v>150</v>
      </c>
      <c r="U225" s="266" t="str">
        <f t="shared" ref="U225:V271" si="69">L225</f>
        <v>TAvi_Frt</v>
      </c>
      <c r="V225" s="266" t="str">
        <f t="shared" si="69"/>
        <v>RH2_3</v>
      </c>
      <c r="W225" s="266">
        <f t="shared" si="52"/>
        <v>0.019269377650939</v>
      </c>
      <c r="X225" s="266" t="s">
        <v>132</v>
      </c>
      <c r="Y225" s="266" t="s">
        <v>15</v>
      </c>
      <c r="AC225" s="266" t="s">
        <v>150</v>
      </c>
      <c r="AD225" s="266" t="str">
        <f t="shared" si="63"/>
        <v>TAvi_Frt</v>
      </c>
      <c r="AE225" s="266" t="str">
        <f t="shared" si="63"/>
        <v>RH2_3</v>
      </c>
      <c r="AF225" s="266">
        <f t="shared" si="54"/>
        <v>0.021716461727875</v>
      </c>
      <c r="AG225" s="266" t="s">
        <v>132</v>
      </c>
      <c r="AH225" s="266" t="s">
        <v>21</v>
      </c>
      <c r="AL225" s="266" t="s">
        <v>150</v>
      </c>
      <c r="AM225" s="266" t="str">
        <f t="shared" si="64"/>
        <v>TAvi_Frt</v>
      </c>
      <c r="AN225" s="266" t="str">
        <f t="shared" si="64"/>
        <v>RH2_3</v>
      </c>
      <c r="AO225" s="266">
        <f t="shared" si="56"/>
        <v>0.0202044634746338</v>
      </c>
      <c r="AP225" s="266" t="s">
        <v>132</v>
      </c>
      <c r="AQ225" s="266" t="s">
        <v>18</v>
      </c>
      <c r="AU225" s="266" t="s">
        <v>150</v>
      </c>
      <c r="AV225" s="266" t="str">
        <f t="shared" si="65"/>
        <v>TAvi_Frt</v>
      </c>
      <c r="AW225" s="266" t="str">
        <f t="shared" si="65"/>
        <v>RH2_3</v>
      </c>
      <c r="AX225" s="266">
        <f t="shared" si="58"/>
        <v>0.0197617928172299</v>
      </c>
      <c r="AY225" s="266" t="s">
        <v>132</v>
      </c>
      <c r="AZ225" s="266" t="s">
        <v>17</v>
      </c>
      <c r="BD225" s="266" t="s">
        <v>150</v>
      </c>
      <c r="BE225" s="266" t="str">
        <f t="shared" si="66"/>
        <v>TAvi_Frt</v>
      </c>
      <c r="BF225" s="266" t="str">
        <f t="shared" si="66"/>
        <v>RH2_3</v>
      </c>
      <c r="BG225" s="266">
        <f t="shared" ref="BG225:BG288" si="70">AO225</f>
        <v>0.0202044634746338</v>
      </c>
      <c r="BH225" s="266" t="s">
        <v>132</v>
      </c>
      <c r="BI225" s="266" t="s">
        <v>19</v>
      </c>
      <c r="BM225" s="266" t="s">
        <v>150</v>
      </c>
      <c r="BN225" s="266" t="str">
        <f t="shared" si="67"/>
        <v>TAvi_Frt</v>
      </c>
      <c r="BO225" s="266" t="str">
        <f t="shared" si="67"/>
        <v>RH2_3</v>
      </c>
      <c r="BP225" s="266">
        <f t="shared" si="61"/>
        <v>0.0197617928172299</v>
      </c>
      <c r="BQ225" s="266" t="s">
        <v>132</v>
      </c>
      <c r="BR225" s="266" t="s">
        <v>16</v>
      </c>
    </row>
    <row r="226" spans="11:70">
      <c r="K226" s="266" t="s">
        <v>150</v>
      </c>
      <c r="L226" s="266" t="str">
        <f t="shared" si="68"/>
        <v>TAvi_Frt</v>
      </c>
      <c r="M226" s="266" t="str">
        <f t="shared" si="50"/>
        <v>RH4_5</v>
      </c>
      <c r="N226" s="266">
        <f t="shared" si="51"/>
        <v>0.0199087438710615</v>
      </c>
      <c r="O226" s="266" t="s">
        <v>132</v>
      </c>
      <c r="P226" s="266" t="s">
        <v>20</v>
      </c>
      <c r="T226" s="266" t="s">
        <v>150</v>
      </c>
      <c r="U226" s="266" t="str">
        <f t="shared" si="69"/>
        <v>TAvi_Frt</v>
      </c>
      <c r="V226" s="266" t="str">
        <f t="shared" si="69"/>
        <v>RH4_5</v>
      </c>
      <c r="W226" s="266">
        <f t="shared" si="52"/>
        <v>0.0185538915735157</v>
      </c>
      <c r="X226" s="266" t="s">
        <v>132</v>
      </c>
      <c r="Y226" s="266" t="s">
        <v>15</v>
      </c>
      <c r="AC226" s="266" t="s">
        <v>150</v>
      </c>
      <c r="AD226" s="266" t="str">
        <f t="shared" si="63"/>
        <v>TAvi_Frt</v>
      </c>
      <c r="AE226" s="266" t="str">
        <f t="shared" si="63"/>
        <v>RH4_5</v>
      </c>
      <c r="AF226" s="266">
        <f t="shared" si="54"/>
        <v>0.0210410330240004</v>
      </c>
      <c r="AG226" s="266" t="s">
        <v>132</v>
      </c>
      <c r="AH226" s="266" t="s">
        <v>21</v>
      </c>
      <c r="AL226" s="266" t="s">
        <v>150</v>
      </c>
      <c r="AM226" s="266" t="str">
        <f t="shared" si="64"/>
        <v>TAvi_Frt</v>
      </c>
      <c r="AN226" s="266" t="str">
        <f t="shared" si="64"/>
        <v>RH4_5</v>
      </c>
      <c r="AO226" s="266">
        <f t="shared" si="56"/>
        <v>0.0191598666763358</v>
      </c>
      <c r="AP226" s="266" t="s">
        <v>132</v>
      </c>
      <c r="AQ226" s="266" t="s">
        <v>18</v>
      </c>
      <c r="AU226" s="266" t="s">
        <v>150</v>
      </c>
      <c r="AV226" s="266" t="str">
        <f t="shared" si="65"/>
        <v>TAvi_Frt</v>
      </c>
      <c r="AW226" s="266" t="str">
        <f t="shared" si="65"/>
        <v>RH4_5</v>
      </c>
      <c r="AX226" s="266">
        <f t="shared" si="58"/>
        <v>0.0176014946901204</v>
      </c>
      <c r="AY226" s="266" t="s">
        <v>132</v>
      </c>
      <c r="AZ226" s="266" t="s">
        <v>17</v>
      </c>
      <c r="BD226" s="266" t="s">
        <v>150</v>
      </c>
      <c r="BE226" s="266" t="str">
        <f t="shared" si="66"/>
        <v>TAvi_Frt</v>
      </c>
      <c r="BF226" s="266" t="str">
        <f t="shared" si="66"/>
        <v>RH4_5</v>
      </c>
      <c r="BG226" s="266">
        <f t="shared" si="70"/>
        <v>0.0191598666763358</v>
      </c>
      <c r="BH226" s="266" t="s">
        <v>132</v>
      </c>
      <c r="BI226" s="266" t="s">
        <v>19</v>
      </c>
      <c r="BM226" s="266" t="s">
        <v>150</v>
      </c>
      <c r="BN226" s="266" t="str">
        <f t="shared" si="67"/>
        <v>TAvi_Frt</v>
      </c>
      <c r="BO226" s="266" t="str">
        <f t="shared" si="67"/>
        <v>RH4_5</v>
      </c>
      <c r="BP226" s="266">
        <f t="shared" si="61"/>
        <v>0.0176014946901204</v>
      </c>
      <c r="BQ226" s="266" t="s">
        <v>132</v>
      </c>
      <c r="BR226" s="266" t="s">
        <v>16</v>
      </c>
    </row>
    <row r="227" spans="11:70">
      <c r="K227" s="330" t="s">
        <v>150</v>
      </c>
      <c r="L227" s="266" t="str">
        <f t="shared" si="68"/>
        <v>TAvi_Frt</v>
      </c>
      <c r="M227" s="266" t="str">
        <f t="shared" si="50"/>
        <v>RH6_7</v>
      </c>
      <c r="N227" s="266">
        <f t="shared" si="51"/>
        <v>0.019131142691048</v>
      </c>
      <c r="O227" s="266" t="s">
        <v>132</v>
      </c>
      <c r="P227" s="266" t="s">
        <v>20</v>
      </c>
      <c r="T227" s="266" t="s">
        <v>150</v>
      </c>
      <c r="U227" s="266" t="str">
        <f t="shared" si="69"/>
        <v>TAvi_Frt</v>
      </c>
      <c r="V227" s="266" t="str">
        <f t="shared" si="69"/>
        <v>RH6_7</v>
      </c>
      <c r="W227" s="266">
        <f t="shared" si="52"/>
        <v>0.0188033521186996</v>
      </c>
      <c r="X227" s="266" t="s">
        <v>132</v>
      </c>
      <c r="Y227" s="266" t="s">
        <v>15</v>
      </c>
      <c r="AC227" s="266" t="s">
        <v>150</v>
      </c>
      <c r="AD227" s="266" t="str">
        <f t="shared" si="63"/>
        <v>TAvi_Frt</v>
      </c>
      <c r="AE227" s="266" t="str">
        <f t="shared" si="63"/>
        <v>RH6_7</v>
      </c>
      <c r="AF227" s="266">
        <f t="shared" si="54"/>
        <v>0.0186236423856643</v>
      </c>
      <c r="AG227" s="266" t="s">
        <v>132</v>
      </c>
      <c r="AH227" s="266" t="s">
        <v>21</v>
      </c>
      <c r="AL227" s="266" t="s">
        <v>150</v>
      </c>
      <c r="AM227" s="266" t="str">
        <f t="shared" si="64"/>
        <v>TAvi_Frt</v>
      </c>
      <c r="AN227" s="266" t="str">
        <f t="shared" si="64"/>
        <v>RH6_7</v>
      </c>
      <c r="AO227" s="266">
        <f t="shared" si="56"/>
        <v>0.0183190275812949</v>
      </c>
      <c r="AP227" s="266" t="s">
        <v>132</v>
      </c>
      <c r="AQ227" s="266" t="s">
        <v>18</v>
      </c>
      <c r="AU227" s="266" t="s">
        <v>150</v>
      </c>
      <c r="AV227" s="266" t="str">
        <f t="shared" si="65"/>
        <v>TAvi_Frt</v>
      </c>
      <c r="AW227" s="266" t="str">
        <f t="shared" si="65"/>
        <v>RH6_7</v>
      </c>
      <c r="AX227" s="266">
        <f t="shared" si="58"/>
        <v>0.0167442934477807</v>
      </c>
      <c r="AY227" s="266" t="s">
        <v>132</v>
      </c>
      <c r="AZ227" s="266" t="s">
        <v>17</v>
      </c>
      <c r="BD227" s="266" t="s">
        <v>150</v>
      </c>
      <c r="BE227" s="266" t="str">
        <f t="shared" si="66"/>
        <v>TAvi_Frt</v>
      </c>
      <c r="BF227" s="266" t="str">
        <f t="shared" si="66"/>
        <v>RH6_7</v>
      </c>
      <c r="BG227" s="266">
        <f t="shared" si="70"/>
        <v>0.0183190275812949</v>
      </c>
      <c r="BH227" s="266" t="s">
        <v>132</v>
      </c>
      <c r="BI227" s="266" t="s">
        <v>19</v>
      </c>
      <c r="BM227" s="266" t="s">
        <v>150</v>
      </c>
      <c r="BN227" s="266" t="str">
        <f t="shared" si="67"/>
        <v>TAvi_Frt</v>
      </c>
      <c r="BO227" s="266" t="str">
        <f t="shared" si="67"/>
        <v>RH6_7</v>
      </c>
      <c r="BP227" s="266">
        <f t="shared" si="61"/>
        <v>0.0167442934477807</v>
      </c>
      <c r="BQ227" s="266" t="s">
        <v>132</v>
      </c>
      <c r="BR227" s="266" t="s">
        <v>16</v>
      </c>
    </row>
    <row r="228" spans="11:70">
      <c r="K228" s="266" t="s">
        <v>150</v>
      </c>
      <c r="L228" s="266" t="str">
        <f t="shared" si="68"/>
        <v>TAvi_Frt</v>
      </c>
      <c r="M228" s="266" t="str">
        <f t="shared" si="50"/>
        <v>RH8_9</v>
      </c>
      <c r="N228" s="266">
        <f t="shared" si="51"/>
        <v>0.0188308994526831</v>
      </c>
      <c r="O228" s="266" t="s">
        <v>132</v>
      </c>
      <c r="P228" s="266" t="s">
        <v>20</v>
      </c>
      <c r="T228" s="266" t="s">
        <v>150</v>
      </c>
      <c r="U228" s="266" t="str">
        <f t="shared" si="69"/>
        <v>TAvi_Frt</v>
      </c>
      <c r="V228" s="266" t="str">
        <f t="shared" si="69"/>
        <v>RH8_9</v>
      </c>
      <c r="W228" s="266">
        <f t="shared" si="52"/>
        <v>0.0202757842956449</v>
      </c>
      <c r="X228" s="266" t="s">
        <v>132</v>
      </c>
      <c r="Y228" s="266" t="s">
        <v>15</v>
      </c>
      <c r="AC228" s="266" t="s">
        <v>150</v>
      </c>
      <c r="AD228" s="266" t="str">
        <f t="shared" si="63"/>
        <v>TAvi_Frt</v>
      </c>
      <c r="AE228" s="266" t="str">
        <f t="shared" si="63"/>
        <v>RH8_9</v>
      </c>
      <c r="AF228" s="266">
        <f t="shared" si="54"/>
        <v>0.0171569347582401</v>
      </c>
      <c r="AG228" s="266" t="s">
        <v>132</v>
      </c>
      <c r="AH228" s="266" t="s">
        <v>21</v>
      </c>
      <c r="AL228" s="266" t="s">
        <v>150</v>
      </c>
      <c r="AM228" s="266" t="str">
        <f t="shared" si="64"/>
        <v>TAvi_Frt</v>
      </c>
      <c r="AN228" s="266" t="str">
        <f t="shared" si="64"/>
        <v>RH8_9</v>
      </c>
      <c r="AO228" s="266">
        <f t="shared" si="56"/>
        <v>0.0183672329720752</v>
      </c>
      <c r="AP228" s="266" t="s">
        <v>132</v>
      </c>
      <c r="AQ228" s="266" t="s">
        <v>18</v>
      </c>
      <c r="AU228" s="266" t="s">
        <v>150</v>
      </c>
      <c r="AV228" s="266" t="str">
        <f t="shared" si="65"/>
        <v>TAvi_Frt</v>
      </c>
      <c r="AW228" s="266" t="str">
        <f t="shared" si="65"/>
        <v>RH8_9</v>
      </c>
      <c r="AX228" s="266">
        <f t="shared" si="58"/>
        <v>0.0168878417223846</v>
      </c>
      <c r="AY228" s="266" t="s">
        <v>132</v>
      </c>
      <c r="AZ228" s="266" t="s">
        <v>17</v>
      </c>
      <c r="BD228" s="266" t="s">
        <v>150</v>
      </c>
      <c r="BE228" s="266" t="str">
        <f t="shared" si="66"/>
        <v>TAvi_Frt</v>
      </c>
      <c r="BF228" s="266" t="str">
        <f t="shared" si="66"/>
        <v>RH8_9</v>
      </c>
      <c r="BG228" s="266">
        <f t="shared" si="70"/>
        <v>0.0183672329720752</v>
      </c>
      <c r="BH228" s="266" t="s">
        <v>132</v>
      </c>
      <c r="BI228" s="266" t="s">
        <v>19</v>
      </c>
      <c r="BM228" s="266" t="s">
        <v>150</v>
      </c>
      <c r="BN228" s="266" t="str">
        <f t="shared" si="67"/>
        <v>TAvi_Frt</v>
      </c>
      <c r="BO228" s="266" t="str">
        <f t="shared" si="67"/>
        <v>RH8_9</v>
      </c>
      <c r="BP228" s="266">
        <f t="shared" si="61"/>
        <v>0.0168878417223846</v>
      </c>
      <c r="BQ228" s="266" t="s">
        <v>132</v>
      </c>
      <c r="BR228" s="266" t="s">
        <v>16</v>
      </c>
    </row>
    <row r="229" spans="11:70">
      <c r="K229" s="266" t="s">
        <v>150</v>
      </c>
      <c r="L229" s="266" t="str">
        <f t="shared" si="68"/>
        <v>TAvi_Frt</v>
      </c>
      <c r="M229" s="266" t="str">
        <f t="shared" si="50"/>
        <v>RH10_11</v>
      </c>
      <c r="N229" s="266">
        <f t="shared" si="51"/>
        <v>0.0188922096207154</v>
      </c>
      <c r="O229" s="266" t="s">
        <v>132</v>
      </c>
      <c r="P229" s="266" t="s">
        <v>20</v>
      </c>
      <c r="T229" s="266" t="s">
        <v>150</v>
      </c>
      <c r="U229" s="266" t="str">
        <f t="shared" si="69"/>
        <v>TAvi_Frt</v>
      </c>
      <c r="V229" s="266" t="str">
        <f t="shared" si="69"/>
        <v>RH10_11</v>
      </c>
      <c r="W229" s="266">
        <f t="shared" si="52"/>
        <v>0.0226727094068072</v>
      </c>
      <c r="X229" s="266" t="s">
        <v>132</v>
      </c>
      <c r="Y229" s="266" t="s">
        <v>15</v>
      </c>
      <c r="AC229" s="266" t="s">
        <v>150</v>
      </c>
      <c r="AD229" s="266" t="str">
        <f t="shared" si="63"/>
        <v>TAvi_Frt</v>
      </c>
      <c r="AE229" s="266" t="str">
        <f t="shared" si="63"/>
        <v>RH10_11</v>
      </c>
      <c r="AF229" s="266">
        <f t="shared" si="54"/>
        <v>0.016996069788382</v>
      </c>
      <c r="AG229" s="266" t="s">
        <v>132</v>
      </c>
      <c r="AH229" s="266" t="s">
        <v>21</v>
      </c>
      <c r="AL229" s="266" t="s">
        <v>150</v>
      </c>
      <c r="AM229" s="266" t="str">
        <f t="shared" si="64"/>
        <v>TAvi_Frt</v>
      </c>
      <c r="AN229" s="266" t="str">
        <f t="shared" si="64"/>
        <v>RH10_11</v>
      </c>
      <c r="AO229" s="266">
        <f t="shared" si="56"/>
        <v>0.0195161233742294</v>
      </c>
      <c r="AP229" s="266" t="s">
        <v>132</v>
      </c>
      <c r="AQ229" s="266" t="s">
        <v>18</v>
      </c>
      <c r="AU229" s="266" t="s">
        <v>150</v>
      </c>
      <c r="AV229" s="266" t="str">
        <f t="shared" si="65"/>
        <v>TAvi_Frt</v>
      </c>
      <c r="AW229" s="266" t="str">
        <f t="shared" si="65"/>
        <v>RH10_11</v>
      </c>
      <c r="AX229" s="266">
        <f t="shared" si="58"/>
        <v>0.0187422674180833</v>
      </c>
      <c r="AY229" s="266" t="s">
        <v>132</v>
      </c>
      <c r="AZ229" s="266" t="s">
        <v>17</v>
      </c>
      <c r="BD229" s="266" t="s">
        <v>150</v>
      </c>
      <c r="BE229" s="266" t="str">
        <f t="shared" si="66"/>
        <v>TAvi_Frt</v>
      </c>
      <c r="BF229" s="266" t="str">
        <f t="shared" si="66"/>
        <v>RH10_11</v>
      </c>
      <c r="BG229" s="266">
        <f t="shared" si="70"/>
        <v>0.0195161233742294</v>
      </c>
      <c r="BH229" s="266" t="s">
        <v>132</v>
      </c>
      <c r="BI229" s="266" t="s">
        <v>19</v>
      </c>
      <c r="BM229" s="266" t="s">
        <v>150</v>
      </c>
      <c r="BN229" s="266" t="str">
        <f t="shared" si="67"/>
        <v>TAvi_Frt</v>
      </c>
      <c r="BO229" s="266" t="str">
        <f t="shared" si="67"/>
        <v>RH10_11</v>
      </c>
      <c r="BP229" s="266">
        <f t="shared" si="61"/>
        <v>0.0187422674180833</v>
      </c>
      <c r="BQ229" s="266" t="s">
        <v>132</v>
      </c>
      <c r="BR229" s="266" t="s">
        <v>16</v>
      </c>
    </row>
    <row r="230" spans="11:70">
      <c r="K230" s="266" t="s">
        <v>150</v>
      </c>
      <c r="L230" s="266" t="str">
        <f t="shared" si="68"/>
        <v>TAvi_Frt</v>
      </c>
      <c r="M230" s="266" t="str">
        <f t="shared" si="50"/>
        <v>RH12_13</v>
      </c>
      <c r="N230" s="266">
        <f t="shared" si="51"/>
        <v>0.0197356728752531</v>
      </c>
      <c r="O230" s="266" t="s">
        <v>132</v>
      </c>
      <c r="P230" s="266" t="s">
        <v>20</v>
      </c>
      <c r="T230" s="266" t="s">
        <v>150</v>
      </c>
      <c r="U230" s="266" t="str">
        <f t="shared" si="69"/>
        <v>TAvi_Frt</v>
      </c>
      <c r="V230" s="266" t="str">
        <f t="shared" si="69"/>
        <v>RH12_13</v>
      </c>
      <c r="W230" s="266">
        <f t="shared" si="52"/>
        <v>0.0227084613240583</v>
      </c>
      <c r="X230" s="266" t="s">
        <v>132</v>
      </c>
      <c r="Y230" s="266" t="s">
        <v>15</v>
      </c>
      <c r="AC230" s="266" t="s">
        <v>150</v>
      </c>
      <c r="AD230" s="266" t="str">
        <f t="shared" si="63"/>
        <v>TAvi_Frt</v>
      </c>
      <c r="AE230" s="266" t="str">
        <f t="shared" si="63"/>
        <v>RH12_13</v>
      </c>
      <c r="AF230" s="266">
        <f t="shared" si="54"/>
        <v>0.0181900219421491</v>
      </c>
      <c r="AG230" s="266" t="s">
        <v>132</v>
      </c>
      <c r="AH230" s="266" t="s">
        <v>21</v>
      </c>
      <c r="AL230" s="266" t="s">
        <v>150</v>
      </c>
      <c r="AM230" s="266" t="str">
        <f t="shared" si="64"/>
        <v>TAvi_Frt</v>
      </c>
      <c r="AN230" s="266" t="str">
        <f t="shared" si="64"/>
        <v>RH12_13</v>
      </c>
      <c r="AO230" s="266">
        <f t="shared" si="56"/>
        <v>0.0203929774116346</v>
      </c>
      <c r="AP230" s="266" t="s">
        <v>132</v>
      </c>
      <c r="AQ230" s="266" t="s">
        <v>18</v>
      </c>
      <c r="AU230" s="266" t="s">
        <v>150</v>
      </c>
      <c r="AV230" s="266" t="str">
        <f t="shared" si="65"/>
        <v>TAvi_Frt</v>
      </c>
      <c r="AW230" s="266" t="str">
        <f t="shared" si="65"/>
        <v>RH12_13</v>
      </c>
      <c r="AX230" s="266">
        <f t="shared" si="58"/>
        <v>0.0203766512243404</v>
      </c>
      <c r="AY230" s="266" t="s">
        <v>132</v>
      </c>
      <c r="AZ230" s="266" t="s">
        <v>17</v>
      </c>
      <c r="BD230" s="266" t="s">
        <v>150</v>
      </c>
      <c r="BE230" s="266" t="str">
        <f t="shared" si="66"/>
        <v>TAvi_Frt</v>
      </c>
      <c r="BF230" s="266" t="str">
        <f t="shared" si="66"/>
        <v>RH12_13</v>
      </c>
      <c r="BG230" s="266">
        <f t="shared" si="70"/>
        <v>0.0203929774116346</v>
      </c>
      <c r="BH230" s="266" t="s">
        <v>132</v>
      </c>
      <c r="BI230" s="266" t="s">
        <v>19</v>
      </c>
      <c r="BM230" s="266" t="s">
        <v>150</v>
      </c>
      <c r="BN230" s="266" t="str">
        <f t="shared" si="67"/>
        <v>TAvi_Frt</v>
      </c>
      <c r="BO230" s="266" t="str">
        <f t="shared" si="67"/>
        <v>RH12_13</v>
      </c>
      <c r="BP230" s="266">
        <f t="shared" si="61"/>
        <v>0.0203766512243404</v>
      </c>
      <c r="BQ230" s="266" t="s">
        <v>132</v>
      </c>
      <c r="BR230" s="266" t="s">
        <v>16</v>
      </c>
    </row>
    <row r="231" spans="11:70">
      <c r="K231" s="330" t="s">
        <v>150</v>
      </c>
      <c r="L231" s="266" t="str">
        <f t="shared" si="68"/>
        <v>TAvi_Frt</v>
      </c>
      <c r="M231" s="266" t="str">
        <f t="shared" si="50"/>
        <v>RH14_15</v>
      </c>
      <c r="N231" s="266">
        <f t="shared" si="51"/>
        <v>0.0205351902664844</v>
      </c>
      <c r="O231" s="266" t="s">
        <v>132</v>
      </c>
      <c r="P231" s="266" t="s">
        <v>20</v>
      </c>
      <c r="T231" s="266" t="s">
        <v>150</v>
      </c>
      <c r="U231" s="266" t="str">
        <f t="shared" si="69"/>
        <v>TAvi_Frt</v>
      </c>
      <c r="V231" s="266" t="str">
        <f t="shared" si="69"/>
        <v>RH14_15</v>
      </c>
      <c r="W231" s="266">
        <f t="shared" si="52"/>
        <v>0.0220528299189836</v>
      </c>
      <c r="X231" s="266" t="s">
        <v>132</v>
      </c>
      <c r="Y231" s="266" t="s">
        <v>15</v>
      </c>
      <c r="AC231" s="266" t="s">
        <v>150</v>
      </c>
      <c r="AD231" s="266" t="str">
        <f t="shared" si="63"/>
        <v>TAvi_Frt</v>
      </c>
      <c r="AE231" s="266" t="str">
        <f t="shared" si="63"/>
        <v>RH14_15</v>
      </c>
      <c r="AF231" s="266">
        <f t="shared" si="54"/>
        <v>0.0209674919745702</v>
      </c>
      <c r="AG231" s="266" t="s">
        <v>132</v>
      </c>
      <c r="AH231" s="266" t="s">
        <v>21</v>
      </c>
      <c r="AL231" s="266" t="s">
        <v>150</v>
      </c>
      <c r="AM231" s="266" t="str">
        <f t="shared" si="64"/>
        <v>TAvi_Frt</v>
      </c>
      <c r="AN231" s="266" t="str">
        <f t="shared" si="64"/>
        <v>RH14_15</v>
      </c>
      <c r="AO231" s="266">
        <f t="shared" si="56"/>
        <v>0.0210417023326588</v>
      </c>
      <c r="AP231" s="266" t="s">
        <v>132</v>
      </c>
      <c r="AQ231" s="266" t="s">
        <v>18</v>
      </c>
      <c r="AU231" s="266" t="s">
        <v>150</v>
      </c>
      <c r="AV231" s="266" t="str">
        <f t="shared" si="65"/>
        <v>TAvi_Frt</v>
      </c>
      <c r="AW231" s="266" t="str">
        <f t="shared" si="65"/>
        <v>RH14_15</v>
      </c>
      <c r="AX231" s="266">
        <f t="shared" si="58"/>
        <v>0.0207782387307691</v>
      </c>
      <c r="AY231" s="266" t="s">
        <v>132</v>
      </c>
      <c r="AZ231" s="266" t="s">
        <v>17</v>
      </c>
      <c r="BD231" s="266" t="s">
        <v>150</v>
      </c>
      <c r="BE231" s="266" t="str">
        <f t="shared" si="66"/>
        <v>TAvi_Frt</v>
      </c>
      <c r="BF231" s="266" t="str">
        <f t="shared" si="66"/>
        <v>RH14_15</v>
      </c>
      <c r="BG231" s="266">
        <f t="shared" si="70"/>
        <v>0.0210417023326588</v>
      </c>
      <c r="BH231" s="266" t="s">
        <v>132</v>
      </c>
      <c r="BI231" s="266" t="s">
        <v>19</v>
      </c>
      <c r="BM231" s="266" t="s">
        <v>150</v>
      </c>
      <c r="BN231" s="266" t="str">
        <f t="shared" si="67"/>
        <v>TAvi_Frt</v>
      </c>
      <c r="BO231" s="266" t="str">
        <f t="shared" si="67"/>
        <v>RH14_15</v>
      </c>
      <c r="BP231" s="266">
        <f t="shared" si="61"/>
        <v>0.0207782387307691</v>
      </c>
      <c r="BQ231" s="266" t="s">
        <v>132</v>
      </c>
      <c r="BR231" s="266" t="s">
        <v>16</v>
      </c>
    </row>
    <row r="232" spans="11:70">
      <c r="K232" s="266" t="s">
        <v>150</v>
      </c>
      <c r="L232" s="266" t="str">
        <f t="shared" si="68"/>
        <v>TAvi_Frt</v>
      </c>
      <c r="M232" s="266" t="str">
        <f t="shared" si="50"/>
        <v>RH16_17</v>
      </c>
      <c r="N232" s="266">
        <f t="shared" si="51"/>
        <v>0.0208967198623784</v>
      </c>
      <c r="O232" s="266" t="s">
        <v>132</v>
      </c>
      <c r="P232" s="266" t="s">
        <v>20</v>
      </c>
      <c r="T232" s="266" t="s">
        <v>150</v>
      </c>
      <c r="U232" s="266" t="str">
        <f t="shared" si="69"/>
        <v>TAvi_Frt</v>
      </c>
      <c r="V232" s="266" t="str">
        <f t="shared" si="69"/>
        <v>RH16_17</v>
      </c>
      <c r="W232" s="266">
        <f t="shared" si="52"/>
        <v>0.0211925188192021</v>
      </c>
      <c r="X232" s="266" t="s">
        <v>132</v>
      </c>
      <c r="Y232" s="266" t="s">
        <v>15</v>
      </c>
      <c r="AC232" s="266" t="s">
        <v>150</v>
      </c>
      <c r="AD232" s="266" t="str">
        <f t="shared" si="63"/>
        <v>TAvi_Frt</v>
      </c>
      <c r="AE232" s="266" t="str">
        <f t="shared" si="63"/>
        <v>RH16_17</v>
      </c>
      <c r="AF232" s="266">
        <f t="shared" si="54"/>
        <v>0.0218963821038514</v>
      </c>
      <c r="AG232" s="266" t="s">
        <v>132</v>
      </c>
      <c r="AH232" s="266" t="s">
        <v>21</v>
      </c>
      <c r="AL232" s="266" t="s">
        <v>150</v>
      </c>
      <c r="AM232" s="266" t="str">
        <f t="shared" si="64"/>
        <v>TAvi_Frt</v>
      </c>
      <c r="AN232" s="266" t="str">
        <f t="shared" si="64"/>
        <v>RH16_17</v>
      </c>
      <c r="AO232" s="266">
        <f t="shared" si="56"/>
        <v>0.0210314702528813</v>
      </c>
      <c r="AP232" s="266" t="s">
        <v>132</v>
      </c>
      <c r="AQ232" s="266" t="s">
        <v>18</v>
      </c>
      <c r="AU232" s="266" t="s">
        <v>150</v>
      </c>
      <c r="AV232" s="266" t="str">
        <f t="shared" si="65"/>
        <v>TAvi_Frt</v>
      </c>
      <c r="AW232" s="266" t="str">
        <f t="shared" si="65"/>
        <v>RH16_17</v>
      </c>
      <c r="AX232" s="266">
        <f t="shared" si="58"/>
        <v>0.0206919007593365</v>
      </c>
      <c r="AY232" s="266" t="s">
        <v>132</v>
      </c>
      <c r="AZ232" s="266" t="s">
        <v>17</v>
      </c>
      <c r="BD232" s="266" t="s">
        <v>150</v>
      </c>
      <c r="BE232" s="266" t="str">
        <f t="shared" si="66"/>
        <v>TAvi_Frt</v>
      </c>
      <c r="BF232" s="266" t="str">
        <f t="shared" si="66"/>
        <v>RH16_17</v>
      </c>
      <c r="BG232" s="266">
        <f t="shared" si="70"/>
        <v>0.0210314702528813</v>
      </c>
      <c r="BH232" s="266" t="s">
        <v>132</v>
      </c>
      <c r="BI232" s="266" t="s">
        <v>19</v>
      </c>
      <c r="BM232" s="266" t="s">
        <v>150</v>
      </c>
      <c r="BN232" s="266" t="str">
        <f t="shared" si="67"/>
        <v>TAvi_Frt</v>
      </c>
      <c r="BO232" s="266" t="str">
        <f t="shared" si="67"/>
        <v>RH16_17</v>
      </c>
      <c r="BP232" s="266">
        <f t="shared" si="61"/>
        <v>0.0206919007593365</v>
      </c>
      <c r="BQ232" s="266" t="s">
        <v>132</v>
      </c>
      <c r="BR232" s="266" t="s">
        <v>16</v>
      </c>
    </row>
    <row r="233" spans="11:70">
      <c r="K233" s="266" t="s">
        <v>150</v>
      </c>
      <c r="L233" s="266" t="str">
        <f t="shared" si="68"/>
        <v>TAvi_Frt</v>
      </c>
      <c r="M233" s="266" t="str">
        <f t="shared" si="50"/>
        <v>RH18_19</v>
      </c>
      <c r="N233" s="266">
        <f t="shared" si="51"/>
        <v>0.0208657701701157</v>
      </c>
      <c r="O233" s="266" t="s">
        <v>132</v>
      </c>
      <c r="P233" s="266" t="s">
        <v>20</v>
      </c>
      <c r="T233" s="266" t="s">
        <v>150</v>
      </c>
      <c r="U233" s="266" t="str">
        <f t="shared" si="69"/>
        <v>TAvi_Frt</v>
      </c>
      <c r="V233" s="266" t="str">
        <f t="shared" si="69"/>
        <v>RH18_19</v>
      </c>
      <c r="W233" s="266">
        <f t="shared" si="52"/>
        <v>0.0211344683567324</v>
      </c>
      <c r="X233" s="266" t="s">
        <v>132</v>
      </c>
      <c r="Y233" s="266" t="s">
        <v>15</v>
      </c>
      <c r="AC233" s="266" t="s">
        <v>150</v>
      </c>
      <c r="AD233" s="266" t="str">
        <f t="shared" si="63"/>
        <v>TAvi_Frt</v>
      </c>
      <c r="AE233" s="266" t="str">
        <f t="shared" si="63"/>
        <v>RH18_19</v>
      </c>
      <c r="AF233" s="266">
        <f t="shared" si="54"/>
        <v>0.0217155355129377</v>
      </c>
      <c r="AG233" s="266" t="s">
        <v>132</v>
      </c>
      <c r="AH233" s="266" t="s">
        <v>21</v>
      </c>
      <c r="AL233" s="266" t="s">
        <v>150</v>
      </c>
      <c r="AM233" s="266" t="str">
        <f t="shared" si="64"/>
        <v>TAvi_Frt</v>
      </c>
      <c r="AN233" s="266" t="str">
        <f t="shared" si="64"/>
        <v>RH18_19</v>
      </c>
      <c r="AO233" s="266">
        <f t="shared" si="56"/>
        <v>0.0207724666848622</v>
      </c>
      <c r="AP233" s="266" t="s">
        <v>132</v>
      </c>
      <c r="AQ233" s="266" t="s">
        <v>18</v>
      </c>
      <c r="AU233" s="266" t="s">
        <v>150</v>
      </c>
      <c r="AV233" s="266" t="str">
        <f t="shared" si="65"/>
        <v>TAvi_Frt</v>
      </c>
      <c r="AW233" s="266" t="str">
        <f t="shared" si="65"/>
        <v>RH18_19</v>
      </c>
      <c r="AX233" s="266">
        <f t="shared" si="58"/>
        <v>0.0204346889564006</v>
      </c>
      <c r="AY233" s="266" t="s">
        <v>132</v>
      </c>
      <c r="AZ233" s="266" t="s">
        <v>17</v>
      </c>
      <c r="BD233" s="266" t="s">
        <v>150</v>
      </c>
      <c r="BE233" s="266" t="str">
        <f t="shared" si="66"/>
        <v>TAvi_Frt</v>
      </c>
      <c r="BF233" s="266" t="str">
        <f t="shared" si="66"/>
        <v>RH18_19</v>
      </c>
      <c r="BG233" s="266">
        <f t="shared" si="70"/>
        <v>0.0207724666848622</v>
      </c>
      <c r="BH233" s="266" t="s">
        <v>132</v>
      </c>
      <c r="BI233" s="266" t="s">
        <v>19</v>
      </c>
      <c r="BM233" s="266" t="s">
        <v>150</v>
      </c>
      <c r="BN233" s="266" t="str">
        <f t="shared" si="67"/>
        <v>TAvi_Frt</v>
      </c>
      <c r="BO233" s="266" t="str">
        <f t="shared" si="67"/>
        <v>RH18_19</v>
      </c>
      <c r="BP233" s="266">
        <f t="shared" si="61"/>
        <v>0.0204346889564006</v>
      </c>
      <c r="BQ233" s="266" t="s">
        <v>132</v>
      </c>
      <c r="BR233" s="266" t="s">
        <v>16</v>
      </c>
    </row>
    <row r="234" spans="11:70">
      <c r="K234" s="266" t="s">
        <v>150</v>
      </c>
      <c r="L234" s="266" t="str">
        <f t="shared" si="68"/>
        <v>TAvi_Frt</v>
      </c>
      <c r="M234" s="266" t="str">
        <f t="shared" si="50"/>
        <v>RH20_21</v>
      </c>
      <c r="N234" s="266">
        <f t="shared" si="51"/>
        <v>0.0208182800695852</v>
      </c>
      <c r="O234" s="266" t="s">
        <v>132</v>
      </c>
      <c r="P234" s="266" t="s">
        <v>20</v>
      </c>
      <c r="T234" s="266" t="s">
        <v>150</v>
      </c>
      <c r="U234" s="266" t="str">
        <f t="shared" si="69"/>
        <v>TAvi_Frt</v>
      </c>
      <c r="V234" s="266" t="str">
        <f t="shared" si="69"/>
        <v>RH20_21</v>
      </c>
      <c r="W234" s="266">
        <f t="shared" si="52"/>
        <v>0.0216015909557287</v>
      </c>
      <c r="X234" s="266" t="s">
        <v>132</v>
      </c>
      <c r="Y234" s="266" t="s">
        <v>15</v>
      </c>
      <c r="AC234" s="266" t="s">
        <v>150</v>
      </c>
      <c r="AD234" s="266" t="str">
        <f t="shared" si="63"/>
        <v>TAvi_Frt</v>
      </c>
      <c r="AE234" s="266" t="str">
        <f t="shared" si="63"/>
        <v>RH20_21</v>
      </c>
      <c r="AF234" s="266">
        <f t="shared" si="54"/>
        <v>0.0212535167287306</v>
      </c>
      <c r="AG234" s="266" t="s">
        <v>132</v>
      </c>
      <c r="AH234" s="266" t="s">
        <v>21</v>
      </c>
      <c r="AL234" s="266" t="s">
        <v>150</v>
      </c>
      <c r="AM234" s="266" t="str">
        <f t="shared" si="64"/>
        <v>TAvi_Frt</v>
      </c>
      <c r="AN234" s="266" t="str">
        <f t="shared" si="64"/>
        <v>RH20_21</v>
      </c>
      <c r="AO234" s="266">
        <f t="shared" si="56"/>
        <v>0.0208717090489964</v>
      </c>
      <c r="AP234" s="266" t="s">
        <v>132</v>
      </c>
      <c r="AQ234" s="266" t="s">
        <v>18</v>
      </c>
      <c r="AU234" s="266" t="s">
        <v>150</v>
      </c>
      <c r="AV234" s="266" t="str">
        <f t="shared" si="65"/>
        <v>TAvi_Frt</v>
      </c>
      <c r="AW234" s="266" t="str">
        <f t="shared" si="65"/>
        <v>RH20_21</v>
      </c>
      <c r="AX234" s="266">
        <f t="shared" si="58"/>
        <v>0.0208022312711157</v>
      </c>
      <c r="AY234" s="266" t="s">
        <v>132</v>
      </c>
      <c r="AZ234" s="266" t="s">
        <v>17</v>
      </c>
      <c r="BD234" s="266" t="s">
        <v>150</v>
      </c>
      <c r="BE234" s="266" t="str">
        <f t="shared" si="66"/>
        <v>TAvi_Frt</v>
      </c>
      <c r="BF234" s="266" t="str">
        <f t="shared" si="66"/>
        <v>RH20_21</v>
      </c>
      <c r="BG234" s="266">
        <f t="shared" si="70"/>
        <v>0.0208717090489964</v>
      </c>
      <c r="BH234" s="266" t="s">
        <v>132</v>
      </c>
      <c r="BI234" s="266" t="s">
        <v>19</v>
      </c>
      <c r="BM234" s="266" t="s">
        <v>150</v>
      </c>
      <c r="BN234" s="266" t="str">
        <f t="shared" si="67"/>
        <v>TAvi_Frt</v>
      </c>
      <c r="BO234" s="266" t="str">
        <f t="shared" si="67"/>
        <v>RH20_21</v>
      </c>
      <c r="BP234" s="266">
        <f t="shared" si="61"/>
        <v>0.0208022312711157</v>
      </c>
      <c r="BQ234" s="266" t="s">
        <v>132</v>
      </c>
      <c r="BR234" s="266" t="s">
        <v>16</v>
      </c>
    </row>
    <row r="235" spans="11:70">
      <c r="K235" s="330" t="s">
        <v>150</v>
      </c>
      <c r="L235" s="266" t="str">
        <f t="shared" si="68"/>
        <v>TAvi_Frt</v>
      </c>
      <c r="M235" s="266" t="str">
        <f t="shared" si="50"/>
        <v>RH22_23</v>
      </c>
      <c r="N235" s="266">
        <f t="shared" si="51"/>
        <v>0.0209309345114678</v>
      </c>
      <c r="O235" s="266" t="s">
        <v>132</v>
      </c>
      <c r="P235" s="266" t="s">
        <v>20</v>
      </c>
      <c r="T235" s="266" t="s">
        <v>150</v>
      </c>
      <c r="U235" s="266" t="str">
        <f t="shared" si="69"/>
        <v>TAvi_Frt</v>
      </c>
      <c r="V235" s="266" t="str">
        <f t="shared" si="69"/>
        <v>RH22_23</v>
      </c>
      <c r="W235" s="266">
        <f t="shared" si="52"/>
        <v>0.0217726786365968</v>
      </c>
      <c r="X235" s="266" t="s">
        <v>132</v>
      </c>
      <c r="Y235" s="266" t="s">
        <v>15</v>
      </c>
      <c r="AC235" s="266" t="s">
        <v>150</v>
      </c>
      <c r="AD235" s="266" t="str">
        <f t="shared" si="63"/>
        <v>TAvi_Frt</v>
      </c>
      <c r="AE235" s="266" t="str">
        <f t="shared" si="63"/>
        <v>RH22_23</v>
      </c>
      <c r="AF235" s="266">
        <f t="shared" si="54"/>
        <v>0.0210192787763135</v>
      </c>
      <c r="AG235" s="266" t="s">
        <v>132</v>
      </c>
      <c r="AH235" s="266" t="s">
        <v>21</v>
      </c>
      <c r="AL235" s="266" t="s">
        <v>150</v>
      </c>
      <c r="AM235" s="266" t="str">
        <f t="shared" si="64"/>
        <v>TAvi_Frt</v>
      </c>
      <c r="AN235" s="266" t="str">
        <f t="shared" si="64"/>
        <v>RH22_23</v>
      </c>
      <c r="AO235" s="266">
        <f t="shared" si="56"/>
        <v>0.0210488298607682</v>
      </c>
      <c r="AP235" s="266" t="s">
        <v>132</v>
      </c>
      <c r="AQ235" s="266" t="s">
        <v>18</v>
      </c>
      <c r="AU235" s="266" t="s">
        <v>150</v>
      </c>
      <c r="AV235" s="266" t="str">
        <f t="shared" si="65"/>
        <v>TAvi_Frt</v>
      </c>
      <c r="AW235" s="266" t="str">
        <f t="shared" si="65"/>
        <v>RH22_23</v>
      </c>
      <c r="AX235" s="266">
        <f t="shared" si="58"/>
        <v>0.0211656433177729</v>
      </c>
      <c r="AY235" s="266" t="s">
        <v>132</v>
      </c>
      <c r="AZ235" s="266" t="s">
        <v>17</v>
      </c>
      <c r="BD235" s="266" t="s">
        <v>150</v>
      </c>
      <c r="BE235" s="266" t="str">
        <f t="shared" si="66"/>
        <v>TAvi_Frt</v>
      </c>
      <c r="BF235" s="266" t="str">
        <f t="shared" si="66"/>
        <v>RH22_23</v>
      </c>
      <c r="BG235" s="266">
        <f t="shared" si="70"/>
        <v>0.0210488298607682</v>
      </c>
      <c r="BH235" s="266" t="s">
        <v>132</v>
      </c>
      <c r="BI235" s="266" t="s">
        <v>19</v>
      </c>
      <c r="BM235" s="266" t="s">
        <v>150</v>
      </c>
      <c r="BN235" s="266" t="str">
        <f t="shared" si="67"/>
        <v>TAvi_Frt</v>
      </c>
      <c r="BO235" s="266" t="str">
        <f t="shared" si="67"/>
        <v>RH22_23</v>
      </c>
      <c r="BP235" s="266">
        <f t="shared" si="61"/>
        <v>0.0211656433177729</v>
      </c>
      <c r="BQ235" s="266" t="s">
        <v>132</v>
      </c>
      <c r="BR235" s="266" t="s">
        <v>16</v>
      </c>
    </row>
    <row r="236" spans="11:70">
      <c r="K236" s="266" t="s">
        <v>150</v>
      </c>
      <c r="L236" s="266" t="str">
        <f t="shared" si="68"/>
        <v>TAvi_Frt</v>
      </c>
      <c r="M236" s="266" t="str">
        <f t="shared" si="50"/>
        <v>SH0_1</v>
      </c>
      <c r="N236" s="266">
        <f t="shared" si="51"/>
        <v>0.0216934658061337</v>
      </c>
      <c r="O236" s="266" t="s">
        <v>132</v>
      </c>
      <c r="P236" s="266" t="s">
        <v>20</v>
      </c>
      <c r="T236" s="266" t="s">
        <v>150</v>
      </c>
      <c r="U236" s="266" t="str">
        <f t="shared" si="69"/>
        <v>TAvi_Frt</v>
      </c>
      <c r="V236" s="266" t="str">
        <f t="shared" si="69"/>
        <v>SH0_1</v>
      </c>
      <c r="W236" s="266">
        <f t="shared" si="52"/>
        <v>0.0174477618854123</v>
      </c>
      <c r="X236" s="266" t="s">
        <v>132</v>
      </c>
      <c r="Y236" s="266" t="s">
        <v>15</v>
      </c>
      <c r="AC236" s="266" t="s">
        <v>150</v>
      </c>
      <c r="AD236" s="266" t="str">
        <f t="shared" si="63"/>
        <v>TAvi_Frt</v>
      </c>
      <c r="AE236" s="266" t="str">
        <f t="shared" si="63"/>
        <v>SH0_1</v>
      </c>
      <c r="AF236" s="266">
        <f t="shared" si="54"/>
        <v>0.020811553801597</v>
      </c>
      <c r="AG236" s="266" t="s">
        <v>132</v>
      </c>
      <c r="AH236" s="266" t="s">
        <v>21</v>
      </c>
      <c r="AL236" s="266" t="s">
        <v>150</v>
      </c>
      <c r="AM236" s="266" t="str">
        <f t="shared" si="64"/>
        <v>TAvi_Frt</v>
      </c>
      <c r="AN236" s="266" t="str">
        <f t="shared" si="64"/>
        <v>SH0_1</v>
      </c>
      <c r="AO236" s="266">
        <f t="shared" si="56"/>
        <v>0.0202895899307037</v>
      </c>
      <c r="AP236" s="266" t="s">
        <v>132</v>
      </c>
      <c r="AQ236" s="266" t="s">
        <v>18</v>
      </c>
      <c r="AU236" s="266" t="s">
        <v>150</v>
      </c>
      <c r="AV236" s="266" t="str">
        <f t="shared" si="65"/>
        <v>TAvi_Frt</v>
      </c>
      <c r="AW236" s="266" t="str">
        <f t="shared" si="65"/>
        <v>SH0_1</v>
      </c>
      <c r="AX236" s="266">
        <f t="shared" si="58"/>
        <v>0.0235399975380162</v>
      </c>
      <c r="AY236" s="266" t="s">
        <v>132</v>
      </c>
      <c r="AZ236" s="266" t="s">
        <v>17</v>
      </c>
      <c r="BD236" s="266" t="s">
        <v>150</v>
      </c>
      <c r="BE236" s="266" t="str">
        <f t="shared" si="66"/>
        <v>TAvi_Frt</v>
      </c>
      <c r="BF236" s="266" t="str">
        <f t="shared" si="66"/>
        <v>SH0_1</v>
      </c>
      <c r="BG236" s="266">
        <f t="shared" si="70"/>
        <v>0.0202895899307037</v>
      </c>
      <c r="BH236" s="266" t="s">
        <v>132</v>
      </c>
      <c r="BI236" s="266" t="s">
        <v>19</v>
      </c>
      <c r="BM236" s="266" t="s">
        <v>150</v>
      </c>
      <c r="BN236" s="266" t="str">
        <f t="shared" si="67"/>
        <v>TAvi_Frt</v>
      </c>
      <c r="BO236" s="266" t="str">
        <f t="shared" si="67"/>
        <v>SH0_1</v>
      </c>
      <c r="BP236" s="266">
        <f t="shared" si="61"/>
        <v>0.0235399975380162</v>
      </c>
      <c r="BQ236" s="266" t="s">
        <v>132</v>
      </c>
      <c r="BR236" s="266" t="s">
        <v>16</v>
      </c>
    </row>
    <row r="237" spans="11:70">
      <c r="K237" s="266" t="s">
        <v>150</v>
      </c>
      <c r="L237" s="266" t="str">
        <f t="shared" si="68"/>
        <v>TAvi_Frt</v>
      </c>
      <c r="M237" s="266" t="str">
        <f t="shared" si="50"/>
        <v>SH2_3</v>
      </c>
      <c r="N237" s="266">
        <f t="shared" si="51"/>
        <v>0.0210916294485409</v>
      </c>
      <c r="O237" s="266" t="s">
        <v>132</v>
      </c>
      <c r="P237" s="266" t="s">
        <v>20</v>
      </c>
      <c r="T237" s="266" t="s">
        <v>150</v>
      </c>
      <c r="U237" s="266" t="str">
        <f t="shared" si="69"/>
        <v>TAvi_Frt</v>
      </c>
      <c r="V237" s="266" t="str">
        <f t="shared" si="69"/>
        <v>SH2_3</v>
      </c>
      <c r="W237" s="266">
        <f t="shared" si="52"/>
        <v>0.0152457918759897</v>
      </c>
      <c r="X237" s="266" t="s">
        <v>132</v>
      </c>
      <c r="Y237" s="266" t="s">
        <v>15</v>
      </c>
      <c r="AC237" s="266" t="s">
        <v>150</v>
      </c>
      <c r="AD237" s="266" t="str">
        <f t="shared" si="63"/>
        <v>TAvi_Frt</v>
      </c>
      <c r="AE237" s="266" t="str">
        <f t="shared" si="63"/>
        <v>SH2_3</v>
      </c>
      <c r="AF237" s="266">
        <f t="shared" si="54"/>
        <v>0.0201796299239725</v>
      </c>
      <c r="AG237" s="266" t="s">
        <v>132</v>
      </c>
      <c r="AH237" s="266" t="s">
        <v>21</v>
      </c>
      <c r="AL237" s="266" t="s">
        <v>150</v>
      </c>
      <c r="AM237" s="266" t="str">
        <f t="shared" si="64"/>
        <v>TAvi_Frt</v>
      </c>
      <c r="AN237" s="266" t="str">
        <f t="shared" si="64"/>
        <v>SH2_3</v>
      </c>
      <c r="AO237" s="266">
        <f t="shared" si="56"/>
        <v>0.0188706568826577</v>
      </c>
      <c r="AP237" s="266" t="s">
        <v>132</v>
      </c>
      <c r="AQ237" s="266" t="s">
        <v>18</v>
      </c>
      <c r="AU237" s="266" t="s">
        <v>150</v>
      </c>
      <c r="AV237" s="266" t="str">
        <f t="shared" si="65"/>
        <v>TAvi_Frt</v>
      </c>
      <c r="AW237" s="266" t="str">
        <f t="shared" si="65"/>
        <v>SH2_3</v>
      </c>
      <c r="AX237" s="266">
        <f t="shared" si="58"/>
        <v>0.0213085433268016</v>
      </c>
      <c r="AY237" s="266" t="s">
        <v>132</v>
      </c>
      <c r="AZ237" s="266" t="s">
        <v>17</v>
      </c>
      <c r="BD237" s="266" t="s">
        <v>150</v>
      </c>
      <c r="BE237" s="266" t="str">
        <f t="shared" si="66"/>
        <v>TAvi_Frt</v>
      </c>
      <c r="BF237" s="266" t="str">
        <f t="shared" si="66"/>
        <v>SH2_3</v>
      </c>
      <c r="BG237" s="266">
        <f t="shared" si="70"/>
        <v>0.0188706568826577</v>
      </c>
      <c r="BH237" s="266" t="s">
        <v>132</v>
      </c>
      <c r="BI237" s="266" t="s">
        <v>19</v>
      </c>
      <c r="BM237" s="266" t="s">
        <v>150</v>
      </c>
      <c r="BN237" s="266" t="str">
        <f t="shared" si="67"/>
        <v>TAvi_Frt</v>
      </c>
      <c r="BO237" s="266" t="str">
        <f t="shared" si="67"/>
        <v>SH2_3</v>
      </c>
      <c r="BP237" s="266">
        <f t="shared" si="61"/>
        <v>0.0213085433268016</v>
      </c>
      <c r="BQ237" s="266" t="s">
        <v>132</v>
      </c>
      <c r="BR237" s="266" t="s">
        <v>16</v>
      </c>
    </row>
    <row r="238" spans="11:70">
      <c r="K238" s="266" t="s">
        <v>150</v>
      </c>
      <c r="L238" s="266" t="str">
        <f t="shared" si="68"/>
        <v>TAvi_Frt</v>
      </c>
      <c r="M238" s="266" t="str">
        <f t="shared" si="50"/>
        <v>SH4_5</v>
      </c>
      <c r="N238" s="266">
        <f t="shared" si="51"/>
        <v>0.0202885549117574</v>
      </c>
      <c r="O238" s="266" t="s">
        <v>132</v>
      </c>
      <c r="P238" s="266" t="s">
        <v>20</v>
      </c>
      <c r="T238" s="266" t="s">
        <v>150</v>
      </c>
      <c r="U238" s="266" t="str">
        <f t="shared" si="69"/>
        <v>TAvi_Frt</v>
      </c>
      <c r="V238" s="266" t="str">
        <f t="shared" si="69"/>
        <v>SH4_5</v>
      </c>
      <c r="W238" s="266">
        <f t="shared" si="52"/>
        <v>0.0140147850596432</v>
      </c>
      <c r="X238" s="266" t="s">
        <v>132</v>
      </c>
      <c r="Y238" s="266" t="s">
        <v>15</v>
      </c>
      <c r="AC238" s="266" t="s">
        <v>150</v>
      </c>
      <c r="AD238" s="266" t="str">
        <f t="shared" si="63"/>
        <v>TAvi_Frt</v>
      </c>
      <c r="AE238" s="266" t="str">
        <f t="shared" si="63"/>
        <v>SH4_5</v>
      </c>
      <c r="AF238" s="266">
        <f t="shared" si="54"/>
        <v>0.0196148395220663</v>
      </c>
      <c r="AG238" s="266" t="s">
        <v>132</v>
      </c>
      <c r="AH238" s="266" t="s">
        <v>21</v>
      </c>
      <c r="AL238" s="266" t="s">
        <v>150</v>
      </c>
      <c r="AM238" s="266" t="str">
        <f t="shared" si="64"/>
        <v>TAvi_Frt</v>
      </c>
      <c r="AN238" s="266" t="str">
        <f t="shared" si="64"/>
        <v>SH4_5</v>
      </c>
      <c r="AO238" s="266">
        <f t="shared" si="56"/>
        <v>0.017500502969476</v>
      </c>
      <c r="AP238" s="266" t="s">
        <v>132</v>
      </c>
      <c r="AQ238" s="266" t="s">
        <v>18</v>
      </c>
      <c r="AU238" s="266" t="s">
        <v>150</v>
      </c>
      <c r="AV238" s="266" t="str">
        <f t="shared" si="65"/>
        <v>TAvi_Frt</v>
      </c>
      <c r="AW238" s="266" t="str">
        <f t="shared" si="65"/>
        <v>SH4_5</v>
      </c>
      <c r="AX238" s="266">
        <f t="shared" si="58"/>
        <v>0.0184793639312763</v>
      </c>
      <c r="AY238" s="266" t="s">
        <v>132</v>
      </c>
      <c r="AZ238" s="266" t="s">
        <v>17</v>
      </c>
      <c r="BD238" s="266" t="s">
        <v>150</v>
      </c>
      <c r="BE238" s="266" t="str">
        <f t="shared" si="66"/>
        <v>TAvi_Frt</v>
      </c>
      <c r="BF238" s="266" t="str">
        <f t="shared" si="66"/>
        <v>SH4_5</v>
      </c>
      <c r="BG238" s="266">
        <f t="shared" si="70"/>
        <v>0.017500502969476</v>
      </c>
      <c r="BH238" s="266" t="s">
        <v>132</v>
      </c>
      <c r="BI238" s="266" t="s">
        <v>19</v>
      </c>
      <c r="BM238" s="266" t="s">
        <v>150</v>
      </c>
      <c r="BN238" s="266" t="str">
        <f t="shared" si="67"/>
        <v>TAvi_Frt</v>
      </c>
      <c r="BO238" s="266" t="str">
        <f t="shared" si="67"/>
        <v>SH4_5</v>
      </c>
      <c r="BP238" s="266">
        <f t="shared" si="61"/>
        <v>0.0184793639312763</v>
      </c>
      <c r="BQ238" s="266" t="s">
        <v>132</v>
      </c>
      <c r="BR238" s="266" t="s">
        <v>16</v>
      </c>
    </row>
    <row r="239" spans="11:70">
      <c r="K239" s="330" t="s">
        <v>150</v>
      </c>
      <c r="L239" s="266" t="str">
        <f t="shared" si="68"/>
        <v>TAvi_Frt</v>
      </c>
      <c r="M239" s="266" t="str">
        <f t="shared" si="50"/>
        <v>SH6_7</v>
      </c>
      <c r="N239" s="266">
        <f t="shared" si="51"/>
        <v>0.0192322364169783</v>
      </c>
      <c r="O239" s="266" t="s">
        <v>132</v>
      </c>
      <c r="P239" s="266" t="s">
        <v>20</v>
      </c>
      <c r="T239" s="266" t="s">
        <v>150</v>
      </c>
      <c r="U239" s="266" t="str">
        <f t="shared" si="69"/>
        <v>TAvi_Frt</v>
      </c>
      <c r="V239" s="266" t="str">
        <f t="shared" si="69"/>
        <v>SH6_7</v>
      </c>
      <c r="W239" s="266">
        <f t="shared" si="52"/>
        <v>0.0138604432096002</v>
      </c>
      <c r="X239" s="266" t="s">
        <v>132</v>
      </c>
      <c r="Y239" s="266" t="s">
        <v>15</v>
      </c>
      <c r="AC239" s="266" t="s">
        <v>150</v>
      </c>
      <c r="AD239" s="266" t="str">
        <f t="shared" si="63"/>
        <v>TAvi_Frt</v>
      </c>
      <c r="AE239" s="266" t="str">
        <f t="shared" si="63"/>
        <v>SH6_7</v>
      </c>
      <c r="AF239" s="266">
        <f t="shared" si="54"/>
        <v>0.0172789981084644</v>
      </c>
      <c r="AG239" s="266" t="s">
        <v>132</v>
      </c>
      <c r="AH239" s="266" t="s">
        <v>21</v>
      </c>
      <c r="AL239" s="266" t="s">
        <v>150</v>
      </c>
      <c r="AM239" s="266" t="str">
        <f t="shared" si="64"/>
        <v>TAvi_Frt</v>
      </c>
      <c r="AN239" s="266" t="str">
        <f t="shared" si="64"/>
        <v>SH6_7</v>
      </c>
      <c r="AO239" s="266">
        <f t="shared" si="56"/>
        <v>0.016421193779789</v>
      </c>
      <c r="AP239" s="266" t="s">
        <v>132</v>
      </c>
      <c r="AQ239" s="266" t="s">
        <v>18</v>
      </c>
      <c r="AU239" s="266" t="s">
        <v>150</v>
      </c>
      <c r="AV239" s="266" t="str">
        <f t="shared" si="65"/>
        <v>TAvi_Frt</v>
      </c>
      <c r="AW239" s="266" t="str">
        <f t="shared" si="65"/>
        <v>SH6_7</v>
      </c>
      <c r="AX239" s="266">
        <f t="shared" si="58"/>
        <v>0.0171996217128879</v>
      </c>
      <c r="AY239" s="266" t="s">
        <v>132</v>
      </c>
      <c r="AZ239" s="266" t="s">
        <v>17</v>
      </c>
      <c r="BD239" s="266" t="s">
        <v>150</v>
      </c>
      <c r="BE239" s="266" t="str">
        <f t="shared" si="66"/>
        <v>TAvi_Frt</v>
      </c>
      <c r="BF239" s="266" t="str">
        <f t="shared" si="66"/>
        <v>SH6_7</v>
      </c>
      <c r="BG239" s="266">
        <f t="shared" si="70"/>
        <v>0.016421193779789</v>
      </c>
      <c r="BH239" s="266" t="s">
        <v>132</v>
      </c>
      <c r="BI239" s="266" t="s">
        <v>19</v>
      </c>
      <c r="BM239" s="266" t="s">
        <v>150</v>
      </c>
      <c r="BN239" s="266" t="str">
        <f t="shared" si="67"/>
        <v>TAvi_Frt</v>
      </c>
      <c r="BO239" s="266" t="str">
        <f t="shared" si="67"/>
        <v>SH6_7</v>
      </c>
      <c r="BP239" s="266">
        <f t="shared" si="61"/>
        <v>0.0171996217128879</v>
      </c>
      <c r="BQ239" s="266" t="s">
        <v>132</v>
      </c>
      <c r="BR239" s="266" t="s">
        <v>16</v>
      </c>
    </row>
    <row r="240" spans="11:70">
      <c r="K240" s="266" t="s">
        <v>150</v>
      </c>
      <c r="L240" s="266" t="str">
        <f t="shared" si="68"/>
        <v>TAvi_Frt</v>
      </c>
      <c r="M240" s="266" t="str">
        <f t="shared" si="50"/>
        <v>SH8_9</v>
      </c>
      <c r="N240" s="266">
        <f t="shared" si="51"/>
        <v>0.0187485070114251</v>
      </c>
      <c r="O240" s="266" t="s">
        <v>132</v>
      </c>
      <c r="P240" s="266" t="s">
        <v>20</v>
      </c>
      <c r="T240" s="266" t="s">
        <v>150</v>
      </c>
      <c r="U240" s="266" t="str">
        <f t="shared" si="69"/>
        <v>TAvi_Frt</v>
      </c>
      <c r="V240" s="266" t="str">
        <f t="shared" si="69"/>
        <v>SH8_9</v>
      </c>
      <c r="W240" s="266">
        <f t="shared" si="52"/>
        <v>0.0147551071793505</v>
      </c>
      <c r="X240" s="266" t="s">
        <v>132</v>
      </c>
      <c r="Y240" s="266" t="s">
        <v>15</v>
      </c>
      <c r="AC240" s="266" t="s">
        <v>150</v>
      </c>
      <c r="AD240" s="266" t="str">
        <f t="shared" si="63"/>
        <v>TAvi_Frt</v>
      </c>
      <c r="AE240" s="266" t="str">
        <f t="shared" si="63"/>
        <v>SH8_9</v>
      </c>
      <c r="AF240" s="266">
        <f t="shared" si="54"/>
        <v>0.0155886992614423</v>
      </c>
      <c r="AG240" s="266" t="s">
        <v>132</v>
      </c>
      <c r="AH240" s="266" t="s">
        <v>21</v>
      </c>
      <c r="AL240" s="266" t="s">
        <v>150</v>
      </c>
      <c r="AM240" s="266" t="str">
        <f t="shared" si="64"/>
        <v>TAvi_Frt</v>
      </c>
      <c r="AN240" s="266" t="str">
        <f t="shared" si="64"/>
        <v>SH8_9</v>
      </c>
      <c r="AO240" s="266">
        <f t="shared" si="56"/>
        <v>0.0161398429577345</v>
      </c>
      <c r="AP240" s="266" t="s">
        <v>132</v>
      </c>
      <c r="AQ240" s="266" t="s">
        <v>18</v>
      </c>
      <c r="AU240" s="266" t="s">
        <v>150</v>
      </c>
      <c r="AV240" s="266" t="str">
        <f t="shared" si="65"/>
        <v>TAvi_Frt</v>
      </c>
      <c r="AW240" s="266" t="str">
        <f t="shared" si="65"/>
        <v>SH8_9</v>
      </c>
      <c r="AX240" s="266">
        <f t="shared" si="58"/>
        <v>0.017030245273227</v>
      </c>
      <c r="AY240" s="266" t="s">
        <v>132</v>
      </c>
      <c r="AZ240" s="266" t="s">
        <v>17</v>
      </c>
      <c r="BD240" s="266" t="s">
        <v>150</v>
      </c>
      <c r="BE240" s="266" t="str">
        <f t="shared" si="66"/>
        <v>TAvi_Frt</v>
      </c>
      <c r="BF240" s="266" t="str">
        <f t="shared" si="66"/>
        <v>SH8_9</v>
      </c>
      <c r="BG240" s="266">
        <f t="shared" si="70"/>
        <v>0.0161398429577345</v>
      </c>
      <c r="BH240" s="266" t="s">
        <v>132</v>
      </c>
      <c r="BI240" s="266" t="s">
        <v>19</v>
      </c>
      <c r="BM240" s="266" t="s">
        <v>150</v>
      </c>
      <c r="BN240" s="266" t="str">
        <f t="shared" si="67"/>
        <v>TAvi_Frt</v>
      </c>
      <c r="BO240" s="266" t="str">
        <f t="shared" si="67"/>
        <v>SH8_9</v>
      </c>
      <c r="BP240" s="266">
        <f t="shared" si="61"/>
        <v>0.017030245273227</v>
      </c>
      <c r="BQ240" s="266" t="s">
        <v>132</v>
      </c>
      <c r="BR240" s="266" t="s">
        <v>16</v>
      </c>
    </row>
    <row r="241" spans="11:70">
      <c r="K241" s="266" t="s">
        <v>150</v>
      </c>
      <c r="L241" s="266" t="str">
        <f t="shared" si="68"/>
        <v>TAvi_Frt</v>
      </c>
      <c r="M241" s="266" t="str">
        <f t="shared" si="50"/>
        <v>SH10_11</v>
      </c>
      <c r="N241" s="266">
        <f t="shared" si="51"/>
        <v>0.0186780472400084</v>
      </c>
      <c r="O241" s="266" t="s">
        <v>132</v>
      </c>
      <c r="P241" s="266" t="s">
        <v>20</v>
      </c>
      <c r="T241" s="266" t="s">
        <v>150</v>
      </c>
      <c r="U241" s="266" t="str">
        <f t="shared" si="69"/>
        <v>TAvi_Frt</v>
      </c>
      <c r="V241" s="266" t="str">
        <f t="shared" si="69"/>
        <v>SH10_11</v>
      </c>
      <c r="W241" s="266">
        <f t="shared" si="52"/>
        <v>0.0171866616430302</v>
      </c>
      <c r="X241" s="266" t="s">
        <v>132</v>
      </c>
      <c r="Y241" s="266" t="s">
        <v>15</v>
      </c>
      <c r="AC241" s="266" t="s">
        <v>150</v>
      </c>
      <c r="AD241" s="266" t="str">
        <f t="shared" si="63"/>
        <v>TAvi_Frt</v>
      </c>
      <c r="AE241" s="266" t="str">
        <f t="shared" si="63"/>
        <v>SH10_11</v>
      </c>
      <c r="AF241" s="266">
        <f t="shared" si="54"/>
        <v>0.0150973156957682</v>
      </c>
      <c r="AG241" s="266" t="s">
        <v>132</v>
      </c>
      <c r="AH241" s="266" t="s">
        <v>21</v>
      </c>
      <c r="AL241" s="266" t="s">
        <v>150</v>
      </c>
      <c r="AM241" s="266" t="str">
        <f t="shared" si="64"/>
        <v>TAvi_Frt</v>
      </c>
      <c r="AN241" s="266" t="str">
        <f t="shared" si="64"/>
        <v>SH10_11</v>
      </c>
      <c r="AO241" s="266">
        <f t="shared" si="56"/>
        <v>0.0171295457469424</v>
      </c>
      <c r="AP241" s="266" t="s">
        <v>132</v>
      </c>
      <c r="AQ241" s="266" t="s">
        <v>18</v>
      </c>
      <c r="AU241" s="266" t="s">
        <v>150</v>
      </c>
      <c r="AV241" s="266" t="str">
        <f t="shared" si="65"/>
        <v>TAvi_Frt</v>
      </c>
      <c r="AW241" s="266" t="str">
        <f t="shared" si="65"/>
        <v>SH10_11</v>
      </c>
      <c r="AX241" s="266">
        <f t="shared" si="58"/>
        <v>0.0187148851387562</v>
      </c>
      <c r="AY241" s="266" t="s">
        <v>132</v>
      </c>
      <c r="AZ241" s="266" t="s">
        <v>17</v>
      </c>
      <c r="BD241" s="266" t="s">
        <v>150</v>
      </c>
      <c r="BE241" s="266" t="str">
        <f t="shared" si="66"/>
        <v>TAvi_Frt</v>
      </c>
      <c r="BF241" s="266" t="str">
        <f t="shared" si="66"/>
        <v>SH10_11</v>
      </c>
      <c r="BG241" s="266">
        <f t="shared" si="70"/>
        <v>0.0171295457469424</v>
      </c>
      <c r="BH241" s="266" t="s">
        <v>132</v>
      </c>
      <c r="BI241" s="266" t="s">
        <v>19</v>
      </c>
      <c r="BM241" s="266" t="s">
        <v>150</v>
      </c>
      <c r="BN241" s="266" t="str">
        <f t="shared" si="67"/>
        <v>TAvi_Frt</v>
      </c>
      <c r="BO241" s="266" t="str">
        <f t="shared" si="67"/>
        <v>SH10_11</v>
      </c>
      <c r="BP241" s="266">
        <f t="shared" si="61"/>
        <v>0.0187148851387562</v>
      </c>
      <c r="BQ241" s="266" t="s">
        <v>132</v>
      </c>
      <c r="BR241" s="266" t="s">
        <v>16</v>
      </c>
    </row>
    <row r="242" spans="11:70">
      <c r="K242" s="266" t="s">
        <v>150</v>
      </c>
      <c r="L242" s="266" t="str">
        <f t="shared" si="68"/>
        <v>TAvi_Frt</v>
      </c>
      <c r="M242" s="266" t="str">
        <f t="shared" si="50"/>
        <v>SH12_13</v>
      </c>
      <c r="N242" s="266">
        <f t="shared" si="51"/>
        <v>0.0193543241840057</v>
      </c>
      <c r="O242" s="266" t="s">
        <v>132</v>
      </c>
      <c r="P242" s="266" t="s">
        <v>20</v>
      </c>
      <c r="T242" s="266" t="s">
        <v>150</v>
      </c>
      <c r="U242" s="266" t="str">
        <f t="shared" si="69"/>
        <v>TAvi_Frt</v>
      </c>
      <c r="V242" s="266" t="str">
        <f t="shared" si="69"/>
        <v>SH12_13</v>
      </c>
      <c r="W242" s="266">
        <f t="shared" si="52"/>
        <v>0.0185329663536096</v>
      </c>
      <c r="X242" s="266" t="s">
        <v>132</v>
      </c>
      <c r="Y242" s="266" t="s">
        <v>15</v>
      </c>
      <c r="AC242" s="266" t="s">
        <v>150</v>
      </c>
      <c r="AD242" s="266" t="str">
        <f t="shared" si="63"/>
        <v>TAvi_Frt</v>
      </c>
      <c r="AE242" s="266" t="str">
        <f t="shared" si="63"/>
        <v>SH12_13</v>
      </c>
      <c r="AF242" s="266">
        <f t="shared" si="54"/>
        <v>0.0157162719062912</v>
      </c>
      <c r="AG242" s="266" t="s">
        <v>132</v>
      </c>
      <c r="AH242" s="266" t="s">
        <v>21</v>
      </c>
      <c r="AL242" s="266" t="s">
        <v>150</v>
      </c>
      <c r="AM242" s="266" t="str">
        <f t="shared" si="64"/>
        <v>TAvi_Frt</v>
      </c>
      <c r="AN242" s="266" t="str">
        <f t="shared" si="64"/>
        <v>SH12_13</v>
      </c>
      <c r="AO242" s="266">
        <f t="shared" si="56"/>
        <v>0.0184909585816698</v>
      </c>
      <c r="AP242" s="266" t="s">
        <v>132</v>
      </c>
      <c r="AQ242" s="266" t="s">
        <v>18</v>
      </c>
      <c r="AU242" s="266" t="s">
        <v>150</v>
      </c>
      <c r="AV242" s="266" t="str">
        <f t="shared" si="65"/>
        <v>TAvi_Frt</v>
      </c>
      <c r="AW242" s="266" t="str">
        <f t="shared" si="65"/>
        <v>SH12_13</v>
      </c>
      <c r="AX242" s="266">
        <f t="shared" si="58"/>
        <v>0.0213435574080405</v>
      </c>
      <c r="AY242" s="266" t="s">
        <v>132</v>
      </c>
      <c r="AZ242" s="266" t="s">
        <v>17</v>
      </c>
      <c r="BD242" s="266" t="s">
        <v>150</v>
      </c>
      <c r="BE242" s="266" t="str">
        <f t="shared" si="66"/>
        <v>TAvi_Frt</v>
      </c>
      <c r="BF242" s="266" t="str">
        <f t="shared" si="66"/>
        <v>SH12_13</v>
      </c>
      <c r="BG242" s="266">
        <f t="shared" si="70"/>
        <v>0.0184909585816698</v>
      </c>
      <c r="BH242" s="266" t="s">
        <v>132</v>
      </c>
      <c r="BI242" s="266" t="s">
        <v>19</v>
      </c>
      <c r="BM242" s="266" t="s">
        <v>150</v>
      </c>
      <c r="BN242" s="266" t="str">
        <f t="shared" si="67"/>
        <v>TAvi_Frt</v>
      </c>
      <c r="BO242" s="266" t="str">
        <f t="shared" si="67"/>
        <v>SH12_13</v>
      </c>
      <c r="BP242" s="266">
        <f t="shared" si="61"/>
        <v>0.0213435574080405</v>
      </c>
      <c r="BQ242" s="266" t="s">
        <v>132</v>
      </c>
      <c r="BR242" s="266" t="s">
        <v>16</v>
      </c>
    </row>
    <row r="243" spans="11:70">
      <c r="K243" s="330" t="s">
        <v>150</v>
      </c>
      <c r="L243" s="266" t="str">
        <f t="shared" si="68"/>
        <v>TAvi_Frt</v>
      </c>
      <c r="M243" s="266" t="str">
        <f t="shared" si="50"/>
        <v>SH14_15</v>
      </c>
      <c r="N243" s="266">
        <f t="shared" si="51"/>
        <v>0.0204723701496402</v>
      </c>
      <c r="O243" s="266" t="s">
        <v>132</v>
      </c>
      <c r="P243" s="266" t="s">
        <v>20</v>
      </c>
      <c r="T243" s="266" t="s">
        <v>150</v>
      </c>
      <c r="U243" s="266" t="str">
        <f t="shared" si="69"/>
        <v>TAvi_Frt</v>
      </c>
      <c r="V243" s="266" t="str">
        <f t="shared" si="69"/>
        <v>SH14_15</v>
      </c>
      <c r="W243" s="266">
        <f t="shared" si="52"/>
        <v>0.0189446065338263</v>
      </c>
      <c r="X243" s="266" t="s">
        <v>132</v>
      </c>
      <c r="Y243" s="266" t="s">
        <v>15</v>
      </c>
      <c r="AC243" s="266" t="s">
        <v>150</v>
      </c>
      <c r="AD243" s="266" t="str">
        <f t="shared" si="63"/>
        <v>TAvi_Frt</v>
      </c>
      <c r="AE243" s="266" t="str">
        <f t="shared" si="63"/>
        <v>SH14_15</v>
      </c>
      <c r="AF243" s="266">
        <f t="shared" si="54"/>
        <v>0.0181694864820914</v>
      </c>
      <c r="AG243" s="266" t="s">
        <v>132</v>
      </c>
      <c r="AH243" s="266" t="s">
        <v>21</v>
      </c>
      <c r="AL243" s="266" t="s">
        <v>150</v>
      </c>
      <c r="AM243" s="266" t="str">
        <f t="shared" si="64"/>
        <v>TAvi_Frt</v>
      </c>
      <c r="AN243" s="266" t="str">
        <f t="shared" si="64"/>
        <v>SH14_15</v>
      </c>
      <c r="AO243" s="266">
        <f t="shared" si="56"/>
        <v>0.019740368004096</v>
      </c>
      <c r="AP243" s="266" t="s">
        <v>132</v>
      </c>
      <c r="AQ243" s="266" t="s">
        <v>18</v>
      </c>
      <c r="AU243" s="266" t="s">
        <v>150</v>
      </c>
      <c r="AV243" s="266" t="str">
        <f t="shared" si="65"/>
        <v>TAvi_Frt</v>
      </c>
      <c r="AW243" s="266" t="str">
        <f t="shared" si="65"/>
        <v>SH14_15</v>
      </c>
      <c r="AX243" s="266">
        <f t="shared" si="58"/>
        <v>0.022952067498314</v>
      </c>
      <c r="AY243" s="266" t="s">
        <v>132</v>
      </c>
      <c r="AZ243" s="266" t="s">
        <v>17</v>
      </c>
      <c r="BD243" s="266" t="s">
        <v>150</v>
      </c>
      <c r="BE243" s="266" t="str">
        <f t="shared" si="66"/>
        <v>TAvi_Frt</v>
      </c>
      <c r="BF243" s="266" t="str">
        <f t="shared" si="66"/>
        <v>SH14_15</v>
      </c>
      <c r="BG243" s="266">
        <f t="shared" si="70"/>
        <v>0.019740368004096</v>
      </c>
      <c r="BH243" s="266" t="s">
        <v>132</v>
      </c>
      <c r="BI243" s="266" t="s">
        <v>19</v>
      </c>
      <c r="BM243" s="266" t="s">
        <v>150</v>
      </c>
      <c r="BN243" s="266" t="str">
        <f t="shared" si="67"/>
        <v>TAvi_Frt</v>
      </c>
      <c r="BO243" s="266" t="str">
        <f t="shared" si="67"/>
        <v>SH14_15</v>
      </c>
      <c r="BP243" s="266">
        <f t="shared" si="61"/>
        <v>0.022952067498314</v>
      </c>
      <c r="BQ243" s="266" t="s">
        <v>132</v>
      </c>
      <c r="BR243" s="266" t="s">
        <v>16</v>
      </c>
    </row>
    <row r="244" spans="11:70">
      <c r="K244" s="266" t="s">
        <v>150</v>
      </c>
      <c r="L244" s="266" t="str">
        <f t="shared" si="68"/>
        <v>TAvi_Frt</v>
      </c>
      <c r="M244" s="266" t="str">
        <f t="shared" si="50"/>
        <v>SH16_17</v>
      </c>
      <c r="N244" s="266">
        <f t="shared" si="51"/>
        <v>0.021278922422278</v>
      </c>
      <c r="O244" s="266" t="s">
        <v>132</v>
      </c>
      <c r="P244" s="266" t="s">
        <v>20</v>
      </c>
      <c r="T244" s="266" t="s">
        <v>150</v>
      </c>
      <c r="U244" s="266" t="str">
        <f t="shared" si="69"/>
        <v>TAvi_Frt</v>
      </c>
      <c r="V244" s="266" t="str">
        <f t="shared" si="69"/>
        <v>SH16_17</v>
      </c>
      <c r="W244" s="266">
        <f t="shared" si="52"/>
        <v>0.0187938640201366</v>
      </c>
      <c r="X244" s="266" t="s">
        <v>132</v>
      </c>
      <c r="Y244" s="266" t="s">
        <v>15</v>
      </c>
      <c r="AC244" s="266" t="s">
        <v>150</v>
      </c>
      <c r="AD244" s="266" t="str">
        <f t="shared" si="63"/>
        <v>TAvi_Frt</v>
      </c>
      <c r="AE244" s="266" t="str">
        <f t="shared" si="63"/>
        <v>SH16_17</v>
      </c>
      <c r="AF244" s="266">
        <f t="shared" si="54"/>
        <v>0.0199388030090388</v>
      </c>
      <c r="AG244" s="266" t="s">
        <v>132</v>
      </c>
      <c r="AH244" s="266" t="s">
        <v>21</v>
      </c>
      <c r="AL244" s="266" t="s">
        <v>150</v>
      </c>
      <c r="AM244" s="266" t="str">
        <f t="shared" si="64"/>
        <v>TAvi_Frt</v>
      </c>
      <c r="AN244" s="266" t="str">
        <f t="shared" si="64"/>
        <v>SH16_17</v>
      </c>
      <c r="AO244" s="266">
        <f t="shared" si="56"/>
        <v>0.0204205397465977</v>
      </c>
      <c r="AP244" s="266" t="s">
        <v>132</v>
      </c>
      <c r="AQ244" s="266" t="s">
        <v>18</v>
      </c>
      <c r="AU244" s="266" t="s">
        <v>150</v>
      </c>
      <c r="AV244" s="266" t="str">
        <f t="shared" si="65"/>
        <v>TAvi_Frt</v>
      </c>
      <c r="AW244" s="266" t="str">
        <f t="shared" si="65"/>
        <v>SH16_17</v>
      </c>
      <c r="AX244" s="266">
        <f t="shared" si="58"/>
        <v>0.0237104459107458</v>
      </c>
      <c r="AY244" s="266" t="s">
        <v>132</v>
      </c>
      <c r="AZ244" s="266" t="s">
        <v>17</v>
      </c>
      <c r="BD244" s="266" t="s">
        <v>150</v>
      </c>
      <c r="BE244" s="266" t="str">
        <f t="shared" si="66"/>
        <v>TAvi_Frt</v>
      </c>
      <c r="BF244" s="266" t="str">
        <f t="shared" si="66"/>
        <v>SH16_17</v>
      </c>
      <c r="BG244" s="266">
        <f t="shared" si="70"/>
        <v>0.0204205397465977</v>
      </c>
      <c r="BH244" s="266" t="s">
        <v>132</v>
      </c>
      <c r="BI244" s="266" t="s">
        <v>19</v>
      </c>
      <c r="BM244" s="266" t="s">
        <v>150</v>
      </c>
      <c r="BN244" s="266" t="str">
        <f t="shared" si="67"/>
        <v>TAvi_Frt</v>
      </c>
      <c r="BO244" s="266" t="str">
        <f t="shared" si="67"/>
        <v>SH16_17</v>
      </c>
      <c r="BP244" s="266">
        <f t="shared" si="61"/>
        <v>0.0237104459107458</v>
      </c>
      <c r="BQ244" s="266" t="s">
        <v>132</v>
      </c>
      <c r="BR244" s="266" t="s">
        <v>16</v>
      </c>
    </row>
    <row r="245" spans="11:70">
      <c r="K245" s="266" t="s">
        <v>150</v>
      </c>
      <c r="L245" s="266" t="str">
        <f t="shared" si="68"/>
        <v>TAvi_Frt</v>
      </c>
      <c r="M245" s="266" t="str">
        <f t="shared" si="50"/>
        <v>SH18_19</v>
      </c>
      <c r="N245" s="266">
        <f t="shared" si="51"/>
        <v>0.0217388347288327</v>
      </c>
      <c r="O245" s="266" t="s">
        <v>132</v>
      </c>
      <c r="P245" s="266" t="s">
        <v>20</v>
      </c>
      <c r="T245" s="266" t="s">
        <v>150</v>
      </c>
      <c r="U245" s="266" t="str">
        <f t="shared" si="69"/>
        <v>TAvi_Frt</v>
      </c>
      <c r="V245" s="266" t="str">
        <f t="shared" si="69"/>
        <v>SH18_19</v>
      </c>
      <c r="W245" s="266">
        <f t="shared" si="52"/>
        <v>0.0189293212414044</v>
      </c>
      <c r="X245" s="266" t="s">
        <v>132</v>
      </c>
      <c r="Y245" s="266" t="s">
        <v>15</v>
      </c>
      <c r="AC245" s="266" t="s">
        <v>150</v>
      </c>
      <c r="AD245" s="266" t="str">
        <f t="shared" si="63"/>
        <v>TAvi_Frt</v>
      </c>
      <c r="AE245" s="266" t="str">
        <f t="shared" si="63"/>
        <v>SH18_19</v>
      </c>
      <c r="AF245" s="266">
        <f t="shared" si="54"/>
        <v>0.0205951831792654</v>
      </c>
      <c r="AG245" s="266" t="s">
        <v>132</v>
      </c>
      <c r="AH245" s="266" t="s">
        <v>21</v>
      </c>
      <c r="AL245" s="266" t="s">
        <v>150</v>
      </c>
      <c r="AM245" s="266" t="str">
        <f t="shared" si="64"/>
        <v>TAvi_Frt</v>
      </c>
      <c r="AN245" s="266" t="str">
        <f t="shared" si="64"/>
        <v>SH18_19</v>
      </c>
      <c r="AO245" s="266">
        <f t="shared" si="56"/>
        <v>0.0206910653610991</v>
      </c>
      <c r="AP245" s="266" t="s">
        <v>132</v>
      </c>
      <c r="AQ245" s="266" t="s">
        <v>18</v>
      </c>
      <c r="AU245" s="266" t="s">
        <v>150</v>
      </c>
      <c r="AV245" s="266" t="str">
        <f t="shared" si="65"/>
        <v>TAvi_Frt</v>
      </c>
      <c r="AW245" s="266" t="str">
        <f t="shared" si="65"/>
        <v>SH18_19</v>
      </c>
      <c r="AX245" s="266">
        <f t="shared" si="58"/>
        <v>0.0239937611707896</v>
      </c>
      <c r="AY245" s="266" t="s">
        <v>132</v>
      </c>
      <c r="AZ245" s="266" t="s">
        <v>17</v>
      </c>
      <c r="BD245" s="266" t="s">
        <v>150</v>
      </c>
      <c r="BE245" s="266" t="str">
        <f t="shared" si="66"/>
        <v>TAvi_Frt</v>
      </c>
      <c r="BF245" s="266" t="str">
        <f t="shared" si="66"/>
        <v>SH18_19</v>
      </c>
      <c r="BG245" s="266">
        <f t="shared" si="70"/>
        <v>0.0206910653610991</v>
      </c>
      <c r="BH245" s="266" t="s">
        <v>132</v>
      </c>
      <c r="BI245" s="266" t="s">
        <v>19</v>
      </c>
      <c r="BM245" s="266" t="s">
        <v>150</v>
      </c>
      <c r="BN245" s="266" t="str">
        <f t="shared" si="67"/>
        <v>TAvi_Frt</v>
      </c>
      <c r="BO245" s="266" t="str">
        <f t="shared" si="67"/>
        <v>SH18_19</v>
      </c>
      <c r="BP245" s="266">
        <f t="shared" si="61"/>
        <v>0.0239937611707896</v>
      </c>
      <c r="BQ245" s="266" t="s">
        <v>132</v>
      </c>
      <c r="BR245" s="266" t="s">
        <v>16</v>
      </c>
    </row>
    <row r="246" spans="11:70">
      <c r="K246" s="266" t="s">
        <v>150</v>
      </c>
      <c r="L246" s="266" t="str">
        <f t="shared" si="68"/>
        <v>TAvi_Frt</v>
      </c>
      <c r="M246" s="266" t="str">
        <f t="shared" si="50"/>
        <v>SH20_21</v>
      </c>
      <c r="N246" s="266">
        <f t="shared" si="51"/>
        <v>0.0219554256218374</v>
      </c>
      <c r="O246" s="266" t="s">
        <v>132</v>
      </c>
      <c r="P246" s="266" t="s">
        <v>20</v>
      </c>
      <c r="T246" s="266" t="s">
        <v>150</v>
      </c>
      <c r="U246" s="266" t="str">
        <f t="shared" si="69"/>
        <v>TAvi_Frt</v>
      </c>
      <c r="V246" s="266" t="str">
        <f t="shared" si="69"/>
        <v>SH20_21</v>
      </c>
      <c r="W246" s="266">
        <f t="shared" si="52"/>
        <v>0.0190946892738074</v>
      </c>
      <c r="X246" s="266" t="s">
        <v>132</v>
      </c>
      <c r="Y246" s="266" t="s">
        <v>15</v>
      </c>
      <c r="AC246" s="266" t="s">
        <v>150</v>
      </c>
      <c r="AD246" s="266" t="str">
        <f t="shared" si="63"/>
        <v>TAvi_Frt</v>
      </c>
      <c r="AE246" s="266" t="str">
        <f t="shared" si="63"/>
        <v>SH20_21</v>
      </c>
      <c r="AF246" s="266">
        <f t="shared" si="54"/>
        <v>0.0207273778877354</v>
      </c>
      <c r="AG246" s="266" t="s">
        <v>132</v>
      </c>
      <c r="AH246" s="266" t="s">
        <v>21</v>
      </c>
      <c r="AL246" s="266" t="s">
        <v>150</v>
      </c>
      <c r="AM246" s="266" t="str">
        <f t="shared" si="64"/>
        <v>TAvi_Frt</v>
      </c>
      <c r="AN246" s="266" t="str">
        <f t="shared" si="64"/>
        <v>SH20_21</v>
      </c>
      <c r="AO246" s="266">
        <f t="shared" si="56"/>
        <v>0.0209631637065674</v>
      </c>
      <c r="AP246" s="266" t="s">
        <v>132</v>
      </c>
      <c r="AQ246" s="266" t="s">
        <v>18</v>
      </c>
      <c r="AU246" s="266" t="s">
        <v>150</v>
      </c>
      <c r="AV246" s="266" t="str">
        <f t="shared" si="65"/>
        <v>TAvi_Frt</v>
      </c>
      <c r="AW246" s="266" t="str">
        <f t="shared" si="65"/>
        <v>SH20_21</v>
      </c>
      <c r="AX246" s="266">
        <f t="shared" si="58"/>
        <v>0.0244748252753431</v>
      </c>
      <c r="AY246" s="266" t="s">
        <v>132</v>
      </c>
      <c r="AZ246" s="266" t="s">
        <v>17</v>
      </c>
      <c r="BD246" s="266" t="s">
        <v>150</v>
      </c>
      <c r="BE246" s="266" t="str">
        <f t="shared" si="66"/>
        <v>TAvi_Frt</v>
      </c>
      <c r="BF246" s="266" t="str">
        <f t="shared" si="66"/>
        <v>SH20_21</v>
      </c>
      <c r="BG246" s="266">
        <f t="shared" si="70"/>
        <v>0.0209631637065674</v>
      </c>
      <c r="BH246" s="266" t="s">
        <v>132</v>
      </c>
      <c r="BI246" s="266" t="s">
        <v>19</v>
      </c>
      <c r="BM246" s="266" t="s">
        <v>150</v>
      </c>
      <c r="BN246" s="266" t="str">
        <f t="shared" si="67"/>
        <v>TAvi_Frt</v>
      </c>
      <c r="BO246" s="266" t="str">
        <f t="shared" si="67"/>
        <v>SH20_21</v>
      </c>
      <c r="BP246" s="266">
        <f t="shared" si="61"/>
        <v>0.0244748252753431</v>
      </c>
      <c r="BQ246" s="266" t="s">
        <v>132</v>
      </c>
      <c r="BR246" s="266" t="s">
        <v>16</v>
      </c>
    </row>
    <row r="247" spans="11:70">
      <c r="K247" s="330" t="s">
        <v>150</v>
      </c>
      <c r="L247" s="266" t="str">
        <f t="shared" si="68"/>
        <v>TAvi_Frt</v>
      </c>
      <c r="M247" s="266" t="str">
        <f t="shared" si="50"/>
        <v>SH22_23</v>
      </c>
      <c r="N247" s="266">
        <f t="shared" si="51"/>
        <v>0.0221215642248193</v>
      </c>
      <c r="O247" s="266" t="s">
        <v>132</v>
      </c>
      <c r="P247" s="266" t="s">
        <v>20</v>
      </c>
      <c r="T247" s="266" t="s">
        <v>150</v>
      </c>
      <c r="U247" s="266" t="str">
        <f t="shared" si="69"/>
        <v>TAvi_Frt</v>
      </c>
      <c r="V247" s="266" t="str">
        <f t="shared" si="69"/>
        <v>SH22_23</v>
      </c>
      <c r="W247" s="266">
        <f t="shared" si="52"/>
        <v>0.0183466180817403</v>
      </c>
      <c r="X247" s="266" t="s">
        <v>132</v>
      </c>
      <c r="Y247" s="266" t="s">
        <v>15</v>
      </c>
      <c r="AC247" s="266" t="s">
        <v>150</v>
      </c>
      <c r="AD247" s="266" t="str">
        <f t="shared" si="63"/>
        <v>TAvi_Frt</v>
      </c>
      <c r="AE247" s="266" t="str">
        <f t="shared" si="63"/>
        <v>SH22_23</v>
      </c>
      <c r="AF247" s="266">
        <f t="shared" si="54"/>
        <v>0.0207157550987243</v>
      </c>
      <c r="AG247" s="266" t="s">
        <v>132</v>
      </c>
      <c r="AH247" s="266" t="s">
        <v>21</v>
      </c>
      <c r="AL247" s="266" t="s">
        <v>150</v>
      </c>
      <c r="AM247" s="266" t="str">
        <f t="shared" si="64"/>
        <v>TAvi_Frt</v>
      </c>
      <c r="AN247" s="266" t="str">
        <f t="shared" si="64"/>
        <v>SH22_23</v>
      </c>
      <c r="AO247" s="266">
        <f t="shared" si="56"/>
        <v>0.02077782488644</v>
      </c>
      <c r="AP247" s="266" t="s">
        <v>132</v>
      </c>
      <c r="AQ247" s="266" t="s">
        <v>18</v>
      </c>
      <c r="AU247" s="266" t="s">
        <v>150</v>
      </c>
      <c r="AV247" s="266" t="str">
        <f t="shared" si="65"/>
        <v>TAvi_Frt</v>
      </c>
      <c r="AW247" s="266" t="str">
        <f t="shared" si="65"/>
        <v>SH22_23</v>
      </c>
      <c r="AX247" s="266">
        <f t="shared" si="58"/>
        <v>0.0241373966840562</v>
      </c>
      <c r="AY247" s="266" t="s">
        <v>132</v>
      </c>
      <c r="AZ247" s="266" t="s">
        <v>17</v>
      </c>
      <c r="BD247" s="266" t="s">
        <v>150</v>
      </c>
      <c r="BE247" s="266" t="str">
        <f t="shared" si="66"/>
        <v>TAvi_Frt</v>
      </c>
      <c r="BF247" s="266" t="str">
        <f t="shared" si="66"/>
        <v>SH22_23</v>
      </c>
      <c r="BG247" s="266">
        <f t="shared" si="70"/>
        <v>0.02077782488644</v>
      </c>
      <c r="BH247" s="266" t="s">
        <v>132</v>
      </c>
      <c r="BI247" s="266" t="s">
        <v>19</v>
      </c>
      <c r="BM247" s="266" t="s">
        <v>150</v>
      </c>
      <c r="BN247" s="266" t="str">
        <f t="shared" si="67"/>
        <v>TAvi_Frt</v>
      </c>
      <c r="BO247" s="266" t="str">
        <f t="shared" si="67"/>
        <v>SH22_23</v>
      </c>
      <c r="BP247" s="266">
        <f t="shared" si="61"/>
        <v>0.0241373966840562</v>
      </c>
      <c r="BQ247" s="266" t="s">
        <v>132</v>
      </c>
      <c r="BR247" s="266" t="s">
        <v>16</v>
      </c>
    </row>
    <row r="248" spans="11:70">
      <c r="K248" s="266" t="s">
        <v>150</v>
      </c>
      <c r="L248" s="266" t="str">
        <f t="shared" si="68"/>
        <v>TAvi_Frt</v>
      </c>
      <c r="M248" s="266" t="str">
        <f t="shared" si="50"/>
        <v>FH0_1</v>
      </c>
      <c r="N248" s="266">
        <f t="shared" si="51"/>
        <v>0.0213934931755858</v>
      </c>
      <c r="O248" s="266" t="s">
        <v>132</v>
      </c>
      <c r="P248" s="266" t="s">
        <v>20</v>
      </c>
      <c r="T248" s="266" t="s">
        <v>150</v>
      </c>
      <c r="U248" s="266" t="str">
        <f t="shared" si="69"/>
        <v>TAvi_Frt</v>
      </c>
      <c r="V248" s="266" t="str">
        <f t="shared" si="69"/>
        <v>FH0_1</v>
      </c>
      <c r="W248" s="266">
        <f t="shared" si="52"/>
        <v>0.0189900151087194</v>
      </c>
      <c r="X248" s="266" t="s">
        <v>132</v>
      </c>
      <c r="Y248" s="266" t="s">
        <v>15</v>
      </c>
      <c r="AC248" s="266" t="s">
        <v>150</v>
      </c>
      <c r="AD248" s="266" t="str">
        <f t="shared" si="63"/>
        <v>TAvi_Frt</v>
      </c>
      <c r="AE248" s="266" t="str">
        <f t="shared" si="63"/>
        <v>FH0_1</v>
      </c>
      <c r="AF248" s="266">
        <f t="shared" si="54"/>
        <v>0.0225377088372482</v>
      </c>
      <c r="AG248" s="266" t="s">
        <v>132</v>
      </c>
      <c r="AH248" s="266" t="s">
        <v>21</v>
      </c>
      <c r="AL248" s="266" t="s">
        <v>150</v>
      </c>
      <c r="AM248" s="266" t="str">
        <f t="shared" si="64"/>
        <v>TAvi_Frt</v>
      </c>
      <c r="AN248" s="266" t="str">
        <f t="shared" si="64"/>
        <v>FH0_1</v>
      </c>
      <c r="AO248" s="266">
        <f t="shared" si="56"/>
        <v>0.02082812933826</v>
      </c>
      <c r="AP248" s="266" t="s">
        <v>132</v>
      </c>
      <c r="AQ248" s="266" t="s">
        <v>18</v>
      </c>
      <c r="AU248" s="266" t="s">
        <v>150</v>
      </c>
      <c r="AV248" s="266" t="str">
        <f t="shared" si="65"/>
        <v>TAvi_Frt</v>
      </c>
      <c r="AW248" s="266" t="str">
        <f t="shared" si="65"/>
        <v>FH0_1</v>
      </c>
      <c r="AX248" s="266">
        <f t="shared" si="58"/>
        <v>0.0222158485714042</v>
      </c>
      <c r="AY248" s="266" t="s">
        <v>132</v>
      </c>
      <c r="AZ248" s="266" t="s">
        <v>17</v>
      </c>
      <c r="BD248" s="266" t="s">
        <v>150</v>
      </c>
      <c r="BE248" s="266" t="str">
        <f t="shared" si="66"/>
        <v>TAvi_Frt</v>
      </c>
      <c r="BF248" s="266" t="str">
        <f t="shared" si="66"/>
        <v>FH0_1</v>
      </c>
      <c r="BG248" s="266">
        <f t="shared" si="70"/>
        <v>0.02082812933826</v>
      </c>
      <c r="BH248" s="266" t="s">
        <v>132</v>
      </c>
      <c r="BI248" s="266" t="s">
        <v>19</v>
      </c>
      <c r="BM248" s="266" t="s">
        <v>150</v>
      </c>
      <c r="BN248" s="266" t="str">
        <f t="shared" si="67"/>
        <v>TAvi_Frt</v>
      </c>
      <c r="BO248" s="266" t="str">
        <f t="shared" si="67"/>
        <v>FH0_1</v>
      </c>
      <c r="BP248" s="266">
        <f t="shared" si="61"/>
        <v>0.0222158485714042</v>
      </c>
      <c r="BQ248" s="266" t="s">
        <v>132</v>
      </c>
      <c r="BR248" s="266" t="s">
        <v>16</v>
      </c>
    </row>
    <row r="249" spans="11:70">
      <c r="K249" s="266" t="s">
        <v>150</v>
      </c>
      <c r="L249" s="266" t="str">
        <f t="shared" si="68"/>
        <v>TAvi_Frt</v>
      </c>
      <c r="M249" s="266" t="str">
        <f t="shared" si="50"/>
        <v>FH2_3</v>
      </c>
      <c r="N249" s="266">
        <f t="shared" si="51"/>
        <v>0.02102967448633</v>
      </c>
      <c r="O249" s="266" t="s">
        <v>132</v>
      </c>
      <c r="P249" s="266" t="s">
        <v>20</v>
      </c>
      <c r="T249" s="266" t="s">
        <v>150</v>
      </c>
      <c r="U249" s="266" t="str">
        <f t="shared" si="69"/>
        <v>TAvi_Frt</v>
      </c>
      <c r="V249" s="266" t="str">
        <f t="shared" si="69"/>
        <v>FH2_3</v>
      </c>
      <c r="W249" s="266">
        <f t="shared" si="52"/>
        <v>0.0166572327084534</v>
      </c>
      <c r="X249" s="266" t="s">
        <v>132</v>
      </c>
      <c r="Y249" s="266" t="s">
        <v>15</v>
      </c>
      <c r="AC249" s="266" t="s">
        <v>150</v>
      </c>
      <c r="AD249" s="266" t="str">
        <f t="shared" si="63"/>
        <v>TAvi_Frt</v>
      </c>
      <c r="AE249" s="266" t="str">
        <f t="shared" si="63"/>
        <v>FH2_3</v>
      </c>
      <c r="AF249" s="266">
        <f t="shared" si="54"/>
        <v>0.022471121655479</v>
      </c>
      <c r="AG249" s="266" t="s">
        <v>132</v>
      </c>
      <c r="AH249" s="266" t="s">
        <v>21</v>
      </c>
      <c r="AL249" s="266" t="s">
        <v>150</v>
      </c>
      <c r="AM249" s="266" t="str">
        <f t="shared" si="64"/>
        <v>TAvi_Frt</v>
      </c>
      <c r="AN249" s="266" t="str">
        <f t="shared" si="64"/>
        <v>FH2_3</v>
      </c>
      <c r="AO249" s="266">
        <f t="shared" si="56"/>
        <v>0.0196922594663782</v>
      </c>
      <c r="AP249" s="266" t="s">
        <v>132</v>
      </c>
      <c r="AQ249" s="266" t="s">
        <v>18</v>
      </c>
      <c r="AU249" s="266" t="s">
        <v>150</v>
      </c>
      <c r="AV249" s="266" t="str">
        <f t="shared" si="65"/>
        <v>TAvi_Frt</v>
      </c>
      <c r="AW249" s="266" t="str">
        <f t="shared" si="65"/>
        <v>FH2_3</v>
      </c>
      <c r="AX249" s="266">
        <f t="shared" si="58"/>
        <v>0.0200672016482474</v>
      </c>
      <c r="AY249" s="266" t="s">
        <v>132</v>
      </c>
      <c r="AZ249" s="266" t="s">
        <v>17</v>
      </c>
      <c r="BD249" s="266" t="s">
        <v>150</v>
      </c>
      <c r="BE249" s="266" t="str">
        <f t="shared" si="66"/>
        <v>TAvi_Frt</v>
      </c>
      <c r="BF249" s="266" t="str">
        <f t="shared" si="66"/>
        <v>FH2_3</v>
      </c>
      <c r="BG249" s="266">
        <f t="shared" si="70"/>
        <v>0.0196922594663782</v>
      </c>
      <c r="BH249" s="266" t="s">
        <v>132</v>
      </c>
      <c r="BI249" s="266" t="s">
        <v>19</v>
      </c>
      <c r="BM249" s="266" t="s">
        <v>150</v>
      </c>
      <c r="BN249" s="266" t="str">
        <f t="shared" si="67"/>
        <v>TAvi_Frt</v>
      </c>
      <c r="BO249" s="266" t="str">
        <f t="shared" si="67"/>
        <v>FH2_3</v>
      </c>
      <c r="BP249" s="266">
        <f t="shared" si="61"/>
        <v>0.0200672016482474</v>
      </c>
      <c r="BQ249" s="266" t="s">
        <v>132</v>
      </c>
      <c r="BR249" s="266" t="s">
        <v>16</v>
      </c>
    </row>
    <row r="250" spans="11:70">
      <c r="K250" s="266" t="s">
        <v>150</v>
      </c>
      <c r="L250" s="266" t="str">
        <f t="shared" si="68"/>
        <v>TAvi_Frt</v>
      </c>
      <c r="M250" s="266" t="str">
        <f t="shared" si="50"/>
        <v>FH4_5</v>
      </c>
      <c r="N250" s="266">
        <f t="shared" si="51"/>
        <v>0.0201116701113584</v>
      </c>
      <c r="O250" s="266" t="s">
        <v>132</v>
      </c>
      <c r="P250" s="266" t="s">
        <v>20</v>
      </c>
      <c r="T250" s="266" t="s">
        <v>150</v>
      </c>
      <c r="U250" s="266" t="str">
        <f t="shared" si="69"/>
        <v>TAvi_Frt</v>
      </c>
      <c r="V250" s="266" t="str">
        <f t="shared" si="69"/>
        <v>FH4_5</v>
      </c>
      <c r="W250" s="266">
        <f t="shared" si="52"/>
        <v>0.0158290452354489</v>
      </c>
      <c r="X250" s="266" t="s">
        <v>132</v>
      </c>
      <c r="Y250" s="266" t="s">
        <v>15</v>
      </c>
      <c r="AC250" s="266" t="s">
        <v>150</v>
      </c>
      <c r="AD250" s="266" t="str">
        <f t="shared" si="63"/>
        <v>TAvi_Frt</v>
      </c>
      <c r="AE250" s="266" t="str">
        <f t="shared" si="63"/>
        <v>FH4_5</v>
      </c>
      <c r="AF250" s="266">
        <f t="shared" si="54"/>
        <v>0.0209246883499341</v>
      </c>
      <c r="AG250" s="266" t="s">
        <v>132</v>
      </c>
      <c r="AH250" s="266" t="s">
        <v>21</v>
      </c>
      <c r="AL250" s="266" t="s">
        <v>150</v>
      </c>
      <c r="AM250" s="266" t="str">
        <f t="shared" si="64"/>
        <v>TAvi_Frt</v>
      </c>
      <c r="AN250" s="266" t="str">
        <f t="shared" si="64"/>
        <v>FH4_5</v>
      </c>
      <c r="AO250" s="266">
        <f t="shared" si="56"/>
        <v>0.0185404013701219</v>
      </c>
      <c r="AP250" s="266" t="s">
        <v>132</v>
      </c>
      <c r="AQ250" s="266" t="s">
        <v>18</v>
      </c>
      <c r="AU250" s="266" t="s">
        <v>150</v>
      </c>
      <c r="AV250" s="266" t="str">
        <f t="shared" si="65"/>
        <v>TAvi_Frt</v>
      </c>
      <c r="AW250" s="266" t="str">
        <f t="shared" si="65"/>
        <v>FH4_5</v>
      </c>
      <c r="AX250" s="266">
        <f t="shared" si="58"/>
        <v>0.0177877243294525</v>
      </c>
      <c r="AY250" s="266" t="s">
        <v>132</v>
      </c>
      <c r="AZ250" s="266" t="s">
        <v>17</v>
      </c>
      <c r="BD250" s="266" t="s">
        <v>150</v>
      </c>
      <c r="BE250" s="266" t="str">
        <f t="shared" si="66"/>
        <v>TAvi_Frt</v>
      </c>
      <c r="BF250" s="266" t="str">
        <f t="shared" si="66"/>
        <v>FH4_5</v>
      </c>
      <c r="BG250" s="266">
        <f t="shared" si="70"/>
        <v>0.0185404013701219</v>
      </c>
      <c r="BH250" s="266" t="s">
        <v>132</v>
      </c>
      <c r="BI250" s="266" t="s">
        <v>19</v>
      </c>
      <c r="BM250" s="266" t="s">
        <v>150</v>
      </c>
      <c r="BN250" s="266" t="str">
        <f t="shared" si="67"/>
        <v>TAvi_Frt</v>
      </c>
      <c r="BO250" s="266" t="str">
        <f t="shared" si="67"/>
        <v>FH4_5</v>
      </c>
      <c r="BP250" s="266">
        <f t="shared" si="61"/>
        <v>0.0177877243294525</v>
      </c>
      <c r="BQ250" s="266" t="s">
        <v>132</v>
      </c>
      <c r="BR250" s="266" t="s">
        <v>16</v>
      </c>
    </row>
    <row r="251" spans="11:70">
      <c r="K251" s="330" t="s">
        <v>150</v>
      </c>
      <c r="L251" s="266" t="str">
        <f t="shared" si="68"/>
        <v>TAvi_Frt</v>
      </c>
      <c r="M251" s="266" t="str">
        <f t="shared" si="50"/>
        <v>FH6_7</v>
      </c>
      <c r="N251" s="266">
        <f t="shared" si="51"/>
        <v>0.0192099222047578</v>
      </c>
      <c r="O251" s="266" t="s">
        <v>132</v>
      </c>
      <c r="P251" s="266" t="s">
        <v>20</v>
      </c>
      <c r="T251" s="266" t="s">
        <v>150</v>
      </c>
      <c r="U251" s="266" t="str">
        <f t="shared" si="69"/>
        <v>TAvi_Frt</v>
      </c>
      <c r="V251" s="266" t="str">
        <f t="shared" si="69"/>
        <v>FH6_7</v>
      </c>
      <c r="W251" s="266">
        <f t="shared" si="52"/>
        <v>0.0159024621248745</v>
      </c>
      <c r="X251" s="266" t="s">
        <v>132</v>
      </c>
      <c r="Y251" s="266" t="s">
        <v>15</v>
      </c>
      <c r="AC251" s="266" t="s">
        <v>150</v>
      </c>
      <c r="AD251" s="266" t="str">
        <f t="shared" si="63"/>
        <v>TAvi_Frt</v>
      </c>
      <c r="AE251" s="266" t="str">
        <f t="shared" si="63"/>
        <v>FH6_7</v>
      </c>
      <c r="AF251" s="266">
        <f t="shared" si="54"/>
        <v>0.0184080758697192</v>
      </c>
      <c r="AG251" s="266" t="s">
        <v>132</v>
      </c>
      <c r="AH251" s="266" t="s">
        <v>21</v>
      </c>
      <c r="AL251" s="266" t="s">
        <v>150</v>
      </c>
      <c r="AM251" s="266" t="str">
        <f t="shared" si="64"/>
        <v>TAvi_Frt</v>
      </c>
      <c r="AN251" s="266" t="str">
        <f t="shared" si="64"/>
        <v>FH6_7</v>
      </c>
      <c r="AO251" s="266">
        <f t="shared" si="56"/>
        <v>0.0175903530927638</v>
      </c>
      <c r="AP251" s="266" t="s">
        <v>132</v>
      </c>
      <c r="AQ251" s="266" t="s">
        <v>18</v>
      </c>
      <c r="AU251" s="266" t="s">
        <v>150</v>
      </c>
      <c r="AV251" s="266" t="str">
        <f t="shared" si="65"/>
        <v>TAvi_Frt</v>
      </c>
      <c r="AW251" s="266" t="str">
        <f t="shared" si="65"/>
        <v>FH6_7</v>
      </c>
      <c r="AX251" s="266">
        <f t="shared" si="58"/>
        <v>0.0165945078402487</v>
      </c>
      <c r="AY251" s="266" t="s">
        <v>132</v>
      </c>
      <c r="AZ251" s="266" t="s">
        <v>17</v>
      </c>
      <c r="BD251" s="266" t="s">
        <v>150</v>
      </c>
      <c r="BE251" s="266" t="str">
        <f t="shared" si="66"/>
        <v>TAvi_Frt</v>
      </c>
      <c r="BF251" s="266" t="str">
        <f t="shared" si="66"/>
        <v>FH6_7</v>
      </c>
      <c r="BG251" s="266">
        <f t="shared" si="70"/>
        <v>0.0175903530927638</v>
      </c>
      <c r="BH251" s="266" t="s">
        <v>132</v>
      </c>
      <c r="BI251" s="266" t="s">
        <v>19</v>
      </c>
      <c r="BM251" s="266" t="s">
        <v>150</v>
      </c>
      <c r="BN251" s="266" t="str">
        <f t="shared" si="67"/>
        <v>TAvi_Frt</v>
      </c>
      <c r="BO251" s="266" t="str">
        <f t="shared" si="67"/>
        <v>FH6_7</v>
      </c>
      <c r="BP251" s="266">
        <f t="shared" si="61"/>
        <v>0.0165945078402487</v>
      </c>
      <c r="BQ251" s="266" t="s">
        <v>132</v>
      </c>
      <c r="BR251" s="266" t="s">
        <v>16</v>
      </c>
    </row>
    <row r="252" spans="11:70">
      <c r="K252" s="266" t="s">
        <v>150</v>
      </c>
      <c r="L252" s="266" t="str">
        <f t="shared" si="68"/>
        <v>TAvi_Frt</v>
      </c>
      <c r="M252" s="266" t="str">
        <f t="shared" si="50"/>
        <v>FH8_9</v>
      </c>
      <c r="N252" s="266">
        <f t="shared" si="51"/>
        <v>0.018841834190357</v>
      </c>
      <c r="O252" s="266" t="s">
        <v>132</v>
      </c>
      <c r="P252" s="266" t="s">
        <v>20</v>
      </c>
      <c r="T252" s="266" t="s">
        <v>150</v>
      </c>
      <c r="U252" s="266" t="str">
        <f t="shared" si="69"/>
        <v>TAvi_Frt</v>
      </c>
      <c r="V252" s="266" t="str">
        <f t="shared" si="69"/>
        <v>FH8_9</v>
      </c>
      <c r="W252" s="266">
        <f t="shared" si="52"/>
        <v>0.0171052366659126</v>
      </c>
      <c r="X252" s="266" t="s">
        <v>132</v>
      </c>
      <c r="Y252" s="266" t="s">
        <v>15</v>
      </c>
      <c r="AC252" s="266" t="s">
        <v>150</v>
      </c>
      <c r="AD252" s="266" t="str">
        <f t="shared" si="63"/>
        <v>TAvi_Frt</v>
      </c>
      <c r="AE252" s="266" t="str">
        <f t="shared" si="63"/>
        <v>FH8_9</v>
      </c>
      <c r="AF252" s="266">
        <f t="shared" si="54"/>
        <v>0.0169703204195258</v>
      </c>
      <c r="AG252" s="266" t="s">
        <v>132</v>
      </c>
      <c r="AH252" s="266" t="s">
        <v>21</v>
      </c>
      <c r="AL252" s="266" t="s">
        <v>150</v>
      </c>
      <c r="AM252" s="266" t="str">
        <f t="shared" si="64"/>
        <v>TAvi_Frt</v>
      </c>
      <c r="AN252" s="266" t="str">
        <f t="shared" si="64"/>
        <v>FH8_9</v>
      </c>
      <c r="AO252" s="266">
        <f t="shared" si="56"/>
        <v>0.0174698671638847</v>
      </c>
      <c r="AP252" s="266" t="s">
        <v>132</v>
      </c>
      <c r="AQ252" s="266" t="s">
        <v>18</v>
      </c>
      <c r="AU252" s="266" t="s">
        <v>150</v>
      </c>
      <c r="AV252" s="266" t="str">
        <f t="shared" si="65"/>
        <v>TAvi_Frt</v>
      </c>
      <c r="AW252" s="266" t="str">
        <f t="shared" si="65"/>
        <v>FH8_9</v>
      </c>
      <c r="AX252" s="266">
        <f t="shared" si="58"/>
        <v>0.0165122579121173</v>
      </c>
      <c r="AY252" s="266" t="s">
        <v>132</v>
      </c>
      <c r="AZ252" s="266" t="s">
        <v>17</v>
      </c>
      <c r="BD252" s="266" t="s">
        <v>150</v>
      </c>
      <c r="BE252" s="266" t="str">
        <f t="shared" si="66"/>
        <v>TAvi_Frt</v>
      </c>
      <c r="BF252" s="266" t="str">
        <f t="shared" si="66"/>
        <v>FH8_9</v>
      </c>
      <c r="BG252" s="266">
        <f t="shared" si="70"/>
        <v>0.0174698671638847</v>
      </c>
      <c r="BH252" s="266" t="s">
        <v>132</v>
      </c>
      <c r="BI252" s="266" t="s">
        <v>19</v>
      </c>
      <c r="BM252" s="266" t="s">
        <v>150</v>
      </c>
      <c r="BN252" s="266" t="str">
        <f t="shared" si="67"/>
        <v>TAvi_Frt</v>
      </c>
      <c r="BO252" s="266" t="str">
        <f t="shared" si="67"/>
        <v>FH8_9</v>
      </c>
      <c r="BP252" s="266">
        <f t="shared" si="61"/>
        <v>0.0165122579121173</v>
      </c>
      <c r="BQ252" s="266" t="s">
        <v>132</v>
      </c>
      <c r="BR252" s="266" t="s">
        <v>16</v>
      </c>
    </row>
    <row r="253" spans="11:70">
      <c r="K253" s="266" t="s">
        <v>150</v>
      </c>
      <c r="L253" s="266" t="str">
        <f t="shared" si="68"/>
        <v>TAvi_Frt</v>
      </c>
      <c r="M253" s="266" t="str">
        <f t="shared" si="50"/>
        <v>FH10_11</v>
      </c>
      <c r="N253" s="266">
        <f t="shared" si="51"/>
        <v>0.0189356699331529</v>
      </c>
      <c r="O253" s="266" t="s">
        <v>132</v>
      </c>
      <c r="P253" s="266" t="s">
        <v>20</v>
      </c>
      <c r="T253" s="266" t="s">
        <v>150</v>
      </c>
      <c r="U253" s="266" t="str">
        <f t="shared" si="69"/>
        <v>TAvi_Frt</v>
      </c>
      <c r="V253" s="266" t="str">
        <f t="shared" si="69"/>
        <v>FH10_11</v>
      </c>
      <c r="W253" s="266">
        <f t="shared" si="52"/>
        <v>0.0198225161188549</v>
      </c>
      <c r="X253" s="266" t="s">
        <v>132</v>
      </c>
      <c r="Y253" s="266" t="s">
        <v>15</v>
      </c>
      <c r="AC253" s="266" t="s">
        <v>150</v>
      </c>
      <c r="AD253" s="266" t="str">
        <f t="shared" si="63"/>
        <v>TAvi_Frt</v>
      </c>
      <c r="AE253" s="266" t="str">
        <f t="shared" si="63"/>
        <v>FH10_11</v>
      </c>
      <c r="AF253" s="266">
        <f t="shared" si="54"/>
        <v>0.0166723480117681</v>
      </c>
      <c r="AG253" s="266" t="s">
        <v>132</v>
      </c>
      <c r="AH253" s="266" t="s">
        <v>21</v>
      </c>
      <c r="AL253" s="266" t="s">
        <v>150</v>
      </c>
      <c r="AM253" s="266" t="str">
        <f t="shared" si="64"/>
        <v>TAvi_Frt</v>
      </c>
      <c r="AN253" s="266" t="str">
        <f t="shared" si="64"/>
        <v>FH10_11</v>
      </c>
      <c r="AO253" s="266">
        <f t="shared" si="56"/>
        <v>0.0185481158114173</v>
      </c>
      <c r="AP253" s="266" t="s">
        <v>132</v>
      </c>
      <c r="AQ253" s="266" t="s">
        <v>18</v>
      </c>
      <c r="AU253" s="266" t="s">
        <v>150</v>
      </c>
      <c r="AV253" s="266" t="str">
        <f t="shared" si="65"/>
        <v>TAvi_Frt</v>
      </c>
      <c r="AW253" s="266" t="str">
        <f t="shared" si="65"/>
        <v>FH10_11</v>
      </c>
      <c r="AX253" s="266">
        <f t="shared" si="58"/>
        <v>0.0182536626877173</v>
      </c>
      <c r="AY253" s="266" t="s">
        <v>132</v>
      </c>
      <c r="AZ253" s="266" t="s">
        <v>17</v>
      </c>
      <c r="BD253" s="266" t="s">
        <v>150</v>
      </c>
      <c r="BE253" s="266" t="str">
        <f t="shared" si="66"/>
        <v>TAvi_Frt</v>
      </c>
      <c r="BF253" s="266" t="str">
        <f t="shared" si="66"/>
        <v>FH10_11</v>
      </c>
      <c r="BG253" s="266">
        <f t="shared" si="70"/>
        <v>0.0185481158114173</v>
      </c>
      <c r="BH253" s="266" t="s">
        <v>132</v>
      </c>
      <c r="BI253" s="266" t="s">
        <v>19</v>
      </c>
      <c r="BM253" s="266" t="s">
        <v>150</v>
      </c>
      <c r="BN253" s="266" t="str">
        <f t="shared" si="67"/>
        <v>TAvi_Frt</v>
      </c>
      <c r="BO253" s="266" t="str">
        <f t="shared" si="67"/>
        <v>FH10_11</v>
      </c>
      <c r="BP253" s="266">
        <f t="shared" si="61"/>
        <v>0.0182536626877173</v>
      </c>
      <c r="BQ253" s="266" t="s">
        <v>132</v>
      </c>
      <c r="BR253" s="266" t="s">
        <v>16</v>
      </c>
    </row>
    <row r="254" spans="11:70">
      <c r="K254" s="266" t="s">
        <v>150</v>
      </c>
      <c r="L254" s="266" t="str">
        <f t="shared" si="68"/>
        <v>TAvi_Frt</v>
      </c>
      <c r="M254" s="266" t="str">
        <f t="shared" si="50"/>
        <v>FH12_13</v>
      </c>
      <c r="N254" s="266">
        <f t="shared" si="51"/>
        <v>0.0198847069007047</v>
      </c>
      <c r="O254" s="266" t="s">
        <v>132</v>
      </c>
      <c r="P254" s="266" t="s">
        <v>20</v>
      </c>
      <c r="T254" s="266" t="s">
        <v>150</v>
      </c>
      <c r="U254" s="266" t="str">
        <f t="shared" si="69"/>
        <v>TAvi_Frt</v>
      </c>
      <c r="V254" s="266" t="str">
        <f t="shared" si="69"/>
        <v>FH12_13</v>
      </c>
      <c r="W254" s="266">
        <f t="shared" si="52"/>
        <v>0.0205767152130325</v>
      </c>
      <c r="X254" s="266" t="s">
        <v>132</v>
      </c>
      <c r="Y254" s="266" t="s">
        <v>15</v>
      </c>
      <c r="AC254" s="266" t="s">
        <v>150</v>
      </c>
      <c r="AD254" s="266" t="str">
        <f t="shared" si="63"/>
        <v>TAvi_Frt</v>
      </c>
      <c r="AE254" s="266" t="str">
        <f t="shared" si="63"/>
        <v>FH12_13</v>
      </c>
      <c r="AF254" s="266">
        <f t="shared" si="54"/>
        <v>0.0178993947669431</v>
      </c>
      <c r="AG254" s="266" t="s">
        <v>132</v>
      </c>
      <c r="AH254" s="266" t="s">
        <v>21</v>
      </c>
      <c r="AL254" s="266" t="s">
        <v>150</v>
      </c>
      <c r="AM254" s="266" t="str">
        <f t="shared" si="64"/>
        <v>TAvi_Frt</v>
      </c>
      <c r="AN254" s="266" t="str">
        <f t="shared" si="64"/>
        <v>FH12_13</v>
      </c>
      <c r="AO254" s="266">
        <f t="shared" si="56"/>
        <v>0.0197346377775574</v>
      </c>
      <c r="AP254" s="266" t="s">
        <v>132</v>
      </c>
      <c r="AQ254" s="266" t="s">
        <v>18</v>
      </c>
      <c r="AU254" s="266" t="s">
        <v>150</v>
      </c>
      <c r="AV254" s="266" t="str">
        <f t="shared" si="65"/>
        <v>TAvi_Frt</v>
      </c>
      <c r="AW254" s="266" t="str">
        <f t="shared" si="65"/>
        <v>FH12_13</v>
      </c>
      <c r="AX254" s="266">
        <f t="shared" si="58"/>
        <v>0.0202626994046479</v>
      </c>
      <c r="AY254" s="266" t="s">
        <v>132</v>
      </c>
      <c r="AZ254" s="266" t="s">
        <v>17</v>
      </c>
      <c r="BD254" s="266" t="s">
        <v>150</v>
      </c>
      <c r="BE254" s="266" t="str">
        <f t="shared" si="66"/>
        <v>TAvi_Frt</v>
      </c>
      <c r="BF254" s="266" t="str">
        <f t="shared" si="66"/>
        <v>FH12_13</v>
      </c>
      <c r="BG254" s="266">
        <f t="shared" si="70"/>
        <v>0.0197346377775574</v>
      </c>
      <c r="BH254" s="266" t="s">
        <v>132</v>
      </c>
      <c r="BI254" s="266" t="s">
        <v>19</v>
      </c>
      <c r="BM254" s="266" t="s">
        <v>150</v>
      </c>
      <c r="BN254" s="266" t="str">
        <f t="shared" si="67"/>
        <v>TAvi_Frt</v>
      </c>
      <c r="BO254" s="266" t="str">
        <f t="shared" si="67"/>
        <v>FH12_13</v>
      </c>
      <c r="BP254" s="266">
        <f t="shared" si="61"/>
        <v>0.0202626994046479</v>
      </c>
      <c r="BQ254" s="266" t="s">
        <v>132</v>
      </c>
      <c r="BR254" s="266" t="s">
        <v>16</v>
      </c>
    </row>
    <row r="255" spans="11:70">
      <c r="K255" s="330" t="s">
        <v>150</v>
      </c>
      <c r="L255" s="266" t="str">
        <f t="shared" si="68"/>
        <v>TAvi_Frt</v>
      </c>
      <c r="M255" s="266" t="str">
        <f t="shared" si="50"/>
        <v>FH14_15</v>
      </c>
      <c r="N255" s="266">
        <f t="shared" si="51"/>
        <v>0.0208389906197208</v>
      </c>
      <c r="O255" s="266" t="s">
        <v>132</v>
      </c>
      <c r="P255" s="266" t="s">
        <v>20</v>
      </c>
      <c r="T255" s="266" t="s">
        <v>150</v>
      </c>
      <c r="U255" s="266" t="str">
        <f t="shared" si="69"/>
        <v>TAvi_Frt</v>
      </c>
      <c r="V255" s="266" t="str">
        <f t="shared" si="69"/>
        <v>FH14_15</v>
      </c>
      <c r="W255" s="266">
        <f t="shared" si="52"/>
        <v>0.0201344120759709</v>
      </c>
      <c r="X255" s="266" t="s">
        <v>132</v>
      </c>
      <c r="Y255" s="266" t="s">
        <v>15</v>
      </c>
      <c r="AC255" s="266" t="s">
        <v>150</v>
      </c>
      <c r="AD255" s="266" t="str">
        <f t="shared" si="63"/>
        <v>TAvi_Frt</v>
      </c>
      <c r="AE255" s="266" t="str">
        <f t="shared" si="63"/>
        <v>FH14_15</v>
      </c>
      <c r="AF255" s="266">
        <f t="shared" si="54"/>
        <v>0.0207530234250215</v>
      </c>
      <c r="AG255" s="266" t="s">
        <v>132</v>
      </c>
      <c r="AH255" s="266" t="s">
        <v>21</v>
      </c>
      <c r="AL255" s="266" t="s">
        <v>150</v>
      </c>
      <c r="AM255" s="266" t="str">
        <f t="shared" si="64"/>
        <v>TAvi_Frt</v>
      </c>
      <c r="AN255" s="266" t="str">
        <f t="shared" si="64"/>
        <v>FH14_15</v>
      </c>
      <c r="AO255" s="266">
        <f t="shared" si="56"/>
        <v>0.0206212544677413</v>
      </c>
      <c r="AP255" s="266" t="s">
        <v>132</v>
      </c>
      <c r="AQ255" s="266" t="s">
        <v>18</v>
      </c>
      <c r="AU255" s="266" t="s">
        <v>150</v>
      </c>
      <c r="AV255" s="266" t="str">
        <f t="shared" si="65"/>
        <v>TAvi_Frt</v>
      </c>
      <c r="AW255" s="266" t="str">
        <f t="shared" si="65"/>
        <v>FH14_15</v>
      </c>
      <c r="AX255" s="266">
        <f t="shared" si="58"/>
        <v>0.0211728179792687</v>
      </c>
      <c r="AY255" s="266" t="s">
        <v>132</v>
      </c>
      <c r="AZ255" s="266" t="s">
        <v>17</v>
      </c>
      <c r="BD255" s="266" t="s">
        <v>150</v>
      </c>
      <c r="BE255" s="266" t="str">
        <f t="shared" si="66"/>
        <v>TAvi_Frt</v>
      </c>
      <c r="BF255" s="266" t="str">
        <f t="shared" si="66"/>
        <v>FH14_15</v>
      </c>
      <c r="BG255" s="266">
        <f t="shared" si="70"/>
        <v>0.0206212544677413</v>
      </c>
      <c r="BH255" s="266" t="s">
        <v>132</v>
      </c>
      <c r="BI255" s="266" t="s">
        <v>19</v>
      </c>
      <c r="BM255" s="266" t="s">
        <v>150</v>
      </c>
      <c r="BN255" s="266" t="str">
        <f t="shared" si="67"/>
        <v>TAvi_Frt</v>
      </c>
      <c r="BO255" s="266" t="str">
        <f t="shared" si="67"/>
        <v>FH14_15</v>
      </c>
      <c r="BP255" s="266">
        <f t="shared" si="61"/>
        <v>0.0211728179792687</v>
      </c>
      <c r="BQ255" s="266" t="s">
        <v>132</v>
      </c>
      <c r="BR255" s="266" t="s">
        <v>16</v>
      </c>
    </row>
    <row r="256" spans="11:70">
      <c r="K256" s="266" t="s">
        <v>150</v>
      </c>
      <c r="L256" s="266" t="str">
        <f t="shared" si="68"/>
        <v>TAvi_Frt</v>
      </c>
      <c r="M256" s="266" t="str">
        <f t="shared" ref="M256:M319" si="71">M208</f>
        <v>FH16_17</v>
      </c>
      <c r="N256" s="266">
        <f t="shared" si="51"/>
        <v>0.0211595818818846</v>
      </c>
      <c r="O256" s="266" t="s">
        <v>132</v>
      </c>
      <c r="P256" s="266" t="s">
        <v>20</v>
      </c>
      <c r="T256" s="266" t="s">
        <v>150</v>
      </c>
      <c r="U256" s="266" t="str">
        <f t="shared" si="69"/>
        <v>TAvi_Frt</v>
      </c>
      <c r="V256" s="266" t="str">
        <f t="shared" si="69"/>
        <v>FH16_17</v>
      </c>
      <c r="W256" s="266">
        <f t="shared" si="52"/>
        <v>0.019900470527556</v>
      </c>
      <c r="X256" s="266" t="s">
        <v>132</v>
      </c>
      <c r="Y256" s="266" t="s">
        <v>15</v>
      </c>
      <c r="AC256" s="266" t="s">
        <v>150</v>
      </c>
      <c r="AD256" s="266" t="str">
        <f t="shared" si="63"/>
        <v>TAvi_Frt</v>
      </c>
      <c r="AE256" s="266" t="str">
        <f t="shared" si="63"/>
        <v>FH16_17</v>
      </c>
      <c r="AF256" s="266">
        <f t="shared" si="54"/>
        <v>0.021834856434323</v>
      </c>
      <c r="AG256" s="266" t="s">
        <v>132</v>
      </c>
      <c r="AH256" s="266" t="s">
        <v>21</v>
      </c>
      <c r="AL256" s="266" t="s">
        <v>150</v>
      </c>
      <c r="AM256" s="266" t="str">
        <f t="shared" si="64"/>
        <v>TAvi_Frt</v>
      </c>
      <c r="AN256" s="266" t="str">
        <f t="shared" si="64"/>
        <v>FH16_17</v>
      </c>
      <c r="AO256" s="266">
        <f t="shared" si="56"/>
        <v>0.0208617629033817</v>
      </c>
      <c r="AP256" s="266" t="s">
        <v>132</v>
      </c>
      <c r="AQ256" s="266" t="s">
        <v>18</v>
      </c>
      <c r="AU256" s="266" t="s">
        <v>150</v>
      </c>
      <c r="AV256" s="266" t="str">
        <f t="shared" si="65"/>
        <v>TAvi_Frt</v>
      </c>
      <c r="AW256" s="266" t="str">
        <f t="shared" si="65"/>
        <v>FH16_17</v>
      </c>
      <c r="AX256" s="266">
        <f t="shared" si="58"/>
        <v>0.0213427940914599</v>
      </c>
      <c r="AY256" s="266" t="s">
        <v>132</v>
      </c>
      <c r="AZ256" s="266" t="s">
        <v>17</v>
      </c>
      <c r="BD256" s="266" t="s">
        <v>150</v>
      </c>
      <c r="BE256" s="266" t="str">
        <f t="shared" si="66"/>
        <v>TAvi_Frt</v>
      </c>
      <c r="BF256" s="266" t="str">
        <f t="shared" si="66"/>
        <v>FH16_17</v>
      </c>
      <c r="BG256" s="266">
        <f t="shared" si="70"/>
        <v>0.0208617629033817</v>
      </c>
      <c r="BH256" s="266" t="s">
        <v>132</v>
      </c>
      <c r="BI256" s="266" t="s">
        <v>19</v>
      </c>
      <c r="BM256" s="266" t="s">
        <v>150</v>
      </c>
      <c r="BN256" s="266" t="str">
        <f t="shared" si="67"/>
        <v>TAvi_Frt</v>
      </c>
      <c r="BO256" s="266" t="str">
        <f t="shared" si="67"/>
        <v>FH16_17</v>
      </c>
      <c r="BP256" s="266">
        <f t="shared" si="61"/>
        <v>0.0213427940914599</v>
      </c>
      <c r="BQ256" s="266" t="s">
        <v>132</v>
      </c>
      <c r="BR256" s="266" t="s">
        <v>16</v>
      </c>
    </row>
    <row r="257" spans="11:70">
      <c r="K257" s="266" t="s">
        <v>150</v>
      </c>
      <c r="L257" s="266" t="str">
        <f t="shared" si="68"/>
        <v>TAvi_Frt</v>
      </c>
      <c r="M257" s="266" t="str">
        <f t="shared" si="71"/>
        <v>FH18_19</v>
      </c>
      <c r="N257" s="266">
        <f t="shared" si="51"/>
        <v>0.0212246785407572</v>
      </c>
      <c r="O257" s="266" t="s">
        <v>132</v>
      </c>
      <c r="P257" s="266" t="s">
        <v>20</v>
      </c>
      <c r="T257" s="266" t="s">
        <v>150</v>
      </c>
      <c r="U257" s="266" t="str">
        <f t="shared" si="69"/>
        <v>TAvi_Frt</v>
      </c>
      <c r="V257" s="266" t="str">
        <f t="shared" si="69"/>
        <v>FH18_19</v>
      </c>
      <c r="W257" s="266">
        <f t="shared" si="52"/>
        <v>0.02010785636109</v>
      </c>
      <c r="X257" s="266" t="s">
        <v>132</v>
      </c>
      <c r="Y257" s="266" t="s">
        <v>15</v>
      </c>
      <c r="AC257" s="266" t="s">
        <v>150</v>
      </c>
      <c r="AD257" s="266" t="str">
        <f t="shared" si="63"/>
        <v>TAvi_Frt</v>
      </c>
      <c r="AE257" s="266" t="str">
        <f t="shared" si="63"/>
        <v>FH18_19</v>
      </c>
      <c r="AF257" s="266">
        <f t="shared" si="54"/>
        <v>0.0218516633411387</v>
      </c>
      <c r="AG257" s="266" t="s">
        <v>132</v>
      </c>
      <c r="AH257" s="266" t="s">
        <v>21</v>
      </c>
      <c r="AL257" s="266" t="s">
        <v>150</v>
      </c>
      <c r="AM257" s="266" t="str">
        <f t="shared" si="64"/>
        <v>TAvi_Frt</v>
      </c>
      <c r="AN257" s="266" t="str">
        <f t="shared" si="64"/>
        <v>FH18_19</v>
      </c>
      <c r="AO257" s="266">
        <f t="shared" si="56"/>
        <v>0.0207872227642541</v>
      </c>
      <c r="AP257" s="266" t="s">
        <v>132</v>
      </c>
      <c r="AQ257" s="266" t="s">
        <v>18</v>
      </c>
      <c r="AU257" s="266" t="s">
        <v>150</v>
      </c>
      <c r="AV257" s="266" t="str">
        <f t="shared" si="65"/>
        <v>TAvi_Frt</v>
      </c>
      <c r="AW257" s="266" t="str">
        <f t="shared" si="65"/>
        <v>FH18_19</v>
      </c>
      <c r="AX257" s="266">
        <f t="shared" si="58"/>
        <v>0.021302546509601</v>
      </c>
      <c r="AY257" s="266" t="s">
        <v>132</v>
      </c>
      <c r="AZ257" s="266" t="s">
        <v>17</v>
      </c>
      <c r="BD257" s="266" t="s">
        <v>150</v>
      </c>
      <c r="BE257" s="266" t="str">
        <f t="shared" si="66"/>
        <v>TAvi_Frt</v>
      </c>
      <c r="BF257" s="266" t="str">
        <f t="shared" si="66"/>
        <v>FH18_19</v>
      </c>
      <c r="BG257" s="266">
        <f t="shared" si="70"/>
        <v>0.0207872227642541</v>
      </c>
      <c r="BH257" s="266" t="s">
        <v>132</v>
      </c>
      <c r="BI257" s="266" t="s">
        <v>19</v>
      </c>
      <c r="BM257" s="266" t="s">
        <v>150</v>
      </c>
      <c r="BN257" s="266" t="str">
        <f t="shared" si="67"/>
        <v>TAvi_Frt</v>
      </c>
      <c r="BO257" s="266" t="str">
        <f t="shared" si="67"/>
        <v>FH18_19</v>
      </c>
      <c r="BP257" s="266">
        <f t="shared" si="61"/>
        <v>0.021302546509601</v>
      </c>
      <c r="BQ257" s="266" t="s">
        <v>132</v>
      </c>
      <c r="BR257" s="266" t="s">
        <v>16</v>
      </c>
    </row>
    <row r="258" spans="11:70">
      <c r="K258" s="266" t="s">
        <v>150</v>
      </c>
      <c r="L258" s="266" t="str">
        <f t="shared" si="68"/>
        <v>TAvi_Frt</v>
      </c>
      <c r="M258" s="266" t="str">
        <f t="shared" si="71"/>
        <v>FH20_21</v>
      </c>
      <c r="N258" s="266">
        <f t="shared" si="51"/>
        <v>0.021196759693815</v>
      </c>
      <c r="O258" s="266" t="s">
        <v>132</v>
      </c>
      <c r="P258" s="266" t="s">
        <v>20</v>
      </c>
      <c r="T258" s="266" t="s">
        <v>150</v>
      </c>
      <c r="U258" s="266" t="str">
        <f t="shared" si="69"/>
        <v>TAvi_Frt</v>
      </c>
      <c r="V258" s="266" t="str">
        <f t="shared" si="69"/>
        <v>FH20_21</v>
      </c>
      <c r="W258" s="266">
        <f t="shared" si="52"/>
        <v>0.0209690367288275</v>
      </c>
      <c r="X258" s="266" t="s">
        <v>132</v>
      </c>
      <c r="Y258" s="266" t="s">
        <v>15</v>
      </c>
      <c r="AC258" s="266" t="s">
        <v>150</v>
      </c>
      <c r="AD258" s="266" t="str">
        <f t="shared" si="63"/>
        <v>TAvi_Frt</v>
      </c>
      <c r="AE258" s="266" t="str">
        <f t="shared" si="63"/>
        <v>FH20_21</v>
      </c>
      <c r="AF258" s="266">
        <f t="shared" si="54"/>
        <v>0.0215704297529681</v>
      </c>
      <c r="AG258" s="266" t="s">
        <v>132</v>
      </c>
      <c r="AH258" s="266" t="s">
        <v>21</v>
      </c>
      <c r="AL258" s="266" t="s">
        <v>150</v>
      </c>
      <c r="AM258" s="266" t="str">
        <f t="shared" si="64"/>
        <v>TAvi_Frt</v>
      </c>
      <c r="AN258" s="266" t="str">
        <f t="shared" si="64"/>
        <v>FH20_21</v>
      </c>
      <c r="AO258" s="266">
        <f t="shared" si="56"/>
        <v>0.0209999265660562</v>
      </c>
      <c r="AP258" s="266" t="s">
        <v>132</v>
      </c>
      <c r="AQ258" s="266" t="s">
        <v>18</v>
      </c>
      <c r="AU258" s="266" t="s">
        <v>150</v>
      </c>
      <c r="AV258" s="266" t="str">
        <f t="shared" si="65"/>
        <v>TAvi_Frt</v>
      </c>
      <c r="AW258" s="266" t="str">
        <f t="shared" si="65"/>
        <v>FH20_21</v>
      </c>
      <c r="AX258" s="266">
        <f t="shared" si="58"/>
        <v>0.0217291485724036</v>
      </c>
      <c r="AY258" s="266" t="s">
        <v>132</v>
      </c>
      <c r="AZ258" s="266" t="s">
        <v>17</v>
      </c>
      <c r="BD258" s="266" t="s">
        <v>150</v>
      </c>
      <c r="BE258" s="266" t="str">
        <f t="shared" si="66"/>
        <v>TAvi_Frt</v>
      </c>
      <c r="BF258" s="266" t="str">
        <f t="shared" si="66"/>
        <v>FH20_21</v>
      </c>
      <c r="BG258" s="266">
        <f t="shared" si="70"/>
        <v>0.0209999265660562</v>
      </c>
      <c r="BH258" s="266" t="s">
        <v>132</v>
      </c>
      <c r="BI258" s="266" t="s">
        <v>19</v>
      </c>
      <c r="BM258" s="266" t="s">
        <v>150</v>
      </c>
      <c r="BN258" s="266" t="str">
        <f t="shared" si="67"/>
        <v>TAvi_Frt</v>
      </c>
      <c r="BO258" s="266" t="str">
        <f t="shared" si="67"/>
        <v>FH20_21</v>
      </c>
      <c r="BP258" s="266">
        <f t="shared" si="61"/>
        <v>0.0217291485724036</v>
      </c>
      <c r="BQ258" s="266" t="s">
        <v>132</v>
      </c>
      <c r="BR258" s="266" t="s">
        <v>16</v>
      </c>
    </row>
    <row r="259" spans="11:70">
      <c r="K259" s="330" t="s">
        <v>150</v>
      </c>
      <c r="L259" s="266" t="str">
        <f t="shared" si="68"/>
        <v>TAvi_Frt</v>
      </c>
      <c r="M259" s="266" t="str">
        <f t="shared" si="71"/>
        <v>FH22_23</v>
      </c>
      <c r="N259" s="266">
        <f t="shared" si="51"/>
        <v>0.0213786036359911</v>
      </c>
      <c r="O259" s="266" t="s">
        <v>132</v>
      </c>
      <c r="P259" s="266" t="s">
        <v>20</v>
      </c>
      <c r="T259" s="266" t="s">
        <v>150</v>
      </c>
      <c r="U259" s="266" t="str">
        <f t="shared" si="69"/>
        <v>TAvi_Frt</v>
      </c>
      <c r="V259" s="266" t="str">
        <f t="shared" si="69"/>
        <v>FH22_23</v>
      </c>
      <c r="W259" s="266">
        <f t="shared" si="52"/>
        <v>0.0206911985722815</v>
      </c>
      <c r="X259" s="266" t="s">
        <v>132</v>
      </c>
      <c r="Y259" s="266" t="s">
        <v>15</v>
      </c>
      <c r="AC259" s="266" t="s">
        <v>150</v>
      </c>
      <c r="AD259" s="266" t="str">
        <f t="shared" si="63"/>
        <v>TAvi_Frt</v>
      </c>
      <c r="AE259" s="266" t="str">
        <f t="shared" si="63"/>
        <v>FH22_23</v>
      </c>
      <c r="AF259" s="266">
        <f t="shared" si="54"/>
        <v>0.0217091411685177</v>
      </c>
      <c r="AG259" s="266" t="s">
        <v>132</v>
      </c>
      <c r="AH259" s="266" t="s">
        <v>21</v>
      </c>
      <c r="AL259" s="266" t="s">
        <v>150</v>
      </c>
      <c r="AM259" s="266" t="str">
        <f t="shared" si="64"/>
        <v>TAvi_Frt</v>
      </c>
      <c r="AN259" s="266" t="str">
        <f t="shared" si="64"/>
        <v>FH22_23</v>
      </c>
      <c r="AO259" s="266">
        <f t="shared" si="56"/>
        <v>0.0212075715419054</v>
      </c>
      <c r="AP259" s="266" t="s">
        <v>132</v>
      </c>
      <c r="AQ259" s="266" t="s">
        <v>18</v>
      </c>
      <c r="AU259" s="266" t="s">
        <v>150</v>
      </c>
      <c r="AV259" s="266" t="str">
        <f t="shared" si="65"/>
        <v>TAvi_Frt</v>
      </c>
      <c r="AW259" s="266" t="str">
        <f t="shared" si="65"/>
        <v>FH22_23</v>
      </c>
      <c r="AX259" s="266">
        <f t="shared" si="58"/>
        <v>0.0225545958608362</v>
      </c>
      <c r="AY259" s="266" t="s">
        <v>132</v>
      </c>
      <c r="AZ259" s="266" t="s">
        <v>17</v>
      </c>
      <c r="BD259" s="266" t="s">
        <v>150</v>
      </c>
      <c r="BE259" s="266" t="str">
        <f t="shared" si="66"/>
        <v>TAvi_Frt</v>
      </c>
      <c r="BF259" s="266" t="str">
        <f t="shared" si="66"/>
        <v>FH22_23</v>
      </c>
      <c r="BG259" s="266">
        <f t="shared" si="70"/>
        <v>0.0212075715419054</v>
      </c>
      <c r="BH259" s="266" t="s">
        <v>132</v>
      </c>
      <c r="BI259" s="266" t="s">
        <v>19</v>
      </c>
      <c r="BM259" s="266" t="s">
        <v>150</v>
      </c>
      <c r="BN259" s="266" t="str">
        <f t="shared" si="67"/>
        <v>TAvi_Frt</v>
      </c>
      <c r="BO259" s="266" t="str">
        <f t="shared" si="67"/>
        <v>FH22_23</v>
      </c>
      <c r="BP259" s="266">
        <f t="shared" si="61"/>
        <v>0.0225545958608362</v>
      </c>
      <c r="BQ259" s="266" t="s">
        <v>132</v>
      </c>
      <c r="BR259" s="266" t="s">
        <v>16</v>
      </c>
    </row>
    <row r="260" spans="11:70">
      <c r="K260" s="266" t="s">
        <v>150</v>
      </c>
      <c r="L260" s="266" t="str">
        <f t="shared" si="68"/>
        <v>TAvi_Frt</v>
      </c>
      <c r="M260" s="266" t="str">
        <f t="shared" si="71"/>
        <v>WH0_1</v>
      </c>
      <c r="N260" s="266">
        <f t="shared" si="51"/>
        <v>0.0233000948138204</v>
      </c>
      <c r="O260" s="266" t="s">
        <v>132</v>
      </c>
      <c r="P260" s="266" t="s">
        <v>20</v>
      </c>
      <c r="T260" s="266" t="s">
        <v>150</v>
      </c>
      <c r="U260" s="266" t="str">
        <f t="shared" si="69"/>
        <v>TAvi_Frt</v>
      </c>
      <c r="V260" s="266" t="str">
        <f t="shared" si="69"/>
        <v>WH0_1</v>
      </c>
      <c r="W260" s="266">
        <f t="shared" si="52"/>
        <v>0.027052832396289</v>
      </c>
      <c r="X260" s="266" t="s">
        <v>132</v>
      </c>
      <c r="Y260" s="266" t="s">
        <v>15</v>
      </c>
      <c r="AC260" s="266" t="s">
        <v>150</v>
      </c>
      <c r="AD260" s="266" t="str">
        <f t="shared" si="63"/>
        <v>TAvi_Frt</v>
      </c>
      <c r="AE260" s="266" t="str">
        <f t="shared" si="63"/>
        <v>WH0_1</v>
      </c>
      <c r="AF260" s="266">
        <f t="shared" si="54"/>
        <v>0.0269775312483662</v>
      </c>
      <c r="AG260" s="266" t="s">
        <v>132</v>
      </c>
      <c r="AH260" s="266" t="s">
        <v>21</v>
      </c>
      <c r="AL260" s="266" t="s">
        <v>150</v>
      </c>
      <c r="AM260" s="266" t="str">
        <f t="shared" si="64"/>
        <v>TAvi_Frt</v>
      </c>
      <c r="AN260" s="266" t="str">
        <f t="shared" si="64"/>
        <v>WH0_1</v>
      </c>
      <c r="AO260" s="266">
        <f t="shared" si="56"/>
        <v>0.0260079601453114</v>
      </c>
      <c r="AP260" s="266" t="s">
        <v>132</v>
      </c>
      <c r="AQ260" s="266" t="s">
        <v>18</v>
      </c>
      <c r="AU260" s="266" t="s">
        <v>150</v>
      </c>
      <c r="AV260" s="266" t="str">
        <f t="shared" si="65"/>
        <v>TAvi_Frt</v>
      </c>
      <c r="AW260" s="266" t="str">
        <f t="shared" si="65"/>
        <v>WH0_1</v>
      </c>
      <c r="AX260" s="266">
        <f t="shared" si="58"/>
        <v>0.0251920133192881</v>
      </c>
      <c r="AY260" s="266" t="s">
        <v>132</v>
      </c>
      <c r="AZ260" s="266" t="s">
        <v>17</v>
      </c>
      <c r="BD260" s="266" t="s">
        <v>150</v>
      </c>
      <c r="BE260" s="266" t="str">
        <f t="shared" si="66"/>
        <v>TAvi_Frt</v>
      </c>
      <c r="BF260" s="266" t="str">
        <f t="shared" si="66"/>
        <v>WH0_1</v>
      </c>
      <c r="BG260" s="266">
        <f t="shared" si="70"/>
        <v>0.0260079601453114</v>
      </c>
      <c r="BH260" s="266" t="s">
        <v>132</v>
      </c>
      <c r="BI260" s="266" t="s">
        <v>19</v>
      </c>
      <c r="BM260" s="266" t="s">
        <v>150</v>
      </c>
      <c r="BN260" s="266" t="str">
        <f t="shared" si="67"/>
        <v>TAvi_Frt</v>
      </c>
      <c r="BO260" s="266" t="str">
        <f t="shared" si="67"/>
        <v>WH0_1</v>
      </c>
      <c r="BP260" s="266">
        <f t="shared" si="61"/>
        <v>0.0251920133192881</v>
      </c>
      <c r="BQ260" s="266" t="s">
        <v>132</v>
      </c>
      <c r="BR260" s="266" t="s">
        <v>16</v>
      </c>
    </row>
    <row r="261" spans="11:70">
      <c r="K261" s="266" t="s">
        <v>150</v>
      </c>
      <c r="L261" s="266" t="str">
        <f t="shared" si="68"/>
        <v>TAvi_Frt</v>
      </c>
      <c r="M261" s="266" t="str">
        <f t="shared" si="71"/>
        <v>WH2_3</v>
      </c>
      <c r="N261" s="266">
        <f t="shared" si="51"/>
        <v>0.0229492798370929</v>
      </c>
      <c r="O261" s="266" t="s">
        <v>132</v>
      </c>
      <c r="P261" s="266" t="s">
        <v>20</v>
      </c>
      <c r="T261" s="266" t="s">
        <v>150</v>
      </c>
      <c r="U261" s="266" t="str">
        <f t="shared" si="69"/>
        <v>TAvi_Frt</v>
      </c>
      <c r="V261" s="266" t="str">
        <f t="shared" si="69"/>
        <v>WH2_3</v>
      </c>
      <c r="W261" s="266">
        <f t="shared" si="52"/>
        <v>0.025013577036883</v>
      </c>
      <c r="X261" s="266" t="s">
        <v>132</v>
      </c>
      <c r="Y261" s="266" t="s">
        <v>15</v>
      </c>
      <c r="AC261" s="266" t="s">
        <v>150</v>
      </c>
      <c r="AD261" s="266" t="str">
        <f t="shared" si="63"/>
        <v>TAvi_Frt</v>
      </c>
      <c r="AE261" s="266" t="str">
        <f t="shared" si="63"/>
        <v>WH2_3</v>
      </c>
      <c r="AF261" s="266">
        <f t="shared" si="54"/>
        <v>0.026652958693426</v>
      </c>
      <c r="AG261" s="266" t="s">
        <v>132</v>
      </c>
      <c r="AH261" s="266" t="s">
        <v>21</v>
      </c>
      <c r="AL261" s="266" t="s">
        <v>150</v>
      </c>
      <c r="AM261" s="266" t="str">
        <f t="shared" si="64"/>
        <v>TAvi_Frt</v>
      </c>
      <c r="AN261" s="266" t="str">
        <f t="shared" si="64"/>
        <v>WH2_3</v>
      </c>
      <c r="AO261" s="266">
        <f t="shared" si="56"/>
        <v>0.0252822319214758</v>
      </c>
      <c r="AP261" s="266" t="s">
        <v>132</v>
      </c>
      <c r="AQ261" s="266" t="s">
        <v>18</v>
      </c>
      <c r="AU261" s="266" t="s">
        <v>150</v>
      </c>
      <c r="AV261" s="266" t="str">
        <f t="shared" si="65"/>
        <v>TAvi_Frt</v>
      </c>
      <c r="AW261" s="266" t="str">
        <f t="shared" si="65"/>
        <v>WH2_3</v>
      </c>
      <c r="AX261" s="266">
        <f t="shared" si="58"/>
        <v>0.0240114562974125</v>
      </c>
      <c r="AY261" s="266" t="s">
        <v>132</v>
      </c>
      <c r="AZ261" s="266" t="s">
        <v>17</v>
      </c>
      <c r="BD261" s="266" t="s">
        <v>150</v>
      </c>
      <c r="BE261" s="266" t="str">
        <f t="shared" si="66"/>
        <v>TAvi_Frt</v>
      </c>
      <c r="BF261" s="266" t="str">
        <f t="shared" si="66"/>
        <v>WH2_3</v>
      </c>
      <c r="BG261" s="266">
        <f t="shared" si="70"/>
        <v>0.0252822319214758</v>
      </c>
      <c r="BH261" s="266" t="s">
        <v>132</v>
      </c>
      <c r="BI261" s="266" t="s">
        <v>19</v>
      </c>
      <c r="BM261" s="266" t="s">
        <v>150</v>
      </c>
      <c r="BN261" s="266" t="str">
        <f t="shared" si="67"/>
        <v>TAvi_Frt</v>
      </c>
      <c r="BO261" s="266" t="str">
        <f t="shared" si="67"/>
        <v>WH2_3</v>
      </c>
      <c r="BP261" s="266">
        <f t="shared" si="61"/>
        <v>0.0240114562974125</v>
      </c>
      <c r="BQ261" s="266" t="s">
        <v>132</v>
      </c>
      <c r="BR261" s="266" t="s">
        <v>16</v>
      </c>
    </row>
    <row r="262" spans="11:70">
      <c r="K262" s="266" t="s">
        <v>150</v>
      </c>
      <c r="L262" s="266" t="str">
        <f t="shared" si="68"/>
        <v>TAvi_Frt</v>
      </c>
      <c r="M262" s="266" t="str">
        <f t="shared" si="71"/>
        <v>WH4_5</v>
      </c>
      <c r="N262" s="266">
        <f t="shared" si="51"/>
        <v>0.0222223809455457</v>
      </c>
      <c r="O262" s="266" t="s">
        <v>132</v>
      </c>
      <c r="P262" s="266" t="s">
        <v>20</v>
      </c>
      <c r="T262" s="266" t="s">
        <v>150</v>
      </c>
      <c r="U262" s="266" t="str">
        <f t="shared" si="69"/>
        <v>TAvi_Frt</v>
      </c>
      <c r="V262" s="266" t="str">
        <f t="shared" si="69"/>
        <v>WH4_5</v>
      </c>
      <c r="W262" s="266">
        <f t="shared" si="52"/>
        <v>0.023696203770169</v>
      </c>
      <c r="X262" s="266" t="s">
        <v>132</v>
      </c>
      <c r="Y262" s="266" t="s">
        <v>15</v>
      </c>
      <c r="AC262" s="266" t="s">
        <v>150</v>
      </c>
      <c r="AD262" s="266" t="str">
        <f t="shared" si="63"/>
        <v>TAvi_Frt</v>
      </c>
      <c r="AE262" s="266" t="str">
        <f t="shared" si="63"/>
        <v>WH4_5</v>
      </c>
      <c r="AF262" s="266">
        <f t="shared" si="54"/>
        <v>0.0249170715686325</v>
      </c>
      <c r="AG262" s="266" t="s">
        <v>132</v>
      </c>
      <c r="AH262" s="266" t="s">
        <v>21</v>
      </c>
      <c r="AL262" s="266" t="s">
        <v>150</v>
      </c>
      <c r="AM262" s="266" t="str">
        <f t="shared" si="64"/>
        <v>TAvi_Frt</v>
      </c>
      <c r="AN262" s="266" t="str">
        <f t="shared" si="64"/>
        <v>WH4_5</v>
      </c>
      <c r="AO262" s="266">
        <f t="shared" si="56"/>
        <v>0.0239165993198236</v>
      </c>
      <c r="AP262" s="266" t="s">
        <v>132</v>
      </c>
      <c r="AQ262" s="266" t="s">
        <v>18</v>
      </c>
      <c r="AU262" s="266" t="s">
        <v>150</v>
      </c>
      <c r="AV262" s="266" t="str">
        <f t="shared" si="65"/>
        <v>TAvi_Frt</v>
      </c>
      <c r="AW262" s="266" t="str">
        <f t="shared" si="65"/>
        <v>WH4_5</v>
      </c>
      <c r="AX262" s="266">
        <f t="shared" si="58"/>
        <v>0.021583935635486</v>
      </c>
      <c r="AY262" s="266" t="s">
        <v>132</v>
      </c>
      <c r="AZ262" s="266" t="s">
        <v>17</v>
      </c>
      <c r="BD262" s="266" t="s">
        <v>150</v>
      </c>
      <c r="BE262" s="266" t="str">
        <f t="shared" si="66"/>
        <v>TAvi_Frt</v>
      </c>
      <c r="BF262" s="266" t="str">
        <f t="shared" si="66"/>
        <v>WH4_5</v>
      </c>
      <c r="BG262" s="266">
        <f t="shared" si="70"/>
        <v>0.0239165993198236</v>
      </c>
      <c r="BH262" s="266" t="s">
        <v>132</v>
      </c>
      <c r="BI262" s="266" t="s">
        <v>19</v>
      </c>
      <c r="BM262" s="266" t="s">
        <v>150</v>
      </c>
      <c r="BN262" s="266" t="str">
        <f t="shared" si="67"/>
        <v>TAvi_Frt</v>
      </c>
      <c r="BO262" s="266" t="str">
        <f t="shared" si="67"/>
        <v>WH4_5</v>
      </c>
      <c r="BP262" s="266">
        <f t="shared" si="61"/>
        <v>0.021583935635486</v>
      </c>
      <c r="BQ262" s="266" t="s">
        <v>132</v>
      </c>
      <c r="BR262" s="266" t="s">
        <v>16</v>
      </c>
    </row>
    <row r="263" spans="11:70">
      <c r="K263" s="330" t="s">
        <v>150</v>
      </c>
      <c r="L263" s="266" t="str">
        <f t="shared" si="68"/>
        <v>TAvi_Frt</v>
      </c>
      <c r="M263" s="266" t="str">
        <f t="shared" si="71"/>
        <v>WH6_7</v>
      </c>
      <c r="N263" s="266">
        <f t="shared" si="51"/>
        <v>0.0212585220509218</v>
      </c>
      <c r="O263" s="266" t="s">
        <v>132</v>
      </c>
      <c r="P263" s="266" t="s">
        <v>20</v>
      </c>
      <c r="T263" s="266" t="s">
        <v>150</v>
      </c>
      <c r="U263" s="266" t="str">
        <f t="shared" si="69"/>
        <v>TAvi_Frt</v>
      </c>
      <c r="V263" s="266" t="str">
        <f t="shared" si="69"/>
        <v>WH6_7</v>
      </c>
      <c r="W263" s="266">
        <f t="shared" si="52"/>
        <v>0.0235544674010497</v>
      </c>
      <c r="X263" s="266" t="s">
        <v>132</v>
      </c>
      <c r="Y263" s="266" t="s">
        <v>15</v>
      </c>
      <c r="AC263" s="266" t="s">
        <v>150</v>
      </c>
      <c r="AD263" s="266" t="str">
        <f t="shared" si="63"/>
        <v>TAvi_Frt</v>
      </c>
      <c r="AE263" s="266" t="str">
        <f t="shared" si="63"/>
        <v>WH6_7</v>
      </c>
      <c r="AF263" s="266">
        <f t="shared" si="54"/>
        <v>0.0223149487779418</v>
      </c>
      <c r="AG263" s="266" t="s">
        <v>132</v>
      </c>
      <c r="AH263" s="266" t="s">
        <v>21</v>
      </c>
      <c r="AL263" s="266" t="s">
        <v>150</v>
      </c>
      <c r="AM263" s="266" t="str">
        <f t="shared" si="64"/>
        <v>TAvi_Frt</v>
      </c>
      <c r="AN263" s="266" t="str">
        <f t="shared" si="64"/>
        <v>WH6_7</v>
      </c>
      <c r="AO263" s="266">
        <f t="shared" si="56"/>
        <v>0.0226308904433103</v>
      </c>
      <c r="AP263" s="266" t="s">
        <v>132</v>
      </c>
      <c r="AQ263" s="266" t="s">
        <v>18</v>
      </c>
      <c r="AU263" s="266" t="s">
        <v>150</v>
      </c>
      <c r="AV263" s="266" t="str">
        <f t="shared" si="65"/>
        <v>TAvi_Frt</v>
      </c>
      <c r="AW263" s="266" t="str">
        <f t="shared" si="65"/>
        <v>WH6_7</v>
      </c>
      <c r="AX263" s="266">
        <f t="shared" si="58"/>
        <v>0.0195664574996017</v>
      </c>
      <c r="AY263" s="266" t="s">
        <v>132</v>
      </c>
      <c r="AZ263" s="266" t="s">
        <v>17</v>
      </c>
      <c r="BD263" s="266" t="s">
        <v>150</v>
      </c>
      <c r="BE263" s="266" t="str">
        <f t="shared" si="66"/>
        <v>TAvi_Frt</v>
      </c>
      <c r="BF263" s="266" t="str">
        <f t="shared" si="66"/>
        <v>WH6_7</v>
      </c>
      <c r="BG263" s="266">
        <f t="shared" si="70"/>
        <v>0.0226308904433103</v>
      </c>
      <c r="BH263" s="266" t="s">
        <v>132</v>
      </c>
      <c r="BI263" s="266" t="s">
        <v>19</v>
      </c>
      <c r="BM263" s="266" t="s">
        <v>150</v>
      </c>
      <c r="BN263" s="266" t="str">
        <f t="shared" si="67"/>
        <v>TAvi_Frt</v>
      </c>
      <c r="BO263" s="266" t="str">
        <f t="shared" si="67"/>
        <v>WH6_7</v>
      </c>
      <c r="BP263" s="266">
        <f t="shared" si="61"/>
        <v>0.0195664574996017</v>
      </c>
      <c r="BQ263" s="266" t="s">
        <v>132</v>
      </c>
      <c r="BR263" s="266" t="s">
        <v>16</v>
      </c>
    </row>
    <row r="264" spans="11:70">
      <c r="K264" s="266" t="s">
        <v>150</v>
      </c>
      <c r="L264" s="266" t="str">
        <f t="shared" si="68"/>
        <v>TAvi_Frt</v>
      </c>
      <c r="M264" s="266" t="str">
        <f t="shared" si="71"/>
        <v>WH8_9</v>
      </c>
      <c r="N264" s="266">
        <f t="shared" si="51"/>
        <v>0.0207811308875425</v>
      </c>
      <c r="O264" s="266" t="s">
        <v>132</v>
      </c>
      <c r="P264" s="266" t="s">
        <v>20</v>
      </c>
      <c r="T264" s="266" t="s">
        <v>150</v>
      </c>
      <c r="U264" s="266" t="str">
        <f t="shared" si="69"/>
        <v>TAvi_Frt</v>
      </c>
      <c r="V264" s="266" t="str">
        <f t="shared" si="69"/>
        <v>WH8_9</v>
      </c>
      <c r="W264" s="266">
        <f t="shared" si="52"/>
        <v>0.0243002057667018</v>
      </c>
      <c r="X264" s="266" t="s">
        <v>132</v>
      </c>
      <c r="Y264" s="266" t="s">
        <v>15</v>
      </c>
      <c r="AC264" s="266" t="s">
        <v>150</v>
      </c>
      <c r="AD264" s="266" t="str">
        <f t="shared" si="63"/>
        <v>TAvi_Frt</v>
      </c>
      <c r="AE264" s="266" t="str">
        <f t="shared" si="63"/>
        <v>WH8_9</v>
      </c>
      <c r="AF264" s="266">
        <f t="shared" si="54"/>
        <v>0.0206945793819697</v>
      </c>
      <c r="AG264" s="266" t="s">
        <v>132</v>
      </c>
      <c r="AH264" s="266" t="s">
        <v>21</v>
      </c>
      <c r="AL264" s="266" t="s">
        <v>150</v>
      </c>
      <c r="AM264" s="266" t="str">
        <f t="shared" si="64"/>
        <v>TAvi_Frt</v>
      </c>
      <c r="AN264" s="266" t="str">
        <f t="shared" si="64"/>
        <v>WH8_9</v>
      </c>
      <c r="AO264" s="266">
        <f t="shared" si="56"/>
        <v>0.0221985165054664</v>
      </c>
      <c r="AP264" s="266" t="s">
        <v>132</v>
      </c>
      <c r="AQ264" s="266" t="s">
        <v>18</v>
      </c>
      <c r="AU264" s="266" t="s">
        <v>150</v>
      </c>
      <c r="AV264" s="266" t="str">
        <f t="shared" si="65"/>
        <v>TAvi_Frt</v>
      </c>
      <c r="AW264" s="266" t="str">
        <f t="shared" si="65"/>
        <v>WH8_9</v>
      </c>
      <c r="AX264" s="266">
        <f t="shared" si="58"/>
        <v>0.0189268898351184</v>
      </c>
      <c r="AY264" s="266" t="s">
        <v>132</v>
      </c>
      <c r="AZ264" s="266" t="s">
        <v>17</v>
      </c>
      <c r="BD264" s="266" t="s">
        <v>150</v>
      </c>
      <c r="BE264" s="266" t="str">
        <f t="shared" si="66"/>
        <v>TAvi_Frt</v>
      </c>
      <c r="BF264" s="266" t="str">
        <f t="shared" si="66"/>
        <v>WH8_9</v>
      </c>
      <c r="BG264" s="266">
        <f t="shared" si="70"/>
        <v>0.0221985165054664</v>
      </c>
      <c r="BH264" s="266" t="s">
        <v>132</v>
      </c>
      <c r="BI264" s="266" t="s">
        <v>19</v>
      </c>
      <c r="BM264" s="266" t="s">
        <v>150</v>
      </c>
      <c r="BN264" s="266" t="str">
        <f t="shared" si="67"/>
        <v>TAvi_Frt</v>
      </c>
      <c r="BO264" s="266" t="str">
        <f t="shared" si="67"/>
        <v>WH8_9</v>
      </c>
      <c r="BP264" s="266">
        <f t="shared" si="61"/>
        <v>0.0189268898351184</v>
      </c>
      <c r="BQ264" s="266" t="s">
        <v>132</v>
      </c>
      <c r="BR264" s="266" t="s">
        <v>16</v>
      </c>
    </row>
    <row r="265" spans="11:70">
      <c r="K265" s="266" t="s">
        <v>150</v>
      </c>
      <c r="L265" s="266" t="str">
        <f t="shared" si="68"/>
        <v>TAvi_Frt</v>
      </c>
      <c r="M265" s="266" t="str">
        <f t="shared" si="71"/>
        <v>WH10_11</v>
      </c>
      <c r="N265" s="266">
        <f t="shared" si="51"/>
        <v>0.0207247431264493</v>
      </c>
      <c r="O265" s="266" t="s">
        <v>132</v>
      </c>
      <c r="P265" s="266" t="s">
        <v>20</v>
      </c>
      <c r="T265" s="266" t="s">
        <v>150</v>
      </c>
      <c r="U265" s="266" t="str">
        <f t="shared" si="69"/>
        <v>TAvi_Frt</v>
      </c>
      <c r="V265" s="266" t="str">
        <f t="shared" si="69"/>
        <v>WH10_11</v>
      </c>
      <c r="W265" s="266">
        <f t="shared" si="52"/>
        <v>0.0269606064596627</v>
      </c>
      <c r="X265" s="266" t="s">
        <v>132</v>
      </c>
      <c r="Y265" s="266" t="s">
        <v>15</v>
      </c>
      <c r="AC265" s="266" t="s">
        <v>150</v>
      </c>
      <c r="AD265" s="266" t="str">
        <f t="shared" si="63"/>
        <v>TAvi_Frt</v>
      </c>
      <c r="AE265" s="266" t="str">
        <f t="shared" si="63"/>
        <v>WH10_11</v>
      </c>
      <c r="AF265" s="266">
        <f t="shared" si="54"/>
        <v>0.0203373562220637</v>
      </c>
      <c r="AG265" s="266" t="s">
        <v>132</v>
      </c>
      <c r="AH265" s="266" t="s">
        <v>21</v>
      </c>
      <c r="AL265" s="266" t="s">
        <v>150</v>
      </c>
      <c r="AM265" s="266" t="str">
        <f t="shared" si="64"/>
        <v>TAvi_Frt</v>
      </c>
      <c r="AN265" s="266" t="str">
        <f t="shared" si="64"/>
        <v>WH10_11</v>
      </c>
      <c r="AO265" s="266">
        <f t="shared" si="56"/>
        <v>0.0228944317474162</v>
      </c>
      <c r="AP265" s="266" t="s">
        <v>132</v>
      </c>
      <c r="AQ265" s="266" t="s">
        <v>18</v>
      </c>
      <c r="AU265" s="266" t="s">
        <v>150</v>
      </c>
      <c r="AV265" s="266" t="str">
        <f t="shared" si="65"/>
        <v>TAvi_Frt</v>
      </c>
      <c r="AW265" s="266" t="str">
        <f t="shared" si="65"/>
        <v>WH10_11</v>
      </c>
      <c r="AX265" s="266">
        <f t="shared" si="58"/>
        <v>0.0193167729407143</v>
      </c>
      <c r="AY265" s="266" t="s">
        <v>132</v>
      </c>
      <c r="AZ265" s="266" t="s">
        <v>17</v>
      </c>
      <c r="BD265" s="266" t="s">
        <v>150</v>
      </c>
      <c r="BE265" s="266" t="str">
        <f t="shared" si="66"/>
        <v>TAvi_Frt</v>
      </c>
      <c r="BF265" s="266" t="str">
        <f t="shared" si="66"/>
        <v>WH10_11</v>
      </c>
      <c r="BG265" s="266">
        <f t="shared" si="70"/>
        <v>0.0228944317474162</v>
      </c>
      <c r="BH265" s="266" t="s">
        <v>132</v>
      </c>
      <c r="BI265" s="266" t="s">
        <v>19</v>
      </c>
      <c r="BM265" s="266" t="s">
        <v>150</v>
      </c>
      <c r="BN265" s="266" t="str">
        <f t="shared" si="67"/>
        <v>TAvi_Frt</v>
      </c>
      <c r="BO265" s="266" t="str">
        <f t="shared" si="67"/>
        <v>WH10_11</v>
      </c>
      <c r="BP265" s="266">
        <f t="shared" si="61"/>
        <v>0.0193167729407143</v>
      </c>
      <c r="BQ265" s="266" t="s">
        <v>132</v>
      </c>
      <c r="BR265" s="266" t="s">
        <v>16</v>
      </c>
    </row>
    <row r="266" spans="11:70">
      <c r="K266" s="266" t="s">
        <v>150</v>
      </c>
      <c r="L266" s="266" t="str">
        <f t="shared" si="68"/>
        <v>TAvi_Frt</v>
      </c>
      <c r="M266" s="266" t="str">
        <f t="shared" si="71"/>
        <v>WH12_13</v>
      </c>
      <c r="N266" s="266">
        <f t="shared" si="51"/>
        <v>0.0213134263086159</v>
      </c>
      <c r="O266" s="266" t="s">
        <v>132</v>
      </c>
      <c r="P266" s="266" t="s">
        <v>20</v>
      </c>
      <c r="T266" s="266" t="s">
        <v>150</v>
      </c>
      <c r="U266" s="266" t="str">
        <f t="shared" si="69"/>
        <v>TAvi_Frt</v>
      </c>
      <c r="V266" s="266" t="str">
        <f t="shared" si="69"/>
        <v>WH12_13</v>
      </c>
      <c r="W266" s="266">
        <f t="shared" si="52"/>
        <v>0.0281941532212526</v>
      </c>
      <c r="X266" s="266" t="s">
        <v>132</v>
      </c>
      <c r="Y266" s="266" t="s">
        <v>15</v>
      </c>
      <c r="AC266" s="266" t="s">
        <v>150</v>
      </c>
      <c r="AD266" s="266" t="str">
        <f t="shared" si="63"/>
        <v>TAvi_Frt</v>
      </c>
      <c r="AE266" s="266" t="str">
        <f t="shared" si="63"/>
        <v>WH12_13</v>
      </c>
      <c r="AF266" s="266">
        <f t="shared" si="54"/>
        <v>0.0215779233299048</v>
      </c>
      <c r="AG266" s="266" t="s">
        <v>132</v>
      </c>
      <c r="AH266" s="266" t="s">
        <v>21</v>
      </c>
      <c r="AL266" s="266" t="s">
        <v>150</v>
      </c>
      <c r="AM266" s="266" t="str">
        <f t="shared" si="64"/>
        <v>TAvi_Frt</v>
      </c>
      <c r="AN266" s="266" t="str">
        <f t="shared" si="64"/>
        <v>WH12_13</v>
      </c>
      <c r="AO266" s="266">
        <f t="shared" si="56"/>
        <v>0.0243699220566265</v>
      </c>
      <c r="AP266" s="266" t="s">
        <v>132</v>
      </c>
      <c r="AQ266" s="266" t="s">
        <v>18</v>
      </c>
      <c r="AU266" s="266" t="s">
        <v>150</v>
      </c>
      <c r="AV266" s="266" t="str">
        <f t="shared" si="65"/>
        <v>TAvi_Frt</v>
      </c>
      <c r="AW266" s="266" t="str">
        <f t="shared" si="65"/>
        <v>WH12_13</v>
      </c>
      <c r="AX266" s="266">
        <f t="shared" si="58"/>
        <v>0.0217136791659968</v>
      </c>
      <c r="AY266" s="266" t="s">
        <v>132</v>
      </c>
      <c r="AZ266" s="266" t="s">
        <v>17</v>
      </c>
      <c r="BD266" s="266" t="s">
        <v>150</v>
      </c>
      <c r="BE266" s="266" t="str">
        <f t="shared" si="66"/>
        <v>TAvi_Frt</v>
      </c>
      <c r="BF266" s="266" t="str">
        <f t="shared" si="66"/>
        <v>WH12_13</v>
      </c>
      <c r="BG266" s="266">
        <f t="shared" si="70"/>
        <v>0.0243699220566265</v>
      </c>
      <c r="BH266" s="266" t="s">
        <v>132</v>
      </c>
      <c r="BI266" s="266" t="s">
        <v>19</v>
      </c>
      <c r="BM266" s="266" t="s">
        <v>150</v>
      </c>
      <c r="BN266" s="266" t="str">
        <f t="shared" si="67"/>
        <v>TAvi_Frt</v>
      </c>
      <c r="BO266" s="266" t="str">
        <f t="shared" si="67"/>
        <v>WH12_13</v>
      </c>
      <c r="BP266" s="266">
        <f t="shared" si="61"/>
        <v>0.0217136791659968</v>
      </c>
      <c r="BQ266" s="266" t="s">
        <v>132</v>
      </c>
      <c r="BR266" s="266" t="s">
        <v>16</v>
      </c>
    </row>
    <row r="267" spans="11:70">
      <c r="K267" s="330" t="s">
        <v>150</v>
      </c>
      <c r="L267" s="266" t="str">
        <f t="shared" si="68"/>
        <v>TAvi_Frt</v>
      </c>
      <c r="M267" s="266" t="str">
        <f t="shared" si="71"/>
        <v>WH14_15</v>
      </c>
      <c r="N267" s="266">
        <f t="shared" si="51"/>
        <v>0.0224691056303517</v>
      </c>
      <c r="O267" s="266" t="s">
        <v>132</v>
      </c>
      <c r="P267" s="266" t="s">
        <v>20</v>
      </c>
      <c r="T267" s="266" t="s">
        <v>150</v>
      </c>
      <c r="U267" s="266" t="str">
        <f t="shared" si="69"/>
        <v>TAvi_Frt</v>
      </c>
      <c r="V267" s="266" t="str">
        <f t="shared" si="69"/>
        <v>WH14_15</v>
      </c>
      <c r="W267" s="266">
        <f t="shared" si="52"/>
        <v>0.0277591077183275</v>
      </c>
      <c r="X267" s="266" t="s">
        <v>132</v>
      </c>
      <c r="Y267" s="266" t="s">
        <v>15</v>
      </c>
      <c r="AC267" s="266" t="s">
        <v>150</v>
      </c>
      <c r="AD267" s="266" t="str">
        <f t="shared" si="63"/>
        <v>TAvi_Frt</v>
      </c>
      <c r="AE267" s="266" t="str">
        <f t="shared" si="63"/>
        <v>WH14_15</v>
      </c>
      <c r="AF267" s="266">
        <f t="shared" si="54"/>
        <v>0.0244372230846757</v>
      </c>
      <c r="AG267" s="266" t="s">
        <v>132</v>
      </c>
      <c r="AH267" s="266" t="s">
        <v>21</v>
      </c>
      <c r="AL267" s="266" t="s">
        <v>150</v>
      </c>
      <c r="AM267" s="266" t="str">
        <f t="shared" si="64"/>
        <v>TAvi_Frt</v>
      </c>
      <c r="AN267" s="266" t="str">
        <f t="shared" si="64"/>
        <v>WH14_15</v>
      </c>
      <c r="AO267" s="266">
        <f t="shared" si="56"/>
        <v>0.0252966565536165</v>
      </c>
      <c r="AP267" s="266" t="s">
        <v>132</v>
      </c>
      <c r="AQ267" s="266" t="s">
        <v>18</v>
      </c>
      <c r="AU267" s="266" t="s">
        <v>150</v>
      </c>
      <c r="AV267" s="266" t="str">
        <f t="shared" si="65"/>
        <v>TAvi_Frt</v>
      </c>
      <c r="AW267" s="266" t="str">
        <f t="shared" si="65"/>
        <v>WH14_15</v>
      </c>
      <c r="AX267" s="266">
        <f t="shared" si="58"/>
        <v>0.0231546162990083</v>
      </c>
      <c r="AY267" s="266" t="s">
        <v>132</v>
      </c>
      <c r="AZ267" s="266" t="s">
        <v>17</v>
      </c>
      <c r="BD267" s="266" t="s">
        <v>150</v>
      </c>
      <c r="BE267" s="266" t="str">
        <f t="shared" si="66"/>
        <v>TAvi_Frt</v>
      </c>
      <c r="BF267" s="266" t="str">
        <f t="shared" si="66"/>
        <v>WH14_15</v>
      </c>
      <c r="BG267" s="266">
        <f t="shared" si="70"/>
        <v>0.0252966565536165</v>
      </c>
      <c r="BH267" s="266" t="s">
        <v>132</v>
      </c>
      <c r="BI267" s="266" t="s">
        <v>19</v>
      </c>
      <c r="BM267" s="266" t="s">
        <v>150</v>
      </c>
      <c r="BN267" s="266" t="str">
        <f t="shared" si="67"/>
        <v>TAvi_Frt</v>
      </c>
      <c r="BO267" s="266" t="str">
        <f t="shared" si="67"/>
        <v>WH14_15</v>
      </c>
      <c r="BP267" s="266">
        <f t="shared" si="61"/>
        <v>0.0231546162990083</v>
      </c>
      <c r="BQ267" s="266" t="s">
        <v>132</v>
      </c>
      <c r="BR267" s="266" t="s">
        <v>16</v>
      </c>
    </row>
    <row r="268" spans="11:70">
      <c r="K268" s="266" t="s">
        <v>150</v>
      </c>
      <c r="L268" s="266" t="str">
        <f t="shared" si="68"/>
        <v>TAvi_Frt</v>
      </c>
      <c r="M268" s="266" t="str">
        <f t="shared" si="71"/>
        <v>WH16_17</v>
      </c>
      <c r="N268" s="266">
        <f t="shared" si="51"/>
        <v>0.0228058793544892</v>
      </c>
      <c r="O268" s="266" t="s">
        <v>132</v>
      </c>
      <c r="P268" s="266" t="s">
        <v>20</v>
      </c>
      <c r="T268" s="266" t="s">
        <v>150</v>
      </c>
      <c r="U268" s="266" t="str">
        <f t="shared" si="69"/>
        <v>TAvi_Frt</v>
      </c>
      <c r="V268" s="266" t="str">
        <f t="shared" si="69"/>
        <v>WH16_17</v>
      </c>
      <c r="W268" s="266">
        <f t="shared" si="52"/>
        <v>0.0270225001421144</v>
      </c>
      <c r="X268" s="266" t="s">
        <v>132</v>
      </c>
      <c r="Y268" s="266" t="s">
        <v>15</v>
      </c>
      <c r="AC268" s="266" t="s">
        <v>150</v>
      </c>
      <c r="AD268" s="266" t="str">
        <f t="shared" si="63"/>
        <v>TAvi_Frt</v>
      </c>
      <c r="AE268" s="266" t="str">
        <f t="shared" si="63"/>
        <v>WH16_17</v>
      </c>
      <c r="AF268" s="266">
        <f t="shared" si="54"/>
        <v>0.0257055276901567</v>
      </c>
      <c r="AG268" s="266" t="s">
        <v>132</v>
      </c>
      <c r="AH268" s="266" t="s">
        <v>21</v>
      </c>
      <c r="AL268" s="266" t="s">
        <v>150</v>
      </c>
      <c r="AM268" s="266" t="str">
        <f t="shared" si="64"/>
        <v>TAvi_Frt</v>
      </c>
      <c r="AN268" s="266" t="str">
        <f t="shared" si="64"/>
        <v>WH16_17</v>
      </c>
      <c r="AO268" s="266">
        <f t="shared" si="56"/>
        <v>0.0253035348263485</v>
      </c>
      <c r="AP268" s="266" t="s">
        <v>132</v>
      </c>
      <c r="AQ268" s="266" t="s">
        <v>18</v>
      </c>
      <c r="AU268" s="266" t="s">
        <v>150</v>
      </c>
      <c r="AV268" s="266" t="str">
        <f t="shared" si="65"/>
        <v>TAvi_Frt</v>
      </c>
      <c r="AW268" s="266" t="str">
        <f t="shared" si="65"/>
        <v>WH16_17</v>
      </c>
      <c r="AX268" s="266">
        <f t="shared" si="58"/>
        <v>0.0233585702637121</v>
      </c>
      <c r="AY268" s="266" t="s">
        <v>132</v>
      </c>
      <c r="AZ268" s="266" t="s">
        <v>17</v>
      </c>
      <c r="BD268" s="266" t="s">
        <v>150</v>
      </c>
      <c r="BE268" s="266" t="str">
        <f t="shared" si="66"/>
        <v>TAvi_Frt</v>
      </c>
      <c r="BF268" s="266" t="str">
        <f t="shared" si="66"/>
        <v>WH16_17</v>
      </c>
      <c r="BG268" s="266">
        <f t="shared" si="70"/>
        <v>0.0253035348263485</v>
      </c>
      <c r="BH268" s="266" t="s">
        <v>132</v>
      </c>
      <c r="BI268" s="266" t="s">
        <v>19</v>
      </c>
      <c r="BM268" s="266" t="s">
        <v>150</v>
      </c>
      <c r="BN268" s="266" t="str">
        <f t="shared" si="67"/>
        <v>TAvi_Frt</v>
      </c>
      <c r="BO268" s="266" t="str">
        <f t="shared" si="67"/>
        <v>WH16_17</v>
      </c>
      <c r="BP268" s="266">
        <f t="shared" si="61"/>
        <v>0.0233585702637121</v>
      </c>
      <c r="BQ268" s="266" t="s">
        <v>132</v>
      </c>
      <c r="BR268" s="266" t="s">
        <v>16</v>
      </c>
    </row>
    <row r="269" spans="11:70">
      <c r="K269" s="266" t="s">
        <v>150</v>
      </c>
      <c r="L269" s="266" t="str">
        <f t="shared" si="68"/>
        <v>TAvi_Frt</v>
      </c>
      <c r="M269" s="266" t="str">
        <f t="shared" si="71"/>
        <v>WH18_19</v>
      </c>
      <c r="N269" s="266">
        <f t="shared" si="51"/>
        <v>0.0228335510535675</v>
      </c>
      <c r="O269" s="266" t="s">
        <v>132</v>
      </c>
      <c r="P269" s="266" t="s">
        <v>20</v>
      </c>
      <c r="T269" s="266" t="s">
        <v>150</v>
      </c>
      <c r="U269" s="266" t="str">
        <f t="shared" si="69"/>
        <v>TAvi_Frt</v>
      </c>
      <c r="V269" s="266" t="str">
        <f t="shared" si="69"/>
        <v>WH18_19</v>
      </c>
      <c r="W269" s="266">
        <f t="shared" si="52"/>
        <v>0.0267517944660614</v>
      </c>
      <c r="X269" s="266" t="s">
        <v>132</v>
      </c>
      <c r="Y269" s="266" t="s">
        <v>15</v>
      </c>
      <c r="AC269" s="266" t="s">
        <v>150</v>
      </c>
      <c r="AD269" s="266" t="str">
        <f t="shared" si="63"/>
        <v>TAvi_Frt</v>
      </c>
      <c r="AE269" s="266" t="str">
        <f t="shared" si="63"/>
        <v>WH18_19</v>
      </c>
      <c r="AF269" s="266">
        <f t="shared" si="54"/>
        <v>0.0255927943653416</v>
      </c>
      <c r="AG269" s="266" t="s">
        <v>132</v>
      </c>
      <c r="AH269" s="266" t="s">
        <v>21</v>
      </c>
      <c r="AL269" s="266" t="s">
        <v>150</v>
      </c>
      <c r="AM269" s="266" t="str">
        <f t="shared" si="64"/>
        <v>TAvi_Frt</v>
      </c>
      <c r="AN269" s="266" t="str">
        <f t="shared" si="64"/>
        <v>WH18_19</v>
      </c>
      <c r="AO269" s="266">
        <f t="shared" si="56"/>
        <v>0.0249695860312862</v>
      </c>
      <c r="AP269" s="266" t="s">
        <v>132</v>
      </c>
      <c r="AQ269" s="266" t="s">
        <v>18</v>
      </c>
      <c r="AU269" s="266" t="s">
        <v>150</v>
      </c>
      <c r="AV269" s="266" t="str">
        <f t="shared" si="65"/>
        <v>TAvi_Frt</v>
      </c>
      <c r="AW269" s="266" t="str">
        <f t="shared" si="65"/>
        <v>WH18_19</v>
      </c>
      <c r="AX269" s="266">
        <f t="shared" si="58"/>
        <v>0.023127630615324</v>
      </c>
      <c r="AY269" s="266" t="s">
        <v>132</v>
      </c>
      <c r="AZ269" s="266" t="s">
        <v>17</v>
      </c>
      <c r="BD269" s="266" t="s">
        <v>150</v>
      </c>
      <c r="BE269" s="266" t="str">
        <f t="shared" si="66"/>
        <v>TAvi_Frt</v>
      </c>
      <c r="BF269" s="266" t="str">
        <f t="shared" si="66"/>
        <v>WH18_19</v>
      </c>
      <c r="BG269" s="266">
        <f t="shared" si="70"/>
        <v>0.0249695860312862</v>
      </c>
      <c r="BH269" s="266" t="s">
        <v>132</v>
      </c>
      <c r="BI269" s="266" t="s">
        <v>19</v>
      </c>
      <c r="BM269" s="266" t="s">
        <v>150</v>
      </c>
      <c r="BN269" s="266" t="str">
        <f t="shared" si="67"/>
        <v>TAvi_Frt</v>
      </c>
      <c r="BO269" s="266" t="str">
        <f t="shared" si="67"/>
        <v>WH18_19</v>
      </c>
      <c r="BP269" s="266">
        <f t="shared" si="61"/>
        <v>0.023127630615324</v>
      </c>
      <c r="BQ269" s="266" t="s">
        <v>132</v>
      </c>
      <c r="BR269" s="266" t="s">
        <v>16</v>
      </c>
    </row>
    <row r="270" spans="11:70">
      <c r="K270" s="266" t="s">
        <v>150</v>
      </c>
      <c r="L270" s="266" t="str">
        <f t="shared" si="68"/>
        <v>TAvi_Frt</v>
      </c>
      <c r="M270" s="266" t="str">
        <f t="shared" si="71"/>
        <v>WH20_21</v>
      </c>
      <c r="N270" s="266">
        <f t="shared" si="51"/>
        <v>0.0227154557821904</v>
      </c>
      <c r="O270" s="266" t="s">
        <v>132</v>
      </c>
      <c r="P270" s="266" t="s">
        <v>20</v>
      </c>
      <c r="T270" s="266" t="s">
        <v>150</v>
      </c>
      <c r="U270" s="266" t="str">
        <f t="shared" si="69"/>
        <v>TAvi_Frt</v>
      </c>
      <c r="V270" s="266" t="str">
        <f t="shared" si="69"/>
        <v>WH20_21</v>
      </c>
      <c r="W270" s="266">
        <f t="shared" si="52"/>
        <v>0.0283933513791526</v>
      </c>
      <c r="X270" s="266" t="s">
        <v>132</v>
      </c>
      <c r="Y270" s="266" t="s">
        <v>15</v>
      </c>
      <c r="AC270" s="266" t="s">
        <v>150</v>
      </c>
      <c r="AD270" s="266" t="str">
        <f t="shared" si="63"/>
        <v>TAvi_Frt</v>
      </c>
      <c r="AE270" s="266" t="str">
        <f t="shared" si="63"/>
        <v>WH20_21</v>
      </c>
      <c r="AF270" s="266">
        <f t="shared" si="54"/>
        <v>0.0251280963570105</v>
      </c>
      <c r="AG270" s="266" t="s">
        <v>132</v>
      </c>
      <c r="AH270" s="266" t="s">
        <v>21</v>
      </c>
      <c r="AL270" s="266" t="s">
        <v>150</v>
      </c>
      <c r="AM270" s="266" t="str">
        <f t="shared" si="64"/>
        <v>TAvi_Frt</v>
      </c>
      <c r="AN270" s="266" t="str">
        <f t="shared" si="64"/>
        <v>WH20_21</v>
      </c>
      <c r="AO270" s="266">
        <f t="shared" si="56"/>
        <v>0.0251936667769471</v>
      </c>
      <c r="AP270" s="266" t="s">
        <v>132</v>
      </c>
      <c r="AQ270" s="266" t="s">
        <v>18</v>
      </c>
      <c r="AU270" s="266" t="s">
        <v>150</v>
      </c>
      <c r="AV270" s="266" t="str">
        <f t="shared" si="65"/>
        <v>TAvi_Frt</v>
      </c>
      <c r="AW270" s="266" t="str">
        <f t="shared" si="65"/>
        <v>WH20_21</v>
      </c>
      <c r="AX270" s="266">
        <f t="shared" si="58"/>
        <v>0.0230669226777415</v>
      </c>
      <c r="AY270" s="266" t="s">
        <v>132</v>
      </c>
      <c r="AZ270" s="266" t="s">
        <v>17</v>
      </c>
      <c r="BD270" s="266" t="s">
        <v>150</v>
      </c>
      <c r="BE270" s="266" t="str">
        <f t="shared" si="66"/>
        <v>TAvi_Frt</v>
      </c>
      <c r="BF270" s="266" t="str">
        <f t="shared" si="66"/>
        <v>WH20_21</v>
      </c>
      <c r="BG270" s="266">
        <f t="shared" si="70"/>
        <v>0.0251936667769471</v>
      </c>
      <c r="BH270" s="266" t="s">
        <v>132</v>
      </c>
      <c r="BI270" s="266" t="s">
        <v>19</v>
      </c>
      <c r="BM270" s="266" t="s">
        <v>150</v>
      </c>
      <c r="BN270" s="266" t="str">
        <f t="shared" si="67"/>
        <v>TAvi_Frt</v>
      </c>
      <c r="BO270" s="266" t="str">
        <f t="shared" si="67"/>
        <v>WH20_21</v>
      </c>
      <c r="BP270" s="266">
        <f t="shared" si="61"/>
        <v>0.0230669226777415</v>
      </c>
      <c r="BQ270" s="266" t="s">
        <v>132</v>
      </c>
      <c r="BR270" s="266" t="s">
        <v>16</v>
      </c>
    </row>
    <row r="271" spans="11:70">
      <c r="K271" s="330" t="s">
        <v>150</v>
      </c>
      <c r="L271" s="266" t="str">
        <f t="shared" si="68"/>
        <v>TAvi_Frt</v>
      </c>
      <c r="M271" s="266" t="str">
        <f t="shared" si="71"/>
        <v>WH22_23</v>
      </c>
      <c r="N271" s="266">
        <f t="shared" si="51"/>
        <v>0.0228898262899369</v>
      </c>
      <c r="O271" s="266" t="s">
        <v>132</v>
      </c>
      <c r="P271" s="266" t="s">
        <v>20</v>
      </c>
      <c r="T271" s="266" t="s">
        <v>150</v>
      </c>
      <c r="U271" s="266" t="str">
        <f t="shared" si="69"/>
        <v>TAvi_Frt</v>
      </c>
      <c r="V271" s="266" t="str">
        <f t="shared" si="69"/>
        <v>WH22_23</v>
      </c>
      <c r="W271" s="266">
        <f t="shared" si="52"/>
        <v>0.0283097816617008</v>
      </c>
      <c r="X271" s="266" t="s">
        <v>132</v>
      </c>
      <c r="Y271" s="266" t="s">
        <v>15</v>
      </c>
      <c r="AC271" s="266" t="s">
        <v>150</v>
      </c>
      <c r="AD271" s="266" t="str">
        <f t="shared" si="63"/>
        <v>TAvi_Frt</v>
      </c>
      <c r="AE271" s="266" t="str">
        <f t="shared" si="63"/>
        <v>WH22_23</v>
      </c>
      <c r="AF271" s="266">
        <f t="shared" si="54"/>
        <v>0.0254920738775338</v>
      </c>
      <c r="AG271" s="266" t="s">
        <v>132</v>
      </c>
      <c r="AH271" s="266" t="s">
        <v>21</v>
      </c>
      <c r="AL271" s="266" t="s">
        <v>150</v>
      </c>
      <c r="AM271" s="266" t="str">
        <f t="shared" si="64"/>
        <v>TAvi_Frt</v>
      </c>
      <c r="AN271" s="266" t="str">
        <f t="shared" si="64"/>
        <v>WH22_23</v>
      </c>
      <c r="AO271" s="266">
        <f t="shared" si="56"/>
        <v>0.025793097568826</v>
      </c>
      <c r="AP271" s="266" t="s">
        <v>132</v>
      </c>
      <c r="AQ271" s="266" t="s">
        <v>18</v>
      </c>
      <c r="AU271" s="266" t="s">
        <v>150</v>
      </c>
      <c r="AV271" s="266" t="str">
        <f t="shared" si="65"/>
        <v>TAvi_Frt</v>
      </c>
      <c r="AW271" s="266" t="str">
        <f t="shared" si="65"/>
        <v>WH22_23</v>
      </c>
      <c r="AX271" s="266">
        <f t="shared" si="58"/>
        <v>0.0246581494217923</v>
      </c>
      <c r="AY271" s="266" t="s">
        <v>132</v>
      </c>
      <c r="AZ271" s="266" t="s">
        <v>17</v>
      </c>
      <c r="BD271" s="266" t="s">
        <v>150</v>
      </c>
      <c r="BE271" s="266" t="str">
        <f t="shared" si="66"/>
        <v>TAvi_Frt</v>
      </c>
      <c r="BF271" s="266" t="str">
        <f t="shared" si="66"/>
        <v>WH22_23</v>
      </c>
      <c r="BG271" s="266">
        <f t="shared" si="70"/>
        <v>0.025793097568826</v>
      </c>
      <c r="BH271" s="266" t="s">
        <v>132</v>
      </c>
      <c r="BI271" s="266" t="s">
        <v>19</v>
      </c>
      <c r="BM271" s="266" t="s">
        <v>150</v>
      </c>
      <c r="BN271" s="266" t="str">
        <f t="shared" si="67"/>
        <v>TAvi_Frt</v>
      </c>
      <c r="BO271" s="266" t="str">
        <f t="shared" si="67"/>
        <v>WH22_23</v>
      </c>
      <c r="BP271" s="266">
        <f t="shared" si="61"/>
        <v>0.0246581494217923</v>
      </c>
      <c r="BQ271" s="266" t="s">
        <v>132</v>
      </c>
      <c r="BR271" s="266" t="s">
        <v>16</v>
      </c>
    </row>
    <row r="272" spans="11:70">
      <c r="K272" s="266" t="s">
        <v>150</v>
      </c>
      <c r="L272" s="266" t="str">
        <f>C14</f>
        <v>TAvi_Pas</v>
      </c>
      <c r="M272" s="266" t="str">
        <f t="shared" si="71"/>
        <v>RH0_1</v>
      </c>
      <c r="N272" s="266">
        <f t="shared" ref="N272:N335" si="72">N224</f>
        <v>0.0207246590371655</v>
      </c>
      <c r="O272" s="266" t="s">
        <v>132</v>
      </c>
      <c r="P272" s="266" t="s">
        <v>20</v>
      </c>
      <c r="T272" s="266" t="s">
        <v>150</v>
      </c>
      <c r="U272" s="266" t="str">
        <f t="shared" ref="U272:V304" si="73">L272</f>
        <v>TAvi_Pas</v>
      </c>
      <c r="V272" s="266" t="str">
        <f t="shared" si="73"/>
        <v>RH0_1</v>
      </c>
      <c r="W272" s="266">
        <f t="shared" ref="W272:W335" si="74">W224</f>
        <v>0.0211149417251545</v>
      </c>
      <c r="X272" s="266" t="s">
        <v>132</v>
      </c>
      <c r="Y272" s="266" t="s">
        <v>15</v>
      </c>
      <c r="AC272" s="266" t="s">
        <v>150</v>
      </c>
      <c r="AD272" s="266" t="str">
        <f t="shared" ref="AD272:AE303" si="75">U272</f>
        <v>TAvi_Pas</v>
      </c>
      <c r="AE272" s="266" t="str">
        <f t="shared" si="75"/>
        <v>RH0_1</v>
      </c>
      <c r="AF272" s="266">
        <f t="shared" ref="AF272:AF335" si="76">AF224</f>
        <v>0.0215588607712188</v>
      </c>
      <c r="AG272" s="266" t="s">
        <v>132</v>
      </c>
      <c r="AH272" s="266" t="s">
        <v>21</v>
      </c>
      <c r="AL272" s="266" t="s">
        <v>150</v>
      </c>
      <c r="AM272" s="266" t="str">
        <f t="shared" ref="AM272:AN303" si="77">AD272</f>
        <v>TAvi_Pas</v>
      </c>
      <c r="AN272" s="266" t="str">
        <f t="shared" si="77"/>
        <v>RH0_1</v>
      </c>
      <c r="AO272" s="266">
        <f t="shared" ref="AO272:AO335" si="78">AO224</f>
        <v>0.0211002816156798</v>
      </c>
      <c r="AP272" s="266" t="s">
        <v>132</v>
      </c>
      <c r="AQ272" s="266" t="s">
        <v>18</v>
      </c>
      <c r="AU272" s="266" t="s">
        <v>150</v>
      </c>
      <c r="AV272" s="266" t="str">
        <f t="shared" ref="AV272:AW303" si="79">AM272</f>
        <v>TAvi_Pas</v>
      </c>
      <c r="AW272" s="266" t="str">
        <f t="shared" si="79"/>
        <v>RH0_1</v>
      </c>
      <c r="AX272" s="266">
        <f t="shared" ref="AX272:AX335" si="80">AX224</f>
        <v>0.0216553453978117</v>
      </c>
      <c r="AY272" s="266" t="s">
        <v>132</v>
      </c>
      <c r="AZ272" s="266" t="s">
        <v>17</v>
      </c>
      <c r="BD272" s="266" t="s">
        <v>150</v>
      </c>
      <c r="BE272" s="266" t="str">
        <f t="shared" ref="BE272:BF303" si="81">AV272</f>
        <v>TAvi_Pas</v>
      </c>
      <c r="BF272" s="266" t="str">
        <f t="shared" si="81"/>
        <v>RH0_1</v>
      </c>
      <c r="BG272" s="266">
        <f t="shared" si="70"/>
        <v>0.0211002816156798</v>
      </c>
      <c r="BH272" s="266" t="s">
        <v>132</v>
      </c>
      <c r="BI272" s="266" t="s">
        <v>19</v>
      </c>
      <c r="BM272" s="266" t="s">
        <v>150</v>
      </c>
      <c r="BN272" s="266" t="str">
        <f t="shared" ref="BN272:BO303" si="82">BE272</f>
        <v>TAvi_Pas</v>
      </c>
      <c r="BO272" s="266" t="str">
        <f t="shared" si="82"/>
        <v>RH0_1</v>
      </c>
      <c r="BP272" s="266">
        <f t="shared" ref="BP272:BP335" si="83">AX272</f>
        <v>0.0216553453978117</v>
      </c>
      <c r="BQ272" s="266" t="s">
        <v>132</v>
      </c>
      <c r="BR272" s="266" t="s">
        <v>16</v>
      </c>
    </row>
    <row r="273" spans="11:70">
      <c r="K273" s="266" t="s">
        <v>150</v>
      </c>
      <c r="L273" s="266" t="str">
        <f t="shared" ref="L273:L319" si="84">L272</f>
        <v>TAvi_Pas</v>
      </c>
      <c r="M273" s="266" t="str">
        <f t="shared" si="71"/>
        <v>RH2_3</v>
      </c>
      <c r="N273" s="266">
        <f t="shared" si="72"/>
        <v>0.0206069139508455</v>
      </c>
      <c r="O273" s="266" t="s">
        <v>132</v>
      </c>
      <c r="P273" s="266" t="s">
        <v>20</v>
      </c>
      <c r="T273" s="266" t="s">
        <v>150</v>
      </c>
      <c r="U273" s="266" t="str">
        <f t="shared" si="73"/>
        <v>TAvi_Pas</v>
      </c>
      <c r="V273" s="266" t="str">
        <f t="shared" si="73"/>
        <v>RH2_3</v>
      </c>
      <c r="W273" s="266">
        <f t="shared" si="74"/>
        <v>0.019269377650939</v>
      </c>
      <c r="X273" s="266" t="s">
        <v>132</v>
      </c>
      <c r="Y273" s="266" t="s">
        <v>15</v>
      </c>
      <c r="AC273" s="266" t="s">
        <v>150</v>
      </c>
      <c r="AD273" s="266" t="str">
        <f t="shared" si="75"/>
        <v>TAvi_Pas</v>
      </c>
      <c r="AE273" s="266" t="str">
        <f t="shared" si="75"/>
        <v>RH2_3</v>
      </c>
      <c r="AF273" s="266">
        <f t="shared" si="76"/>
        <v>0.021716461727875</v>
      </c>
      <c r="AG273" s="266" t="s">
        <v>132</v>
      </c>
      <c r="AH273" s="266" t="s">
        <v>21</v>
      </c>
      <c r="AL273" s="266" t="s">
        <v>150</v>
      </c>
      <c r="AM273" s="266" t="str">
        <f t="shared" si="77"/>
        <v>TAvi_Pas</v>
      </c>
      <c r="AN273" s="266" t="str">
        <f t="shared" si="77"/>
        <v>RH2_3</v>
      </c>
      <c r="AO273" s="266">
        <f t="shared" si="78"/>
        <v>0.0202044634746338</v>
      </c>
      <c r="AP273" s="266" t="s">
        <v>132</v>
      </c>
      <c r="AQ273" s="266" t="s">
        <v>18</v>
      </c>
      <c r="AU273" s="266" t="s">
        <v>150</v>
      </c>
      <c r="AV273" s="266" t="str">
        <f t="shared" si="79"/>
        <v>TAvi_Pas</v>
      </c>
      <c r="AW273" s="266" t="str">
        <f t="shared" si="79"/>
        <v>RH2_3</v>
      </c>
      <c r="AX273" s="266">
        <f t="shared" si="80"/>
        <v>0.0197617928172299</v>
      </c>
      <c r="AY273" s="266" t="s">
        <v>132</v>
      </c>
      <c r="AZ273" s="266" t="s">
        <v>17</v>
      </c>
      <c r="BD273" s="266" t="s">
        <v>150</v>
      </c>
      <c r="BE273" s="266" t="str">
        <f t="shared" si="81"/>
        <v>TAvi_Pas</v>
      </c>
      <c r="BF273" s="266" t="str">
        <f t="shared" si="81"/>
        <v>RH2_3</v>
      </c>
      <c r="BG273" s="266">
        <f t="shared" si="70"/>
        <v>0.0202044634746338</v>
      </c>
      <c r="BH273" s="266" t="s">
        <v>132</v>
      </c>
      <c r="BI273" s="266" t="s">
        <v>19</v>
      </c>
      <c r="BM273" s="266" t="s">
        <v>150</v>
      </c>
      <c r="BN273" s="266" t="str">
        <f t="shared" si="82"/>
        <v>TAvi_Pas</v>
      </c>
      <c r="BO273" s="266" t="str">
        <f t="shared" si="82"/>
        <v>RH2_3</v>
      </c>
      <c r="BP273" s="266">
        <f t="shared" si="83"/>
        <v>0.0197617928172299</v>
      </c>
      <c r="BQ273" s="266" t="s">
        <v>132</v>
      </c>
      <c r="BR273" s="266" t="s">
        <v>16</v>
      </c>
    </row>
    <row r="274" spans="11:70">
      <c r="K274" s="266" t="s">
        <v>150</v>
      </c>
      <c r="L274" s="266" t="str">
        <f t="shared" si="84"/>
        <v>TAvi_Pas</v>
      </c>
      <c r="M274" s="266" t="str">
        <f t="shared" si="71"/>
        <v>RH4_5</v>
      </c>
      <c r="N274" s="266">
        <f t="shared" si="72"/>
        <v>0.0199087438710615</v>
      </c>
      <c r="O274" s="266" t="s">
        <v>132</v>
      </c>
      <c r="P274" s="266" t="s">
        <v>20</v>
      </c>
      <c r="T274" s="266" t="s">
        <v>150</v>
      </c>
      <c r="U274" s="266" t="str">
        <f t="shared" si="73"/>
        <v>TAvi_Pas</v>
      </c>
      <c r="V274" s="266" t="str">
        <f t="shared" si="73"/>
        <v>RH4_5</v>
      </c>
      <c r="W274" s="266">
        <f t="shared" si="74"/>
        <v>0.0185538915735157</v>
      </c>
      <c r="X274" s="266" t="s">
        <v>132</v>
      </c>
      <c r="Y274" s="266" t="s">
        <v>15</v>
      </c>
      <c r="AC274" s="266" t="s">
        <v>150</v>
      </c>
      <c r="AD274" s="266" t="str">
        <f t="shared" si="75"/>
        <v>TAvi_Pas</v>
      </c>
      <c r="AE274" s="266" t="str">
        <f t="shared" si="75"/>
        <v>RH4_5</v>
      </c>
      <c r="AF274" s="266">
        <f t="shared" si="76"/>
        <v>0.0210410330240004</v>
      </c>
      <c r="AG274" s="266" t="s">
        <v>132</v>
      </c>
      <c r="AH274" s="266" t="s">
        <v>21</v>
      </c>
      <c r="AL274" s="266" t="s">
        <v>150</v>
      </c>
      <c r="AM274" s="266" t="str">
        <f t="shared" si="77"/>
        <v>TAvi_Pas</v>
      </c>
      <c r="AN274" s="266" t="str">
        <f t="shared" si="77"/>
        <v>RH4_5</v>
      </c>
      <c r="AO274" s="266">
        <f t="shared" si="78"/>
        <v>0.0191598666763358</v>
      </c>
      <c r="AP274" s="266" t="s">
        <v>132</v>
      </c>
      <c r="AQ274" s="266" t="s">
        <v>18</v>
      </c>
      <c r="AU274" s="266" t="s">
        <v>150</v>
      </c>
      <c r="AV274" s="266" t="str">
        <f t="shared" si="79"/>
        <v>TAvi_Pas</v>
      </c>
      <c r="AW274" s="266" t="str">
        <f t="shared" si="79"/>
        <v>RH4_5</v>
      </c>
      <c r="AX274" s="266">
        <f t="shared" si="80"/>
        <v>0.0176014946901204</v>
      </c>
      <c r="AY274" s="266" t="s">
        <v>132</v>
      </c>
      <c r="AZ274" s="266" t="s">
        <v>17</v>
      </c>
      <c r="BD274" s="266" t="s">
        <v>150</v>
      </c>
      <c r="BE274" s="266" t="str">
        <f t="shared" si="81"/>
        <v>TAvi_Pas</v>
      </c>
      <c r="BF274" s="266" t="str">
        <f t="shared" si="81"/>
        <v>RH4_5</v>
      </c>
      <c r="BG274" s="266">
        <f t="shared" si="70"/>
        <v>0.0191598666763358</v>
      </c>
      <c r="BH274" s="266" t="s">
        <v>132</v>
      </c>
      <c r="BI274" s="266" t="s">
        <v>19</v>
      </c>
      <c r="BM274" s="266" t="s">
        <v>150</v>
      </c>
      <c r="BN274" s="266" t="str">
        <f t="shared" si="82"/>
        <v>TAvi_Pas</v>
      </c>
      <c r="BO274" s="266" t="str">
        <f t="shared" si="82"/>
        <v>RH4_5</v>
      </c>
      <c r="BP274" s="266">
        <f t="shared" si="83"/>
        <v>0.0176014946901204</v>
      </c>
      <c r="BQ274" s="266" t="s">
        <v>132</v>
      </c>
      <c r="BR274" s="266" t="s">
        <v>16</v>
      </c>
    </row>
    <row r="275" spans="11:70">
      <c r="K275" s="330" t="s">
        <v>150</v>
      </c>
      <c r="L275" s="266" t="str">
        <f t="shared" si="84"/>
        <v>TAvi_Pas</v>
      </c>
      <c r="M275" s="266" t="str">
        <f t="shared" si="71"/>
        <v>RH6_7</v>
      </c>
      <c r="N275" s="266">
        <f t="shared" si="72"/>
        <v>0.019131142691048</v>
      </c>
      <c r="O275" s="266" t="s">
        <v>132</v>
      </c>
      <c r="P275" s="266" t="s">
        <v>20</v>
      </c>
      <c r="T275" s="266" t="s">
        <v>150</v>
      </c>
      <c r="U275" s="266" t="str">
        <f t="shared" si="73"/>
        <v>TAvi_Pas</v>
      </c>
      <c r="V275" s="266" t="str">
        <f t="shared" si="73"/>
        <v>RH6_7</v>
      </c>
      <c r="W275" s="266">
        <f t="shared" si="74"/>
        <v>0.0188033521186996</v>
      </c>
      <c r="X275" s="266" t="s">
        <v>132</v>
      </c>
      <c r="Y275" s="266" t="s">
        <v>15</v>
      </c>
      <c r="AC275" s="266" t="s">
        <v>150</v>
      </c>
      <c r="AD275" s="266" t="str">
        <f t="shared" si="75"/>
        <v>TAvi_Pas</v>
      </c>
      <c r="AE275" s="266" t="str">
        <f t="shared" si="75"/>
        <v>RH6_7</v>
      </c>
      <c r="AF275" s="266">
        <f t="shared" si="76"/>
        <v>0.0186236423856643</v>
      </c>
      <c r="AG275" s="266" t="s">
        <v>132</v>
      </c>
      <c r="AH275" s="266" t="s">
        <v>21</v>
      </c>
      <c r="AL275" s="266" t="s">
        <v>150</v>
      </c>
      <c r="AM275" s="266" t="str">
        <f t="shared" si="77"/>
        <v>TAvi_Pas</v>
      </c>
      <c r="AN275" s="266" t="str">
        <f t="shared" si="77"/>
        <v>RH6_7</v>
      </c>
      <c r="AO275" s="266">
        <f t="shared" si="78"/>
        <v>0.0183190275812949</v>
      </c>
      <c r="AP275" s="266" t="s">
        <v>132</v>
      </c>
      <c r="AQ275" s="266" t="s">
        <v>18</v>
      </c>
      <c r="AU275" s="266" t="s">
        <v>150</v>
      </c>
      <c r="AV275" s="266" t="str">
        <f t="shared" si="79"/>
        <v>TAvi_Pas</v>
      </c>
      <c r="AW275" s="266" t="str">
        <f t="shared" si="79"/>
        <v>RH6_7</v>
      </c>
      <c r="AX275" s="266">
        <f t="shared" si="80"/>
        <v>0.0167442934477807</v>
      </c>
      <c r="AY275" s="266" t="s">
        <v>132</v>
      </c>
      <c r="AZ275" s="266" t="s">
        <v>17</v>
      </c>
      <c r="BD275" s="266" t="s">
        <v>150</v>
      </c>
      <c r="BE275" s="266" t="str">
        <f t="shared" si="81"/>
        <v>TAvi_Pas</v>
      </c>
      <c r="BF275" s="266" t="str">
        <f t="shared" si="81"/>
        <v>RH6_7</v>
      </c>
      <c r="BG275" s="266">
        <f t="shared" si="70"/>
        <v>0.0183190275812949</v>
      </c>
      <c r="BH275" s="266" t="s">
        <v>132</v>
      </c>
      <c r="BI275" s="266" t="s">
        <v>19</v>
      </c>
      <c r="BM275" s="266" t="s">
        <v>150</v>
      </c>
      <c r="BN275" s="266" t="str">
        <f t="shared" si="82"/>
        <v>TAvi_Pas</v>
      </c>
      <c r="BO275" s="266" t="str">
        <f t="shared" si="82"/>
        <v>RH6_7</v>
      </c>
      <c r="BP275" s="266">
        <f t="shared" si="83"/>
        <v>0.0167442934477807</v>
      </c>
      <c r="BQ275" s="266" t="s">
        <v>132</v>
      </c>
      <c r="BR275" s="266" t="s">
        <v>16</v>
      </c>
    </row>
    <row r="276" spans="11:70">
      <c r="K276" s="266" t="s">
        <v>150</v>
      </c>
      <c r="L276" s="266" t="str">
        <f t="shared" si="84"/>
        <v>TAvi_Pas</v>
      </c>
      <c r="M276" s="266" t="str">
        <f t="shared" si="71"/>
        <v>RH8_9</v>
      </c>
      <c r="N276" s="266">
        <f t="shared" si="72"/>
        <v>0.0188308994526831</v>
      </c>
      <c r="O276" s="266" t="s">
        <v>132</v>
      </c>
      <c r="P276" s="266" t="s">
        <v>20</v>
      </c>
      <c r="T276" s="266" t="s">
        <v>150</v>
      </c>
      <c r="U276" s="266" t="str">
        <f t="shared" si="73"/>
        <v>TAvi_Pas</v>
      </c>
      <c r="V276" s="266" t="str">
        <f t="shared" si="73"/>
        <v>RH8_9</v>
      </c>
      <c r="W276" s="266">
        <f t="shared" si="74"/>
        <v>0.0202757842956449</v>
      </c>
      <c r="X276" s="266" t="s">
        <v>132</v>
      </c>
      <c r="Y276" s="266" t="s">
        <v>15</v>
      </c>
      <c r="AC276" s="266" t="s">
        <v>150</v>
      </c>
      <c r="AD276" s="266" t="str">
        <f t="shared" si="75"/>
        <v>TAvi_Pas</v>
      </c>
      <c r="AE276" s="266" t="str">
        <f t="shared" si="75"/>
        <v>RH8_9</v>
      </c>
      <c r="AF276" s="266">
        <f t="shared" si="76"/>
        <v>0.0171569347582401</v>
      </c>
      <c r="AG276" s="266" t="s">
        <v>132</v>
      </c>
      <c r="AH276" s="266" t="s">
        <v>21</v>
      </c>
      <c r="AL276" s="266" t="s">
        <v>150</v>
      </c>
      <c r="AM276" s="266" t="str">
        <f t="shared" si="77"/>
        <v>TAvi_Pas</v>
      </c>
      <c r="AN276" s="266" t="str">
        <f t="shared" si="77"/>
        <v>RH8_9</v>
      </c>
      <c r="AO276" s="266">
        <f t="shared" si="78"/>
        <v>0.0183672329720752</v>
      </c>
      <c r="AP276" s="266" t="s">
        <v>132</v>
      </c>
      <c r="AQ276" s="266" t="s">
        <v>18</v>
      </c>
      <c r="AU276" s="266" t="s">
        <v>150</v>
      </c>
      <c r="AV276" s="266" t="str">
        <f t="shared" si="79"/>
        <v>TAvi_Pas</v>
      </c>
      <c r="AW276" s="266" t="str">
        <f t="shared" si="79"/>
        <v>RH8_9</v>
      </c>
      <c r="AX276" s="266">
        <f t="shared" si="80"/>
        <v>0.0168878417223846</v>
      </c>
      <c r="AY276" s="266" t="s">
        <v>132</v>
      </c>
      <c r="AZ276" s="266" t="s">
        <v>17</v>
      </c>
      <c r="BD276" s="266" t="s">
        <v>150</v>
      </c>
      <c r="BE276" s="266" t="str">
        <f t="shared" si="81"/>
        <v>TAvi_Pas</v>
      </c>
      <c r="BF276" s="266" t="str">
        <f t="shared" si="81"/>
        <v>RH8_9</v>
      </c>
      <c r="BG276" s="266">
        <f t="shared" si="70"/>
        <v>0.0183672329720752</v>
      </c>
      <c r="BH276" s="266" t="s">
        <v>132</v>
      </c>
      <c r="BI276" s="266" t="s">
        <v>19</v>
      </c>
      <c r="BM276" s="266" t="s">
        <v>150</v>
      </c>
      <c r="BN276" s="266" t="str">
        <f t="shared" si="82"/>
        <v>TAvi_Pas</v>
      </c>
      <c r="BO276" s="266" t="str">
        <f t="shared" si="82"/>
        <v>RH8_9</v>
      </c>
      <c r="BP276" s="266">
        <f t="shared" si="83"/>
        <v>0.0168878417223846</v>
      </c>
      <c r="BQ276" s="266" t="s">
        <v>132</v>
      </c>
      <c r="BR276" s="266" t="s">
        <v>16</v>
      </c>
    </row>
    <row r="277" spans="11:70">
      <c r="K277" s="266" t="s">
        <v>150</v>
      </c>
      <c r="L277" s="266" t="str">
        <f t="shared" si="84"/>
        <v>TAvi_Pas</v>
      </c>
      <c r="M277" s="266" t="str">
        <f t="shared" si="71"/>
        <v>RH10_11</v>
      </c>
      <c r="N277" s="266">
        <f t="shared" si="72"/>
        <v>0.0188922096207154</v>
      </c>
      <c r="O277" s="266" t="s">
        <v>132</v>
      </c>
      <c r="P277" s="266" t="s">
        <v>20</v>
      </c>
      <c r="T277" s="266" t="s">
        <v>150</v>
      </c>
      <c r="U277" s="266" t="str">
        <f t="shared" si="73"/>
        <v>TAvi_Pas</v>
      </c>
      <c r="V277" s="266" t="str">
        <f t="shared" si="73"/>
        <v>RH10_11</v>
      </c>
      <c r="W277" s="266">
        <f t="shared" si="74"/>
        <v>0.0226727094068072</v>
      </c>
      <c r="X277" s="266" t="s">
        <v>132</v>
      </c>
      <c r="Y277" s="266" t="s">
        <v>15</v>
      </c>
      <c r="AC277" s="266" t="s">
        <v>150</v>
      </c>
      <c r="AD277" s="266" t="str">
        <f t="shared" si="75"/>
        <v>TAvi_Pas</v>
      </c>
      <c r="AE277" s="266" t="str">
        <f t="shared" si="75"/>
        <v>RH10_11</v>
      </c>
      <c r="AF277" s="266">
        <f t="shared" si="76"/>
        <v>0.016996069788382</v>
      </c>
      <c r="AG277" s="266" t="s">
        <v>132</v>
      </c>
      <c r="AH277" s="266" t="s">
        <v>21</v>
      </c>
      <c r="AL277" s="266" t="s">
        <v>150</v>
      </c>
      <c r="AM277" s="266" t="str">
        <f t="shared" si="77"/>
        <v>TAvi_Pas</v>
      </c>
      <c r="AN277" s="266" t="str">
        <f t="shared" si="77"/>
        <v>RH10_11</v>
      </c>
      <c r="AO277" s="266">
        <f t="shared" si="78"/>
        <v>0.0195161233742294</v>
      </c>
      <c r="AP277" s="266" t="s">
        <v>132</v>
      </c>
      <c r="AQ277" s="266" t="s">
        <v>18</v>
      </c>
      <c r="AU277" s="266" t="s">
        <v>150</v>
      </c>
      <c r="AV277" s="266" t="str">
        <f t="shared" si="79"/>
        <v>TAvi_Pas</v>
      </c>
      <c r="AW277" s="266" t="str">
        <f t="shared" si="79"/>
        <v>RH10_11</v>
      </c>
      <c r="AX277" s="266">
        <f t="shared" si="80"/>
        <v>0.0187422674180833</v>
      </c>
      <c r="AY277" s="266" t="s">
        <v>132</v>
      </c>
      <c r="AZ277" s="266" t="s">
        <v>17</v>
      </c>
      <c r="BD277" s="266" t="s">
        <v>150</v>
      </c>
      <c r="BE277" s="266" t="str">
        <f t="shared" si="81"/>
        <v>TAvi_Pas</v>
      </c>
      <c r="BF277" s="266" t="str">
        <f t="shared" si="81"/>
        <v>RH10_11</v>
      </c>
      <c r="BG277" s="266">
        <f t="shared" si="70"/>
        <v>0.0195161233742294</v>
      </c>
      <c r="BH277" s="266" t="s">
        <v>132</v>
      </c>
      <c r="BI277" s="266" t="s">
        <v>19</v>
      </c>
      <c r="BM277" s="266" t="s">
        <v>150</v>
      </c>
      <c r="BN277" s="266" t="str">
        <f t="shared" si="82"/>
        <v>TAvi_Pas</v>
      </c>
      <c r="BO277" s="266" t="str">
        <f t="shared" si="82"/>
        <v>RH10_11</v>
      </c>
      <c r="BP277" s="266">
        <f t="shared" si="83"/>
        <v>0.0187422674180833</v>
      </c>
      <c r="BQ277" s="266" t="s">
        <v>132</v>
      </c>
      <c r="BR277" s="266" t="s">
        <v>16</v>
      </c>
    </row>
    <row r="278" spans="11:70">
      <c r="K278" s="266" t="s">
        <v>150</v>
      </c>
      <c r="L278" s="266" t="str">
        <f t="shared" si="84"/>
        <v>TAvi_Pas</v>
      </c>
      <c r="M278" s="266" t="str">
        <f t="shared" si="71"/>
        <v>RH12_13</v>
      </c>
      <c r="N278" s="266">
        <f t="shared" si="72"/>
        <v>0.0197356728752531</v>
      </c>
      <c r="O278" s="266" t="s">
        <v>132</v>
      </c>
      <c r="P278" s="266" t="s">
        <v>20</v>
      </c>
      <c r="T278" s="266" t="s">
        <v>150</v>
      </c>
      <c r="U278" s="266" t="str">
        <f t="shared" si="73"/>
        <v>TAvi_Pas</v>
      </c>
      <c r="V278" s="266" t="str">
        <f t="shared" si="73"/>
        <v>RH12_13</v>
      </c>
      <c r="W278" s="266">
        <f t="shared" si="74"/>
        <v>0.0227084613240583</v>
      </c>
      <c r="X278" s="266" t="s">
        <v>132</v>
      </c>
      <c r="Y278" s="266" t="s">
        <v>15</v>
      </c>
      <c r="AC278" s="266" t="s">
        <v>150</v>
      </c>
      <c r="AD278" s="266" t="str">
        <f t="shared" si="75"/>
        <v>TAvi_Pas</v>
      </c>
      <c r="AE278" s="266" t="str">
        <f t="shared" si="75"/>
        <v>RH12_13</v>
      </c>
      <c r="AF278" s="266">
        <f t="shared" si="76"/>
        <v>0.0181900219421491</v>
      </c>
      <c r="AG278" s="266" t="s">
        <v>132</v>
      </c>
      <c r="AH278" s="266" t="s">
        <v>21</v>
      </c>
      <c r="AL278" s="266" t="s">
        <v>150</v>
      </c>
      <c r="AM278" s="266" t="str">
        <f t="shared" si="77"/>
        <v>TAvi_Pas</v>
      </c>
      <c r="AN278" s="266" t="str">
        <f t="shared" si="77"/>
        <v>RH12_13</v>
      </c>
      <c r="AO278" s="266">
        <f t="shared" si="78"/>
        <v>0.0203929774116346</v>
      </c>
      <c r="AP278" s="266" t="s">
        <v>132</v>
      </c>
      <c r="AQ278" s="266" t="s">
        <v>18</v>
      </c>
      <c r="AU278" s="266" t="s">
        <v>150</v>
      </c>
      <c r="AV278" s="266" t="str">
        <f t="shared" si="79"/>
        <v>TAvi_Pas</v>
      </c>
      <c r="AW278" s="266" t="str">
        <f t="shared" si="79"/>
        <v>RH12_13</v>
      </c>
      <c r="AX278" s="266">
        <f t="shared" si="80"/>
        <v>0.0203766512243404</v>
      </c>
      <c r="AY278" s="266" t="s">
        <v>132</v>
      </c>
      <c r="AZ278" s="266" t="s">
        <v>17</v>
      </c>
      <c r="BD278" s="266" t="s">
        <v>150</v>
      </c>
      <c r="BE278" s="266" t="str">
        <f t="shared" si="81"/>
        <v>TAvi_Pas</v>
      </c>
      <c r="BF278" s="266" t="str">
        <f t="shared" si="81"/>
        <v>RH12_13</v>
      </c>
      <c r="BG278" s="266">
        <f t="shared" si="70"/>
        <v>0.0203929774116346</v>
      </c>
      <c r="BH278" s="266" t="s">
        <v>132</v>
      </c>
      <c r="BI278" s="266" t="s">
        <v>19</v>
      </c>
      <c r="BM278" s="266" t="s">
        <v>150</v>
      </c>
      <c r="BN278" s="266" t="str">
        <f t="shared" si="82"/>
        <v>TAvi_Pas</v>
      </c>
      <c r="BO278" s="266" t="str">
        <f t="shared" si="82"/>
        <v>RH12_13</v>
      </c>
      <c r="BP278" s="266">
        <f t="shared" si="83"/>
        <v>0.0203766512243404</v>
      </c>
      <c r="BQ278" s="266" t="s">
        <v>132</v>
      </c>
      <c r="BR278" s="266" t="s">
        <v>16</v>
      </c>
    </row>
    <row r="279" spans="11:70">
      <c r="K279" s="330" t="s">
        <v>150</v>
      </c>
      <c r="L279" s="266" t="str">
        <f t="shared" si="84"/>
        <v>TAvi_Pas</v>
      </c>
      <c r="M279" s="266" t="str">
        <f t="shared" si="71"/>
        <v>RH14_15</v>
      </c>
      <c r="N279" s="266">
        <f t="shared" si="72"/>
        <v>0.0205351902664844</v>
      </c>
      <c r="O279" s="266" t="s">
        <v>132</v>
      </c>
      <c r="P279" s="266" t="s">
        <v>20</v>
      </c>
      <c r="T279" s="266" t="s">
        <v>150</v>
      </c>
      <c r="U279" s="266" t="str">
        <f t="shared" si="73"/>
        <v>TAvi_Pas</v>
      </c>
      <c r="V279" s="266" t="str">
        <f t="shared" si="73"/>
        <v>RH14_15</v>
      </c>
      <c r="W279" s="266">
        <f t="shared" si="74"/>
        <v>0.0220528299189836</v>
      </c>
      <c r="X279" s="266" t="s">
        <v>132</v>
      </c>
      <c r="Y279" s="266" t="s">
        <v>15</v>
      </c>
      <c r="AC279" s="266" t="s">
        <v>150</v>
      </c>
      <c r="AD279" s="266" t="str">
        <f t="shared" si="75"/>
        <v>TAvi_Pas</v>
      </c>
      <c r="AE279" s="266" t="str">
        <f t="shared" si="75"/>
        <v>RH14_15</v>
      </c>
      <c r="AF279" s="266">
        <f t="shared" si="76"/>
        <v>0.0209674919745702</v>
      </c>
      <c r="AG279" s="266" t="s">
        <v>132</v>
      </c>
      <c r="AH279" s="266" t="s">
        <v>21</v>
      </c>
      <c r="AL279" s="266" t="s">
        <v>150</v>
      </c>
      <c r="AM279" s="266" t="str">
        <f t="shared" si="77"/>
        <v>TAvi_Pas</v>
      </c>
      <c r="AN279" s="266" t="str">
        <f t="shared" si="77"/>
        <v>RH14_15</v>
      </c>
      <c r="AO279" s="266">
        <f t="shared" si="78"/>
        <v>0.0210417023326588</v>
      </c>
      <c r="AP279" s="266" t="s">
        <v>132</v>
      </c>
      <c r="AQ279" s="266" t="s">
        <v>18</v>
      </c>
      <c r="AU279" s="266" t="s">
        <v>150</v>
      </c>
      <c r="AV279" s="266" t="str">
        <f t="shared" si="79"/>
        <v>TAvi_Pas</v>
      </c>
      <c r="AW279" s="266" t="str">
        <f t="shared" si="79"/>
        <v>RH14_15</v>
      </c>
      <c r="AX279" s="266">
        <f t="shared" si="80"/>
        <v>0.0207782387307691</v>
      </c>
      <c r="AY279" s="266" t="s">
        <v>132</v>
      </c>
      <c r="AZ279" s="266" t="s">
        <v>17</v>
      </c>
      <c r="BD279" s="266" t="s">
        <v>150</v>
      </c>
      <c r="BE279" s="266" t="str">
        <f t="shared" si="81"/>
        <v>TAvi_Pas</v>
      </c>
      <c r="BF279" s="266" t="str">
        <f t="shared" si="81"/>
        <v>RH14_15</v>
      </c>
      <c r="BG279" s="266">
        <f t="shared" si="70"/>
        <v>0.0210417023326588</v>
      </c>
      <c r="BH279" s="266" t="s">
        <v>132</v>
      </c>
      <c r="BI279" s="266" t="s">
        <v>19</v>
      </c>
      <c r="BM279" s="266" t="s">
        <v>150</v>
      </c>
      <c r="BN279" s="266" t="str">
        <f t="shared" si="82"/>
        <v>TAvi_Pas</v>
      </c>
      <c r="BO279" s="266" t="str">
        <f t="shared" si="82"/>
        <v>RH14_15</v>
      </c>
      <c r="BP279" s="266">
        <f t="shared" si="83"/>
        <v>0.0207782387307691</v>
      </c>
      <c r="BQ279" s="266" t="s">
        <v>132</v>
      </c>
      <c r="BR279" s="266" t="s">
        <v>16</v>
      </c>
    </row>
    <row r="280" spans="11:70">
      <c r="K280" s="266" t="s">
        <v>150</v>
      </c>
      <c r="L280" s="266" t="str">
        <f t="shared" si="84"/>
        <v>TAvi_Pas</v>
      </c>
      <c r="M280" s="266" t="str">
        <f t="shared" si="71"/>
        <v>RH16_17</v>
      </c>
      <c r="N280" s="266">
        <f t="shared" si="72"/>
        <v>0.0208967198623784</v>
      </c>
      <c r="O280" s="266" t="s">
        <v>132</v>
      </c>
      <c r="P280" s="266" t="s">
        <v>20</v>
      </c>
      <c r="T280" s="266" t="s">
        <v>150</v>
      </c>
      <c r="U280" s="266" t="str">
        <f t="shared" si="73"/>
        <v>TAvi_Pas</v>
      </c>
      <c r="V280" s="266" t="str">
        <f t="shared" si="73"/>
        <v>RH16_17</v>
      </c>
      <c r="W280" s="266">
        <f t="shared" si="74"/>
        <v>0.0211925188192021</v>
      </c>
      <c r="X280" s="266" t="s">
        <v>132</v>
      </c>
      <c r="Y280" s="266" t="s">
        <v>15</v>
      </c>
      <c r="AC280" s="266" t="s">
        <v>150</v>
      </c>
      <c r="AD280" s="266" t="str">
        <f t="shared" si="75"/>
        <v>TAvi_Pas</v>
      </c>
      <c r="AE280" s="266" t="str">
        <f t="shared" si="75"/>
        <v>RH16_17</v>
      </c>
      <c r="AF280" s="266">
        <f t="shared" si="76"/>
        <v>0.0218963821038514</v>
      </c>
      <c r="AG280" s="266" t="s">
        <v>132</v>
      </c>
      <c r="AH280" s="266" t="s">
        <v>21</v>
      </c>
      <c r="AL280" s="266" t="s">
        <v>150</v>
      </c>
      <c r="AM280" s="266" t="str">
        <f t="shared" si="77"/>
        <v>TAvi_Pas</v>
      </c>
      <c r="AN280" s="266" t="str">
        <f t="shared" si="77"/>
        <v>RH16_17</v>
      </c>
      <c r="AO280" s="266">
        <f t="shared" si="78"/>
        <v>0.0210314702528813</v>
      </c>
      <c r="AP280" s="266" t="s">
        <v>132</v>
      </c>
      <c r="AQ280" s="266" t="s">
        <v>18</v>
      </c>
      <c r="AU280" s="266" t="s">
        <v>150</v>
      </c>
      <c r="AV280" s="266" t="str">
        <f t="shared" si="79"/>
        <v>TAvi_Pas</v>
      </c>
      <c r="AW280" s="266" t="str">
        <f t="shared" si="79"/>
        <v>RH16_17</v>
      </c>
      <c r="AX280" s="266">
        <f t="shared" si="80"/>
        <v>0.0206919007593365</v>
      </c>
      <c r="AY280" s="266" t="s">
        <v>132</v>
      </c>
      <c r="AZ280" s="266" t="s">
        <v>17</v>
      </c>
      <c r="BD280" s="266" t="s">
        <v>150</v>
      </c>
      <c r="BE280" s="266" t="str">
        <f t="shared" si="81"/>
        <v>TAvi_Pas</v>
      </c>
      <c r="BF280" s="266" t="str">
        <f t="shared" si="81"/>
        <v>RH16_17</v>
      </c>
      <c r="BG280" s="266">
        <f t="shared" si="70"/>
        <v>0.0210314702528813</v>
      </c>
      <c r="BH280" s="266" t="s">
        <v>132</v>
      </c>
      <c r="BI280" s="266" t="s">
        <v>19</v>
      </c>
      <c r="BM280" s="266" t="s">
        <v>150</v>
      </c>
      <c r="BN280" s="266" t="str">
        <f t="shared" si="82"/>
        <v>TAvi_Pas</v>
      </c>
      <c r="BO280" s="266" t="str">
        <f t="shared" si="82"/>
        <v>RH16_17</v>
      </c>
      <c r="BP280" s="266">
        <f t="shared" si="83"/>
        <v>0.0206919007593365</v>
      </c>
      <c r="BQ280" s="266" t="s">
        <v>132</v>
      </c>
      <c r="BR280" s="266" t="s">
        <v>16</v>
      </c>
    </row>
    <row r="281" spans="11:70">
      <c r="K281" s="266" t="s">
        <v>150</v>
      </c>
      <c r="L281" s="266" t="str">
        <f t="shared" si="84"/>
        <v>TAvi_Pas</v>
      </c>
      <c r="M281" s="266" t="str">
        <f t="shared" si="71"/>
        <v>RH18_19</v>
      </c>
      <c r="N281" s="266">
        <f t="shared" si="72"/>
        <v>0.0208657701701157</v>
      </c>
      <c r="O281" s="266" t="s">
        <v>132</v>
      </c>
      <c r="P281" s="266" t="s">
        <v>20</v>
      </c>
      <c r="T281" s="266" t="s">
        <v>150</v>
      </c>
      <c r="U281" s="266" t="str">
        <f t="shared" si="73"/>
        <v>TAvi_Pas</v>
      </c>
      <c r="V281" s="266" t="str">
        <f t="shared" si="73"/>
        <v>RH18_19</v>
      </c>
      <c r="W281" s="266">
        <f t="shared" si="74"/>
        <v>0.0211344683567324</v>
      </c>
      <c r="X281" s="266" t="s">
        <v>132</v>
      </c>
      <c r="Y281" s="266" t="s">
        <v>15</v>
      </c>
      <c r="AC281" s="266" t="s">
        <v>150</v>
      </c>
      <c r="AD281" s="266" t="str">
        <f t="shared" si="75"/>
        <v>TAvi_Pas</v>
      </c>
      <c r="AE281" s="266" t="str">
        <f t="shared" si="75"/>
        <v>RH18_19</v>
      </c>
      <c r="AF281" s="266">
        <f t="shared" si="76"/>
        <v>0.0217155355129377</v>
      </c>
      <c r="AG281" s="266" t="s">
        <v>132</v>
      </c>
      <c r="AH281" s="266" t="s">
        <v>21</v>
      </c>
      <c r="AL281" s="266" t="s">
        <v>150</v>
      </c>
      <c r="AM281" s="266" t="str">
        <f t="shared" si="77"/>
        <v>TAvi_Pas</v>
      </c>
      <c r="AN281" s="266" t="str">
        <f t="shared" si="77"/>
        <v>RH18_19</v>
      </c>
      <c r="AO281" s="266">
        <f t="shared" si="78"/>
        <v>0.0207724666848622</v>
      </c>
      <c r="AP281" s="266" t="s">
        <v>132</v>
      </c>
      <c r="AQ281" s="266" t="s">
        <v>18</v>
      </c>
      <c r="AU281" s="266" t="s">
        <v>150</v>
      </c>
      <c r="AV281" s="266" t="str">
        <f t="shared" si="79"/>
        <v>TAvi_Pas</v>
      </c>
      <c r="AW281" s="266" t="str">
        <f t="shared" si="79"/>
        <v>RH18_19</v>
      </c>
      <c r="AX281" s="266">
        <f t="shared" si="80"/>
        <v>0.0204346889564006</v>
      </c>
      <c r="AY281" s="266" t="s">
        <v>132</v>
      </c>
      <c r="AZ281" s="266" t="s">
        <v>17</v>
      </c>
      <c r="BD281" s="266" t="s">
        <v>150</v>
      </c>
      <c r="BE281" s="266" t="str">
        <f t="shared" si="81"/>
        <v>TAvi_Pas</v>
      </c>
      <c r="BF281" s="266" t="str">
        <f t="shared" si="81"/>
        <v>RH18_19</v>
      </c>
      <c r="BG281" s="266">
        <f t="shared" si="70"/>
        <v>0.0207724666848622</v>
      </c>
      <c r="BH281" s="266" t="s">
        <v>132</v>
      </c>
      <c r="BI281" s="266" t="s">
        <v>19</v>
      </c>
      <c r="BM281" s="266" t="s">
        <v>150</v>
      </c>
      <c r="BN281" s="266" t="str">
        <f t="shared" si="82"/>
        <v>TAvi_Pas</v>
      </c>
      <c r="BO281" s="266" t="str">
        <f t="shared" si="82"/>
        <v>RH18_19</v>
      </c>
      <c r="BP281" s="266">
        <f t="shared" si="83"/>
        <v>0.0204346889564006</v>
      </c>
      <c r="BQ281" s="266" t="s">
        <v>132</v>
      </c>
      <c r="BR281" s="266" t="s">
        <v>16</v>
      </c>
    </row>
    <row r="282" spans="11:70">
      <c r="K282" s="266" t="s">
        <v>150</v>
      </c>
      <c r="L282" s="266" t="str">
        <f t="shared" si="84"/>
        <v>TAvi_Pas</v>
      </c>
      <c r="M282" s="266" t="str">
        <f t="shared" si="71"/>
        <v>RH20_21</v>
      </c>
      <c r="N282" s="266">
        <f t="shared" si="72"/>
        <v>0.0208182800695852</v>
      </c>
      <c r="O282" s="266" t="s">
        <v>132</v>
      </c>
      <c r="P282" s="266" t="s">
        <v>20</v>
      </c>
      <c r="T282" s="266" t="s">
        <v>150</v>
      </c>
      <c r="U282" s="266" t="str">
        <f t="shared" si="73"/>
        <v>TAvi_Pas</v>
      </c>
      <c r="V282" s="266" t="str">
        <f t="shared" si="73"/>
        <v>RH20_21</v>
      </c>
      <c r="W282" s="266">
        <f t="shared" si="74"/>
        <v>0.0216015909557287</v>
      </c>
      <c r="X282" s="266" t="s">
        <v>132</v>
      </c>
      <c r="Y282" s="266" t="s">
        <v>15</v>
      </c>
      <c r="AC282" s="266" t="s">
        <v>150</v>
      </c>
      <c r="AD282" s="266" t="str">
        <f t="shared" si="75"/>
        <v>TAvi_Pas</v>
      </c>
      <c r="AE282" s="266" t="str">
        <f t="shared" si="75"/>
        <v>RH20_21</v>
      </c>
      <c r="AF282" s="266">
        <f t="shared" si="76"/>
        <v>0.0212535167287306</v>
      </c>
      <c r="AG282" s="266" t="s">
        <v>132</v>
      </c>
      <c r="AH282" s="266" t="s">
        <v>21</v>
      </c>
      <c r="AL282" s="266" t="s">
        <v>150</v>
      </c>
      <c r="AM282" s="266" t="str">
        <f t="shared" si="77"/>
        <v>TAvi_Pas</v>
      </c>
      <c r="AN282" s="266" t="str">
        <f t="shared" si="77"/>
        <v>RH20_21</v>
      </c>
      <c r="AO282" s="266">
        <f t="shared" si="78"/>
        <v>0.0208717090489964</v>
      </c>
      <c r="AP282" s="266" t="s">
        <v>132</v>
      </c>
      <c r="AQ282" s="266" t="s">
        <v>18</v>
      </c>
      <c r="AU282" s="266" t="s">
        <v>150</v>
      </c>
      <c r="AV282" s="266" t="str">
        <f t="shared" si="79"/>
        <v>TAvi_Pas</v>
      </c>
      <c r="AW282" s="266" t="str">
        <f t="shared" si="79"/>
        <v>RH20_21</v>
      </c>
      <c r="AX282" s="266">
        <f t="shared" si="80"/>
        <v>0.0208022312711157</v>
      </c>
      <c r="AY282" s="266" t="s">
        <v>132</v>
      </c>
      <c r="AZ282" s="266" t="s">
        <v>17</v>
      </c>
      <c r="BD282" s="266" t="s">
        <v>150</v>
      </c>
      <c r="BE282" s="266" t="str">
        <f t="shared" si="81"/>
        <v>TAvi_Pas</v>
      </c>
      <c r="BF282" s="266" t="str">
        <f t="shared" si="81"/>
        <v>RH20_21</v>
      </c>
      <c r="BG282" s="266">
        <f t="shared" si="70"/>
        <v>0.0208717090489964</v>
      </c>
      <c r="BH282" s="266" t="s">
        <v>132</v>
      </c>
      <c r="BI282" s="266" t="s">
        <v>19</v>
      </c>
      <c r="BM282" s="266" t="s">
        <v>150</v>
      </c>
      <c r="BN282" s="266" t="str">
        <f t="shared" si="82"/>
        <v>TAvi_Pas</v>
      </c>
      <c r="BO282" s="266" t="str">
        <f t="shared" si="82"/>
        <v>RH20_21</v>
      </c>
      <c r="BP282" s="266">
        <f t="shared" si="83"/>
        <v>0.0208022312711157</v>
      </c>
      <c r="BQ282" s="266" t="s">
        <v>132</v>
      </c>
      <c r="BR282" s="266" t="s">
        <v>16</v>
      </c>
    </row>
    <row r="283" spans="11:70">
      <c r="K283" s="330" t="s">
        <v>150</v>
      </c>
      <c r="L283" s="266" t="str">
        <f t="shared" si="84"/>
        <v>TAvi_Pas</v>
      </c>
      <c r="M283" s="266" t="str">
        <f t="shared" si="71"/>
        <v>RH22_23</v>
      </c>
      <c r="N283" s="266">
        <f t="shared" si="72"/>
        <v>0.0209309345114678</v>
      </c>
      <c r="O283" s="266" t="s">
        <v>132</v>
      </c>
      <c r="P283" s="266" t="s">
        <v>20</v>
      </c>
      <c r="T283" s="266" t="s">
        <v>150</v>
      </c>
      <c r="U283" s="266" t="str">
        <f t="shared" si="73"/>
        <v>TAvi_Pas</v>
      </c>
      <c r="V283" s="266" t="str">
        <f t="shared" si="73"/>
        <v>RH22_23</v>
      </c>
      <c r="W283" s="266">
        <f t="shared" si="74"/>
        <v>0.0217726786365968</v>
      </c>
      <c r="X283" s="266" t="s">
        <v>132</v>
      </c>
      <c r="Y283" s="266" t="s">
        <v>15</v>
      </c>
      <c r="AC283" s="266" t="s">
        <v>150</v>
      </c>
      <c r="AD283" s="266" t="str">
        <f t="shared" si="75"/>
        <v>TAvi_Pas</v>
      </c>
      <c r="AE283" s="266" t="str">
        <f t="shared" si="75"/>
        <v>RH22_23</v>
      </c>
      <c r="AF283" s="266">
        <f t="shared" si="76"/>
        <v>0.0210192787763135</v>
      </c>
      <c r="AG283" s="266" t="s">
        <v>132</v>
      </c>
      <c r="AH283" s="266" t="s">
        <v>21</v>
      </c>
      <c r="AL283" s="266" t="s">
        <v>150</v>
      </c>
      <c r="AM283" s="266" t="str">
        <f t="shared" si="77"/>
        <v>TAvi_Pas</v>
      </c>
      <c r="AN283" s="266" t="str">
        <f t="shared" si="77"/>
        <v>RH22_23</v>
      </c>
      <c r="AO283" s="266">
        <f t="shared" si="78"/>
        <v>0.0210488298607682</v>
      </c>
      <c r="AP283" s="266" t="s">
        <v>132</v>
      </c>
      <c r="AQ283" s="266" t="s">
        <v>18</v>
      </c>
      <c r="AU283" s="266" t="s">
        <v>150</v>
      </c>
      <c r="AV283" s="266" t="str">
        <f t="shared" si="79"/>
        <v>TAvi_Pas</v>
      </c>
      <c r="AW283" s="266" t="str">
        <f t="shared" si="79"/>
        <v>RH22_23</v>
      </c>
      <c r="AX283" s="266">
        <f t="shared" si="80"/>
        <v>0.0211656433177729</v>
      </c>
      <c r="AY283" s="266" t="s">
        <v>132</v>
      </c>
      <c r="AZ283" s="266" t="s">
        <v>17</v>
      </c>
      <c r="BD283" s="266" t="s">
        <v>150</v>
      </c>
      <c r="BE283" s="266" t="str">
        <f t="shared" si="81"/>
        <v>TAvi_Pas</v>
      </c>
      <c r="BF283" s="266" t="str">
        <f t="shared" si="81"/>
        <v>RH22_23</v>
      </c>
      <c r="BG283" s="266">
        <f t="shared" si="70"/>
        <v>0.0210488298607682</v>
      </c>
      <c r="BH283" s="266" t="s">
        <v>132</v>
      </c>
      <c r="BI283" s="266" t="s">
        <v>19</v>
      </c>
      <c r="BM283" s="266" t="s">
        <v>150</v>
      </c>
      <c r="BN283" s="266" t="str">
        <f t="shared" si="82"/>
        <v>TAvi_Pas</v>
      </c>
      <c r="BO283" s="266" t="str">
        <f t="shared" si="82"/>
        <v>RH22_23</v>
      </c>
      <c r="BP283" s="266">
        <f t="shared" si="83"/>
        <v>0.0211656433177729</v>
      </c>
      <c r="BQ283" s="266" t="s">
        <v>132</v>
      </c>
      <c r="BR283" s="266" t="s">
        <v>16</v>
      </c>
    </row>
    <row r="284" spans="11:70">
      <c r="K284" s="266" t="s">
        <v>150</v>
      </c>
      <c r="L284" s="266" t="str">
        <f t="shared" si="84"/>
        <v>TAvi_Pas</v>
      </c>
      <c r="M284" s="266" t="str">
        <f t="shared" si="71"/>
        <v>SH0_1</v>
      </c>
      <c r="N284" s="266">
        <f t="shared" si="72"/>
        <v>0.0216934658061337</v>
      </c>
      <c r="O284" s="266" t="s">
        <v>132</v>
      </c>
      <c r="P284" s="266" t="s">
        <v>20</v>
      </c>
      <c r="T284" s="266" t="s">
        <v>150</v>
      </c>
      <c r="U284" s="266" t="str">
        <f t="shared" si="73"/>
        <v>TAvi_Pas</v>
      </c>
      <c r="V284" s="266" t="str">
        <f t="shared" si="73"/>
        <v>SH0_1</v>
      </c>
      <c r="W284" s="266">
        <f t="shared" si="74"/>
        <v>0.0174477618854123</v>
      </c>
      <c r="X284" s="266" t="s">
        <v>132</v>
      </c>
      <c r="Y284" s="266" t="s">
        <v>15</v>
      </c>
      <c r="AC284" s="266" t="s">
        <v>150</v>
      </c>
      <c r="AD284" s="266" t="str">
        <f t="shared" si="75"/>
        <v>TAvi_Pas</v>
      </c>
      <c r="AE284" s="266" t="str">
        <f t="shared" si="75"/>
        <v>SH0_1</v>
      </c>
      <c r="AF284" s="266">
        <f t="shared" si="76"/>
        <v>0.020811553801597</v>
      </c>
      <c r="AG284" s="266" t="s">
        <v>132</v>
      </c>
      <c r="AH284" s="266" t="s">
        <v>21</v>
      </c>
      <c r="AL284" s="266" t="s">
        <v>150</v>
      </c>
      <c r="AM284" s="266" t="str">
        <f t="shared" si="77"/>
        <v>TAvi_Pas</v>
      </c>
      <c r="AN284" s="266" t="str">
        <f t="shared" si="77"/>
        <v>SH0_1</v>
      </c>
      <c r="AO284" s="266">
        <f t="shared" si="78"/>
        <v>0.0202895899307037</v>
      </c>
      <c r="AP284" s="266" t="s">
        <v>132</v>
      </c>
      <c r="AQ284" s="266" t="s">
        <v>18</v>
      </c>
      <c r="AU284" s="266" t="s">
        <v>150</v>
      </c>
      <c r="AV284" s="266" t="str">
        <f t="shared" si="79"/>
        <v>TAvi_Pas</v>
      </c>
      <c r="AW284" s="266" t="str">
        <f t="shared" si="79"/>
        <v>SH0_1</v>
      </c>
      <c r="AX284" s="266">
        <f t="shared" si="80"/>
        <v>0.0235399975380162</v>
      </c>
      <c r="AY284" s="266" t="s">
        <v>132</v>
      </c>
      <c r="AZ284" s="266" t="s">
        <v>17</v>
      </c>
      <c r="BD284" s="266" t="s">
        <v>150</v>
      </c>
      <c r="BE284" s="266" t="str">
        <f t="shared" si="81"/>
        <v>TAvi_Pas</v>
      </c>
      <c r="BF284" s="266" t="str">
        <f t="shared" si="81"/>
        <v>SH0_1</v>
      </c>
      <c r="BG284" s="266">
        <f t="shared" si="70"/>
        <v>0.0202895899307037</v>
      </c>
      <c r="BH284" s="266" t="s">
        <v>132</v>
      </c>
      <c r="BI284" s="266" t="s">
        <v>19</v>
      </c>
      <c r="BM284" s="266" t="s">
        <v>150</v>
      </c>
      <c r="BN284" s="266" t="str">
        <f t="shared" si="82"/>
        <v>TAvi_Pas</v>
      </c>
      <c r="BO284" s="266" t="str">
        <f t="shared" si="82"/>
        <v>SH0_1</v>
      </c>
      <c r="BP284" s="266">
        <f t="shared" si="83"/>
        <v>0.0235399975380162</v>
      </c>
      <c r="BQ284" s="266" t="s">
        <v>132</v>
      </c>
      <c r="BR284" s="266" t="s">
        <v>16</v>
      </c>
    </row>
    <row r="285" spans="11:70">
      <c r="K285" s="266" t="s">
        <v>150</v>
      </c>
      <c r="L285" s="266" t="str">
        <f t="shared" si="84"/>
        <v>TAvi_Pas</v>
      </c>
      <c r="M285" s="266" t="str">
        <f t="shared" si="71"/>
        <v>SH2_3</v>
      </c>
      <c r="N285" s="266">
        <f t="shared" si="72"/>
        <v>0.0210916294485409</v>
      </c>
      <c r="O285" s="266" t="s">
        <v>132</v>
      </c>
      <c r="P285" s="266" t="s">
        <v>20</v>
      </c>
      <c r="T285" s="266" t="s">
        <v>150</v>
      </c>
      <c r="U285" s="266" t="str">
        <f t="shared" si="73"/>
        <v>TAvi_Pas</v>
      </c>
      <c r="V285" s="266" t="str">
        <f t="shared" si="73"/>
        <v>SH2_3</v>
      </c>
      <c r="W285" s="266">
        <f t="shared" si="74"/>
        <v>0.0152457918759897</v>
      </c>
      <c r="X285" s="266" t="s">
        <v>132</v>
      </c>
      <c r="Y285" s="266" t="s">
        <v>15</v>
      </c>
      <c r="AC285" s="266" t="s">
        <v>150</v>
      </c>
      <c r="AD285" s="266" t="str">
        <f t="shared" si="75"/>
        <v>TAvi_Pas</v>
      </c>
      <c r="AE285" s="266" t="str">
        <f t="shared" si="75"/>
        <v>SH2_3</v>
      </c>
      <c r="AF285" s="266">
        <f t="shared" si="76"/>
        <v>0.0201796299239725</v>
      </c>
      <c r="AG285" s="266" t="s">
        <v>132</v>
      </c>
      <c r="AH285" s="266" t="s">
        <v>21</v>
      </c>
      <c r="AL285" s="266" t="s">
        <v>150</v>
      </c>
      <c r="AM285" s="266" t="str">
        <f t="shared" si="77"/>
        <v>TAvi_Pas</v>
      </c>
      <c r="AN285" s="266" t="str">
        <f t="shared" si="77"/>
        <v>SH2_3</v>
      </c>
      <c r="AO285" s="266">
        <f t="shared" si="78"/>
        <v>0.0188706568826577</v>
      </c>
      <c r="AP285" s="266" t="s">
        <v>132</v>
      </c>
      <c r="AQ285" s="266" t="s">
        <v>18</v>
      </c>
      <c r="AU285" s="266" t="s">
        <v>150</v>
      </c>
      <c r="AV285" s="266" t="str">
        <f t="shared" si="79"/>
        <v>TAvi_Pas</v>
      </c>
      <c r="AW285" s="266" t="str">
        <f t="shared" si="79"/>
        <v>SH2_3</v>
      </c>
      <c r="AX285" s="266">
        <f t="shared" si="80"/>
        <v>0.0213085433268016</v>
      </c>
      <c r="AY285" s="266" t="s">
        <v>132</v>
      </c>
      <c r="AZ285" s="266" t="s">
        <v>17</v>
      </c>
      <c r="BD285" s="266" t="s">
        <v>150</v>
      </c>
      <c r="BE285" s="266" t="str">
        <f t="shared" si="81"/>
        <v>TAvi_Pas</v>
      </c>
      <c r="BF285" s="266" t="str">
        <f t="shared" si="81"/>
        <v>SH2_3</v>
      </c>
      <c r="BG285" s="266">
        <f t="shared" si="70"/>
        <v>0.0188706568826577</v>
      </c>
      <c r="BH285" s="266" t="s">
        <v>132</v>
      </c>
      <c r="BI285" s="266" t="s">
        <v>19</v>
      </c>
      <c r="BM285" s="266" t="s">
        <v>150</v>
      </c>
      <c r="BN285" s="266" t="str">
        <f t="shared" si="82"/>
        <v>TAvi_Pas</v>
      </c>
      <c r="BO285" s="266" t="str">
        <f t="shared" si="82"/>
        <v>SH2_3</v>
      </c>
      <c r="BP285" s="266">
        <f t="shared" si="83"/>
        <v>0.0213085433268016</v>
      </c>
      <c r="BQ285" s="266" t="s">
        <v>132</v>
      </c>
      <c r="BR285" s="266" t="s">
        <v>16</v>
      </c>
    </row>
    <row r="286" spans="11:70">
      <c r="K286" s="266" t="s">
        <v>150</v>
      </c>
      <c r="L286" s="266" t="str">
        <f t="shared" si="84"/>
        <v>TAvi_Pas</v>
      </c>
      <c r="M286" s="266" t="str">
        <f t="shared" si="71"/>
        <v>SH4_5</v>
      </c>
      <c r="N286" s="266">
        <f t="shared" si="72"/>
        <v>0.0202885549117574</v>
      </c>
      <c r="O286" s="266" t="s">
        <v>132</v>
      </c>
      <c r="P286" s="266" t="s">
        <v>20</v>
      </c>
      <c r="T286" s="266" t="s">
        <v>150</v>
      </c>
      <c r="U286" s="266" t="str">
        <f t="shared" si="73"/>
        <v>TAvi_Pas</v>
      </c>
      <c r="V286" s="266" t="str">
        <f t="shared" si="73"/>
        <v>SH4_5</v>
      </c>
      <c r="W286" s="266">
        <f t="shared" si="74"/>
        <v>0.0140147850596432</v>
      </c>
      <c r="X286" s="266" t="s">
        <v>132</v>
      </c>
      <c r="Y286" s="266" t="s">
        <v>15</v>
      </c>
      <c r="AC286" s="266" t="s">
        <v>150</v>
      </c>
      <c r="AD286" s="266" t="str">
        <f t="shared" si="75"/>
        <v>TAvi_Pas</v>
      </c>
      <c r="AE286" s="266" t="str">
        <f t="shared" si="75"/>
        <v>SH4_5</v>
      </c>
      <c r="AF286" s="266">
        <f t="shared" si="76"/>
        <v>0.0196148395220663</v>
      </c>
      <c r="AG286" s="266" t="s">
        <v>132</v>
      </c>
      <c r="AH286" s="266" t="s">
        <v>21</v>
      </c>
      <c r="AL286" s="266" t="s">
        <v>150</v>
      </c>
      <c r="AM286" s="266" t="str">
        <f t="shared" si="77"/>
        <v>TAvi_Pas</v>
      </c>
      <c r="AN286" s="266" t="str">
        <f t="shared" si="77"/>
        <v>SH4_5</v>
      </c>
      <c r="AO286" s="266">
        <f t="shared" si="78"/>
        <v>0.017500502969476</v>
      </c>
      <c r="AP286" s="266" t="s">
        <v>132</v>
      </c>
      <c r="AQ286" s="266" t="s">
        <v>18</v>
      </c>
      <c r="AU286" s="266" t="s">
        <v>150</v>
      </c>
      <c r="AV286" s="266" t="str">
        <f t="shared" si="79"/>
        <v>TAvi_Pas</v>
      </c>
      <c r="AW286" s="266" t="str">
        <f t="shared" si="79"/>
        <v>SH4_5</v>
      </c>
      <c r="AX286" s="266">
        <f t="shared" si="80"/>
        <v>0.0184793639312763</v>
      </c>
      <c r="AY286" s="266" t="s">
        <v>132</v>
      </c>
      <c r="AZ286" s="266" t="s">
        <v>17</v>
      </c>
      <c r="BD286" s="266" t="s">
        <v>150</v>
      </c>
      <c r="BE286" s="266" t="str">
        <f t="shared" si="81"/>
        <v>TAvi_Pas</v>
      </c>
      <c r="BF286" s="266" t="str">
        <f t="shared" si="81"/>
        <v>SH4_5</v>
      </c>
      <c r="BG286" s="266">
        <f t="shared" si="70"/>
        <v>0.017500502969476</v>
      </c>
      <c r="BH286" s="266" t="s">
        <v>132</v>
      </c>
      <c r="BI286" s="266" t="s">
        <v>19</v>
      </c>
      <c r="BM286" s="266" t="s">
        <v>150</v>
      </c>
      <c r="BN286" s="266" t="str">
        <f t="shared" si="82"/>
        <v>TAvi_Pas</v>
      </c>
      <c r="BO286" s="266" t="str">
        <f t="shared" si="82"/>
        <v>SH4_5</v>
      </c>
      <c r="BP286" s="266">
        <f t="shared" si="83"/>
        <v>0.0184793639312763</v>
      </c>
      <c r="BQ286" s="266" t="s">
        <v>132</v>
      </c>
      <c r="BR286" s="266" t="s">
        <v>16</v>
      </c>
    </row>
    <row r="287" spans="11:70">
      <c r="K287" s="330" t="s">
        <v>150</v>
      </c>
      <c r="L287" s="266" t="str">
        <f t="shared" si="84"/>
        <v>TAvi_Pas</v>
      </c>
      <c r="M287" s="266" t="str">
        <f t="shared" si="71"/>
        <v>SH6_7</v>
      </c>
      <c r="N287" s="266">
        <f t="shared" si="72"/>
        <v>0.0192322364169783</v>
      </c>
      <c r="O287" s="266" t="s">
        <v>132</v>
      </c>
      <c r="P287" s="266" t="s">
        <v>20</v>
      </c>
      <c r="T287" s="266" t="s">
        <v>150</v>
      </c>
      <c r="U287" s="266" t="str">
        <f t="shared" si="73"/>
        <v>TAvi_Pas</v>
      </c>
      <c r="V287" s="266" t="str">
        <f t="shared" si="73"/>
        <v>SH6_7</v>
      </c>
      <c r="W287" s="266">
        <f t="shared" si="74"/>
        <v>0.0138604432096002</v>
      </c>
      <c r="X287" s="266" t="s">
        <v>132</v>
      </c>
      <c r="Y287" s="266" t="s">
        <v>15</v>
      </c>
      <c r="AC287" s="266" t="s">
        <v>150</v>
      </c>
      <c r="AD287" s="266" t="str">
        <f t="shared" si="75"/>
        <v>TAvi_Pas</v>
      </c>
      <c r="AE287" s="266" t="str">
        <f t="shared" si="75"/>
        <v>SH6_7</v>
      </c>
      <c r="AF287" s="266">
        <f t="shared" si="76"/>
        <v>0.0172789981084644</v>
      </c>
      <c r="AG287" s="266" t="s">
        <v>132</v>
      </c>
      <c r="AH287" s="266" t="s">
        <v>21</v>
      </c>
      <c r="AL287" s="266" t="s">
        <v>150</v>
      </c>
      <c r="AM287" s="266" t="str">
        <f t="shared" si="77"/>
        <v>TAvi_Pas</v>
      </c>
      <c r="AN287" s="266" t="str">
        <f t="shared" si="77"/>
        <v>SH6_7</v>
      </c>
      <c r="AO287" s="266">
        <f t="shared" si="78"/>
        <v>0.016421193779789</v>
      </c>
      <c r="AP287" s="266" t="s">
        <v>132</v>
      </c>
      <c r="AQ287" s="266" t="s">
        <v>18</v>
      </c>
      <c r="AU287" s="266" t="s">
        <v>150</v>
      </c>
      <c r="AV287" s="266" t="str">
        <f t="shared" si="79"/>
        <v>TAvi_Pas</v>
      </c>
      <c r="AW287" s="266" t="str">
        <f t="shared" si="79"/>
        <v>SH6_7</v>
      </c>
      <c r="AX287" s="266">
        <f t="shared" si="80"/>
        <v>0.0171996217128879</v>
      </c>
      <c r="AY287" s="266" t="s">
        <v>132</v>
      </c>
      <c r="AZ287" s="266" t="s">
        <v>17</v>
      </c>
      <c r="BD287" s="266" t="s">
        <v>150</v>
      </c>
      <c r="BE287" s="266" t="str">
        <f t="shared" si="81"/>
        <v>TAvi_Pas</v>
      </c>
      <c r="BF287" s="266" t="str">
        <f t="shared" si="81"/>
        <v>SH6_7</v>
      </c>
      <c r="BG287" s="266">
        <f t="shared" si="70"/>
        <v>0.016421193779789</v>
      </c>
      <c r="BH287" s="266" t="s">
        <v>132</v>
      </c>
      <c r="BI287" s="266" t="s">
        <v>19</v>
      </c>
      <c r="BM287" s="266" t="s">
        <v>150</v>
      </c>
      <c r="BN287" s="266" t="str">
        <f t="shared" si="82"/>
        <v>TAvi_Pas</v>
      </c>
      <c r="BO287" s="266" t="str">
        <f t="shared" si="82"/>
        <v>SH6_7</v>
      </c>
      <c r="BP287" s="266">
        <f t="shared" si="83"/>
        <v>0.0171996217128879</v>
      </c>
      <c r="BQ287" s="266" t="s">
        <v>132</v>
      </c>
      <c r="BR287" s="266" t="s">
        <v>16</v>
      </c>
    </row>
    <row r="288" spans="11:70">
      <c r="K288" s="266" t="s">
        <v>150</v>
      </c>
      <c r="L288" s="266" t="str">
        <f t="shared" si="84"/>
        <v>TAvi_Pas</v>
      </c>
      <c r="M288" s="266" t="str">
        <f t="shared" si="71"/>
        <v>SH8_9</v>
      </c>
      <c r="N288" s="266">
        <f t="shared" si="72"/>
        <v>0.0187485070114251</v>
      </c>
      <c r="O288" s="266" t="s">
        <v>132</v>
      </c>
      <c r="P288" s="266" t="s">
        <v>20</v>
      </c>
      <c r="T288" s="266" t="s">
        <v>150</v>
      </c>
      <c r="U288" s="266" t="str">
        <f t="shared" si="73"/>
        <v>TAvi_Pas</v>
      </c>
      <c r="V288" s="266" t="str">
        <f t="shared" si="73"/>
        <v>SH8_9</v>
      </c>
      <c r="W288" s="266">
        <f t="shared" si="74"/>
        <v>0.0147551071793505</v>
      </c>
      <c r="X288" s="266" t="s">
        <v>132</v>
      </c>
      <c r="Y288" s="266" t="s">
        <v>15</v>
      </c>
      <c r="AC288" s="266" t="s">
        <v>150</v>
      </c>
      <c r="AD288" s="266" t="str">
        <f t="shared" si="75"/>
        <v>TAvi_Pas</v>
      </c>
      <c r="AE288" s="266" t="str">
        <f t="shared" si="75"/>
        <v>SH8_9</v>
      </c>
      <c r="AF288" s="266">
        <f t="shared" si="76"/>
        <v>0.0155886992614423</v>
      </c>
      <c r="AG288" s="266" t="s">
        <v>132</v>
      </c>
      <c r="AH288" s="266" t="s">
        <v>21</v>
      </c>
      <c r="AL288" s="266" t="s">
        <v>150</v>
      </c>
      <c r="AM288" s="266" t="str">
        <f t="shared" si="77"/>
        <v>TAvi_Pas</v>
      </c>
      <c r="AN288" s="266" t="str">
        <f t="shared" si="77"/>
        <v>SH8_9</v>
      </c>
      <c r="AO288" s="266">
        <f t="shared" si="78"/>
        <v>0.0161398429577345</v>
      </c>
      <c r="AP288" s="266" t="s">
        <v>132</v>
      </c>
      <c r="AQ288" s="266" t="s">
        <v>18</v>
      </c>
      <c r="AU288" s="266" t="s">
        <v>150</v>
      </c>
      <c r="AV288" s="266" t="str">
        <f t="shared" si="79"/>
        <v>TAvi_Pas</v>
      </c>
      <c r="AW288" s="266" t="str">
        <f t="shared" si="79"/>
        <v>SH8_9</v>
      </c>
      <c r="AX288" s="266">
        <f t="shared" si="80"/>
        <v>0.017030245273227</v>
      </c>
      <c r="AY288" s="266" t="s">
        <v>132</v>
      </c>
      <c r="AZ288" s="266" t="s">
        <v>17</v>
      </c>
      <c r="BD288" s="266" t="s">
        <v>150</v>
      </c>
      <c r="BE288" s="266" t="str">
        <f t="shared" si="81"/>
        <v>TAvi_Pas</v>
      </c>
      <c r="BF288" s="266" t="str">
        <f t="shared" si="81"/>
        <v>SH8_9</v>
      </c>
      <c r="BG288" s="266">
        <f t="shared" si="70"/>
        <v>0.0161398429577345</v>
      </c>
      <c r="BH288" s="266" t="s">
        <v>132</v>
      </c>
      <c r="BI288" s="266" t="s">
        <v>19</v>
      </c>
      <c r="BM288" s="266" t="s">
        <v>150</v>
      </c>
      <c r="BN288" s="266" t="str">
        <f t="shared" si="82"/>
        <v>TAvi_Pas</v>
      </c>
      <c r="BO288" s="266" t="str">
        <f t="shared" si="82"/>
        <v>SH8_9</v>
      </c>
      <c r="BP288" s="266">
        <f t="shared" si="83"/>
        <v>0.017030245273227</v>
      </c>
      <c r="BQ288" s="266" t="s">
        <v>132</v>
      </c>
      <c r="BR288" s="266" t="s">
        <v>16</v>
      </c>
    </row>
    <row r="289" spans="11:70">
      <c r="K289" s="266" t="s">
        <v>150</v>
      </c>
      <c r="L289" s="266" t="str">
        <f t="shared" si="84"/>
        <v>TAvi_Pas</v>
      </c>
      <c r="M289" s="266" t="str">
        <f t="shared" si="71"/>
        <v>SH10_11</v>
      </c>
      <c r="N289" s="266">
        <f t="shared" si="72"/>
        <v>0.0186780472400084</v>
      </c>
      <c r="O289" s="266" t="s">
        <v>132</v>
      </c>
      <c r="P289" s="266" t="s">
        <v>20</v>
      </c>
      <c r="T289" s="266" t="s">
        <v>150</v>
      </c>
      <c r="U289" s="266" t="str">
        <f t="shared" si="73"/>
        <v>TAvi_Pas</v>
      </c>
      <c r="V289" s="266" t="str">
        <f t="shared" si="73"/>
        <v>SH10_11</v>
      </c>
      <c r="W289" s="266">
        <f t="shared" si="74"/>
        <v>0.0171866616430302</v>
      </c>
      <c r="X289" s="266" t="s">
        <v>132</v>
      </c>
      <c r="Y289" s="266" t="s">
        <v>15</v>
      </c>
      <c r="AC289" s="266" t="s">
        <v>150</v>
      </c>
      <c r="AD289" s="266" t="str">
        <f t="shared" si="75"/>
        <v>TAvi_Pas</v>
      </c>
      <c r="AE289" s="266" t="str">
        <f t="shared" si="75"/>
        <v>SH10_11</v>
      </c>
      <c r="AF289" s="266">
        <f t="shared" si="76"/>
        <v>0.0150973156957682</v>
      </c>
      <c r="AG289" s="266" t="s">
        <v>132</v>
      </c>
      <c r="AH289" s="266" t="s">
        <v>21</v>
      </c>
      <c r="AL289" s="266" t="s">
        <v>150</v>
      </c>
      <c r="AM289" s="266" t="str">
        <f t="shared" si="77"/>
        <v>TAvi_Pas</v>
      </c>
      <c r="AN289" s="266" t="str">
        <f t="shared" si="77"/>
        <v>SH10_11</v>
      </c>
      <c r="AO289" s="266">
        <f t="shared" si="78"/>
        <v>0.0171295457469424</v>
      </c>
      <c r="AP289" s="266" t="s">
        <v>132</v>
      </c>
      <c r="AQ289" s="266" t="s">
        <v>18</v>
      </c>
      <c r="AU289" s="266" t="s">
        <v>150</v>
      </c>
      <c r="AV289" s="266" t="str">
        <f t="shared" si="79"/>
        <v>TAvi_Pas</v>
      </c>
      <c r="AW289" s="266" t="str">
        <f t="shared" si="79"/>
        <v>SH10_11</v>
      </c>
      <c r="AX289" s="266">
        <f t="shared" si="80"/>
        <v>0.0187148851387562</v>
      </c>
      <c r="AY289" s="266" t="s">
        <v>132</v>
      </c>
      <c r="AZ289" s="266" t="s">
        <v>17</v>
      </c>
      <c r="BD289" s="266" t="s">
        <v>150</v>
      </c>
      <c r="BE289" s="266" t="str">
        <f t="shared" si="81"/>
        <v>TAvi_Pas</v>
      </c>
      <c r="BF289" s="266" t="str">
        <f t="shared" si="81"/>
        <v>SH10_11</v>
      </c>
      <c r="BG289" s="266">
        <f t="shared" ref="BG289:BG352" si="85">AO289</f>
        <v>0.0171295457469424</v>
      </c>
      <c r="BH289" s="266" t="s">
        <v>132</v>
      </c>
      <c r="BI289" s="266" t="s">
        <v>19</v>
      </c>
      <c r="BM289" s="266" t="s">
        <v>150</v>
      </c>
      <c r="BN289" s="266" t="str">
        <f t="shared" si="82"/>
        <v>TAvi_Pas</v>
      </c>
      <c r="BO289" s="266" t="str">
        <f t="shared" si="82"/>
        <v>SH10_11</v>
      </c>
      <c r="BP289" s="266">
        <f t="shared" si="83"/>
        <v>0.0187148851387562</v>
      </c>
      <c r="BQ289" s="266" t="s">
        <v>132</v>
      </c>
      <c r="BR289" s="266" t="s">
        <v>16</v>
      </c>
    </row>
    <row r="290" spans="11:70">
      <c r="K290" s="266" t="s">
        <v>150</v>
      </c>
      <c r="L290" s="266" t="str">
        <f t="shared" si="84"/>
        <v>TAvi_Pas</v>
      </c>
      <c r="M290" s="266" t="str">
        <f t="shared" si="71"/>
        <v>SH12_13</v>
      </c>
      <c r="N290" s="266">
        <f t="shared" si="72"/>
        <v>0.0193543241840057</v>
      </c>
      <c r="O290" s="266" t="s">
        <v>132</v>
      </c>
      <c r="P290" s="266" t="s">
        <v>20</v>
      </c>
      <c r="T290" s="266" t="s">
        <v>150</v>
      </c>
      <c r="U290" s="266" t="str">
        <f t="shared" si="73"/>
        <v>TAvi_Pas</v>
      </c>
      <c r="V290" s="266" t="str">
        <f t="shared" si="73"/>
        <v>SH12_13</v>
      </c>
      <c r="W290" s="266">
        <f t="shared" si="74"/>
        <v>0.0185329663536096</v>
      </c>
      <c r="X290" s="266" t="s">
        <v>132</v>
      </c>
      <c r="Y290" s="266" t="s">
        <v>15</v>
      </c>
      <c r="AC290" s="266" t="s">
        <v>150</v>
      </c>
      <c r="AD290" s="266" t="str">
        <f t="shared" si="75"/>
        <v>TAvi_Pas</v>
      </c>
      <c r="AE290" s="266" t="str">
        <f t="shared" si="75"/>
        <v>SH12_13</v>
      </c>
      <c r="AF290" s="266">
        <f t="shared" si="76"/>
        <v>0.0157162719062912</v>
      </c>
      <c r="AG290" s="266" t="s">
        <v>132</v>
      </c>
      <c r="AH290" s="266" t="s">
        <v>21</v>
      </c>
      <c r="AL290" s="266" t="s">
        <v>150</v>
      </c>
      <c r="AM290" s="266" t="str">
        <f t="shared" si="77"/>
        <v>TAvi_Pas</v>
      </c>
      <c r="AN290" s="266" t="str">
        <f t="shared" si="77"/>
        <v>SH12_13</v>
      </c>
      <c r="AO290" s="266">
        <f t="shared" si="78"/>
        <v>0.0184909585816698</v>
      </c>
      <c r="AP290" s="266" t="s">
        <v>132</v>
      </c>
      <c r="AQ290" s="266" t="s">
        <v>18</v>
      </c>
      <c r="AU290" s="266" t="s">
        <v>150</v>
      </c>
      <c r="AV290" s="266" t="str">
        <f t="shared" si="79"/>
        <v>TAvi_Pas</v>
      </c>
      <c r="AW290" s="266" t="str">
        <f t="shared" si="79"/>
        <v>SH12_13</v>
      </c>
      <c r="AX290" s="266">
        <f t="shared" si="80"/>
        <v>0.0213435574080405</v>
      </c>
      <c r="AY290" s="266" t="s">
        <v>132</v>
      </c>
      <c r="AZ290" s="266" t="s">
        <v>17</v>
      </c>
      <c r="BD290" s="266" t="s">
        <v>150</v>
      </c>
      <c r="BE290" s="266" t="str">
        <f t="shared" si="81"/>
        <v>TAvi_Pas</v>
      </c>
      <c r="BF290" s="266" t="str">
        <f t="shared" si="81"/>
        <v>SH12_13</v>
      </c>
      <c r="BG290" s="266">
        <f t="shared" si="85"/>
        <v>0.0184909585816698</v>
      </c>
      <c r="BH290" s="266" t="s">
        <v>132</v>
      </c>
      <c r="BI290" s="266" t="s">
        <v>19</v>
      </c>
      <c r="BM290" s="266" t="s">
        <v>150</v>
      </c>
      <c r="BN290" s="266" t="str">
        <f t="shared" si="82"/>
        <v>TAvi_Pas</v>
      </c>
      <c r="BO290" s="266" t="str">
        <f t="shared" si="82"/>
        <v>SH12_13</v>
      </c>
      <c r="BP290" s="266">
        <f t="shared" si="83"/>
        <v>0.0213435574080405</v>
      </c>
      <c r="BQ290" s="266" t="s">
        <v>132</v>
      </c>
      <c r="BR290" s="266" t="s">
        <v>16</v>
      </c>
    </row>
    <row r="291" spans="11:70">
      <c r="K291" s="330" t="s">
        <v>150</v>
      </c>
      <c r="L291" s="266" t="str">
        <f t="shared" si="84"/>
        <v>TAvi_Pas</v>
      </c>
      <c r="M291" s="266" t="str">
        <f t="shared" si="71"/>
        <v>SH14_15</v>
      </c>
      <c r="N291" s="266">
        <f t="shared" si="72"/>
        <v>0.0204723701496402</v>
      </c>
      <c r="O291" s="266" t="s">
        <v>132</v>
      </c>
      <c r="P291" s="266" t="s">
        <v>20</v>
      </c>
      <c r="T291" s="266" t="s">
        <v>150</v>
      </c>
      <c r="U291" s="266" t="str">
        <f t="shared" si="73"/>
        <v>TAvi_Pas</v>
      </c>
      <c r="V291" s="266" t="str">
        <f t="shared" si="73"/>
        <v>SH14_15</v>
      </c>
      <c r="W291" s="266">
        <f t="shared" si="74"/>
        <v>0.0189446065338263</v>
      </c>
      <c r="X291" s="266" t="s">
        <v>132</v>
      </c>
      <c r="Y291" s="266" t="s">
        <v>15</v>
      </c>
      <c r="AC291" s="266" t="s">
        <v>150</v>
      </c>
      <c r="AD291" s="266" t="str">
        <f t="shared" si="75"/>
        <v>TAvi_Pas</v>
      </c>
      <c r="AE291" s="266" t="str">
        <f t="shared" si="75"/>
        <v>SH14_15</v>
      </c>
      <c r="AF291" s="266">
        <f t="shared" si="76"/>
        <v>0.0181694864820914</v>
      </c>
      <c r="AG291" s="266" t="s">
        <v>132</v>
      </c>
      <c r="AH291" s="266" t="s">
        <v>21</v>
      </c>
      <c r="AL291" s="266" t="s">
        <v>150</v>
      </c>
      <c r="AM291" s="266" t="str">
        <f t="shared" si="77"/>
        <v>TAvi_Pas</v>
      </c>
      <c r="AN291" s="266" t="str">
        <f t="shared" si="77"/>
        <v>SH14_15</v>
      </c>
      <c r="AO291" s="266">
        <f t="shared" si="78"/>
        <v>0.019740368004096</v>
      </c>
      <c r="AP291" s="266" t="s">
        <v>132</v>
      </c>
      <c r="AQ291" s="266" t="s">
        <v>18</v>
      </c>
      <c r="AU291" s="266" t="s">
        <v>150</v>
      </c>
      <c r="AV291" s="266" t="str">
        <f t="shared" si="79"/>
        <v>TAvi_Pas</v>
      </c>
      <c r="AW291" s="266" t="str">
        <f t="shared" si="79"/>
        <v>SH14_15</v>
      </c>
      <c r="AX291" s="266">
        <f t="shared" si="80"/>
        <v>0.022952067498314</v>
      </c>
      <c r="AY291" s="266" t="s">
        <v>132</v>
      </c>
      <c r="AZ291" s="266" t="s">
        <v>17</v>
      </c>
      <c r="BD291" s="266" t="s">
        <v>150</v>
      </c>
      <c r="BE291" s="266" t="str">
        <f t="shared" si="81"/>
        <v>TAvi_Pas</v>
      </c>
      <c r="BF291" s="266" t="str">
        <f t="shared" si="81"/>
        <v>SH14_15</v>
      </c>
      <c r="BG291" s="266">
        <f t="shared" si="85"/>
        <v>0.019740368004096</v>
      </c>
      <c r="BH291" s="266" t="s">
        <v>132</v>
      </c>
      <c r="BI291" s="266" t="s">
        <v>19</v>
      </c>
      <c r="BM291" s="266" t="s">
        <v>150</v>
      </c>
      <c r="BN291" s="266" t="str">
        <f t="shared" si="82"/>
        <v>TAvi_Pas</v>
      </c>
      <c r="BO291" s="266" t="str">
        <f t="shared" si="82"/>
        <v>SH14_15</v>
      </c>
      <c r="BP291" s="266">
        <f t="shared" si="83"/>
        <v>0.022952067498314</v>
      </c>
      <c r="BQ291" s="266" t="s">
        <v>132</v>
      </c>
      <c r="BR291" s="266" t="s">
        <v>16</v>
      </c>
    </row>
    <row r="292" spans="11:70">
      <c r="K292" s="266" t="s">
        <v>150</v>
      </c>
      <c r="L292" s="266" t="str">
        <f t="shared" si="84"/>
        <v>TAvi_Pas</v>
      </c>
      <c r="M292" s="266" t="str">
        <f t="shared" si="71"/>
        <v>SH16_17</v>
      </c>
      <c r="N292" s="266">
        <f t="shared" si="72"/>
        <v>0.021278922422278</v>
      </c>
      <c r="O292" s="266" t="s">
        <v>132</v>
      </c>
      <c r="P292" s="266" t="s">
        <v>20</v>
      </c>
      <c r="T292" s="266" t="s">
        <v>150</v>
      </c>
      <c r="U292" s="266" t="str">
        <f t="shared" si="73"/>
        <v>TAvi_Pas</v>
      </c>
      <c r="V292" s="266" t="str">
        <f t="shared" si="73"/>
        <v>SH16_17</v>
      </c>
      <c r="W292" s="266">
        <f t="shared" si="74"/>
        <v>0.0187938640201366</v>
      </c>
      <c r="X292" s="266" t="s">
        <v>132</v>
      </c>
      <c r="Y292" s="266" t="s">
        <v>15</v>
      </c>
      <c r="AC292" s="266" t="s">
        <v>150</v>
      </c>
      <c r="AD292" s="266" t="str">
        <f t="shared" si="75"/>
        <v>TAvi_Pas</v>
      </c>
      <c r="AE292" s="266" t="str">
        <f t="shared" si="75"/>
        <v>SH16_17</v>
      </c>
      <c r="AF292" s="266">
        <f t="shared" si="76"/>
        <v>0.0199388030090388</v>
      </c>
      <c r="AG292" s="266" t="s">
        <v>132</v>
      </c>
      <c r="AH292" s="266" t="s">
        <v>21</v>
      </c>
      <c r="AL292" s="266" t="s">
        <v>150</v>
      </c>
      <c r="AM292" s="266" t="str">
        <f t="shared" si="77"/>
        <v>TAvi_Pas</v>
      </c>
      <c r="AN292" s="266" t="str">
        <f t="shared" si="77"/>
        <v>SH16_17</v>
      </c>
      <c r="AO292" s="266">
        <f t="shared" si="78"/>
        <v>0.0204205397465977</v>
      </c>
      <c r="AP292" s="266" t="s">
        <v>132</v>
      </c>
      <c r="AQ292" s="266" t="s">
        <v>18</v>
      </c>
      <c r="AU292" s="266" t="s">
        <v>150</v>
      </c>
      <c r="AV292" s="266" t="str">
        <f t="shared" si="79"/>
        <v>TAvi_Pas</v>
      </c>
      <c r="AW292" s="266" t="str">
        <f t="shared" si="79"/>
        <v>SH16_17</v>
      </c>
      <c r="AX292" s="266">
        <f t="shared" si="80"/>
        <v>0.0237104459107458</v>
      </c>
      <c r="AY292" s="266" t="s">
        <v>132</v>
      </c>
      <c r="AZ292" s="266" t="s">
        <v>17</v>
      </c>
      <c r="BD292" s="266" t="s">
        <v>150</v>
      </c>
      <c r="BE292" s="266" t="str">
        <f t="shared" si="81"/>
        <v>TAvi_Pas</v>
      </c>
      <c r="BF292" s="266" t="str">
        <f t="shared" si="81"/>
        <v>SH16_17</v>
      </c>
      <c r="BG292" s="266">
        <f t="shared" si="85"/>
        <v>0.0204205397465977</v>
      </c>
      <c r="BH292" s="266" t="s">
        <v>132</v>
      </c>
      <c r="BI292" s="266" t="s">
        <v>19</v>
      </c>
      <c r="BM292" s="266" t="s">
        <v>150</v>
      </c>
      <c r="BN292" s="266" t="str">
        <f t="shared" si="82"/>
        <v>TAvi_Pas</v>
      </c>
      <c r="BO292" s="266" t="str">
        <f t="shared" si="82"/>
        <v>SH16_17</v>
      </c>
      <c r="BP292" s="266">
        <f t="shared" si="83"/>
        <v>0.0237104459107458</v>
      </c>
      <c r="BQ292" s="266" t="s">
        <v>132</v>
      </c>
      <c r="BR292" s="266" t="s">
        <v>16</v>
      </c>
    </row>
    <row r="293" spans="11:70">
      <c r="K293" s="266" t="s">
        <v>150</v>
      </c>
      <c r="L293" s="266" t="str">
        <f t="shared" si="84"/>
        <v>TAvi_Pas</v>
      </c>
      <c r="M293" s="266" t="str">
        <f t="shared" si="71"/>
        <v>SH18_19</v>
      </c>
      <c r="N293" s="266">
        <f t="shared" si="72"/>
        <v>0.0217388347288327</v>
      </c>
      <c r="O293" s="266" t="s">
        <v>132</v>
      </c>
      <c r="P293" s="266" t="s">
        <v>20</v>
      </c>
      <c r="T293" s="266" t="s">
        <v>150</v>
      </c>
      <c r="U293" s="266" t="str">
        <f t="shared" si="73"/>
        <v>TAvi_Pas</v>
      </c>
      <c r="V293" s="266" t="str">
        <f t="shared" si="73"/>
        <v>SH18_19</v>
      </c>
      <c r="W293" s="266">
        <f t="shared" si="74"/>
        <v>0.0189293212414044</v>
      </c>
      <c r="X293" s="266" t="s">
        <v>132</v>
      </c>
      <c r="Y293" s="266" t="s">
        <v>15</v>
      </c>
      <c r="AC293" s="266" t="s">
        <v>150</v>
      </c>
      <c r="AD293" s="266" t="str">
        <f t="shared" si="75"/>
        <v>TAvi_Pas</v>
      </c>
      <c r="AE293" s="266" t="str">
        <f t="shared" si="75"/>
        <v>SH18_19</v>
      </c>
      <c r="AF293" s="266">
        <f t="shared" si="76"/>
        <v>0.0205951831792654</v>
      </c>
      <c r="AG293" s="266" t="s">
        <v>132</v>
      </c>
      <c r="AH293" s="266" t="s">
        <v>21</v>
      </c>
      <c r="AL293" s="266" t="s">
        <v>150</v>
      </c>
      <c r="AM293" s="266" t="str">
        <f t="shared" si="77"/>
        <v>TAvi_Pas</v>
      </c>
      <c r="AN293" s="266" t="str">
        <f t="shared" si="77"/>
        <v>SH18_19</v>
      </c>
      <c r="AO293" s="266">
        <f t="shared" si="78"/>
        <v>0.0206910653610991</v>
      </c>
      <c r="AP293" s="266" t="s">
        <v>132</v>
      </c>
      <c r="AQ293" s="266" t="s">
        <v>18</v>
      </c>
      <c r="AU293" s="266" t="s">
        <v>150</v>
      </c>
      <c r="AV293" s="266" t="str">
        <f t="shared" si="79"/>
        <v>TAvi_Pas</v>
      </c>
      <c r="AW293" s="266" t="str">
        <f t="shared" si="79"/>
        <v>SH18_19</v>
      </c>
      <c r="AX293" s="266">
        <f t="shared" si="80"/>
        <v>0.0239937611707896</v>
      </c>
      <c r="AY293" s="266" t="s">
        <v>132</v>
      </c>
      <c r="AZ293" s="266" t="s">
        <v>17</v>
      </c>
      <c r="BD293" s="266" t="s">
        <v>150</v>
      </c>
      <c r="BE293" s="266" t="str">
        <f t="shared" si="81"/>
        <v>TAvi_Pas</v>
      </c>
      <c r="BF293" s="266" t="str">
        <f t="shared" si="81"/>
        <v>SH18_19</v>
      </c>
      <c r="BG293" s="266">
        <f t="shared" si="85"/>
        <v>0.0206910653610991</v>
      </c>
      <c r="BH293" s="266" t="s">
        <v>132</v>
      </c>
      <c r="BI293" s="266" t="s">
        <v>19</v>
      </c>
      <c r="BM293" s="266" t="s">
        <v>150</v>
      </c>
      <c r="BN293" s="266" t="str">
        <f t="shared" si="82"/>
        <v>TAvi_Pas</v>
      </c>
      <c r="BO293" s="266" t="str">
        <f t="shared" si="82"/>
        <v>SH18_19</v>
      </c>
      <c r="BP293" s="266">
        <f t="shared" si="83"/>
        <v>0.0239937611707896</v>
      </c>
      <c r="BQ293" s="266" t="s">
        <v>132</v>
      </c>
      <c r="BR293" s="266" t="s">
        <v>16</v>
      </c>
    </row>
    <row r="294" spans="11:70">
      <c r="K294" s="266" t="s">
        <v>150</v>
      </c>
      <c r="L294" s="266" t="str">
        <f t="shared" si="84"/>
        <v>TAvi_Pas</v>
      </c>
      <c r="M294" s="266" t="str">
        <f t="shared" si="71"/>
        <v>SH20_21</v>
      </c>
      <c r="N294" s="266">
        <f t="shared" si="72"/>
        <v>0.0219554256218374</v>
      </c>
      <c r="O294" s="266" t="s">
        <v>132</v>
      </c>
      <c r="P294" s="266" t="s">
        <v>20</v>
      </c>
      <c r="T294" s="266" t="s">
        <v>150</v>
      </c>
      <c r="U294" s="266" t="str">
        <f t="shared" si="73"/>
        <v>TAvi_Pas</v>
      </c>
      <c r="V294" s="266" t="str">
        <f t="shared" si="73"/>
        <v>SH20_21</v>
      </c>
      <c r="W294" s="266">
        <f t="shared" si="74"/>
        <v>0.0190946892738074</v>
      </c>
      <c r="X294" s="266" t="s">
        <v>132</v>
      </c>
      <c r="Y294" s="266" t="s">
        <v>15</v>
      </c>
      <c r="AC294" s="266" t="s">
        <v>150</v>
      </c>
      <c r="AD294" s="266" t="str">
        <f t="shared" si="75"/>
        <v>TAvi_Pas</v>
      </c>
      <c r="AE294" s="266" t="str">
        <f t="shared" si="75"/>
        <v>SH20_21</v>
      </c>
      <c r="AF294" s="266">
        <f t="shared" si="76"/>
        <v>0.0207273778877354</v>
      </c>
      <c r="AG294" s="266" t="s">
        <v>132</v>
      </c>
      <c r="AH294" s="266" t="s">
        <v>21</v>
      </c>
      <c r="AL294" s="266" t="s">
        <v>150</v>
      </c>
      <c r="AM294" s="266" t="str">
        <f t="shared" si="77"/>
        <v>TAvi_Pas</v>
      </c>
      <c r="AN294" s="266" t="str">
        <f t="shared" si="77"/>
        <v>SH20_21</v>
      </c>
      <c r="AO294" s="266">
        <f t="shared" si="78"/>
        <v>0.0209631637065674</v>
      </c>
      <c r="AP294" s="266" t="s">
        <v>132</v>
      </c>
      <c r="AQ294" s="266" t="s">
        <v>18</v>
      </c>
      <c r="AU294" s="266" t="s">
        <v>150</v>
      </c>
      <c r="AV294" s="266" t="str">
        <f t="shared" si="79"/>
        <v>TAvi_Pas</v>
      </c>
      <c r="AW294" s="266" t="str">
        <f t="shared" si="79"/>
        <v>SH20_21</v>
      </c>
      <c r="AX294" s="266">
        <f t="shared" si="80"/>
        <v>0.0244748252753431</v>
      </c>
      <c r="AY294" s="266" t="s">
        <v>132</v>
      </c>
      <c r="AZ294" s="266" t="s">
        <v>17</v>
      </c>
      <c r="BD294" s="266" t="s">
        <v>150</v>
      </c>
      <c r="BE294" s="266" t="str">
        <f t="shared" si="81"/>
        <v>TAvi_Pas</v>
      </c>
      <c r="BF294" s="266" t="str">
        <f t="shared" si="81"/>
        <v>SH20_21</v>
      </c>
      <c r="BG294" s="266">
        <f t="shared" si="85"/>
        <v>0.0209631637065674</v>
      </c>
      <c r="BH294" s="266" t="s">
        <v>132</v>
      </c>
      <c r="BI294" s="266" t="s">
        <v>19</v>
      </c>
      <c r="BM294" s="266" t="s">
        <v>150</v>
      </c>
      <c r="BN294" s="266" t="str">
        <f t="shared" si="82"/>
        <v>TAvi_Pas</v>
      </c>
      <c r="BO294" s="266" t="str">
        <f t="shared" si="82"/>
        <v>SH20_21</v>
      </c>
      <c r="BP294" s="266">
        <f t="shared" si="83"/>
        <v>0.0244748252753431</v>
      </c>
      <c r="BQ294" s="266" t="s">
        <v>132</v>
      </c>
      <c r="BR294" s="266" t="s">
        <v>16</v>
      </c>
    </row>
    <row r="295" spans="11:70">
      <c r="K295" s="330" t="s">
        <v>150</v>
      </c>
      <c r="L295" s="266" t="str">
        <f t="shared" si="84"/>
        <v>TAvi_Pas</v>
      </c>
      <c r="M295" s="266" t="str">
        <f t="shared" si="71"/>
        <v>SH22_23</v>
      </c>
      <c r="N295" s="266">
        <f t="shared" si="72"/>
        <v>0.0221215642248193</v>
      </c>
      <c r="O295" s="266" t="s">
        <v>132</v>
      </c>
      <c r="P295" s="266" t="s">
        <v>20</v>
      </c>
      <c r="T295" s="266" t="s">
        <v>150</v>
      </c>
      <c r="U295" s="266" t="str">
        <f t="shared" si="73"/>
        <v>TAvi_Pas</v>
      </c>
      <c r="V295" s="266" t="str">
        <f t="shared" si="73"/>
        <v>SH22_23</v>
      </c>
      <c r="W295" s="266">
        <f t="shared" si="74"/>
        <v>0.0183466180817403</v>
      </c>
      <c r="X295" s="266" t="s">
        <v>132</v>
      </c>
      <c r="Y295" s="266" t="s">
        <v>15</v>
      </c>
      <c r="AC295" s="266" t="s">
        <v>150</v>
      </c>
      <c r="AD295" s="266" t="str">
        <f t="shared" si="75"/>
        <v>TAvi_Pas</v>
      </c>
      <c r="AE295" s="266" t="str">
        <f t="shared" si="75"/>
        <v>SH22_23</v>
      </c>
      <c r="AF295" s="266">
        <f t="shared" si="76"/>
        <v>0.0207157550987243</v>
      </c>
      <c r="AG295" s="266" t="s">
        <v>132</v>
      </c>
      <c r="AH295" s="266" t="s">
        <v>21</v>
      </c>
      <c r="AL295" s="266" t="s">
        <v>150</v>
      </c>
      <c r="AM295" s="266" t="str">
        <f t="shared" si="77"/>
        <v>TAvi_Pas</v>
      </c>
      <c r="AN295" s="266" t="str">
        <f t="shared" si="77"/>
        <v>SH22_23</v>
      </c>
      <c r="AO295" s="266">
        <f t="shared" si="78"/>
        <v>0.02077782488644</v>
      </c>
      <c r="AP295" s="266" t="s">
        <v>132</v>
      </c>
      <c r="AQ295" s="266" t="s">
        <v>18</v>
      </c>
      <c r="AU295" s="266" t="s">
        <v>150</v>
      </c>
      <c r="AV295" s="266" t="str">
        <f t="shared" si="79"/>
        <v>TAvi_Pas</v>
      </c>
      <c r="AW295" s="266" t="str">
        <f t="shared" si="79"/>
        <v>SH22_23</v>
      </c>
      <c r="AX295" s="266">
        <f t="shared" si="80"/>
        <v>0.0241373966840562</v>
      </c>
      <c r="AY295" s="266" t="s">
        <v>132</v>
      </c>
      <c r="AZ295" s="266" t="s">
        <v>17</v>
      </c>
      <c r="BD295" s="266" t="s">
        <v>150</v>
      </c>
      <c r="BE295" s="266" t="str">
        <f t="shared" si="81"/>
        <v>TAvi_Pas</v>
      </c>
      <c r="BF295" s="266" t="str">
        <f t="shared" si="81"/>
        <v>SH22_23</v>
      </c>
      <c r="BG295" s="266">
        <f t="shared" si="85"/>
        <v>0.02077782488644</v>
      </c>
      <c r="BH295" s="266" t="s">
        <v>132</v>
      </c>
      <c r="BI295" s="266" t="s">
        <v>19</v>
      </c>
      <c r="BM295" s="266" t="s">
        <v>150</v>
      </c>
      <c r="BN295" s="266" t="str">
        <f t="shared" si="82"/>
        <v>TAvi_Pas</v>
      </c>
      <c r="BO295" s="266" t="str">
        <f t="shared" si="82"/>
        <v>SH22_23</v>
      </c>
      <c r="BP295" s="266">
        <f t="shared" si="83"/>
        <v>0.0241373966840562</v>
      </c>
      <c r="BQ295" s="266" t="s">
        <v>132</v>
      </c>
      <c r="BR295" s="266" t="s">
        <v>16</v>
      </c>
    </row>
    <row r="296" spans="11:70">
      <c r="K296" s="266" t="s">
        <v>150</v>
      </c>
      <c r="L296" s="266" t="str">
        <f t="shared" si="84"/>
        <v>TAvi_Pas</v>
      </c>
      <c r="M296" s="266" t="str">
        <f t="shared" si="71"/>
        <v>FH0_1</v>
      </c>
      <c r="N296" s="266">
        <f t="shared" si="72"/>
        <v>0.0213934931755858</v>
      </c>
      <c r="O296" s="266" t="s">
        <v>132</v>
      </c>
      <c r="P296" s="266" t="s">
        <v>20</v>
      </c>
      <c r="T296" s="266" t="s">
        <v>150</v>
      </c>
      <c r="U296" s="266" t="str">
        <f t="shared" si="73"/>
        <v>TAvi_Pas</v>
      </c>
      <c r="V296" s="266" t="str">
        <f t="shared" si="73"/>
        <v>FH0_1</v>
      </c>
      <c r="W296" s="266">
        <f t="shared" si="74"/>
        <v>0.0189900151087194</v>
      </c>
      <c r="X296" s="266" t="s">
        <v>132</v>
      </c>
      <c r="Y296" s="266" t="s">
        <v>15</v>
      </c>
      <c r="AC296" s="266" t="s">
        <v>150</v>
      </c>
      <c r="AD296" s="266" t="str">
        <f t="shared" si="75"/>
        <v>TAvi_Pas</v>
      </c>
      <c r="AE296" s="266" t="str">
        <f t="shared" si="75"/>
        <v>FH0_1</v>
      </c>
      <c r="AF296" s="266">
        <f t="shared" si="76"/>
        <v>0.0225377088372482</v>
      </c>
      <c r="AG296" s="266" t="s">
        <v>132</v>
      </c>
      <c r="AH296" s="266" t="s">
        <v>21</v>
      </c>
      <c r="AL296" s="266" t="s">
        <v>150</v>
      </c>
      <c r="AM296" s="266" t="str">
        <f t="shared" si="77"/>
        <v>TAvi_Pas</v>
      </c>
      <c r="AN296" s="266" t="str">
        <f t="shared" si="77"/>
        <v>FH0_1</v>
      </c>
      <c r="AO296" s="266">
        <f t="shared" si="78"/>
        <v>0.02082812933826</v>
      </c>
      <c r="AP296" s="266" t="s">
        <v>132</v>
      </c>
      <c r="AQ296" s="266" t="s">
        <v>18</v>
      </c>
      <c r="AU296" s="266" t="s">
        <v>150</v>
      </c>
      <c r="AV296" s="266" t="str">
        <f t="shared" si="79"/>
        <v>TAvi_Pas</v>
      </c>
      <c r="AW296" s="266" t="str">
        <f t="shared" si="79"/>
        <v>FH0_1</v>
      </c>
      <c r="AX296" s="266">
        <f t="shared" si="80"/>
        <v>0.0222158485714042</v>
      </c>
      <c r="AY296" s="266" t="s">
        <v>132</v>
      </c>
      <c r="AZ296" s="266" t="s">
        <v>17</v>
      </c>
      <c r="BD296" s="266" t="s">
        <v>150</v>
      </c>
      <c r="BE296" s="266" t="str">
        <f t="shared" si="81"/>
        <v>TAvi_Pas</v>
      </c>
      <c r="BF296" s="266" t="str">
        <f t="shared" si="81"/>
        <v>FH0_1</v>
      </c>
      <c r="BG296" s="266">
        <f t="shared" si="85"/>
        <v>0.02082812933826</v>
      </c>
      <c r="BH296" s="266" t="s">
        <v>132</v>
      </c>
      <c r="BI296" s="266" t="s">
        <v>19</v>
      </c>
      <c r="BM296" s="266" t="s">
        <v>150</v>
      </c>
      <c r="BN296" s="266" t="str">
        <f t="shared" si="82"/>
        <v>TAvi_Pas</v>
      </c>
      <c r="BO296" s="266" t="str">
        <f t="shared" si="82"/>
        <v>FH0_1</v>
      </c>
      <c r="BP296" s="266">
        <f t="shared" si="83"/>
        <v>0.0222158485714042</v>
      </c>
      <c r="BQ296" s="266" t="s">
        <v>132</v>
      </c>
      <c r="BR296" s="266" t="s">
        <v>16</v>
      </c>
    </row>
    <row r="297" spans="11:70">
      <c r="K297" s="266" t="s">
        <v>150</v>
      </c>
      <c r="L297" s="266" t="str">
        <f t="shared" si="84"/>
        <v>TAvi_Pas</v>
      </c>
      <c r="M297" s="266" t="str">
        <f t="shared" si="71"/>
        <v>FH2_3</v>
      </c>
      <c r="N297" s="266">
        <f t="shared" si="72"/>
        <v>0.02102967448633</v>
      </c>
      <c r="O297" s="266" t="s">
        <v>132</v>
      </c>
      <c r="P297" s="266" t="s">
        <v>20</v>
      </c>
      <c r="T297" s="266" t="s">
        <v>150</v>
      </c>
      <c r="U297" s="266" t="str">
        <f t="shared" si="73"/>
        <v>TAvi_Pas</v>
      </c>
      <c r="V297" s="266" t="str">
        <f t="shared" si="73"/>
        <v>FH2_3</v>
      </c>
      <c r="W297" s="266">
        <f t="shared" si="74"/>
        <v>0.0166572327084534</v>
      </c>
      <c r="X297" s="266" t="s">
        <v>132</v>
      </c>
      <c r="Y297" s="266" t="s">
        <v>15</v>
      </c>
      <c r="AC297" s="266" t="s">
        <v>150</v>
      </c>
      <c r="AD297" s="266" t="str">
        <f t="shared" si="75"/>
        <v>TAvi_Pas</v>
      </c>
      <c r="AE297" s="266" t="str">
        <f t="shared" si="75"/>
        <v>FH2_3</v>
      </c>
      <c r="AF297" s="266">
        <f t="shared" si="76"/>
        <v>0.022471121655479</v>
      </c>
      <c r="AG297" s="266" t="s">
        <v>132</v>
      </c>
      <c r="AH297" s="266" t="s">
        <v>21</v>
      </c>
      <c r="AL297" s="266" t="s">
        <v>150</v>
      </c>
      <c r="AM297" s="266" t="str">
        <f t="shared" si="77"/>
        <v>TAvi_Pas</v>
      </c>
      <c r="AN297" s="266" t="str">
        <f t="shared" si="77"/>
        <v>FH2_3</v>
      </c>
      <c r="AO297" s="266">
        <f t="shared" si="78"/>
        <v>0.0196922594663782</v>
      </c>
      <c r="AP297" s="266" t="s">
        <v>132</v>
      </c>
      <c r="AQ297" s="266" t="s">
        <v>18</v>
      </c>
      <c r="AU297" s="266" t="s">
        <v>150</v>
      </c>
      <c r="AV297" s="266" t="str">
        <f t="shared" si="79"/>
        <v>TAvi_Pas</v>
      </c>
      <c r="AW297" s="266" t="str">
        <f t="shared" si="79"/>
        <v>FH2_3</v>
      </c>
      <c r="AX297" s="266">
        <f t="shared" si="80"/>
        <v>0.0200672016482474</v>
      </c>
      <c r="AY297" s="266" t="s">
        <v>132</v>
      </c>
      <c r="AZ297" s="266" t="s">
        <v>17</v>
      </c>
      <c r="BD297" s="266" t="s">
        <v>150</v>
      </c>
      <c r="BE297" s="266" t="str">
        <f t="shared" si="81"/>
        <v>TAvi_Pas</v>
      </c>
      <c r="BF297" s="266" t="str">
        <f t="shared" si="81"/>
        <v>FH2_3</v>
      </c>
      <c r="BG297" s="266">
        <f t="shared" si="85"/>
        <v>0.0196922594663782</v>
      </c>
      <c r="BH297" s="266" t="s">
        <v>132</v>
      </c>
      <c r="BI297" s="266" t="s">
        <v>19</v>
      </c>
      <c r="BM297" s="266" t="s">
        <v>150</v>
      </c>
      <c r="BN297" s="266" t="str">
        <f t="shared" si="82"/>
        <v>TAvi_Pas</v>
      </c>
      <c r="BO297" s="266" t="str">
        <f t="shared" si="82"/>
        <v>FH2_3</v>
      </c>
      <c r="BP297" s="266">
        <f t="shared" si="83"/>
        <v>0.0200672016482474</v>
      </c>
      <c r="BQ297" s="266" t="s">
        <v>132</v>
      </c>
      <c r="BR297" s="266" t="s">
        <v>16</v>
      </c>
    </row>
    <row r="298" spans="11:70">
      <c r="K298" s="266" t="s">
        <v>150</v>
      </c>
      <c r="L298" s="266" t="str">
        <f t="shared" si="84"/>
        <v>TAvi_Pas</v>
      </c>
      <c r="M298" s="266" t="str">
        <f t="shared" si="71"/>
        <v>FH4_5</v>
      </c>
      <c r="N298" s="266">
        <f t="shared" si="72"/>
        <v>0.0201116701113584</v>
      </c>
      <c r="O298" s="266" t="s">
        <v>132</v>
      </c>
      <c r="P298" s="266" t="s">
        <v>20</v>
      </c>
      <c r="T298" s="266" t="s">
        <v>150</v>
      </c>
      <c r="U298" s="266" t="str">
        <f t="shared" si="73"/>
        <v>TAvi_Pas</v>
      </c>
      <c r="V298" s="266" t="str">
        <f t="shared" si="73"/>
        <v>FH4_5</v>
      </c>
      <c r="W298" s="266">
        <f t="shared" si="74"/>
        <v>0.0158290452354489</v>
      </c>
      <c r="X298" s="266" t="s">
        <v>132</v>
      </c>
      <c r="Y298" s="266" t="s">
        <v>15</v>
      </c>
      <c r="AC298" s="266" t="s">
        <v>150</v>
      </c>
      <c r="AD298" s="266" t="str">
        <f t="shared" si="75"/>
        <v>TAvi_Pas</v>
      </c>
      <c r="AE298" s="266" t="str">
        <f t="shared" si="75"/>
        <v>FH4_5</v>
      </c>
      <c r="AF298" s="266">
        <f t="shared" si="76"/>
        <v>0.0209246883499341</v>
      </c>
      <c r="AG298" s="266" t="s">
        <v>132</v>
      </c>
      <c r="AH298" s="266" t="s">
        <v>21</v>
      </c>
      <c r="AL298" s="266" t="s">
        <v>150</v>
      </c>
      <c r="AM298" s="266" t="str">
        <f t="shared" si="77"/>
        <v>TAvi_Pas</v>
      </c>
      <c r="AN298" s="266" t="str">
        <f t="shared" si="77"/>
        <v>FH4_5</v>
      </c>
      <c r="AO298" s="266">
        <f t="shared" si="78"/>
        <v>0.0185404013701219</v>
      </c>
      <c r="AP298" s="266" t="s">
        <v>132</v>
      </c>
      <c r="AQ298" s="266" t="s">
        <v>18</v>
      </c>
      <c r="AU298" s="266" t="s">
        <v>150</v>
      </c>
      <c r="AV298" s="266" t="str">
        <f t="shared" si="79"/>
        <v>TAvi_Pas</v>
      </c>
      <c r="AW298" s="266" t="str">
        <f t="shared" si="79"/>
        <v>FH4_5</v>
      </c>
      <c r="AX298" s="266">
        <f t="shared" si="80"/>
        <v>0.0177877243294525</v>
      </c>
      <c r="AY298" s="266" t="s">
        <v>132</v>
      </c>
      <c r="AZ298" s="266" t="s">
        <v>17</v>
      </c>
      <c r="BD298" s="266" t="s">
        <v>150</v>
      </c>
      <c r="BE298" s="266" t="str">
        <f t="shared" si="81"/>
        <v>TAvi_Pas</v>
      </c>
      <c r="BF298" s="266" t="str">
        <f t="shared" si="81"/>
        <v>FH4_5</v>
      </c>
      <c r="BG298" s="266">
        <f t="shared" si="85"/>
        <v>0.0185404013701219</v>
      </c>
      <c r="BH298" s="266" t="s">
        <v>132</v>
      </c>
      <c r="BI298" s="266" t="s">
        <v>19</v>
      </c>
      <c r="BM298" s="266" t="s">
        <v>150</v>
      </c>
      <c r="BN298" s="266" t="str">
        <f t="shared" si="82"/>
        <v>TAvi_Pas</v>
      </c>
      <c r="BO298" s="266" t="str">
        <f t="shared" si="82"/>
        <v>FH4_5</v>
      </c>
      <c r="BP298" s="266">
        <f t="shared" si="83"/>
        <v>0.0177877243294525</v>
      </c>
      <c r="BQ298" s="266" t="s">
        <v>132</v>
      </c>
      <c r="BR298" s="266" t="s">
        <v>16</v>
      </c>
    </row>
    <row r="299" spans="11:70">
      <c r="K299" s="330" t="s">
        <v>150</v>
      </c>
      <c r="L299" s="266" t="str">
        <f t="shared" si="84"/>
        <v>TAvi_Pas</v>
      </c>
      <c r="M299" s="266" t="str">
        <f t="shared" si="71"/>
        <v>FH6_7</v>
      </c>
      <c r="N299" s="266">
        <f t="shared" si="72"/>
        <v>0.0192099222047578</v>
      </c>
      <c r="O299" s="266" t="s">
        <v>132</v>
      </c>
      <c r="P299" s="266" t="s">
        <v>20</v>
      </c>
      <c r="T299" s="266" t="s">
        <v>150</v>
      </c>
      <c r="U299" s="266" t="str">
        <f t="shared" si="73"/>
        <v>TAvi_Pas</v>
      </c>
      <c r="V299" s="266" t="str">
        <f t="shared" si="73"/>
        <v>FH6_7</v>
      </c>
      <c r="W299" s="266">
        <f t="shared" si="74"/>
        <v>0.0159024621248745</v>
      </c>
      <c r="X299" s="266" t="s">
        <v>132</v>
      </c>
      <c r="Y299" s="266" t="s">
        <v>15</v>
      </c>
      <c r="AC299" s="266" t="s">
        <v>150</v>
      </c>
      <c r="AD299" s="266" t="str">
        <f t="shared" si="75"/>
        <v>TAvi_Pas</v>
      </c>
      <c r="AE299" s="266" t="str">
        <f t="shared" si="75"/>
        <v>FH6_7</v>
      </c>
      <c r="AF299" s="266">
        <f t="shared" si="76"/>
        <v>0.0184080758697192</v>
      </c>
      <c r="AG299" s="266" t="s">
        <v>132</v>
      </c>
      <c r="AH299" s="266" t="s">
        <v>21</v>
      </c>
      <c r="AL299" s="266" t="s">
        <v>150</v>
      </c>
      <c r="AM299" s="266" t="str">
        <f t="shared" si="77"/>
        <v>TAvi_Pas</v>
      </c>
      <c r="AN299" s="266" t="str">
        <f t="shared" si="77"/>
        <v>FH6_7</v>
      </c>
      <c r="AO299" s="266">
        <f t="shared" si="78"/>
        <v>0.0175903530927638</v>
      </c>
      <c r="AP299" s="266" t="s">
        <v>132</v>
      </c>
      <c r="AQ299" s="266" t="s">
        <v>18</v>
      </c>
      <c r="AU299" s="266" t="s">
        <v>150</v>
      </c>
      <c r="AV299" s="266" t="str">
        <f t="shared" si="79"/>
        <v>TAvi_Pas</v>
      </c>
      <c r="AW299" s="266" t="str">
        <f t="shared" si="79"/>
        <v>FH6_7</v>
      </c>
      <c r="AX299" s="266">
        <f t="shared" si="80"/>
        <v>0.0165945078402487</v>
      </c>
      <c r="AY299" s="266" t="s">
        <v>132</v>
      </c>
      <c r="AZ299" s="266" t="s">
        <v>17</v>
      </c>
      <c r="BD299" s="266" t="s">
        <v>150</v>
      </c>
      <c r="BE299" s="266" t="str">
        <f t="shared" si="81"/>
        <v>TAvi_Pas</v>
      </c>
      <c r="BF299" s="266" t="str">
        <f t="shared" si="81"/>
        <v>FH6_7</v>
      </c>
      <c r="BG299" s="266">
        <f t="shared" si="85"/>
        <v>0.0175903530927638</v>
      </c>
      <c r="BH299" s="266" t="s">
        <v>132</v>
      </c>
      <c r="BI299" s="266" t="s">
        <v>19</v>
      </c>
      <c r="BM299" s="266" t="s">
        <v>150</v>
      </c>
      <c r="BN299" s="266" t="str">
        <f t="shared" si="82"/>
        <v>TAvi_Pas</v>
      </c>
      <c r="BO299" s="266" t="str">
        <f t="shared" si="82"/>
        <v>FH6_7</v>
      </c>
      <c r="BP299" s="266">
        <f t="shared" si="83"/>
        <v>0.0165945078402487</v>
      </c>
      <c r="BQ299" s="266" t="s">
        <v>132</v>
      </c>
      <c r="BR299" s="266" t="s">
        <v>16</v>
      </c>
    </row>
    <row r="300" spans="11:70">
      <c r="K300" s="266" t="s">
        <v>150</v>
      </c>
      <c r="L300" s="266" t="str">
        <f t="shared" si="84"/>
        <v>TAvi_Pas</v>
      </c>
      <c r="M300" s="266" t="str">
        <f t="shared" si="71"/>
        <v>FH8_9</v>
      </c>
      <c r="N300" s="266">
        <f t="shared" si="72"/>
        <v>0.018841834190357</v>
      </c>
      <c r="O300" s="266" t="s">
        <v>132</v>
      </c>
      <c r="P300" s="266" t="s">
        <v>20</v>
      </c>
      <c r="T300" s="266" t="s">
        <v>150</v>
      </c>
      <c r="U300" s="266" t="str">
        <f t="shared" si="73"/>
        <v>TAvi_Pas</v>
      </c>
      <c r="V300" s="266" t="str">
        <f t="shared" si="73"/>
        <v>FH8_9</v>
      </c>
      <c r="W300" s="266">
        <f t="shared" si="74"/>
        <v>0.0171052366659126</v>
      </c>
      <c r="X300" s="266" t="s">
        <v>132</v>
      </c>
      <c r="Y300" s="266" t="s">
        <v>15</v>
      </c>
      <c r="AC300" s="266" t="s">
        <v>150</v>
      </c>
      <c r="AD300" s="266" t="str">
        <f t="shared" si="75"/>
        <v>TAvi_Pas</v>
      </c>
      <c r="AE300" s="266" t="str">
        <f t="shared" si="75"/>
        <v>FH8_9</v>
      </c>
      <c r="AF300" s="266">
        <f t="shared" si="76"/>
        <v>0.0169703204195258</v>
      </c>
      <c r="AG300" s="266" t="s">
        <v>132</v>
      </c>
      <c r="AH300" s="266" t="s">
        <v>21</v>
      </c>
      <c r="AL300" s="266" t="s">
        <v>150</v>
      </c>
      <c r="AM300" s="266" t="str">
        <f t="shared" si="77"/>
        <v>TAvi_Pas</v>
      </c>
      <c r="AN300" s="266" t="str">
        <f t="shared" si="77"/>
        <v>FH8_9</v>
      </c>
      <c r="AO300" s="266">
        <f t="shared" si="78"/>
        <v>0.0174698671638847</v>
      </c>
      <c r="AP300" s="266" t="s">
        <v>132</v>
      </c>
      <c r="AQ300" s="266" t="s">
        <v>18</v>
      </c>
      <c r="AU300" s="266" t="s">
        <v>150</v>
      </c>
      <c r="AV300" s="266" t="str">
        <f t="shared" si="79"/>
        <v>TAvi_Pas</v>
      </c>
      <c r="AW300" s="266" t="str">
        <f t="shared" si="79"/>
        <v>FH8_9</v>
      </c>
      <c r="AX300" s="266">
        <f t="shared" si="80"/>
        <v>0.0165122579121173</v>
      </c>
      <c r="AY300" s="266" t="s">
        <v>132</v>
      </c>
      <c r="AZ300" s="266" t="s">
        <v>17</v>
      </c>
      <c r="BD300" s="266" t="s">
        <v>150</v>
      </c>
      <c r="BE300" s="266" t="str">
        <f t="shared" si="81"/>
        <v>TAvi_Pas</v>
      </c>
      <c r="BF300" s="266" t="str">
        <f t="shared" si="81"/>
        <v>FH8_9</v>
      </c>
      <c r="BG300" s="266">
        <f t="shared" si="85"/>
        <v>0.0174698671638847</v>
      </c>
      <c r="BH300" s="266" t="s">
        <v>132</v>
      </c>
      <c r="BI300" s="266" t="s">
        <v>19</v>
      </c>
      <c r="BM300" s="266" t="s">
        <v>150</v>
      </c>
      <c r="BN300" s="266" t="str">
        <f t="shared" si="82"/>
        <v>TAvi_Pas</v>
      </c>
      <c r="BO300" s="266" t="str">
        <f t="shared" si="82"/>
        <v>FH8_9</v>
      </c>
      <c r="BP300" s="266">
        <f t="shared" si="83"/>
        <v>0.0165122579121173</v>
      </c>
      <c r="BQ300" s="266" t="s">
        <v>132</v>
      </c>
      <c r="BR300" s="266" t="s">
        <v>16</v>
      </c>
    </row>
    <row r="301" spans="11:70">
      <c r="K301" s="266" t="s">
        <v>150</v>
      </c>
      <c r="L301" s="266" t="str">
        <f t="shared" si="84"/>
        <v>TAvi_Pas</v>
      </c>
      <c r="M301" s="266" t="str">
        <f t="shared" si="71"/>
        <v>FH10_11</v>
      </c>
      <c r="N301" s="266">
        <f t="shared" si="72"/>
        <v>0.0189356699331529</v>
      </c>
      <c r="O301" s="266" t="s">
        <v>132</v>
      </c>
      <c r="P301" s="266" t="s">
        <v>20</v>
      </c>
      <c r="T301" s="266" t="s">
        <v>150</v>
      </c>
      <c r="U301" s="266" t="str">
        <f t="shared" si="73"/>
        <v>TAvi_Pas</v>
      </c>
      <c r="V301" s="266" t="str">
        <f t="shared" si="73"/>
        <v>FH10_11</v>
      </c>
      <c r="W301" s="266">
        <f t="shared" si="74"/>
        <v>0.0198225161188549</v>
      </c>
      <c r="X301" s="266" t="s">
        <v>132</v>
      </c>
      <c r="Y301" s="266" t="s">
        <v>15</v>
      </c>
      <c r="AC301" s="266" t="s">
        <v>150</v>
      </c>
      <c r="AD301" s="266" t="str">
        <f t="shared" si="75"/>
        <v>TAvi_Pas</v>
      </c>
      <c r="AE301" s="266" t="str">
        <f t="shared" si="75"/>
        <v>FH10_11</v>
      </c>
      <c r="AF301" s="266">
        <f t="shared" si="76"/>
        <v>0.0166723480117681</v>
      </c>
      <c r="AG301" s="266" t="s">
        <v>132</v>
      </c>
      <c r="AH301" s="266" t="s">
        <v>21</v>
      </c>
      <c r="AL301" s="266" t="s">
        <v>150</v>
      </c>
      <c r="AM301" s="266" t="str">
        <f t="shared" si="77"/>
        <v>TAvi_Pas</v>
      </c>
      <c r="AN301" s="266" t="str">
        <f t="shared" si="77"/>
        <v>FH10_11</v>
      </c>
      <c r="AO301" s="266">
        <f t="shared" si="78"/>
        <v>0.0185481158114173</v>
      </c>
      <c r="AP301" s="266" t="s">
        <v>132</v>
      </c>
      <c r="AQ301" s="266" t="s">
        <v>18</v>
      </c>
      <c r="AU301" s="266" t="s">
        <v>150</v>
      </c>
      <c r="AV301" s="266" t="str">
        <f t="shared" si="79"/>
        <v>TAvi_Pas</v>
      </c>
      <c r="AW301" s="266" t="str">
        <f t="shared" si="79"/>
        <v>FH10_11</v>
      </c>
      <c r="AX301" s="266">
        <f t="shared" si="80"/>
        <v>0.0182536626877173</v>
      </c>
      <c r="AY301" s="266" t="s">
        <v>132</v>
      </c>
      <c r="AZ301" s="266" t="s">
        <v>17</v>
      </c>
      <c r="BD301" s="266" t="s">
        <v>150</v>
      </c>
      <c r="BE301" s="266" t="str">
        <f t="shared" si="81"/>
        <v>TAvi_Pas</v>
      </c>
      <c r="BF301" s="266" t="str">
        <f t="shared" si="81"/>
        <v>FH10_11</v>
      </c>
      <c r="BG301" s="266">
        <f t="shared" si="85"/>
        <v>0.0185481158114173</v>
      </c>
      <c r="BH301" s="266" t="s">
        <v>132</v>
      </c>
      <c r="BI301" s="266" t="s">
        <v>19</v>
      </c>
      <c r="BM301" s="266" t="s">
        <v>150</v>
      </c>
      <c r="BN301" s="266" t="str">
        <f t="shared" si="82"/>
        <v>TAvi_Pas</v>
      </c>
      <c r="BO301" s="266" t="str">
        <f t="shared" si="82"/>
        <v>FH10_11</v>
      </c>
      <c r="BP301" s="266">
        <f t="shared" si="83"/>
        <v>0.0182536626877173</v>
      </c>
      <c r="BQ301" s="266" t="s">
        <v>132</v>
      </c>
      <c r="BR301" s="266" t="s">
        <v>16</v>
      </c>
    </row>
    <row r="302" spans="11:70">
      <c r="K302" s="266" t="s">
        <v>150</v>
      </c>
      <c r="L302" s="266" t="str">
        <f t="shared" si="84"/>
        <v>TAvi_Pas</v>
      </c>
      <c r="M302" s="266" t="str">
        <f t="shared" si="71"/>
        <v>FH12_13</v>
      </c>
      <c r="N302" s="266">
        <f t="shared" si="72"/>
        <v>0.0198847069007047</v>
      </c>
      <c r="O302" s="266" t="s">
        <v>132</v>
      </c>
      <c r="P302" s="266" t="s">
        <v>20</v>
      </c>
      <c r="T302" s="266" t="s">
        <v>150</v>
      </c>
      <c r="U302" s="266" t="str">
        <f t="shared" si="73"/>
        <v>TAvi_Pas</v>
      </c>
      <c r="V302" s="266" t="str">
        <f t="shared" si="73"/>
        <v>FH12_13</v>
      </c>
      <c r="W302" s="266">
        <f t="shared" si="74"/>
        <v>0.0205767152130325</v>
      </c>
      <c r="X302" s="266" t="s">
        <v>132</v>
      </c>
      <c r="Y302" s="266" t="s">
        <v>15</v>
      </c>
      <c r="AC302" s="266" t="s">
        <v>150</v>
      </c>
      <c r="AD302" s="266" t="str">
        <f t="shared" si="75"/>
        <v>TAvi_Pas</v>
      </c>
      <c r="AE302" s="266" t="str">
        <f t="shared" si="75"/>
        <v>FH12_13</v>
      </c>
      <c r="AF302" s="266">
        <f t="shared" si="76"/>
        <v>0.0178993947669431</v>
      </c>
      <c r="AG302" s="266" t="s">
        <v>132</v>
      </c>
      <c r="AH302" s="266" t="s">
        <v>21</v>
      </c>
      <c r="AL302" s="266" t="s">
        <v>150</v>
      </c>
      <c r="AM302" s="266" t="str">
        <f t="shared" si="77"/>
        <v>TAvi_Pas</v>
      </c>
      <c r="AN302" s="266" t="str">
        <f t="shared" si="77"/>
        <v>FH12_13</v>
      </c>
      <c r="AO302" s="266">
        <f t="shared" si="78"/>
        <v>0.0197346377775574</v>
      </c>
      <c r="AP302" s="266" t="s">
        <v>132</v>
      </c>
      <c r="AQ302" s="266" t="s">
        <v>18</v>
      </c>
      <c r="AU302" s="266" t="s">
        <v>150</v>
      </c>
      <c r="AV302" s="266" t="str">
        <f t="shared" si="79"/>
        <v>TAvi_Pas</v>
      </c>
      <c r="AW302" s="266" t="str">
        <f t="shared" si="79"/>
        <v>FH12_13</v>
      </c>
      <c r="AX302" s="266">
        <f t="shared" si="80"/>
        <v>0.0202626994046479</v>
      </c>
      <c r="AY302" s="266" t="s">
        <v>132</v>
      </c>
      <c r="AZ302" s="266" t="s">
        <v>17</v>
      </c>
      <c r="BD302" s="266" t="s">
        <v>150</v>
      </c>
      <c r="BE302" s="266" t="str">
        <f t="shared" si="81"/>
        <v>TAvi_Pas</v>
      </c>
      <c r="BF302" s="266" t="str">
        <f t="shared" si="81"/>
        <v>FH12_13</v>
      </c>
      <c r="BG302" s="266">
        <f t="shared" si="85"/>
        <v>0.0197346377775574</v>
      </c>
      <c r="BH302" s="266" t="s">
        <v>132</v>
      </c>
      <c r="BI302" s="266" t="s">
        <v>19</v>
      </c>
      <c r="BM302" s="266" t="s">
        <v>150</v>
      </c>
      <c r="BN302" s="266" t="str">
        <f t="shared" si="82"/>
        <v>TAvi_Pas</v>
      </c>
      <c r="BO302" s="266" t="str">
        <f t="shared" si="82"/>
        <v>FH12_13</v>
      </c>
      <c r="BP302" s="266">
        <f t="shared" si="83"/>
        <v>0.0202626994046479</v>
      </c>
      <c r="BQ302" s="266" t="s">
        <v>132</v>
      </c>
      <c r="BR302" s="266" t="s">
        <v>16</v>
      </c>
    </row>
    <row r="303" spans="11:70">
      <c r="K303" s="330" t="s">
        <v>150</v>
      </c>
      <c r="L303" s="266" t="str">
        <f t="shared" si="84"/>
        <v>TAvi_Pas</v>
      </c>
      <c r="M303" s="266" t="str">
        <f t="shared" si="71"/>
        <v>FH14_15</v>
      </c>
      <c r="N303" s="266">
        <f t="shared" si="72"/>
        <v>0.0208389906197208</v>
      </c>
      <c r="O303" s="266" t="s">
        <v>132</v>
      </c>
      <c r="P303" s="266" t="s">
        <v>20</v>
      </c>
      <c r="T303" s="266" t="s">
        <v>150</v>
      </c>
      <c r="U303" s="266" t="str">
        <f t="shared" si="73"/>
        <v>TAvi_Pas</v>
      </c>
      <c r="V303" s="266" t="str">
        <f t="shared" si="73"/>
        <v>FH14_15</v>
      </c>
      <c r="W303" s="266">
        <f t="shared" si="74"/>
        <v>0.0201344120759709</v>
      </c>
      <c r="X303" s="266" t="s">
        <v>132</v>
      </c>
      <c r="Y303" s="266" t="s">
        <v>15</v>
      </c>
      <c r="AC303" s="266" t="s">
        <v>150</v>
      </c>
      <c r="AD303" s="266" t="str">
        <f t="shared" si="75"/>
        <v>TAvi_Pas</v>
      </c>
      <c r="AE303" s="266" t="str">
        <f t="shared" si="75"/>
        <v>FH14_15</v>
      </c>
      <c r="AF303" s="266">
        <f t="shared" si="76"/>
        <v>0.0207530234250215</v>
      </c>
      <c r="AG303" s="266" t="s">
        <v>132</v>
      </c>
      <c r="AH303" s="266" t="s">
        <v>21</v>
      </c>
      <c r="AL303" s="266" t="s">
        <v>150</v>
      </c>
      <c r="AM303" s="266" t="str">
        <f t="shared" si="77"/>
        <v>TAvi_Pas</v>
      </c>
      <c r="AN303" s="266" t="str">
        <f t="shared" si="77"/>
        <v>FH14_15</v>
      </c>
      <c r="AO303" s="266">
        <f t="shared" si="78"/>
        <v>0.0206212544677413</v>
      </c>
      <c r="AP303" s="266" t="s">
        <v>132</v>
      </c>
      <c r="AQ303" s="266" t="s">
        <v>18</v>
      </c>
      <c r="AU303" s="266" t="s">
        <v>150</v>
      </c>
      <c r="AV303" s="266" t="str">
        <f t="shared" si="79"/>
        <v>TAvi_Pas</v>
      </c>
      <c r="AW303" s="266" t="str">
        <f t="shared" si="79"/>
        <v>FH14_15</v>
      </c>
      <c r="AX303" s="266">
        <f t="shared" si="80"/>
        <v>0.0211728179792687</v>
      </c>
      <c r="AY303" s="266" t="s">
        <v>132</v>
      </c>
      <c r="AZ303" s="266" t="s">
        <v>17</v>
      </c>
      <c r="BD303" s="266" t="s">
        <v>150</v>
      </c>
      <c r="BE303" s="266" t="str">
        <f t="shared" si="81"/>
        <v>TAvi_Pas</v>
      </c>
      <c r="BF303" s="266" t="str">
        <f t="shared" si="81"/>
        <v>FH14_15</v>
      </c>
      <c r="BG303" s="266">
        <f t="shared" si="85"/>
        <v>0.0206212544677413</v>
      </c>
      <c r="BH303" s="266" t="s">
        <v>132</v>
      </c>
      <c r="BI303" s="266" t="s">
        <v>19</v>
      </c>
      <c r="BM303" s="266" t="s">
        <v>150</v>
      </c>
      <c r="BN303" s="266" t="str">
        <f t="shared" si="82"/>
        <v>TAvi_Pas</v>
      </c>
      <c r="BO303" s="266" t="str">
        <f t="shared" si="82"/>
        <v>FH14_15</v>
      </c>
      <c r="BP303" s="266">
        <f t="shared" si="83"/>
        <v>0.0211728179792687</v>
      </c>
      <c r="BQ303" s="266" t="s">
        <v>132</v>
      </c>
      <c r="BR303" s="266" t="s">
        <v>16</v>
      </c>
    </row>
    <row r="304" spans="11:70">
      <c r="K304" s="266" t="s">
        <v>150</v>
      </c>
      <c r="L304" s="266" t="str">
        <f t="shared" si="84"/>
        <v>TAvi_Pas</v>
      </c>
      <c r="M304" s="266" t="str">
        <f t="shared" si="71"/>
        <v>FH16_17</v>
      </c>
      <c r="N304" s="266">
        <f t="shared" si="72"/>
        <v>0.0211595818818846</v>
      </c>
      <c r="O304" s="266" t="s">
        <v>132</v>
      </c>
      <c r="P304" s="266" t="s">
        <v>20</v>
      </c>
      <c r="T304" s="266" t="s">
        <v>150</v>
      </c>
      <c r="U304" s="266" t="str">
        <f t="shared" si="73"/>
        <v>TAvi_Pas</v>
      </c>
      <c r="V304" s="266" t="str">
        <f t="shared" si="73"/>
        <v>FH16_17</v>
      </c>
      <c r="W304" s="266">
        <f t="shared" si="74"/>
        <v>0.019900470527556</v>
      </c>
      <c r="X304" s="266" t="s">
        <v>132</v>
      </c>
      <c r="Y304" s="266" t="s">
        <v>15</v>
      </c>
      <c r="AC304" s="266" t="s">
        <v>150</v>
      </c>
      <c r="AD304" s="266" t="str">
        <f t="shared" ref="AD304:AE319" si="86">U304</f>
        <v>TAvi_Pas</v>
      </c>
      <c r="AE304" s="266" t="str">
        <f t="shared" si="86"/>
        <v>FH16_17</v>
      </c>
      <c r="AF304" s="266">
        <f t="shared" si="76"/>
        <v>0.021834856434323</v>
      </c>
      <c r="AG304" s="266" t="s">
        <v>132</v>
      </c>
      <c r="AH304" s="266" t="s">
        <v>21</v>
      </c>
      <c r="AL304" s="266" t="s">
        <v>150</v>
      </c>
      <c r="AM304" s="266" t="str">
        <f t="shared" ref="AM304:AN319" si="87">AD304</f>
        <v>TAvi_Pas</v>
      </c>
      <c r="AN304" s="266" t="str">
        <f t="shared" si="87"/>
        <v>FH16_17</v>
      </c>
      <c r="AO304" s="266">
        <f t="shared" si="78"/>
        <v>0.0208617629033817</v>
      </c>
      <c r="AP304" s="266" t="s">
        <v>132</v>
      </c>
      <c r="AQ304" s="266" t="s">
        <v>18</v>
      </c>
      <c r="AU304" s="266" t="s">
        <v>150</v>
      </c>
      <c r="AV304" s="266" t="str">
        <f t="shared" ref="AV304:AW319" si="88">AM304</f>
        <v>TAvi_Pas</v>
      </c>
      <c r="AW304" s="266" t="str">
        <f t="shared" si="88"/>
        <v>FH16_17</v>
      </c>
      <c r="AX304" s="266">
        <f t="shared" si="80"/>
        <v>0.0213427940914599</v>
      </c>
      <c r="AY304" s="266" t="s">
        <v>132</v>
      </c>
      <c r="AZ304" s="266" t="s">
        <v>17</v>
      </c>
      <c r="BD304" s="266" t="s">
        <v>150</v>
      </c>
      <c r="BE304" s="266" t="str">
        <f t="shared" ref="BE304:BF319" si="89">AV304</f>
        <v>TAvi_Pas</v>
      </c>
      <c r="BF304" s="266" t="str">
        <f t="shared" si="89"/>
        <v>FH16_17</v>
      </c>
      <c r="BG304" s="266">
        <f t="shared" si="85"/>
        <v>0.0208617629033817</v>
      </c>
      <c r="BH304" s="266" t="s">
        <v>132</v>
      </c>
      <c r="BI304" s="266" t="s">
        <v>19</v>
      </c>
      <c r="BM304" s="266" t="s">
        <v>150</v>
      </c>
      <c r="BN304" s="266" t="str">
        <f t="shared" ref="BN304:BO319" si="90">BE304</f>
        <v>TAvi_Pas</v>
      </c>
      <c r="BO304" s="266" t="str">
        <f t="shared" si="90"/>
        <v>FH16_17</v>
      </c>
      <c r="BP304" s="266">
        <f t="shared" si="83"/>
        <v>0.0213427940914599</v>
      </c>
      <c r="BQ304" s="266" t="s">
        <v>132</v>
      </c>
      <c r="BR304" s="266" t="s">
        <v>16</v>
      </c>
    </row>
    <row r="305" spans="11:70">
      <c r="K305" s="266" t="s">
        <v>150</v>
      </c>
      <c r="L305" s="266" t="str">
        <f t="shared" si="84"/>
        <v>TAvi_Pas</v>
      </c>
      <c r="M305" s="266" t="str">
        <f t="shared" si="71"/>
        <v>FH18_19</v>
      </c>
      <c r="N305" s="266">
        <f t="shared" si="72"/>
        <v>0.0212246785407572</v>
      </c>
      <c r="O305" s="266" t="s">
        <v>132</v>
      </c>
      <c r="P305" s="266" t="s">
        <v>20</v>
      </c>
      <c r="T305" s="266" t="s">
        <v>150</v>
      </c>
      <c r="U305" s="266" t="str">
        <f t="shared" ref="U305:V320" si="91">L305</f>
        <v>TAvi_Pas</v>
      </c>
      <c r="V305" s="266" t="str">
        <f t="shared" si="91"/>
        <v>FH18_19</v>
      </c>
      <c r="W305" s="266">
        <f t="shared" si="74"/>
        <v>0.02010785636109</v>
      </c>
      <c r="X305" s="266" t="s">
        <v>132</v>
      </c>
      <c r="Y305" s="266" t="s">
        <v>15</v>
      </c>
      <c r="AC305" s="266" t="s">
        <v>150</v>
      </c>
      <c r="AD305" s="266" t="str">
        <f t="shared" si="86"/>
        <v>TAvi_Pas</v>
      </c>
      <c r="AE305" s="266" t="str">
        <f t="shared" si="86"/>
        <v>FH18_19</v>
      </c>
      <c r="AF305" s="266">
        <f t="shared" si="76"/>
        <v>0.0218516633411387</v>
      </c>
      <c r="AG305" s="266" t="s">
        <v>132</v>
      </c>
      <c r="AH305" s="266" t="s">
        <v>21</v>
      </c>
      <c r="AL305" s="266" t="s">
        <v>150</v>
      </c>
      <c r="AM305" s="266" t="str">
        <f t="shared" si="87"/>
        <v>TAvi_Pas</v>
      </c>
      <c r="AN305" s="266" t="str">
        <f t="shared" si="87"/>
        <v>FH18_19</v>
      </c>
      <c r="AO305" s="266">
        <f t="shared" si="78"/>
        <v>0.0207872227642541</v>
      </c>
      <c r="AP305" s="266" t="s">
        <v>132</v>
      </c>
      <c r="AQ305" s="266" t="s">
        <v>18</v>
      </c>
      <c r="AU305" s="266" t="s">
        <v>150</v>
      </c>
      <c r="AV305" s="266" t="str">
        <f t="shared" si="88"/>
        <v>TAvi_Pas</v>
      </c>
      <c r="AW305" s="266" t="str">
        <f t="shared" si="88"/>
        <v>FH18_19</v>
      </c>
      <c r="AX305" s="266">
        <f t="shared" si="80"/>
        <v>0.021302546509601</v>
      </c>
      <c r="AY305" s="266" t="s">
        <v>132</v>
      </c>
      <c r="AZ305" s="266" t="s">
        <v>17</v>
      </c>
      <c r="BD305" s="266" t="s">
        <v>150</v>
      </c>
      <c r="BE305" s="266" t="str">
        <f t="shared" si="89"/>
        <v>TAvi_Pas</v>
      </c>
      <c r="BF305" s="266" t="str">
        <f t="shared" si="89"/>
        <v>FH18_19</v>
      </c>
      <c r="BG305" s="266">
        <f t="shared" si="85"/>
        <v>0.0207872227642541</v>
      </c>
      <c r="BH305" s="266" t="s">
        <v>132</v>
      </c>
      <c r="BI305" s="266" t="s">
        <v>19</v>
      </c>
      <c r="BM305" s="266" t="s">
        <v>150</v>
      </c>
      <c r="BN305" s="266" t="str">
        <f t="shared" si="90"/>
        <v>TAvi_Pas</v>
      </c>
      <c r="BO305" s="266" t="str">
        <f t="shared" si="90"/>
        <v>FH18_19</v>
      </c>
      <c r="BP305" s="266">
        <f t="shared" si="83"/>
        <v>0.021302546509601</v>
      </c>
      <c r="BQ305" s="266" t="s">
        <v>132</v>
      </c>
      <c r="BR305" s="266" t="s">
        <v>16</v>
      </c>
    </row>
    <row r="306" spans="11:70">
      <c r="K306" s="266" t="s">
        <v>150</v>
      </c>
      <c r="L306" s="266" t="str">
        <f t="shared" si="84"/>
        <v>TAvi_Pas</v>
      </c>
      <c r="M306" s="266" t="str">
        <f t="shared" si="71"/>
        <v>FH20_21</v>
      </c>
      <c r="N306" s="266">
        <f t="shared" si="72"/>
        <v>0.021196759693815</v>
      </c>
      <c r="O306" s="266" t="s">
        <v>132</v>
      </c>
      <c r="P306" s="266" t="s">
        <v>20</v>
      </c>
      <c r="T306" s="266" t="s">
        <v>150</v>
      </c>
      <c r="U306" s="266" t="str">
        <f t="shared" si="91"/>
        <v>TAvi_Pas</v>
      </c>
      <c r="V306" s="266" t="str">
        <f t="shared" si="91"/>
        <v>FH20_21</v>
      </c>
      <c r="W306" s="266">
        <f t="shared" si="74"/>
        <v>0.0209690367288275</v>
      </c>
      <c r="X306" s="266" t="s">
        <v>132</v>
      </c>
      <c r="Y306" s="266" t="s">
        <v>15</v>
      </c>
      <c r="AC306" s="266" t="s">
        <v>150</v>
      </c>
      <c r="AD306" s="266" t="str">
        <f t="shared" si="86"/>
        <v>TAvi_Pas</v>
      </c>
      <c r="AE306" s="266" t="str">
        <f t="shared" si="86"/>
        <v>FH20_21</v>
      </c>
      <c r="AF306" s="266">
        <f t="shared" si="76"/>
        <v>0.0215704297529681</v>
      </c>
      <c r="AG306" s="266" t="s">
        <v>132</v>
      </c>
      <c r="AH306" s="266" t="s">
        <v>21</v>
      </c>
      <c r="AL306" s="266" t="s">
        <v>150</v>
      </c>
      <c r="AM306" s="266" t="str">
        <f t="shared" si="87"/>
        <v>TAvi_Pas</v>
      </c>
      <c r="AN306" s="266" t="str">
        <f t="shared" si="87"/>
        <v>FH20_21</v>
      </c>
      <c r="AO306" s="266">
        <f t="shared" si="78"/>
        <v>0.0209999265660562</v>
      </c>
      <c r="AP306" s="266" t="s">
        <v>132</v>
      </c>
      <c r="AQ306" s="266" t="s">
        <v>18</v>
      </c>
      <c r="AU306" s="266" t="s">
        <v>150</v>
      </c>
      <c r="AV306" s="266" t="str">
        <f t="shared" si="88"/>
        <v>TAvi_Pas</v>
      </c>
      <c r="AW306" s="266" t="str">
        <f t="shared" si="88"/>
        <v>FH20_21</v>
      </c>
      <c r="AX306" s="266">
        <f t="shared" si="80"/>
        <v>0.0217291485724036</v>
      </c>
      <c r="AY306" s="266" t="s">
        <v>132</v>
      </c>
      <c r="AZ306" s="266" t="s">
        <v>17</v>
      </c>
      <c r="BD306" s="266" t="s">
        <v>150</v>
      </c>
      <c r="BE306" s="266" t="str">
        <f t="shared" si="89"/>
        <v>TAvi_Pas</v>
      </c>
      <c r="BF306" s="266" t="str">
        <f t="shared" si="89"/>
        <v>FH20_21</v>
      </c>
      <c r="BG306" s="266">
        <f t="shared" si="85"/>
        <v>0.0209999265660562</v>
      </c>
      <c r="BH306" s="266" t="s">
        <v>132</v>
      </c>
      <c r="BI306" s="266" t="s">
        <v>19</v>
      </c>
      <c r="BM306" s="266" t="s">
        <v>150</v>
      </c>
      <c r="BN306" s="266" t="str">
        <f t="shared" si="90"/>
        <v>TAvi_Pas</v>
      </c>
      <c r="BO306" s="266" t="str">
        <f t="shared" si="90"/>
        <v>FH20_21</v>
      </c>
      <c r="BP306" s="266">
        <f t="shared" si="83"/>
        <v>0.0217291485724036</v>
      </c>
      <c r="BQ306" s="266" t="s">
        <v>132</v>
      </c>
      <c r="BR306" s="266" t="s">
        <v>16</v>
      </c>
    </row>
    <row r="307" spans="11:70">
      <c r="K307" s="330" t="s">
        <v>150</v>
      </c>
      <c r="L307" s="266" t="str">
        <f t="shared" si="84"/>
        <v>TAvi_Pas</v>
      </c>
      <c r="M307" s="266" t="str">
        <f t="shared" si="71"/>
        <v>FH22_23</v>
      </c>
      <c r="N307" s="266">
        <f t="shared" si="72"/>
        <v>0.0213786036359911</v>
      </c>
      <c r="O307" s="266" t="s">
        <v>132</v>
      </c>
      <c r="P307" s="266" t="s">
        <v>20</v>
      </c>
      <c r="T307" s="266" t="s">
        <v>150</v>
      </c>
      <c r="U307" s="266" t="str">
        <f t="shared" si="91"/>
        <v>TAvi_Pas</v>
      </c>
      <c r="V307" s="266" t="str">
        <f t="shared" si="91"/>
        <v>FH22_23</v>
      </c>
      <c r="W307" s="266">
        <f t="shared" si="74"/>
        <v>0.0206911985722815</v>
      </c>
      <c r="X307" s="266" t="s">
        <v>132</v>
      </c>
      <c r="Y307" s="266" t="s">
        <v>15</v>
      </c>
      <c r="AC307" s="266" t="s">
        <v>150</v>
      </c>
      <c r="AD307" s="266" t="str">
        <f t="shared" si="86"/>
        <v>TAvi_Pas</v>
      </c>
      <c r="AE307" s="266" t="str">
        <f t="shared" si="86"/>
        <v>FH22_23</v>
      </c>
      <c r="AF307" s="266">
        <f t="shared" si="76"/>
        <v>0.0217091411685177</v>
      </c>
      <c r="AG307" s="266" t="s">
        <v>132</v>
      </c>
      <c r="AH307" s="266" t="s">
        <v>21</v>
      </c>
      <c r="AL307" s="266" t="s">
        <v>150</v>
      </c>
      <c r="AM307" s="266" t="str">
        <f t="shared" si="87"/>
        <v>TAvi_Pas</v>
      </c>
      <c r="AN307" s="266" t="str">
        <f t="shared" si="87"/>
        <v>FH22_23</v>
      </c>
      <c r="AO307" s="266">
        <f t="shared" si="78"/>
        <v>0.0212075715419054</v>
      </c>
      <c r="AP307" s="266" t="s">
        <v>132</v>
      </c>
      <c r="AQ307" s="266" t="s">
        <v>18</v>
      </c>
      <c r="AU307" s="266" t="s">
        <v>150</v>
      </c>
      <c r="AV307" s="266" t="str">
        <f t="shared" si="88"/>
        <v>TAvi_Pas</v>
      </c>
      <c r="AW307" s="266" t="str">
        <f t="shared" si="88"/>
        <v>FH22_23</v>
      </c>
      <c r="AX307" s="266">
        <f t="shared" si="80"/>
        <v>0.0225545958608362</v>
      </c>
      <c r="AY307" s="266" t="s">
        <v>132</v>
      </c>
      <c r="AZ307" s="266" t="s">
        <v>17</v>
      </c>
      <c r="BD307" s="266" t="s">
        <v>150</v>
      </c>
      <c r="BE307" s="266" t="str">
        <f t="shared" si="89"/>
        <v>TAvi_Pas</v>
      </c>
      <c r="BF307" s="266" t="str">
        <f t="shared" si="89"/>
        <v>FH22_23</v>
      </c>
      <c r="BG307" s="266">
        <f t="shared" si="85"/>
        <v>0.0212075715419054</v>
      </c>
      <c r="BH307" s="266" t="s">
        <v>132</v>
      </c>
      <c r="BI307" s="266" t="s">
        <v>19</v>
      </c>
      <c r="BM307" s="266" t="s">
        <v>150</v>
      </c>
      <c r="BN307" s="266" t="str">
        <f t="shared" si="90"/>
        <v>TAvi_Pas</v>
      </c>
      <c r="BO307" s="266" t="str">
        <f t="shared" si="90"/>
        <v>FH22_23</v>
      </c>
      <c r="BP307" s="266">
        <f t="shared" si="83"/>
        <v>0.0225545958608362</v>
      </c>
      <c r="BQ307" s="266" t="s">
        <v>132</v>
      </c>
      <c r="BR307" s="266" t="s">
        <v>16</v>
      </c>
    </row>
    <row r="308" spans="11:70">
      <c r="K308" s="266" t="s">
        <v>150</v>
      </c>
      <c r="L308" s="266" t="str">
        <f t="shared" si="84"/>
        <v>TAvi_Pas</v>
      </c>
      <c r="M308" s="266" t="str">
        <f t="shared" si="71"/>
        <v>WH0_1</v>
      </c>
      <c r="N308" s="266">
        <f t="shared" si="72"/>
        <v>0.0233000948138204</v>
      </c>
      <c r="O308" s="266" t="s">
        <v>132</v>
      </c>
      <c r="P308" s="266" t="s">
        <v>20</v>
      </c>
      <c r="T308" s="266" t="s">
        <v>150</v>
      </c>
      <c r="U308" s="266" t="str">
        <f t="shared" si="91"/>
        <v>TAvi_Pas</v>
      </c>
      <c r="V308" s="266" t="str">
        <f t="shared" si="91"/>
        <v>WH0_1</v>
      </c>
      <c r="W308" s="266">
        <f t="shared" si="74"/>
        <v>0.027052832396289</v>
      </c>
      <c r="X308" s="266" t="s">
        <v>132</v>
      </c>
      <c r="Y308" s="266" t="s">
        <v>15</v>
      </c>
      <c r="AC308" s="266" t="s">
        <v>150</v>
      </c>
      <c r="AD308" s="266" t="str">
        <f t="shared" si="86"/>
        <v>TAvi_Pas</v>
      </c>
      <c r="AE308" s="266" t="str">
        <f t="shared" si="86"/>
        <v>WH0_1</v>
      </c>
      <c r="AF308" s="266">
        <f t="shared" si="76"/>
        <v>0.0269775312483662</v>
      </c>
      <c r="AG308" s="266" t="s">
        <v>132</v>
      </c>
      <c r="AH308" s="266" t="s">
        <v>21</v>
      </c>
      <c r="AL308" s="266" t="s">
        <v>150</v>
      </c>
      <c r="AM308" s="266" t="str">
        <f t="shared" si="87"/>
        <v>TAvi_Pas</v>
      </c>
      <c r="AN308" s="266" t="str">
        <f t="shared" si="87"/>
        <v>WH0_1</v>
      </c>
      <c r="AO308" s="266">
        <f t="shared" si="78"/>
        <v>0.0260079601453114</v>
      </c>
      <c r="AP308" s="266" t="s">
        <v>132</v>
      </c>
      <c r="AQ308" s="266" t="s">
        <v>18</v>
      </c>
      <c r="AU308" s="266" t="s">
        <v>150</v>
      </c>
      <c r="AV308" s="266" t="str">
        <f t="shared" si="88"/>
        <v>TAvi_Pas</v>
      </c>
      <c r="AW308" s="266" t="str">
        <f t="shared" si="88"/>
        <v>WH0_1</v>
      </c>
      <c r="AX308" s="266">
        <f t="shared" si="80"/>
        <v>0.0251920133192881</v>
      </c>
      <c r="AY308" s="266" t="s">
        <v>132</v>
      </c>
      <c r="AZ308" s="266" t="s">
        <v>17</v>
      </c>
      <c r="BD308" s="266" t="s">
        <v>150</v>
      </c>
      <c r="BE308" s="266" t="str">
        <f t="shared" si="89"/>
        <v>TAvi_Pas</v>
      </c>
      <c r="BF308" s="266" t="str">
        <f t="shared" si="89"/>
        <v>WH0_1</v>
      </c>
      <c r="BG308" s="266">
        <f t="shared" si="85"/>
        <v>0.0260079601453114</v>
      </c>
      <c r="BH308" s="266" t="s">
        <v>132</v>
      </c>
      <c r="BI308" s="266" t="s">
        <v>19</v>
      </c>
      <c r="BM308" s="266" t="s">
        <v>150</v>
      </c>
      <c r="BN308" s="266" t="str">
        <f t="shared" si="90"/>
        <v>TAvi_Pas</v>
      </c>
      <c r="BO308" s="266" t="str">
        <f t="shared" si="90"/>
        <v>WH0_1</v>
      </c>
      <c r="BP308" s="266">
        <f t="shared" si="83"/>
        <v>0.0251920133192881</v>
      </c>
      <c r="BQ308" s="266" t="s">
        <v>132</v>
      </c>
      <c r="BR308" s="266" t="s">
        <v>16</v>
      </c>
    </row>
    <row r="309" spans="11:70">
      <c r="K309" s="266" t="s">
        <v>150</v>
      </c>
      <c r="L309" s="266" t="str">
        <f t="shared" si="84"/>
        <v>TAvi_Pas</v>
      </c>
      <c r="M309" s="266" t="str">
        <f t="shared" si="71"/>
        <v>WH2_3</v>
      </c>
      <c r="N309" s="266">
        <f t="shared" si="72"/>
        <v>0.0229492798370929</v>
      </c>
      <c r="O309" s="266" t="s">
        <v>132</v>
      </c>
      <c r="P309" s="266" t="s">
        <v>20</v>
      </c>
      <c r="T309" s="266" t="s">
        <v>150</v>
      </c>
      <c r="U309" s="266" t="str">
        <f t="shared" si="91"/>
        <v>TAvi_Pas</v>
      </c>
      <c r="V309" s="266" t="str">
        <f t="shared" si="91"/>
        <v>WH2_3</v>
      </c>
      <c r="W309" s="266">
        <f t="shared" si="74"/>
        <v>0.025013577036883</v>
      </c>
      <c r="X309" s="266" t="s">
        <v>132</v>
      </c>
      <c r="Y309" s="266" t="s">
        <v>15</v>
      </c>
      <c r="AC309" s="266" t="s">
        <v>150</v>
      </c>
      <c r="AD309" s="266" t="str">
        <f t="shared" si="86"/>
        <v>TAvi_Pas</v>
      </c>
      <c r="AE309" s="266" t="str">
        <f t="shared" si="86"/>
        <v>WH2_3</v>
      </c>
      <c r="AF309" s="266">
        <f t="shared" si="76"/>
        <v>0.026652958693426</v>
      </c>
      <c r="AG309" s="266" t="s">
        <v>132</v>
      </c>
      <c r="AH309" s="266" t="s">
        <v>21</v>
      </c>
      <c r="AL309" s="266" t="s">
        <v>150</v>
      </c>
      <c r="AM309" s="266" t="str">
        <f t="shared" si="87"/>
        <v>TAvi_Pas</v>
      </c>
      <c r="AN309" s="266" t="str">
        <f t="shared" si="87"/>
        <v>WH2_3</v>
      </c>
      <c r="AO309" s="266">
        <f t="shared" si="78"/>
        <v>0.0252822319214758</v>
      </c>
      <c r="AP309" s="266" t="s">
        <v>132</v>
      </c>
      <c r="AQ309" s="266" t="s">
        <v>18</v>
      </c>
      <c r="AU309" s="266" t="s">
        <v>150</v>
      </c>
      <c r="AV309" s="266" t="str">
        <f t="shared" si="88"/>
        <v>TAvi_Pas</v>
      </c>
      <c r="AW309" s="266" t="str">
        <f t="shared" si="88"/>
        <v>WH2_3</v>
      </c>
      <c r="AX309" s="266">
        <f t="shared" si="80"/>
        <v>0.0240114562974125</v>
      </c>
      <c r="AY309" s="266" t="s">
        <v>132</v>
      </c>
      <c r="AZ309" s="266" t="s">
        <v>17</v>
      </c>
      <c r="BD309" s="266" t="s">
        <v>150</v>
      </c>
      <c r="BE309" s="266" t="str">
        <f t="shared" si="89"/>
        <v>TAvi_Pas</v>
      </c>
      <c r="BF309" s="266" t="str">
        <f t="shared" si="89"/>
        <v>WH2_3</v>
      </c>
      <c r="BG309" s="266">
        <f t="shared" si="85"/>
        <v>0.0252822319214758</v>
      </c>
      <c r="BH309" s="266" t="s">
        <v>132</v>
      </c>
      <c r="BI309" s="266" t="s">
        <v>19</v>
      </c>
      <c r="BM309" s="266" t="s">
        <v>150</v>
      </c>
      <c r="BN309" s="266" t="str">
        <f t="shared" si="90"/>
        <v>TAvi_Pas</v>
      </c>
      <c r="BO309" s="266" t="str">
        <f t="shared" si="90"/>
        <v>WH2_3</v>
      </c>
      <c r="BP309" s="266">
        <f t="shared" si="83"/>
        <v>0.0240114562974125</v>
      </c>
      <c r="BQ309" s="266" t="s">
        <v>132</v>
      </c>
      <c r="BR309" s="266" t="s">
        <v>16</v>
      </c>
    </row>
    <row r="310" spans="11:70">
      <c r="K310" s="266" t="s">
        <v>150</v>
      </c>
      <c r="L310" s="266" t="str">
        <f t="shared" si="84"/>
        <v>TAvi_Pas</v>
      </c>
      <c r="M310" s="266" t="str">
        <f t="shared" si="71"/>
        <v>WH4_5</v>
      </c>
      <c r="N310" s="266">
        <f t="shared" si="72"/>
        <v>0.0222223809455457</v>
      </c>
      <c r="O310" s="266" t="s">
        <v>132</v>
      </c>
      <c r="P310" s="266" t="s">
        <v>20</v>
      </c>
      <c r="T310" s="266" t="s">
        <v>150</v>
      </c>
      <c r="U310" s="266" t="str">
        <f t="shared" si="91"/>
        <v>TAvi_Pas</v>
      </c>
      <c r="V310" s="266" t="str">
        <f t="shared" si="91"/>
        <v>WH4_5</v>
      </c>
      <c r="W310" s="266">
        <f t="shared" si="74"/>
        <v>0.023696203770169</v>
      </c>
      <c r="X310" s="266" t="s">
        <v>132</v>
      </c>
      <c r="Y310" s="266" t="s">
        <v>15</v>
      </c>
      <c r="AC310" s="266" t="s">
        <v>150</v>
      </c>
      <c r="AD310" s="266" t="str">
        <f t="shared" si="86"/>
        <v>TAvi_Pas</v>
      </c>
      <c r="AE310" s="266" t="str">
        <f t="shared" si="86"/>
        <v>WH4_5</v>
      </c>
      <c r="AF310" s="266">
        <f t="shared" si="76"/>
        <v>0.0249170715686325</v>
      </c>
      <c r="AG310" s="266" t="s">
        <v>132</v>
      </c>
      <c r="AH310" s="266" t="s">
        <v>21</v>
      </c>
      <c r="AL310" s="266" t="s">
        <v>150</v>
      </c>
      <c r="AM310" s="266" t="str">
        <f t="shared" si="87"/>
        <v>TAvi_Pas</v>
      </c>
      <c r="AN310" s="266" t="str">
        <f t="shared" si="87"/>
        <v>WH4_5</v>
      </c>
      <c r="AO310" s="266">
        <f t="shared" si="78"/>
        <v>0.0239165993198236</v>
      </c>
      <c r="AP310" s="266" t="s">
        <v>132</v>
      </c>
      <c r="AQ310" s="266" t="s">
        <v>18</v>
      </c>
      <c r="AU310" s="266" t="s">
        <v>150</v>
      </c>
      <c r="AV310" s="266" t="str">
        <f t="shared" si="88"/>
        <v>TAvi_Pas</v>
      </c>
      <c r="AW310" s="266" t="str">
        <f t="shared" si="88"/>
        <v>WH4_5</v>
      </c>
      <c r="AX310" s="266">
        <f t="shared" si="80"/>
        <v>0.021583935635486</v>
      </c>
      <c r="AY310" s="266" t="s">
        <v>132</v>
      </c>
      <c r="AZ310" s="266" t="s">
        <v>17</v>
      </c>
      <c r="BD310" s="266" t="s">
        <v>150</v>
      </c>
      <c r="BE310" s="266" t="str">
        <f t="shared" si="89"/>
        <v>TAvi_Pas</v>
      </c>
      <c r="BF310" s="266" t="str">
        <f t="shared" si="89"/>
        <v>WH4_5</v>
      </c>
      <c r="BG310" s="266">
        <f t="shared" si="85"/>
        <v>0.0239165993198236</v>
      </c>
      <c r="BH310" s="266" t="s">
        <v>132</v>
      </c>
      <c r="BI310" s="266" t="s">
        <v>19</v>
      </c>
      <c r="BM310" s="266" t="s">
        <v>150</v>
      </c>
      <c r="BN310" s="266" t="str">
        <f t="shared" si="90"/>
        <v>TAvi_Pas</v>
      </c>
      <c r="BO310" s="266" t="str">
        <f t="shared" si="90"/>
        <v>WH4_5</v>
      </c>
      <c r="BP310" s="266">
        <f t="shared" si="83"/>
        <v>0.021583935635486</v>
      </c>
      <c r="BQ310" s="266" t="s">
        <v>132</v>
      </c>
      <c r="BR310" s="266" t="s">
        <v>16</v>
      </c>
    </row>
    <row r="311" spans="11:70">
      <c r="K311" s="330" t="s">
        <v>150</v>
      </c>
      <c r="L311" s="266" t="str">
        <f t="shared" si="84"/>
        <v>TAvi_Pas</v>
      </c>
      <c r="M311" s="266" t="str">
        <f t="shared" si="71"/>
        <v>WH6_7</v>
      </c>
      <c r="N311" s="266">
        <f t="shared" si="72"/>
        <v>0.0212585220509218</v>
      </c>
      <c r="O311" s="266" t="s">
        <v>132</v>
      </c>
      <c r="P311" s="266" t="s">
        <v>20</v>
      </c>
      <c r="T311" s="266" t="s">
        <v>150</v>
      </c>
      <c r="U311" s="266" t="str">
        <f t="shared" si="91"/>
        <v>TAvi_Pas</v>
      </c>
      <c r="V311" s="266" t="str">
        <f t="shared" si="91"/>
        <v>WH6_7</v>
      </c>
      <c r="W311" s="266">
        <f t="shared" si="74"/>
        <v>0.0235544674010497</v>
      </c>
      <c r="X311" s="266" t="s">
        <v>132</v>
      </c>
      <c r="Y311" s="266" t="s">
        <v>15</v>
      </c>
      <c r="AC311" s="266" t="s">
        <v>150</v>
      </c>
      <c r="AD311" s="266" t="str">
        <f t="shared" si="86"/>
        <v>TAvi_Pas</v>
      </c>
      <c r="AE311" s="266" t="str">
        <f t="shared" si="86"/>
        <v>WH6_7</v>
      </c>
      <c r="AF311" s="266">
        <f t="shared" si="76"/>
        <v>0.0223149487779418</v>
      </c>
      <c r="AG311" s="266" t="s">
        <v>132</v>
      </c>
      <c r="AH311" s="266" t="s">
        <v>21</v>
      </c>
      <c r="AL311" s="266" t="s">
        <v>150</v>
      </c>
      <c r="AM311" s="266" t="str">
        <f t="shared" si="87"/>
        <v>TAvi_Pas</v>
      </c>
      <c r="AN311" s="266" t="str">
        <f t="shared" si="87"/>
        <v>WH6_7</v>
      </c>
      <c r="AO311" s="266">
        <f t="shared" si="78"/>
        <v>0.0226308904433103</v>
      </c>
      <c r="AP311" s="266" t="s">
        <v>132</v>
      </c>
      <c r="AQ311" s="266" t="s">
        <v>18</v>
      </c>
      <c r="AU311" s="266" t="s">
        <v>150</v>
      </c>
      <c r="AV311" s="266" t="str">
        <f t="shared" si="88"/>
        <v>TAvi_Pas</v>
      </c>
      <c r="AW311" s="266" t="str">
        <f t="shared" si="88"/>
        <v>WH6_7</v>
      </c>
      <c r="AX311" s="266">
        <f t="shared" si="80"/>
        <v>0.0195664574996017</v>
      </c>
      <c r="AY311" s="266" t="s">
        <v>132</v>
      </c>
      <c r="AZ311" s="266" t="s">
        <v>17</v>
      </c>
      <c r="BD311" s="266" t="s">
        <v>150</v>
      </c>
      <c r="BE311" s="266" t="str">
        <f t="shared" si="89"/>
        <v>TAvi_Pas</v>
      </c>
      <c r="BF311" s="266" t="str">
        <f t="shared" si="89"/>
        <v>WH6_7</v>
      </c>
      <c r="BG311" s="266">
        <f t="shared" si="85"/>
        <v>0.0226308904433103</v>
      </c>
      <c r="BH311" s="266" t="s">
        <v>132</v>
      </c>
      <c r="BI311" s="266" t="s">
        <v>19</v>
      </c>
      <c r="BM311" s="266" t="s">
        <v>150</v>
      </c>
      <c r="BN311" s="266" t="str">
        <f t="shared" si="90"/>
        <v>TAvi_Pas</v>
      </c>
      <c r="BO311" s="266" t="str">
        <f t="shared" si="90"/>
        <v>WH6_7</v>
      </c>
      <c r="BP311" s="266">
        <f t="shared" si="83"/>
        <v>0.0195664574996017</v>
      </c>
      <c r="BQ311" s="266" t="s">
        <v>132</v>
      </c>
      <c r="BR311" s="266" t="s">
        <v>16</v>
      </c>
    </row>
    <row r="312" spans="11:70">
      <c r="K312" s="266" t="s">
        <v>150</v>
      </c>
      <c r="L312" s="266" t="str">
        <f t="shared" si="84"/>
        <v>TAvi_Pas</v>
      </c>
      <c r="M312" s="266" t="str">
        <f t="shared" si="71"/>
        <v>WH8_9</v>
      </c>
      <c r="N312" s="266">
        <f t="shared" si="72"/>
        <v>0.0207811308875425</v>
      </c>
      <c r="O312" s="266" t="s">
        <v>132</v>
      </c>
      <c r="P312" s="266" t="s">
        <v>20</v>
      </c>
      <c r="T312" s="266" t="s">
        <v>150</v>
      </c>
      <c r="U312" s="266" t="str">
        <f t="shared" si="91"/>
        <v>TAvi_Pas</v>
      </c>
      <c r="V312" s="266" t="str">
        <f t="shared" si="91"/>
        <v>WH8_9</v>
      </c>
      <c r="W312" s="266">
        <f t="shared" si="74"/>
        <v>0.0243002057667018</v>
      </c>
      <c r="X312" s="266" t="s">
        <v>132</v>
      </c>
      <c r="Y312" s="266" t="s">
        <v>15</v>
      </c>
      <c r="AC312" s="266" t="s">
        <v>150</v>
      </c>
      <c r="AD312" s="266" t="str">
        <f t="shared" si="86"/>
        <v>TAvi_Pas</v>
      </c>
      <c r="AE312" s="266" t="str">
        <f t="shared" si="86"/>
        <v>WH8_9</v>
      </c>
      <c r="AF312" s="266">
        <f t="shared" si="76"/>
        <v>0.0206945793819697</v>
      </c>
      <c r="AG312" s="266" t="s">
        <v>132</v>
      </c>
      <c r="AH312" s="266" t="s">
        <v>21</v>
      </c>
      <c r="AL312" s="266" t="s">
        <v>150</v>
      </c>
      <c r="AM312" s="266" t="str">
        <f t="shared" si="87"/>
        <v>TAvi_Pas</v>
      </c>
      <c r="AN312" s="266" t="str">
        <f t="shared" si="87"/>
        <v>WH8_9</v>
      </c>
      <c r="AO312" s="266">
        <f t="shared" si="78"/>
        <v>0.0221985165054664</v>
      </c>
      <c r="AP312" s="266" t="s">
        <v>132</v>
      </c>
      <c r="AQ312" s="266" t="s">
        <v>18</v>
      </c>
      <c r="AU312" s="266" t="s">
        <v>150</v>
      </c>
      <c r="AV312" s="266" t="str">
        <f t="shared" si="88"/>
        <v>TAvi_Pas</v>
      </c>
      <c r="AW312" s="266" t="str">
        <f t="shared" si="88"/>
        <v>WH8_9</v>
      </c>
      <c r="AX312" s="266">
        <f t="shared" si="80"/>
        <v>0.0189268898351184</v>
      </c>
      <c r="AY312" s="266" t="s">
        <v>132</v>
      </c>
      <c r="AZ312" s="266" t="s">
        <v>17</v>
      </c>
      <c r="BD312" s="266" t="s">
        <v>150</v>
      </c>
      <c r="BE312" s="266" t="str">
        <f t="shared" si="89"/>
        <v>TAvi_Pas</v>
      </c>
      <c r="BF312" s="266" t="str">
        <f t="shared" si="89"/>
        <v>WH8_9</v>
      </c>
      <c r="BG312" s="266">
        <f t="shared" si="85"/>
        <v>0.0221985165054664</v>
      </c>
      <c r="BH312" s="266" t="s">
        <v>132</v>
      </c>
      <c r="BI312" s="266" t="s">
        <v>19</v>
      </c>
      <c r="BM312" s="266" t="s">
        <v>150</v>
      </c>
      <c r="BN312" s="266" t="str">
        <f t="shared" si="90"/>
        <v>TAvi_Pas</v>
      </c>
      <c r="BO312" s="266" t="str">
        <f t="shared" si="90"/>
        <v>WH8_9</v>
      </c>
      <c r="BP312" s="266">
        <f t="shared" si="83"/>
        <v>0.0189268898351184</v>
      </c>
      <c r="BQ312" s="266" t="s">
        <v>132</v>
      </c>
      <c r="BR312" s="266" t="s">
        <v>16</v>
      </c>
    </row>
    <row r="313" spans="11:70">
      <c r="K313" s="266" t="s">
        <v>150</v>
      </c>
      <c r="L313" s="266" t="str">
        <f t="shared" si="84"/>
        <v>TAvi_Pas</v>
      </c>
      <c r="M313" s="266" t="str">
        <f t="shared" si="71"/>
        <v>WH10_11</v>
      </c>
      <c r="N313" s="266">
        <f t="shared" si="72"/>
        <v>0.0207247431264493</v>
      </c>
      <c r="O313" s="266" t="s">
        <v>132</v>
      </c>
      <c r="P313" s="266" t="s">
        <v>20</v>
      </c>
      <c r="T313" s="266" t="s">
        <v>150</v>
      </c>
      <c r="U313" s="266" t="str">
        <f t="shared" si="91"/>
        <v>TAvi_Pas</v>
      </c>
      <c r="V313" s="266" t="str">
        <f t="shared" si="91"/>
        <v>WH10_11</v>
      </c>
      <c r="W313" s="266">
        <f t="shared" si="74"/>
        <v>0.0269606064596627</v>
      </c>
      <c r="X313" s="266" t="s">
        <v>132</v>
      </c>
      <c r="Y313" s="266" t="s">
        <v>15</v>
      </c>
      <c r="AC313" s="266" t="s">
        <v>150</v>
      </c>
      <c r="AD313" s="266" t="str">
        <f t="shared" si="86"/>
        <v>TAvi_Pas</v>
      </c>
      <c r="AE313" s="266" t="str">
        <f t="shared" si="86"/>
        <v>WH10_11</v>
      </c>
      <c r="AF313" s="266">
        <f t="shared" si="76"/>
        <v>0.0203373562220637</v>
      </c>
      <c r="AG313" s="266" t="s">
        <v>132</v>
      </c>
      <c r="AH313" s="266" t="s">
        <v>21</v>
      </c>
      <c r="AL313" s="266" t="s">
        <v>150</v>
      </c>
      <c r="AM313" s="266" t="str">
        <f t="shared" si="87"/>
        <v>TAvi_Pas</v>
      </c>
      <c r="AN313" s="266" t="str">
        <f t="shared" si="87"/>
        <v>WH10_11</v>
      </c>
      <c r="AO313" s="266">
        <f t="shared" si="78"/>
        <v>0.0228944317474162</v>
      </c>
      <c r="AP313" s="266" t="s">
        <v>132</v>
      </c>
      <c r="AQ313" s="266" t="s">
        <v>18</v>
      </c>
      <c r="AU313" s="266" t="s">
        <v>150</v>
      </c>
      <c r="AV313" s="266" t="str">
        <f t="shared" si="88"/>
        <v>TAvi_Pas</v>
      </c>
      <c r="AW313" s="266" t="str">
        <f t="shared" si="88"/>
        <v>WH10_11</v>
      </c>
      <c r="AX313" s="266">
        <f t="shared" si="80"/>
        <v>0.0193167729407143</v>
      </c>
      <c r="AY313" s="266" t="s">
        <v>132</v>
      </c>
      <c r="AZ313" s="266" t="s">
        <v>17</v>
      </c>
      <c r="BD313" s="266" t="s">
        <v>150</v>
      </c>
      <c r="BE313" s="266" t="str">
        <f t="shared" si="89"/>
        <v>TAvi_Pas</v>
      </c>
      <c r="BF313" s="266" t="str">
        <f t="shared" si="89"/>
        <v>WH10_11</v>
      </c>
      <c r="BG313" s="266">
        <f t="shared" si="85"/>
        <v>0.0228944317474162</v>
      </c>
      <c r="BH313" s="266" t="s">
        <v>132</v>
      </c>
      <c r="BI313" s="266" t="s">
        <v>19</v>
      </c>
      <c r="BM313" s="266" t="s">
        <v>150</v>
      </c>
      <c r="BN313" s="266" t="str">
        <f t="shared" si="90"/>
        <v>TAvi_Pas</v>
      </c>
      <c r="BO313" s="266" t="str">
        <f t="shared" si="90"/>
        <v>WH10_11</v>
      </c>
      <c r="BP313" s="266">
        <f t="shared" si="83"/>
        <v>0.0193167729407143</v>
      </c>
      <c r="BQ313" s="266" t="s">
        <v>132</v>
      </c>
      <c r="BR313" s="266" t="s">
        <v>16</v>
      </c>
    </row>
    <row r="314" spans="11:70">
      <c r="K314" s="266" t="s">
        <v>150</v>
      </c>
      <c r="L314" s="266" t="str">
        <f t="shared" si="84"/>
        <v>TAvi_Pas</v>
      </c>
      <c r="M314" s="266" t="str">
        <f t="shared" si="71"/>
        <v>WH12_13</v>
      </c>
      <c r="N314" s="266">
        <f t="shared" si="72"/>
        <v>0.0213134263086159</v>
      </c>
      <c r="O314" s="266" t="s">
        <v>132</v>
      </c>
      <c r="P314" s="266" t="s">
        <v>20</v>
      </c>
      <c r="T314" s="266" t="s">
        <v>150</v>
      </c>
      <c r="U314" s="266" t="str">
        <f t="shared" si="91"/>
        <v>TAvi_Pas</v>
      </c>
      <c r="V314" s="266" t="str">
        <f t="shared" si="91"/>
        <v>WH12_13</v>
      </c>
      <c r="W314" s="266">
        <f t="shared" si="74"/>
        <v>0.0281941532212526</v>
      </c>
      <c r="X314" s="266" t="s">
        <v>132</v>
      </c>
      <c r="Y314" s="266" t="s">
        <v>15</v>
      </c>
      <c r="AC314" s="266" t="s">
        <v>150</v>
      </c>
      <c r="AD314" s="266" t="str">
        <f t="shared" si="86"/>
        <v>TAvi_Pas</v>
      </c>
      <c r="AE314" s="266" t="str">
        <f t="shared" si="86"/>
        <v>WH12_13</v>
      </c>
      <c r="AF314" s="266">
        <f t="shared" si="76"/>
        <v>0.0215779233299048</v>
      </c>
      <c r="AG314" s="266" t="s">
        <v>132</v>
      </c>
      <c r="AH314" s="266" t="s">
        <v>21</v>
      </c>
      <c r="AL314" s="266" t="s">
        <v>150</v>
      </c>
      <c r="AM314" s="266" t="str">
        <f t="shared" si="87"/>
        <v>TAvi_Pas</v>
      </c>
      <c r="AN314" s="266" t="str">
        <f t="shared" si="87"/>
        <v>WH12_13</v>
      </c>
      <c r="AO314" s="266">
        <f t="shared" si="78"/>
        <v>0.0243699220566265</v>
      </c>
      <c r="AP314" s="266" t="s">
        <v>132</v>
      </c>
      <c r="AQ314" s="266" t="s">
        <v>18</v>
      </c>
      <c r="AU314" s="266" t="s">
        <v>150</v>
      </c>
      <c r="AV314" s="266" t="str">
        <f t="shared" si="88"/>
        <v>TAvi_Pas</v>
      </c>
      <c r="AW314" s="266" t="str">
        <f t="shared" si="88"/>
        <v>WH12_13</v>
      </c>
      <c r="AX314" s="266">
        <f t="shared" si="80"/>
        <v>0.0217136791659968</v>
      </c>
      <c r="AY314" s="266" t="s">
        <v>132</v>
      </c>
      <c r="AZ314" s="266" t="s">
        <v>17</v>
      </c>
      <c r="BD314" s="266" t="s">
        <v>150</v>
      </c>
      <c r="BE314" s="266" t="str">
        <f t="shared" si="89"/>
        <v>TAvi_Pas</v>
      </c>
      <c r="BF314" s="266" t="str">
        <f t="shared" si="89"/>
        <v>WH12_13</v>
      </c>
      <c r="BG314" s="266">
        <f t="shared" si="85"/>
        <v>0.0243699220566265</v>
      </c>
      <c r="BH314" s="266" t="s">
        <v>132</v>
      </c>
      <c r="BI314" s="266" t="s">
        <v>19</v>
      </c>
      <c r="BM314" s="266" t="s">
        <v>150</v>
      </c>
      <c r="BN314" s="266" t="str">
        <f t="shared" si="90"/>
        <v>TAvi_Pas</v>
      </c>
      <c r="BO314" s="266" t="str">
        <f t="shared" si="90"/>
        <v>WH12_13</v>
      </c>
      <c r="BP314" s="266">
        <f t="shared" si="83"/>
        <v>0.0217136791659968</v>
      </c>
      <c r="BQ314" s="266" t="s">
        <v>132</v>
      </c>
      <c r="BR314" s="266" t="s">
        <v>16</v>
      </c>
    </row>
    <row r="315" spans="11:70">
      <c r="K315" s="330" t="s">
        <v>150</v>
      </c>
      <c r="L315" s="266" t="str">
        <f t="shared" si="84"/>
        <v>TAvi_Pas</v>
      </c>
      <c r="M315" s="266" t="str">
        <f t="shared" si="71"/>
        <v>WH14_15</v>
      </c>
      <c r="N315" s="266">
        <f t="shared" si="72"/>
        <v>0.0224691056303517</v>
      </c>
      <c r="O315" s="266" t="s">
        <v>132</v>
      </c>
      <c r="P315" s="266" t="s">
        <v>20</v>
      </c>
      <c r="T315" s="266" t="s">
        <v>150</v>
      </c>
      <c r="U315" s="266" t="str">
        <f t="shared" si="91"/>
        <v>TAvi_Pas</v>
      </c>
      <c r="V315" s="266" t="str">
        <f t="shared" si="91"/>
        <v>WH14_15</v>
      </c>
      <c r="W315" s="266">
        <f t="shared" si="74"/>
        <v>0.0277591077183275</v>
      </c>
      <c r="X315" s="266" t="s">
        <v>132</v>
      </c>
      <c r="Y315" s="266" t="s">
        <v>15</v>
      </c>
      <c r="AC315" s="266" t="s">
        <v>150</v>
      </c>
      <c r="AD315" s="266" t="str">
        <f t="shared" si="86"/>
        <v>TAvi_Pas</v>
      </c>
      <c r="AE315" s="266" t="str">
        <f t="shared" si="86"/>
        <v>WH14_15</v>
      </c>
      <c r="AF315" s="266">
        <f t="shared" si="76"/>
        <v>0.0244372230846757</v>
      </c>
      <c r="AG315" s="266" t="s">
        <v>132</v>
      </c>
      <c r="AH315" s="266" t="s">
        <v>21</v>
      </c>
      <c r="AL315" s="266" t="s">
        <v>150</v>
      </c>
      <c r="AM315" s="266" t="str">
        <f t="shared" si="87"/>
        <v>TAvi_Pas</v>
      </c>
      <c r="AN315" s="266" t="str">
        <f t="shared" si="87"/>
        <v>WH14_15</v>
      </c>
      <c r="AO315" s="266">
        <f t="shared" si="78"/>
        <v>0.0252966565536165</v>
      </c>
      <c r="AP315" s="266" t="s">
        <v>132</v>
      </c>
      <c r="AQ315" s="266" t="s">
        <v>18</v>
      </c>
      <c r="AU315" s="266" t="s">
        <v>150</v>
      </c>
      <c r="AV315" s="266" t="str">
        <f t="shared" si="88"/>
        <v>TAvi_Pas</v>
      </c>
      <c r="AW315" s="266" t="str">
        <f t="shared" si="88"/>
        <v>WH14_15</v>
      </c>
      <c r="AX315" s="266">
        <f t="shared" si="80"/>
        <v>0.0231546162990083</v>
      </c>
      <c r="AY315" s="266" t="s">
        <v>132</v>
      </c>
      <c r="AZ315" s="266" t="s">
        <v>17</v>
      </c>
      <c r="BD315" s="266" t="s">
        <v>150</v>
      </c>
      <c r="BE315" s="266" t="str">
        <f t="shared" si="89"/>
        <v>TAvi_Pas</v>
      </c>
      <c r="BF315" s="266" t="str">
        <f t="shared" si="89"/>
        <v>WH14_15</v>
      </c>
      <c r="BG315" s="266">
        <f t="shared" si="85"/>
        <v>0.0252966565536165</v>
      </c>
      <c r="BH315" s="266" t="s">
        <v>132</v>
      </c>
      <c r="BI315" s="266" t="s">
        <v>19</v>
      </c>
      <c r="BM315" s="266" t="s">
        <v>150</v>
      </c>
      <c r="BN315" s="266" t="str">
        <f t="shared" si="90"/>
        <v>TAvi_Pas</v>
      </c>
      <c r="BO315" s="266" t="str">
        <f t="shared" si="90"/>
        <v>WH14_15</v>
      </c>
      <c r="BP315" s="266">
        <f t="shared" si="83"/>
        <v>0.0231546162990083</v>
      </c>
      <c r="BQ315" s="266" t="s">
        <v>132</v>
      </c>
      <c r="BR315" s="266" t="s">
        <v>16</v>
      </c>
    </row>
    <row r="316" spans="11:70">
      <c r="K316" s="266" t="s">
        <v>150</v>
      </c>
      <c r="L316" s="266" t="str">
        <f t="shared" si="84"/>
        <v>TAvi_Pas</v>
      </c>
      <c r="M316" s="266" t="str">
        <f t="shared" si="71"/>
        <v>WH16_17</v>
      </c>
      <c r="N316" s="266">
        <f t="shared" si="72"/>
        <v>0.0228058793544892</v>
      </c>
      <c r="O316" s="266" t="s">
        <v>132</v>
      </c>
      <c r="P316" s="266" t="s">
        <v>20</v>
      </c>
      <c r="T316" s="266" t="s">
        <v>150</v>
      </c>
      <c r="U316" s="266" t="str">
        <f t="shared" si="91"/>
        <v>TAvi_Pas</v>
      </c>
      <c r="V316" s="266" t="str">
        <f t="shared" si="91"/>
        <v>WH16_17</v>
      </c>
      <c r="W316" s="266">
        <f t="shared" si="74"/>
        <v>0.0270225001421144</v>
      </c>
      <c r="X316" s="266" t="s">
        <v>132</v>
      </c>
      <c r="Y316" s="266" t="s">
        <v>15</v>
      </c>
      <c r="AC316" s="266" t="s">
        <v>150</v>
      </c>
      <c r="AD316" s="266" t="str">
        <f t="shared" si="86"/>
        <v>TAvi_Pas</v>
      </c>
      <c r="AE316" s="266" t="str">
        <f t="shared" si="86"/>
        <v>WH16_17</v>
      </c>
      <c r="AF316" s="266">
        <f t="shared" si="76"/>
        <v>0.0257055276901567</v>
      </c>
      <c r="AG316" s="266" t="s">
        <v>132</v>
      </c>
      <c r="AH316" s="266" t="s">
        <v>21</v>
      </c>
      <c r="AL316" s="266" t="s">
        <v>150</v>
      </c>
      <c r="AM316" s="266" t="str">
        <f t="shared" si="87"/>
        <v>TAvi_Pas</v>
      </c>
      <c r="AN316" s="266" t="str">
        <f t="shared" si="87"/>
        <v>WH16_17</v>
      </c>
      <c r="AO316" s="266">
        <f t="shared" si="78"/>
        <v>0.0253035348263485</v>
      </c>
      <c r="AP316" s="266" t="s">
        <v>132</v>
      </c>
      <c r="AQ316" s="266" t="s">
        <v>18</v>
      </c>
      <c r="AU316" s="266" t="s">
        <v>150</v>
      </c>
      <c r="AV316" s="266" t="str">
        <f t="shared" si="88"/>
        <v>TAvi_Pas</v>
      </c>
      <c r="AW316" s="266" t="str">
        <f t="shared" si="88"/>
        <v>WH16_17</v>
      </c>
      <c r="AX316" s="266">
        <f t="shared" si="80"/>
        <v>0.0233585702637121</v>
      </c>
      <c r="AY316" s="266" t="s">
        <v>132</v>
      </c>
      <c r="AZ316" s="266" t="s">
        <v>17</v>
      </c>
      <c r="BD316" s="266" t="s">
        <v>150</v>
      </c>
      <c r="BE316" s="266" t="str">
        <f t="shared" si="89"/>
        <v>TAvi_Pas</v>
      </c>
      <c r="BF316" s="266" t="str">
        <f t="shared" si="89"/>
        <v>WH16_17</v>
      </c>
      <c r="BG316" s="266">
        <f t="shared" si="85"/>
        <v>0.0253035348263485</v>
      </c>
      <c r="BH316" s="266" t="s">
        <v>132</v>
      </c>
      <c r="BI316" s="266" t="s">
        <v>19</v>
      </c>
      <c r="BM316" s="266" t="s">
        <v>150</v>
      </c>
      <c r="BN316" s="266" t="str">
        <f t="shared" si="90"/>
        <v>TAvi_Pas</v>
      </c>
      <c r="BO316" s="266" t="str">
        <f t="shared" si="90"/>
        <v>WH16_17</v>
      </c>
      <c r="BP316" s="266">
        <f t="shared" si="83"/>
        <v>0.0233585702637121</v>
      </c>
      <c r="BQ316" s="266" t="s">
        <v>132</v>
      </c>
      <c r="BR316" s="266" t="s">
        <v>16</v>
      </c>
    </row>
    <row r="317" spans="11:70">
      <c r="K317" s="266" t="s">
        <v>150</v>
      </c>
      <c r="L317" s="266" t="str">
        <f t="shared" si="84"/>
        <v>TAvi_Pas</v>
      </c>
      <c r="M317" s="266" t="str">
        <f t="shared" si="71"/>
        <v>WH18_19</v>
      </c>
      <c r="N317" s="266">
        <f t="shared" si="72"/>
        <v>0.0228335510535675</v>
      </c>
      <c r="O317" s="266" t="s">
        <v>132</v>
      </c>
      <c r="P317" s="266" t="s">
        <v>20</v>
      </c>
      <c r="T317" s="266" t="s">
        <v>150</v>
      </c>
      <c r="U317" s="266" t="str">
        <f t="shared" si="91"/>
        <v>TAvi_Pas</v>
      </c>
      <c r="V317" s="266" t="str">
        <f t="shared" si="91"/>
        <v>WH18_19</v>
      </c>
      <c r="W317" s="266">
        <f t="shared" si="74"/>
        <v>0.0267517944660614</v>
      </c>
      <c r="X317" s="266" t="s">
        <v>132</v>
      </c>
      <c r="Y317" s="266" t="s">
        <v>15</v>
      </c>
      <c r="AC317" s="266" t="s">
        <v>150</v>
      </c>
      <c r="AD317" s="266" t="str">
        <f t="shared" si="86"/>
        <v>TAvi_Pas</v>
      </c>
      <c r="AE317" s="266" t="str">
        <f t="shared" si="86"/>
        <v>WH18_19</v>
      </c>
      <c r="AF317" s="266">
        <f t="shared" si="76"/>
        <v>0.0255927943653416</v>
      </c>
      <c r="AG317" s="266" t="s">
        <v>132</v>
      </c>
      <c r="AH317" s="266" t="s">
        <v>21</v>
      </c>
      <c r="AL317" s="266" t="s">
        <v>150</v>
      </c>
      <c r="AM317" s="266" t="str">
        <f t="shared" si="87"/>
        <v>TAvi_Pas</v>
      </c>
      <c r="AN317" s="266" t="str">
        <f t="shared" si="87"/>
        <v>WH18_19</v>
      </c>
      <c r="AO317" s="266">
        <f t="shared" si="78"/>
        <v>0.0249695860312862</v>
      </c>
      <c r="AP317" s="266" t="s">
        <v>132</v>
      </c>
      <c r="AQ317" s="266" t="s">
        <v>18</v>
      </c>
      <c r="AU317" s="266" t="s">
        <v>150</v>
      </c>
      <c r="AV317" s="266" t="str">
        <f t="shared" si="88"/>
        <v>TAvi_Pas</v>
      </c>
      <c r="AW317" s="266" t="str">
        <f t="shared" si="88"/>
        <v>WH18_19</v>
      </c>
      <c r="AX317" s="266">
        <f t="shared" si="80"/>
        <v>0.023127630615324</v>
      </c>
      <c r="AY317" s="266" t="s">
        <v>132</v>
      </c>
      <c r="AZ317" s="266" t="s">
        <v>17</v>
      </c>
      <c r="BD317" s="266" t="s">
        <v>150</v>
      </c>
      <c r="BE317" s="266" t="str">
        <f t="shared" si="89"/>
        <v>TAvi_Pas</v>
      </c>
      <c r="BF317" s="266" t="str">
        <f t="shared" si="89"/>
        <v>WH18_19</v>
      </c>
      <c r="BG317" s="266">
        <f t="shared" si="85"/>
        <v>0.0249695860312862</v>
      </c>
      <c r="BH317" s="266" t="s">
        <v>132</v>
      </c>
      <c r="BI317" s="266" t="s">
        <v>19</v>
      </c>
      <c r="BM317" s="266" t="s">
        <v>150</v>
      </c>
      <c r="BN317" s="266" t="str">
        <f t="shared" si="90"/>
        <v>TAvi_Pas</v>
      </c>
      <c r="BO317" s="266" t="str">
        <f t="shared" si="90"/>
        <v>WH18_19</v>
      </c>
      <c r="BP317" s="266">
        <f t="shared" si="83"/>
        <v>0.023127630615324</v>
      </c>
      <c r="BQ317" s="266" t="s">
        <v>132</v>
      </c>
      <c r="BR317" s="266" t="s">
        <v>16</v>
      </c>
    </row>
    <row r="318" spans="11:70">
      <c r="K318" s="266" t="s">
        <v>150</v>
      </c>
      <c r="L318" s="266" t="str">
        <f t="shared" si="84"/>
        <v>TAvi_Pas</v>
      </c>
      <c r="M318" s="266" t="str">
        <f t="shared" si="71"/>
        <v>WH20_21</v>
      </c>
      <c r="N318" s="266">
        <f t="shared" si="72"/>
        <v>0.0227154557821904</v>
      </c>
      <c r="O318" s="266" t="s">
        <v>132</v>
      </c>
      <c r="P318" s="266" t="s">
        <v>20</v>
      </c>
      <c r="T318" s="266" t="s">
        <v>150</v>
      </c>
      <c r="U318" s="266" t="str">
        <f t="shared" si="91"/>
        <v>TAvi_Pas</v>
      </c>
      <c r="V318" s="266" t="str">
        <f t="shared" si="91"/>
        <v>WH20_21</v>
      </c>
      <c r="W318" s="266">
        <f t="shared" si="74"/>
        <v>0.0283933513791526</v>
      </c>
      <c r="X318" s="266" t="s">
        <v>132</v>
      </c>
      <c r="Y318" s="266" t="s">
        <v>15</v>
      </c>
      <c r="AC318" s="266" t="s">
        <v>150</v>
      </c>
      <c r="AD318" s="266" t="str">
        <f t="shared" si="86"/>
        <v>TAvi_Pas</v>
      </c>
      <c r="AE318" s="266" t="str">
        <f t="shared" si="86"/>
        <v>WH20_21</v>
      </c>
      <c r="AF318" s="266">
        <f t="shared" si="76"/>
        <v>0.0251280963570105</v>
      </c>
      <c r="AG318" s="266" t="s">
        <v>132</v>
      </c>
      <c r="AH318" s="266" t="s">
        <v>21</v>
      </c>
      <c r="AL318" s="266" t="s">
        <v>150</v>
      </c>
      <c r="AM318" s="266" t="str">
        <f t="shared" si="87"/>
        <v>TAvi_Pas</v>
      </c>
      <c r="AN318" s="266" t="str">
        <f t="shared" si="87"/>
        <v>WH20_21</v>
      </c>
      <c r="AO318" s="266">
        <f t="shared" si="78"/>
        <v>0.0251936667769471</v>
      </c>
      <c r="AP318" s="266" t="s">
        <v>132</v>
      </c>
      <c r="AQ318" s="266" t="s">
        <v>18</v>
      </c>
      <c r="AU318" s="266" t="s">
        <v>150</v>
      </c>
      <c r="AV318" s="266" t="str">
        <f t="shared" si="88"/>
        <v>TAvi_Pas</v>
      </c>
      <c r="AW318" s="266" t="str">
        <f t="shared" si="88"/>
        <v>WH20_21</v>
      </c>
      <c r="AX318" s="266">
        <f t="shared" si="80"/>
        <v>0.0230669226777415</v>
      </c>
      <c r="AY318" s="266" t="s">
        <v>132</v>
      </c>
      <c r="AZ318" s="266" t="s">
        <v>17</v>
      </c>
      <c r="BD318" s="266" t="s">
        <v>150</v>
      </c>
      <c r="BE318" s="266" t="str">
        <f t="shared" si="89"/>
        <v>TAvi_Pas</v>
      </c>
      <c r="BF318" s="266" t="str">
        <f t="shared" si="89"/>
        <v>WH20_21</v>
      </c>
      <c r="BG318" s="266">
        <f t="shared" si="85"/>
        <v>0.0251936667769471</v>
      </c>
      <c r="BH318" s="266" t="s">
        <v>132</v>
      </c>
      <c r="BI318" s="266" t="s">
        <v>19</v>
      </c>
      <c r="BM318" s="266" t="s">
        <v>150</v>
      </c>
      <c r="BN318" s="266" t="str">
        <f t="shared" si="90"/>
        <v>TAvi_Pas</v>
      </c>
      <c r="BO318" s="266" t="str">
        <f t="shared" si="90"/>
        <v>WH20_21</v>
      </c>
      <c r="BP318" s="266">
        <f t="shared" si="83"/>
        <v>0.0230669226777415</v>
      </c>
      <c r="BQ318" s="266" t="s">
        <v>132</v>
      </c>
      <c r="BR318" s="266" t="s">
        <v>16</v>
      </c>
    </row>
    <row r="319" spans="11:70">
      <c r="K319" s="330" t="s">
        <v>150</v>
      </c>
      <c r="L319" s="266" t="str">
        <f t="shared" si="84"/>
        <v>TAvi_Pas</v>
      </c>
      <c r="M319" s="266" t="str">
        <f t="shared" si="71"/>
        <v>WH22_23</v>
      </c>
      <c r="N319" s="266">
        <f t="shared" si="72"/>
        <v>0.0228898262899369</v>
      </c>
      <c r="O319" s="266" t="s">
        <v>132</v>
      </c>
      <c r="P319" s="266" t="s">
        <v>20</v>
      </c>
      <c r="T319" s="266" t="s">
        <v>150</v>
      </c>
      <c r="U319" s="266" t="str">
        <f t="shared" si="91"/>
        <v>TAvi_Pas</v>
      </c>
      <c r="V319" s="266" t="str">
        <f t="shared" si="91"/>
        <v>WH22_23</v>
      </c>
      <c r="W319" s="266">
        <f t="shared" si="74"/>
        <v>0.0283097816617008</v>
      </c>
      <c r="X319" s="266" t="s">
        <v>132</v>
      </c>
      <c r="Y319" s="266" t="s">
        <v>15</v>
      </c>
      <c r="AC319" s="266" t="s">
        <v>150</v>
      </c>
      <c r="AD319" s="266" t="str">
        <f t="shared" si="86"/>
        <v>TAvi_Pas</v>
      </c>
      <c r="AE319" s="266" t="str">
        <f t="shared" si="86"/>
        <v>WH22_23</v>
      </c>
      <c r="AF319" s="266">
        <f t="shared" si="76"/>
        <v>0.0254920738775338</v>
      </c>
      <c r="AG319" s="266" t="s">
        <v>132</v>
      </c>
      <c r="AH319" s="266" t="s">
        <v>21</v>
      </c>
      <c r="AL319" s="266" t="s">
        <v>150</v>
      </c>
      <c r="AM319" s="266" t="str">
        <f t="shared" si="87"/>
        <v>TAvi_Pas</v>
      </c>
      <c r="AN319" s="266" t="str">
        <f t="shared" si="87"/>
        <v>WH22_23</v>
      </c>
      <c r="AO319" s="266">
        <f t="shared" si="78"/>
        <v>0.025793097568826</v>
      </c>
      <c r="AP319" s="266" t="s">
        <v>132</v>
      </c>
      <c r="AQ319" s="266" t="s">
        <v>18</v>
      </c>
      <c r="AU319" s="266" t="s">
        <v>150</v>
      </c>
      <c r="AV319" s="266" t="str">
        <f t="shared" si="88"/>
        <v>TAvi_Pas</v>
      </c>
      <c r="AW319" s="266" t="str">
        <f t="shared" si="88"/>
        <v>WH22_23</v>
      </c>
      <c r="AX319" s="266">
        <f t="shared" si="80"/>
        <v>0.0246581494217923</v>
      </c>
      <c r="AY319" s="266" t="s">
        <v>132</v>
      </c>
      <c r="AZ319" s="266" t="s">
        <v>17</v>
      </c>
      <c r="BD319" s="266" t="s">
        <v>150</v>
      </c>
      <c r="BE319" s="266" t="str">
        <f t="shared" si="89"/>
        <v>TAvi_Pas</v>
      </c>
      <c r="BF319" s="266" t="str">
        <f t="shared" si="89"/>
        <v>WH22_23</v>
      </c>
      <c r="BG319" s="266">
        <f t="shared" si="85"/>
        <v>0.025793097568826</v>
      </c>
      <c r="BH319" s="266" t="s">
        <v>132</v>
      </c>
      <c r="BI319" s="266" t="s">
        <v>19</v>
      </c>
      <c r="BM319" s="266" t="s">
        <v>150</v>
      </c>
      <c r="BN319" s="266" t="str">
        <f t="shared" si="90"/>
        <v>TAvi_Pas</v>
      </c>
      <c r="BO319" s="266" t="str">
        <f t="shared" si="90"/>
        <v>WH22_23</v>
      </c>
      <c r="BP319" s="266">
        <f t="shared" si="83"/>
        <v>0.0246581494217923</v>
      </c>
      <c r="BQ319" s="266" t="s">
        <v>132</v>
      </c>
      <c r="BR319" s="266" t="s">
        <v>16</v>
      </c>
    </row>
    <row r="320" spans="11:70">
      <c r="K320" s="266" t="s">
        <v>150</v>
      </c>
      <c r="L320" s="266" t="str">
        <f>C15</f>
        <v>TNav</v>
      </c>
      <c r="M320" s="266" t="str">
        <f t="shared" ref="M320:M383" si="92">M272</f>
        <v>RH0_1</v>
      </c>
      <c r="N320" s="266">
        <f t="shared" si="72"/>
        <v>0.0207246590371655</v>
      </c>
      <c r="O320" s="266" t="s">
        <v>132</v>
      </c>
      <c r="P320" s="266" t="s">
        <v>20</v>
      </c>
      <c r="T320" s="266" t="s">
        <v>150</v>
      </c>
      <c r="U320" s="266" t="str">
        <f t="shared" si="91"/>
        <v>TNav</v>
      </c>
      <c r="V320" s="266" t="str">
        <f t="shared" si="91"/>
        <v>RH0_1</v>
      </c>
      <c r="W320" s="266">
        <f t="shared" si="74"/>
        <v>0.0211149417251545</v>
      </c>
      <c r="X320" s="266" t="s">
        <v>132</v>
      </c>
      <c r="Y320" s="266" t="s">
        <v>15</v>
      </c>
      <c r="AC320" s="266" t="s">
        <v>150</v>
      </c>
      <c r="AD320" s="266" t="str">
        <f t="shared" ref="AD320:AE367" si="93">U320</f>
        <v>TNav</v>
      </c>
      <c r="AE320" s="266" t="str">
        <f t="shared" si="93"/>
        <v>RH0_1</v>
      </c>
      <c r="AF320" s="266">
        <f t="shared" si="76"/>
        <v>0.0215588607712188</v>
      </c>
      <c r="AG320" s="266" t="s">
        <v>132</v>
      </c>
      <c r="AH320" s="266" t="s">
        <v>21</v>
      </c>
      <c r="AL320" s="266" t="s">
        <v>150</v>
      </c>
      <c r="AM320" s="266" t="str">
        <f t="shared" ref="AM320:AN367" si="94">AD320</f>
        <v>TNav</v>
      </c>
      <c r="AN320" s="266" t="str">
        <f t="shared" si="94"/>
        <v>RH0_1</v>
      </c>
      <c r="AO320" s="266">
        <f t="shared" si="78"/>
        <v>0.0211002816156798</v>
      </c>
      <c r="AP320" s="266" t="s">
        <v>132</v>
      </c>
      <c r="AQ320" s="266" t="s">
        <v>18</v>
      </c>
      <c r="AU320" s="266" t="s">
        <v>150</v>
      </c>
      <c r="AV320" s="266" t="str">
        <f t="shared" ref="AV320:AW367" si="95">AM320</f>
        <v>TNav</v>
      </c>
      <c r="AW320" s="266" t="str">
        <f t="shared" si="95"/>
        <v>RH0_1</v>
      </c>
      <c r="AX320" s="266">
        <f t="shared" si="80"/>
        <v>0.0216553453978117</v>
      </c>
      <c r="AY320" s="266" t="s">
        <v>132</v>
      </c>
      <c r="AZ320" s="266" t="s">
        <v>17</v>
      </c>
      <c r="BD320" s="266" t="s">
        <v>150</v>
      </c>
      <c r="BE320" s="266" t="str">
        <f t="shared" ref="BE320:BF367" si="96">AV320</f>
        <v>TNav</v>
      </c>
      <c r="BF320" s="266" t="str">
        <f t="shared" si="96"/>
        <v>RH0_1</v>
      </c>
      <c r="BG320" s="266">
        <f t="shared" si="85"/>
        <v>0.0211002816156798</v>
      </c>
      <c r="BH320" s="266" t="s">
        <v>132</v>
      </c>
      <c r="BI320" s="266" t="s">
        <v>19</v>
      </c>
      <c r="BM320" s="266" t="s">
        <v>150</v>
      </c>
      <c r="BN320" s="266" t="str">
        <f t="shared" ref="BN320:BO367" si="97">BE320</f>
        <v>TNav</v>
      </c>
      <c r="BO320" s="266" t="str">
        <f t="shared" si="97"/>
        <v>RH0_1</v>
      </c>
      <c r="BP320" s="266">
        <f t="shared" si="83"/>
        <v>0.0216553453978117</v>
      </c>
      <c r="BQ320" s="266" t="s">
        <v>132</v>
      </c>
      <c r="BR320" s="266" t="s">
        <v>16</v>
      </c>
    </row>
    <row r="321" spans="11:70">
      <c r="K321" s="266" t="s">
        <v>150</v>
      </c>
      <c r="L321" s="266" t="str">
        <f t="shared" ref="L321:L367" si="98">L320</f>
        <v>TNav</v>
      </c>
      <c r="M321" s="266" t="str">
        <f t="shared" si="92"/>
        <v>RH2_3</v>
      </c>
      <c r="N321" s="266">
        <f t="shared" si="72"/>
        <v>0.0206069139508455</v>
      </c>
      <c r="O321" s="266" t="s">
        <v>132</v>
      </c>
      <c r="P321" s="266" t="s">
        <v>20</v>
      </c>
      <c r="T321" s="266" t="s">
        <v>150</v>
      </c>
      <c r="U321" s="266" t="str">
        <f t="shared" ref="U321:V367" si="99">L321</f>
        <v>TNav</v>
      </c>
      <c r="V321" s="266" t="str">
        <f t="shared" si="99"/>
        <v>RH2_3</v>
      </c>
      <c r="W321" s="266">
        <f t="shared" si="74"/>
        <v>0.019269377650939</v>
      </c>
      <c r="X321" s="266" t="s">
        <v>132</v>
      </c>
      <c r="Y321" s="266" t="s">
        <v>15</v>
      </c>
      <c r="AC321" s="266" t="s">
        <v>150</v>
      </c>
      <c r="AD321" s="266" t="str">
        <f t="shared" si="93"/>
        <v>TNav</v>
      </c>
      <c r="AE321" s="266" t="str">
        <f t="shared" si="93"/>
        <v>RH2_3</v>
      </c>
      <c r="AF321" s="266">
        <f t="shared" si="76"/>
        <v>0.021716461727875</v>
      </c>
      <c r="AG321" s="266" t="s">
        <v>132</v>
      </c>
      <c r="AH321" s="266" t="s">
        <v>21</v>
      </c>
      <c r="AL321" s="266" t="s">
        <v>150</v>
      </c>
      <c r="AM321" s="266" t="str">
        <f t="shared" si="94"/>
        <v>TNav</v>
      </c>
      <c r="AN321" s="266" t="str">
        <f t="shared" si="94"/>
        <v>RH2_3</v>
      </c>
      <c r="AO321" s="266">
        <f t="shared" si="78"/>
        <v>0.0202044634746338</v>
      </c>
      <c r="AP321" s="266" t="s">
        <v>132</v>
      </c>
      <c r="AQ321" s="266" t="s">
        <v>18</v>
      </c>
      <c r="AU321" s="266" t="s">
        <v>150</v>
      </c>
      <c r="AV321" s="266" t="str">
        <f t="shared" si="95"/>
        <v>TNav</v>
      </c>
      <c r="AW321" s="266" t="str">
        <f t="shared" si="95"/>
        <v>RH2_3</v>
      </c>
      <c r="AX321" s="266">
        <f t="shared" si="80"/>
        <v>0.0197617928172299</v>
      </c>
      <c r="AY321" s="266" t="s">
        <v>132</v>
      </c>
      <c r="AZ321" s="266" t="s">
        <v>17</v>
      </c>
      <c r="BD321" s="266" t="s">
        <v>150</v>
      </c>
      <c r="BE321" s="266" t="str">
        <f t="shared" si="96"/>
        <v>TNav</v>
      </c>
      <c r="BF321" s="266" t="str">
        <f t="shared" si="96"/>
        <v>RH2_3</v>
      </c>
      <c r="BG321" s="266">
        <f t="shared" si="85"/>
        <v>0.0202044634746338</v>
      </c>
      <c r="BH321" s="266" t="s">
        <v>132</v>
      </c>
      <c r="BI321" s="266" t="s">
        <v>19</v>
      </c>
      <c r="BM321" s="266" t="s">
        <v>150</v>
      </c>
      <c r="BN321" s="266" t="str">
        <f t="shared" si="97"/>
        <v>TNav</v>
      </c>
      <c r="BO321" s="266" t="str">
        <f t="shared" si="97"/>
        <v>RH2_3</v>
      </c>
      <c r="BP321" s="266">
        <f t="shared" si="83"/>
        <v>0.0197617928172299</v>
      </c>
      <c r="BQ321" s="266" t="s">
        <v>132</v>
      </c>
      <c r="BR321" s="266" t="s">
        <v>16</v>
      </c>
    </row>
    <row r="322" spans="11:70">
      <c r="K322" s="266" t="s">
        <v>150</v>
      </c>
      <c r="L322" s="266" t="str">
        <f t="shared" si="98"/>
        <v>TNav</v>
      </c>
      <c r="M322" s="266" t="str">
        <f t="shared" si="92"/>
        <v>RH4_5</v>
      </c>
      <c r="N322" s="266">
        <f t="shared" si="72"/>
        <v>0.0199087438710615</v>
      </c>
      <c r="O322" s="266" t="s">
        <v>132</v>
      </c>
      <c r="P322" s="266" t="s">
        <v>20</v>
      </c>
      <c r="T322" s="266" t="s">
        <v>150</v>
      </c>
      <c r="U322" s="266" t="str">
        <f t="shared" si="99"/>
        <v>TNav</v>
      </c>
      <c r="V322" s="266" t="str">
        <f t="shared" si="99"/>
        <v>RH4_5</v>
      </c>
      <c r="W322" s="266">
        <f t="shared" si="74"/>
        <v>0.0185538915735157</v>
      </c>
      <c r="X322" s="266" t="s">
        <v>132</v>
      </c>
      <c r="Y322" s="266" t="s">
        <v>15</v>
      </c>
      <c r="AC322" s="266" t="s">
        <v>150</v>
      </c>
      <c r="AD322" s="266" t="str">
        <f t="shared" si="93"/>
        <v>TNav</v>
      </c>
      <c r="AE322" s="266" t="str">
        <f t="shared" si="93"/>
        <v>RH4_5</v>
      </c>
      <c r="AF322" s="266">
        <f t="shared" si="76"/>
        <v>0.0210410330240004</v>
      </c>
      <c r="AG322" s="266" t="s">
        <v>132</v>
      </c>
      <c r="AH322" s="266" t="s">
        <v>21</v>
      </c>
      <c r="AL322" s="266" t="s">
        <v>150</v>
      </c>
      <c r="AM322" s="266" t="str">
        <f t="shared" si="94"/>
        <v>TNav</v>
      </c>
      <c r="AN322" s="266" t="str">
        <f t="shared" si="94"/>
        <v>RH4_5</v>
      </c>
      <c r="AO322" s="266">
        <f t="shared" si="78"/>
        <v>0.0191598666763358</v>
      </c>
      <c r="AP322" s="266" t="s">
        <v>132</v>
      </c>
      <c r="AQ322" s="266" t="s">
        <v>18</v>
      </c>
      <c r="AU322" s="266" t="s">
        <v>150</v>
      </c>
      <c r="AV322" s="266" t="str">
        <f t="shared" si="95"/>
        <v>TNav</v>
      </c>
      <c r="AW322" s="266" t="str">
        <f t="shared" si="95"/>
        <v>RH4_5</v>
      </c>
      <c r="AX322" s="266">
        <f t="shared" si="80"/>
        <v>0.0176014946901204</v>
      </c>
      <c r="AY322" s="266" t="s">
        <v>132</v>
      </c>
      <c r="AZ322" s="266" t="s">
        <v>17</v>
      </c>
      <c r="BD322" s="266" t="s">
        <v>150</v>
      </c>
      <c r="BE322" s="266" t="str">
        <f t="shared" si="96"/>
        <v>TNav</v>
      </c>
      <c r="BF322" s="266" t="str">
        <f t="shared" si="96"/>
        <v>RH4_5</v>
      </c>
      <c r="BG322" s="266">
        <f t="shared" si="85"/>
        <v>0.0191598666763358</v>
      </c>
      <c r="BH322" s="266" t="s">
        <v>132</v>
      </c>
      <c r="BI322" s="266" t="s">
        <v>19</v>
      </c>
      <c r="BM322" s="266" t="s">
        <v>150</v>
      </c>
      <c r="BN322" s="266" t="str">
        <f t="shared" si="97"/>
        <v>TNav</v>
      </c>
      <c r="BO322" s="266" t="str">
        <f t="shared" si="97"/>
        <v>RH4_5</v>
      </c>
      <c r="BP322" s="266">
        <f t="shared" si="83"/>
        <v>0.0176014946901204</v>
      </c>
      <c r="BQ322" s="266" t="s">
        <v>132</v>
      </c>
      <c r="BR322" s="266" t="s">
        <v>16</v>
      </c>
    </row>
    <row r="323" spans="11:70">
      <c r="K323" s="330" t="s">
        <v>150</v>
      </c>
      <c r="L323" s="266" t="str">
        <f t="shared" si="98"/>
        <v>TNav</v>
      </c>
      <c r="M323" s="266" t="str">
        <f t="shared" si="92"/>
        <v>RH6_7</v>
      </c>
      <c r="N323" s="266">
        <f t="shared" si="72"/>
        <v>0.019131142691048</v>
      </c>
      <c r="O323" s="266" t="s">
        <v>132</v>
      </c>
      <c r="P323" s="266" t="s">
        <v>20</v>
      </c>
      <c r="T323" s="266" t="s">
        <v>150</v>
      </c>
      <c r="U323" s="266" t="str">
        <f t="shared" si="99"/>
        <v>TNav</v>
      </c>
      <c r="V323" s="266" t="str">
        <f t="shared" si="99"/>
        <v>RH6_7</v>
      </c>
      <c r="W323" s="266">
        <f t="shared" si="74"/>
        <v>0.0188033521186996</v>
      </c>
      <c r="X323" s="266" t="s">
        <v>132</v>
      </c>
      <c r="Y323" s="266" t="s">
        <v>15</v>
      </c>
      <c r="AC323" s="266" t="s">
        <v>150</v>
      </c>
      <c r="AD323" s="266" t="str">
        <f t="shared" si="93"/>
        <v>TNav</v>
      </c>
      <c r="AE323" s="266" t="str">
        <f t="shared" si="93"/>
        <v>RH6_7</v>
      </c>
      <c r="AF323" s="266">
        <f t="shared" si="76"/>
        <v>0.0186236423856643</v>
      </c>
      <c r="AG323" s="266" t="s">
        <v>132</v>
      </c>
      <c r="AH323" s="266" t="s">
        <v>21</v>
      </c>
      <c r="AL323" s="266" t="s">
        <v>150</v>
      </c>
      <c r="AM323" s="266" t="str">
        <f t="shared" si="94"/>
        <v>TNav</v>
      </c>
      <c r="AN323" s="266" t="str">
        <f t="shared" si="94"/>
        <v>RH6_7</v>
      </c>
      <c r="AO323" s="266">
        <f t="shared" si="78"/>
        <v>0.0183190275812949</v>
      </c>
      <c r="AP323" s="266" t="s">
        <v>132</v>
      </c>
      <c r="AQ323" s="266" t="s">
        <v>18</v>
      </c>
      <c r="AU323" s="266" t="s">
        <v>150</v>
      </c>
      <c r="AV323" s="266" t="str">
        <f t="shared" si="95"/>
        <v>TNav</v>
      </c>
      <c r="AW323" s="266" t="str">
        <f t="shared" si="95"/>
        <v>RH6_7</v>
      </c>
      <c r="AX323" s="266">
        <f t="shared" si="80"/>
        <v>0.0167442934477807</v>
      </c>
      <c r="AY323" s="266" t="s">
        <v>132</v>
      </c>
      <c r="AZ323" s="266" t="s">
        <v>17</v>
      </c>
      <c r="BD323" s="266" t="s">
        <v>150</v>
      </c>
      <c r="BE323" s="266" t="str">
        <f t="shared" si="96"/>
        <v>TNav</v>
      </c>
      <c r="BF323" s="266" t="str">
        <f t="shared" si="96"/>
        <v>RH6_7</v>
      </c>
      <c r="BG323" s="266">
        <f t="shared" si="85"/>
        <v>0.0183190275812949</v>
      </c>
      <c r="BH323" s="266" t="s">
        <v>132</v>
      </c>
      <c r="BI323" s="266" t="s">
        <v>19</v>
      </c>
      <c r="BM323" s="266" t="s">
        <v>150</v>
      </c>
      <c r="BN323" s="266" t="str">
        <f t="shared" si="97"/>
        <v>TNav</v>
      </c>
      <c r="BO323" s="266" t="str">
        <f t="shared" si="97"/>
        <v>RH6_7</v>
      </c>
      <c r="BP323" s="266">
        <f t="shared" si="83"/>
        <v>0.0167442934477807</v>
      </c>
      <c r="BQ323" s="266" t="s">
        <v>132</v>
      </c>
      <c r="BR323" s="266" t="s">
        <v>16</v>
      </c>
    </row>
    <row r="324" spans="11:70">
      <c r="K324" s="266" t="s">
        <v>150</v>
      </c>
      <c r="L324" s="266" t="str">
        <f t="shared" si="98"/>
        <v>TNav</v>
      </c>
      <c r="M324" s="266" t="str">
        <f t="shared" si="92"/>
        <v>RH8_9</v>
      </c>
      <c r="N324" s="266">
        <f t="shared" si="72"/>
        <v>0.0188308994526831</v>
      </c>
      <c r="O324" s="266" t="s">
        <v>132</v>
      </c>
      <c r="P324" s="266" t="s">
        <v>20</v>
      </c>
      <c r="T324" s="266" t="s">
        <v>150</v>
      </c>
      <c r="U324" s="266" t="str">
        <f t="shared" si="99"/>
        <v>TNav</v>
      </c>
      <c r="V324" s="266" t="str">
        <f t="shared" si="99"/>
        <v>RH8_9</v>
      </c>
      <c r="W324" s="266">
        <f t="shared" si="74"/>
        <v>0.0202757842956449</v>
      </c>
      <c r="X324" s="266" t="s">
        <v>132</v>
      </c>
      <c r="Y324" s="266" t="s">
        <v>15</v>
      </c>
      <c r="AC324" s="266" t="s">
        <v>150</v>
      </c>
      <c r="AD324" s="266" t="str">
        <f t="shared" si="93"/>
        <v>TNav</v>
      </c>
      <c r="AE324" s="266" t="str">
        <f t="shared" si="93"/>
        <v>RH8_9</v>
      </c>
      <c r="AF324" s="266">
        <f t="shared" si="76"/>
        <v>0.0171569347582401</v>
      </c>
      <c r="AG324" s="266" t="s">
        <v>132</v>
      </c>
      <c r="AH324" s="266" t="s">
        <v>21</v>
      </c>
      <c r="AL324" s="266" t="s">
        <v>150</v>
      </c>
      <c r="AM324" s="266" t="str">
        <f t="shared" si="94"/>
        <v>TNav</v>
      </c>
      <c r="AN324" s="266" t="str">
        <f t="shared" si="94"/>
        <v>RH8_9</v>
      </c>
      <c r="AO324" s="266">
        <f t="shared" si="78"/>
        <v>0.0183672329720752</v>
      </c>
      <c r="AP324" s="266" t="s">
        <v>132</v>
      </c>
      <c r="AQ324" s="266" t="s">
        <v>18</v>
      </c>
      <c r="AU324" s="266" t="s">
        <v>150</v>
      </c>
      <c r="AV324" s="266" t="str">
        <f t="shared" si="95"/>
        <v>TNav</v>
      </c>
      <c r="AW324" s="266" t="str">
        <f t="shared" si="95"/>
        <v>RH8_9</v>
      </c>
      <c r="AX324" s="266">
        <f t="shared" si="80"/>
        <v>0.0168878417223846</v>
      </c>
      <c r="AY324" s="266" t="s">
        <v>132</v>
      </c>
      <c r="AZ324" s="266" t="s">
        <v>17</v>
      </c>
      <c r="BD324" s="266" t="s">
        <v>150</v>
      </c>
      <c r="BE324" s="266" t="str">
        <f t="shared" si="96"/>
        <v>TNav</v>
      </c>
      <c r="BF324" s="266" t="str">
        <f t="shared" si="96"/>
        <v>RH8_9</v>
      </c>
      <c r="BG324" s="266">
        <f t="shared" si="85"/>
        <v>0.0183672329720752</v>
      </c>
      <c r="BH324" s="266" t="s">
        <v>132</v>
      </c>
      <c r="BI324" s="266" t="s">
        <v>19</v>
      </c>
      <c r="BM324" s="266" t="s">
        <v>150</v>
      </c>
      <c r="BN324" s="266" t="str">
        <f t="shared" si="97"/>
        <v>TNav</v>
      </c>
      <c r="BO324" s="266" t="str">
        <f t="shared" si="97"/>
        <v>RH8_9</v>
      </c>
      <c r="BP324" s="266">
        <f t="shared" si="83"/>
        <v>0.0168878417223846</v>
      </c>
      <c r="BQ324" s="266" t="s">
        <v>132</v>
      </c>
      <c r="BR324" s="266" t="s">
        <v>16</v>
      </c>
    </row>
    <row r="325" spans="11:70">
      <c r="K325" s="266" t="s">
        <v>150</v>
      </c>
      <c r="L325" s="266" t="str">
        <f t="shared" si="98"/>
        <v>TNav</v>
      </c>
      <c r="M325" s="266" t="str">
        <f t="shared" si="92"/>
        <v>RH10_11</v>
      </c>
      <c r="N325" s="266">
        <f t="shared" si="72"/>
        <v>0.0188922096207154</v>
      </c>
      <c r="O325" s="266" t="s">
        <v>132</v>
      </c>
      <c r="P325" s="266" t="s">
        <v>20</v>
      </c>
      <c r="T325" s="266" t="s">
        <v>150</v>
      </c>
      <c r="U325" s="266" t="str">
        <f t="shared" si="99"/>
        <v>TNav</v>
      </c>
      <c r="V325" s="266" t="str">
        <f t="shared" si="99"/>
        <v>RH10_11</v>
      </c>
      <c r="W325" s="266">
        <f t="shared" si="74"/>
        <v>0.0226727094068072</v>
      </c>
      <c r="X325" s="266" t="s">
        <v>132</v>
      </c>
      <c r="Y325" s="266" t="s">
        <v>15</v>
      </c>
      <c r="AC325" s="266" t="s">
        <v>150</v>
      </c>
      <c r="AD325" s="266" t="str">
        <f t="shared" si="93"/>
        <v>TNav</v>
      </c>
      <c r="AE325" s="266" t="str">
        <f t="shared" si="93"/>
        <v>RH10_11</v>
      </c>
      <c r="AF325" s="266">
        <f t="shared" si="76"/>
        <v>0.016996069788382</v>
      </c>
      <c r="AG325" s="266" t="s">
        <v>132</v>
      </c>
      <c r="AH325" s="266" t="s">
        <v>21</v>
      </c>
      <c r="AL325" s="266" t="s">
        <v>150</v>
      </c>
      <c r="AM325" s="266" t="str">
        <f t="shared" si="94"/>
        <v>TNav</v>
      </c>
      <c r="AN325" s="266" t="str">
        <f t="shared" si="94"/>
        <v>RH10_11</v>
      </c>
      <c r="AO325" s="266">
        <f t="shared" si="78"/>
        <v>0.0195161233742294</v>
      </c>
      <c r="AP325" s="266" t="s">
        <v>132</v>
      </c>
      <c r="AQ325" s="266" t="s">
        <v>18</v>
      </c>
      <c r="AU325" s="266" t="s">
        <v>150</v>
      </c>
      <c r="AV325" s="266" t="str">
        <f t="shared" si="95"/>
        <v>TNav</v>
      </c>
      <c r="AW325" s="266" t="str">
        <f t="shared" si="95"/>
        <v>RH10_11</v>
      </c>
      <c r="AX325" s="266">
        <f t="shared" si="80"/>
        <v>0.0187422674180833</v>
      </c>
      <c r="AY325" s="266" t="s">
        <v>132</v>
      </c>
      <c r="AZ325" s="266" t="s">
        <v>17</v>
      </c>
      <c r="BD325" s="266" t="s">
        <v>150</v>
      </c>
      <c r="BE325" s="266" t="str">
        <f t="shared" si="96"/>
        <v>TNav</v>
      </c>
      <c r="BF325" s="266" t="str">
        <f t="shared" si="96"/>
        <v>RH10_11</v>
      </c>
      <c r="BG325" s="266">
        <f t="shared" si="85"/>
        <v>0.0195161233742294</v>
      </c>
      <c r="BH325" s="266" t="s">
        <v>132</v>
      </c>
      <c r="BI325" s="266" t="s">
        <v>19</v>
      </c>
      <c r="BM325" s="266" t="s">
        <v>150</v>
      </c>
      <c r="BN325" s="266" t="str">
        <f t="shared" si="97"/>
        <v>TNav</v>
      </c>
      <c r="BO325" s="266" t="str">
        <f t="shared" si="97"/>
        <v>RH10_11</v>
      </c>
      <c r="BP325" s="266">
        <f t="shared" si="83"/>
        <v>0.0187422674180833</v>
      </c>
      <c r="BQ325" s="266" t="s">
        <v>132</v>
      </c>
      <c r="BR325" s="266" t="s">
        <v>16</v>
      </c>
    </row>
    <row r="326" spans="11:70">
      <c r="K326" s="266" t="s">
        <v>150</v>
      </c>
      <c r="L326" s="266" t="str">
        <f t="shared" si="98"/>
        <v>TNav</v>
      </c>
      <c r="M326" s="266" t="str">
        <f t="shared" si="92"/>
        <v>RH12_13</v>
      </c>
      <c r="N326" s="266">
        <f t="shared" si="72"/>
        <v>0.0197356728752531</v>
      </c>
      <c r="O326" s="266" t="s">
        <v>132</v>
      </c>
      <c r="P326" s="266" t="s">
        <v>20</v>
      </c>
      <c r="T326" s="266" t="s">
        <v>150</v>
      </c>
      <c r="U326" s="266" t="str">
        <f t="shared" si="99"/>
        <v>TNav</v>
      </c>
      <c r="V326" s="266" t="str">
        <f t="shared" si="99"/>
        <v>RH12_13</v>
      </c>
      <c r="W326" s="266">
        <f t="shared" si="74"/>
        <v>0.0227084613240583</v>
      </c>
      <c r="X326" s="266" t="s">
        <v>132</v>
      </c>
      <c r="Y326" s="266" t="s">
        <v>15</v>
      </c>
      <c r="AC326" s="266" t="s">
        <v>150</v>
      </c>
      <c r="AD326" s="266" t="str">
        <f t="shared" si="93"/>
        <v>TNav</v>
      </c>
      <c r="AE326" s="266" t="str">
        <f t="shared" si="93"/>
        <v>RH12_13</v>
      </c>
      <c r="AF326" s="266">
        <f t="shared" si="76"/>
        <v>0.0181900219421491</v>
      </c>
      <c r="AG326" s="266" t="s">
        <v>132</v>
      </c>
      <c r="AH326" s="266" t="s">
        <v>21</v>
      </c>
      <c r="AL326" s="266" t="s">
        <v>150</v>
      </c>
      <c r="AM326" s="266" t="str">
        <f t="shared" si="94"/>
        <v>TNav</v>
      </c>
      <c r="AN326" s="266" t="str">
        <f t="shared" si="94"/>
        <v>RH12_13</v>
      </c>
      <c r="AO326" s="266">
        <f t="shared" si="78"/>
        <v>0.0203929774116346</v>
      </c>
      <c r="AP326" s="266" t="s">
        <v>132</v>
      </c>
      <c r="AQ326" s="266" t="s">
        <v>18</v>
      </c>
      <c r="AU326" s="266" t="s">
        <v>150</v>
      </c>
      <c r="AV326" s="266" t="str">
        <f t="shared" si="95"/>
        <v>TNav</v>
      </c>
      <c r="AW326" s="266" t="str">
        <f t="shared" si="95"/>
        <v>RH12_13</v>
      </c>
      <c r="AX326" s="266">
        <f t="shared" si="80"/>
        <v>0.0203766512243404</v>
      </c>
      <c r="AY326" s="266" t="s">
        <v>132</v>
      </c>
      <c r="AZ326" s="266" t="s">
        <v>17</v>
      </c>
      <c r="BD326" s="266" t="s">
        <v>150</v>
      </c>
      <c r="BE326" s="266" t="str">
        <f t="shared" si="96"/>
        <v>TNav</v>
      </c>
      <c r="BF326" s="266" t="str">
        <f t="shared" si="96"/>
        <v>RH12_13</v>
      </c>
      <c r="BG326" s="266">
        <f t="shared" si="85"/>
        <v>0.0203929774116346</v>
      </c>
      <c r="BH326" s="266" t="s">
        <v>132</v>
      </c>
      <c r="BI326" s="266" t="s">
        <v>19</v>
      </c>
      <c r="BM326" s="266" t="s">
        <v>150</v>
      </c>
      <c r="BN326" s="266" t="str">
        <f t="shared" si="97"/>
        <v>TNav</v>
      </c>
      <c r="BO326" s="266" t="str">
        <f t="shared" si="97"/>
        <v>RH12_13</v>
      </c>
      <c r="BP326" s="266">
        <f t="shared" si="83"/>
        <v>0.0203766512243404</v>
      </c>
      <c r="BQ326" s="266" t="s">
        <v>132</v>
      </c>
      <c r="BR326" s="266" t="s">
        <v>16</v>
      </c>
    </row>
    <row r="327" spans="11:70">
      <c r="K327" s="330" t="s">
        <v>150</v>
      </c>
      <c r="L327" s="266" t="str">
        <f t="shared" si="98"/>
        <v>TNav</v>
      </c>
      <c r="M327" s="266" t="str">
        <f t="shared" si="92"/>
        <v>RH14_15</v>
      </c>
      <c r="N327" s="266">
        <f t="shared" si="72"/>
        <v>0.0205351902664844</v>
      </c>
      <c r="O327" s="266" t="s">
        <v>132</v>
      </c>
      <c r="P327" s="266" t="s">
        <v>20</v>
      </c>
      <c r="T327" s="266" t="s">
        <v>150</v>
      </c>
      <c r="U327" s="266" t="str">
        <f t="shared" si="99"/>
        <v>TNav</v>
      </c>
      <c r="V327" s="266" t="str">
        <f t="shared" si="99"/>
        <v>RH14_15</v>
      </c>
      <c r="W327" s="266">
        <f t="shared" si="74"/>
        <v>0.0220528299189836</v>
      </c>
      <c r="X327" s="266" t="s">
        <v>132</v>
      </c>
      <c r="Y327" s="266" t="s">
        <v>15</v>
      </c>
      <c r="AC327" s="266" t="s">
        <v>150</v>
      </c>
      <c r="AD327" s="266" t="str">
        <f t="shared" si="93"/>
        <v>TNav</v>
      </c>
      <c r="AE327" s="266" t="str">
        <f t="shared" si="93"/>
        <v>RH14_15</v>
      </c>
      <c r="AF327" s="266">
        <f t="shared" si="76"/>
        <v>0.0209674919745702</v>
      </c>
      <c r="AG327" s="266" t="s">
        <v>132</v>
      </c>
      <c r="AH327" s="266" t="s">
        <v>21</v>
      </c>
      <c r="AL327" s="266" t="s">
        <v>150</v>
      </c>
      <c r="AM327" s="266" t="str">
        <f t="shared" si="94"/>
        <v>TNav</v>
      </c>
      <c r="AN327" s="266" t="str">
        <f t="shared" si="94"/>
        <v>RH14_15</v>
      </c>
      <c r="AO327" s="266">
        <f t="shared" si="78"/>
        <v>0.0210417023326588</v>
      </c>
      <c r="AP327" s="266" t="s">
        <v>132</v>
      </c>
      <c r="AQ327" s="266" t="s">
        <v>18</v>
      </c>
      <c r="AU327" s="266" t="s">
        <v>150</v>
      </c>
      <c r="AV327" s="266" t="str">
        <f t="shared" si="95"/>
        <v>TNav</v>
      </c>
      <c r="AW327" s="266" t="str">
        <f t="shared" si="95"/>
        <v>RH14_15</v>
      </c>
      <c r="AX327" s="266">
        <f t="shared" si="80"/>
        <v>0.0207782387307691</v>
      </c>
      <c r="AY327" s="266" t="s">
        <v>132</v>
      </c>
      <c r="AZ327" s="266" t="s">
        <v>17</v>
      </c>
      <c r="BD327" s="266" t="s">
        <v>150</v>
      </c>
      <c r="BE327" s="266" t="str">
        <f t="shared" si="96"/>
        <v>TNav</v>
      </c>
      <c r="BF327" s="266" t="str">
        <f t="shared" si="96"/>
        <v>RH14_15</v>
      </c>
      <c r="BG327" s="266">
        <f t="shared" si="85"/>
        <v>0.0210417023326588</v>
      </c>
      <c r="BH327" s="266" t="s">
        <v>132</v>
      </c>
      <c r="BI327" s="266" t="s">
        <v>19</v>
      </c>
      <c r="BM327" s="266" t="s">
        <v>150</v>
      </c>
      <c r="BN327" s="266" t="str">
        <f t="shared" si="97"/>
        <v>TNav</v>
      </c>
      <c r="BO327" s="266" t="str">
        <f t="shared" si="97"/>
        <v>RH14_15</v>
      </c>
      <c r="BP327" s="266">
        <f t="shared" si="83"/>
        <v>0.0207782387307691</v>
      </c>
      <c r="BQ327" s="266" t="s">
        <v>132</v>
      </c>
      <c r="BR327" s="266" t="s">
        <v>16</v>
      </c>
    </row>
    <row r="328" spans="11:70">
      <c r="K328" s="266" t="s">
        <v>150</v>
      </c>
      <c r="L328" s="266" t="str">
        <f t="shared" si="98"/>
        <v>TNav</v>
      </c>
      <c r="M328" s="266" t="str">
        <f t="shared" si="92"/>
        <v>RH16_17</v>
      </c>
      <c r="N328" s="266">
        <f t="shared" si="72"/>
        <v>0.0208967198623784</v>
      </c>
      <c r="O328" s="266" t="s">
        <v>132</v>
      </c>
      <c r="P328" s="266" t="s">
        <v>20</v>
      </c>
      <c r="T328" s="266" t="s">
        <v>150</v>
      </c>
      <c r="U328" s="266" t="str">
        <f t="shared" si="99"/>
        <v>TNav</v>
      </c>
      <c r="V328" s="266" t="str">
        <f t="shared" si="99"/>
        <v>RH16_17</v>
      </c>
      <c r="W328" s="266">
        <f t="shared" si="74"/>
        <v>0.0211925188192021</v>
      </c>
      <c r="X328" s="266" t="s">
        <v>132</v>
      </c>
      <c r="Y328" s="266" t="s">
        <v>15</v>
      </c>
      <c r="AC328" s="266" t="s">
        <v>150</v>
      </c>
      <c r="AD328" s="266" t="str">
        <f t="shared" si="93"/>
        <v>TNav</v>
      </c>
      <c r="AE328" s="266" t="str">
        <f t="shared" si="93"/>
        <v>RH16_17</v>
      </c>
      <c r="AF328" s="266">
        <f t="shared" si="76"/>
        <v>0.0218963821038514</v>
      </c>
      <c r="AG328" s="266" t="s">
        <v>132</v>
      </c>
      <c r="AH328" s="266" t="s">
        <v>21</v>
      </c>
      <c r="AL328" s="266" t="s">
        <v>150</v>
      </c>
      <c r="AM328" s="266" t="str">
        <f t="shared" si="94"/>
        <v>TNav</v>
      </c>
      <c r="AN328" s="266" t="str">
        <f t="shared" si="94"/>
        <v>RH16_17</v>
      </c>
      <c r="AO328" s="266">
        <f t="shared" si="78"/>
        <v>0.0210314702528813</v>
      </c>
      <c r="AP328" s="266" t="s">
        <v>132</v>
      </c>
      <c r="AQ328" s="266" t="s">
        <v>18</v>
      </c>
      <c r="AU328" s="266" t="s">
        <v>150</v>
      </c>
      <c r="AV328" s="266" t="str">
        <f t="shared" si="95"/>
        <v>TNav</v>
      </c>
      <c r="AW328" s="266" t="str">
        <f t="shared" si="95"/>
        <v>RH16_17</v>
      </c>
      <c r="AX328" s="266">
        <f t="shared" si="80"/>
        <v>0.0206919007593365</v>
      </c>
      <c r="AY328" s="266" t="s">
        <v>132</v>
      </c>
      <c r="AZ328" s="266" t="s">
        <v>17</v>
      </c>
      <c r="BD328" s="266" t="s">
        <v>150</v>
      </c>
      <c r="BE328" s="266" t="str">
        <f t="shared" si="96"/>
        <v>TNav</v>
      </c>
      <c r="BF328" s="266" t="str">
        <f t="shared" si="96"/>
        <v>RH16_17</v>
      </c>
      <c r="BG328" s="266">
        <f t="shared" si="85"/>
        <v>0.0210314702528813</v>
      </c>
      <c r="BH328" s="266" t="s">
        <v>132</v>
      </c>
      <c r="BI328" s="266" t="s">
        <v>19</v>
      </c>
      <c r="BM328" s="266" t="s">
        <v>150</v>
      </c>
      <c r="BN328" s="266" t="str">
        <f t="shared" si="97"/>
        <v>TNav</v>
      </c>
      <c r="BO328" s="266" t="str">
        <f t="shared" si="97"/>
        <v>RH16_17</v>
      </c>
      <c r="BP328" s="266">
        <f t="shared" si="83"/>
        <v>0.0206919007593365</v>
      </c>
      <c r="BQ328" s="266" t="s">
        <v>132</v>
      </c>
      <c r="BR328" s="266" t="s">
        <v>16</v>
      </c>
    </row>
    <row r="329" spans="11:70">
      <c r="K329" s="266" t="s">
        <v>150</v>
      </c>
      <c r="L329" s="266" t="str">
        <f t="shared" si="98"/>
        <v>TNav</v>
      </c>
      <c r="M329" s="266" t="str">
        <f t="shared" si="92"/>
        <v>RH18_19</v>
      </c>
      <c r="N329" s="266">
        <f t="shared" si="72"/>
        <v>0.0208657701701157</v>
      </c>
      <c r="O329" s="266" t="s">
        <v>132</v>
      </c>
      <c r="P329" s="266" t="s">
        <v>20</v>
      </c>
      <c r="T329" s="266" t="s">
        <v>150</v>
      </c>
      <c r="U329" s="266" t="str">
        <f t="shared" si="99"/>
        <v>TNav</v>
      </c>
      <c r="V329" s="266" t="str">
        <f t="shared" si="99"/>
        <v>RH18_19</v>
      </c>
      <c r="W329" s="266">
        <f t="shared" si="74"/>
        <v>0.0211344683567324</v>
      </c>
      <c r="X329" s="266" t="s">
        <v>132</v>
      </c>
      <c r="Y329" s="266" t="s">
        <v>15</v>
      </c>
      <c r="AC329" s="266" t="s">
        <v>150</v>
      </c>
      <c r="AD329" s="266" t="str">
        <f t="shared" si="93"/>
        <v>TNav</v>
      </c>
      <c r="AE329" s="266" t="str">
        <f t="shared" si="93"/>
        <v>RH18_19</v>
      </c>
      <c r="AF329" s="266">
        <f t="shared" si="76"/>
        <v>0.0217155355129377</v>
      </c>
      <c r="AG329" s="266" t="s">
        <v>132</v>
      </c>
      <c r="AH329" s="266" t="s">
        <v>21</v>
      </c>
      <c r="AL329" s="266" t="s">
        <v>150</v>
      </c>
      <c r="AM329" s="266" t="str">
        <f t="shared" si="94"/>
        <v>TNav</v>
      </c>
      <c r="AN329" s="266" t="str">
        <f t="shared" si="94"/>
        <v>RH18_19</v>
      </c>
      <c r="AO329" s="266">
        <f t="shared" si="78"/>
        <v>0.0207724666848622</v>
      </c>
      <c r="AP329" s="266" t="s">
        <v>132</v>
      </c>
      <c r="AQ329" s="266" t="s">
        <v>18</v>
      </c>
      <c r="AU329" s="266" t="s">
        <v>150</v>
      </c>
      <c r="AV329" s="266" t="str">
        <f t="shared" si="95"/>
        <v>TNav</v>
      </c>
      <c r="AW329" s="266" t="str">
        <f t="shared" si="95"/>
        <v>RH18_19</v>
      </c>
      <c r="AX329" s="266">
        <f t="shared" si="80"/>
        <v>0.0204346889564006</v>
      </c>
      <c r="AY329" s="266" t="s">
        <v>132</v>
      </c>
      <c r="AZ329" s="266" t="s">
        <v>17</v>
      </c>
      <c r="BD329" s="266" t="s">
        <v>150</v>
      </c>
      <c r="BE329" s="266" t="str">
        <f t="shared" si="96"/>
        <v>TNav</v>
      </c>
      <c r="BF329" s="266" t="str">
        <f t="shared" si="96"/>
        <v>RH18_19</v>
      </c>
      <c r="BG329" s="266">
        <f t="shared" si="85"/>
        <v>0.0207724666848622</v>
      </c>
      <c r="BH329" s="266" t="s">
        <v>132</v>
      </c>
      <c r="BI329" s="266" t="s">
        <v>19</v>
      </c>
      <c r="BM329" s="266" t="s">
        <v>150</v>
      </c>
      <c r="BN329" s="266" t="str">
        <f t="shared" si="97"/>
        <v>TNav</v>
      </c>
      <c r="BO329" s="266" t="str">
        <f t="shared" si="97"/>
        <v>RH18_19</v>
      </c>
      <c r="BP329" s="266">
        <f t="shared" si="83"/>
        <v>0.0204346889564006</v>
      </c>
      <c r="BQ329" s="266" t="s">
        <v>132</v>
      </c>
      <c r="BR329" s="266" t="s">
        <v>16</v>
      </c>
    </row>
    <row r="330" spans="11:70">
      <c r="K330" s="266" t="s">
        <v>150</v>
      </c>
      <c r="L330" s="266" t="str">
        <f t="shared" si="98"/>
        <v>TNav</v>
      </c>
      <c r="M330" s="266" t="str">
        <f t="shared" si="92"/>
        <v>RH20_21</v>
      </c>
      <c r="N330" s="266">
        <f t="shared" si="72"/>
        <v>0.0208182800695852</v>
      </c>
      <c r="O330" s="266" t="s">
        <v>132</v>
      </c>
      <c r="P330" s="266" t="s">
        <v>20</v>
      </c>
      <c r="T330" s="266" t="s">
        <v>150</v>
      </c>
      <c r="U330" s="266" t="str">
        <f t="shared" si="99"/>
        <v>TNav</v>
      </c>
      <c r="V330" s="266" t="str">
        <f t="shared" si="99"/>
        <v>RH20_21</v>
      </c>
      <c r="W330" s="266">
        <f t="shared" si="74"/>
        <v>0.0216015909557287</v>
      </c>
      <c r="X330" s="266" t="s">
        <v>132</v>
      </c>
      <c r="Y330" s="266" t="s">
        <v>15</v>
      </c>
      <c r="AC330" s="266" t="s">
        <v>150</v>
      </c>
      <c r="AD330" s="266" t="str">
        <f t="shared" si="93"/>
        <v>TNav</v>
      </c>
      <c r="AE330" s="266" t="str">
        <f t="shared" si="93"/>
        <v>RH20_21</v>
      </c>
      <c r="AF330" s="266">
        <f t="shared" si="76"/>
        <v>0.0212535167287306</v>
      </c>
      <c r="AG330" s="266" t="s">
        <v>132</v>
      </c>
      <c r="AH330" s="266" t="s">
        <v>21</v>
      </c>
      <c r="AL330" s="266" t="s">
        <v>150</v>
      </c>
      <c r="AM330" s="266" t="str">
        <f t="shared" si="94"/>
        <v>TNav</v>
      </c>
      <c r="AN330" s="266" t="str">
        <f t="shared" si="94"/>
        <v>RH20_21</v>
      </c>
      <c r="AO330" s="266">
        <f t="shared" si="78"/>
        <v>0.0208717090489964</v>
      </c>
      <c r="AP330" s="266" t="s">
        <v>132</v>
      </c>
      <c r="AQ330" s="266" t="s">
        <v>18</v>
      </c>
      <c r="AU330" s="266" t="s">
        <v>150</v>
      </c>
      <c r="AV330" s="266" t="str">
        <f t="shared" si="95"/>
        <v>TNav</v>
      </c>
      <c r="AW330" s="266" t="str">
        <f t="shared" si="95"/>
        <v>RH20_21</v>
      </c>
      <c r="AX330" s="266">
        <f t="shared" si="80"/>
        <v>0.0208022312711157</v>
      </c>
      <c r="AY330" s="266" t="s">
        <v>132</v>
      </c>
      <c r="AZ330" s="266" t="s">
        <v>17</v>
      </c>
      <c r="BD330" s="266" t="s">
        <v>150</v>
      </c>
      <c r="BE330" s="266" t="str">
        <f t="shared" si="96"/>
        <v>TNav</v>
      </c>
      <c r="BF330" s="266" t="str">
        <f t="shared" si="96"/>
        <v>RH20_21</v>
      </c>
      <c r="BG330" s="266">
        <f t="shared" si="85"/>
        <v>0.0208717090489964</v>
      </c>
      <c r="BH330" s="266" t="s">
        <v>132</v>
      </c>
      <c r="BI330" s="266" t="s">
        <v>19</v>
      </c>
      <c r="BM330" s="266" t="s">
        <v>150</v>
      </c>
      <c r="BN330" s="266" t="str">
        <f t="shared" si="97"/>
        <v>TNav</v>
      </c>
      <c r="BO330" s="266" t="str">
        <f t="shared" si="97"/>
        <v>RH20_21</v>
      </c>
      <c r="BP330" s="266">
        <f t="shared" si="83"/>
        <v>0.0208022312711157</v>
      </c>
      <c r="BQ330" s="266" t="s">
        <v>132</v>
      </c>
      <c r="BR330" s="266" t="s">
        <v>16</v>
      </c>
    </row>
    <row r="331" spans="11:70">
      <c r="K331" s="330" t="s">
        <v>150</v>
      </c>
      <c r="L331" s="266" t="str">
        <f t="shared" si="98"/>
        <v>TNav</v>
      </c>
      <c r="M331" s="266" t="str">
        <f t="shared" si="92"/>
        <v>RH22_23</v>
      </c>
      <c r="N331" s="266">
        <f t="shared" si="72"/>
        <v>0.0209309345114678</v>
      </c>
      <c r="O331" s="266" t="s">
        <v>132</v>
      </c>
      <c r="P331" s="266" t="s">
        <v>20</v>
      </c>
      <c r="T331" s="266" t="s">
        <v>150</v>
      </c>
      <c r="U331" s="266" t="str">
        <f t="shared" si="99"/>
        <v>TNav</v>
      </c>
      <c r="V331" s="266" t="str">
        <f t="shared" si="99"/>
        <v>RH22_23</v>
      </c>
      <c r="W331" s="266">
        <f t="shared" si="74"/>
        <v>0.0217726786365968</v>
      </c>
      <c r="X331" s="266" t="s">
        <v>132</v>
      </c>
      <c r="Y331" s="266" t="s">
        <v>15</v>
      </c>
      <c r="AC331" s="266" t="s">
        <v>150</v>
      </c>
      <c r="AD331" s="266" t="str">
        <f t="shared" si="93"/>
        <v>TNav</v>
      </c>
      <c r="AE331" s="266" t="str">
        <f t="shared" si="93"/>
        <v>RH22_23</v>
      </c>
      <c r="AF331" s="266">
        <f t="shared" si="76"/>
        <v>0.0210192787763135</v>
      </c>
      <c r="AG331" s="266" t="s">
        <v>132</v>
      </c>
      <c r="AH331" s="266" t="s">
        <v>21</v>
      </c>
      <c r="AL331" s="266" t="s">
        <v>150</v>
      </c>
      <c r="AM331" s="266" t="str">
        <f t="shared" si="94"/>
        <v>TNav</v>
      </c>
      <c r="AN331" s="266" t="str">
        <f t="shared" si="94"/>
        <v>RH22_23</v>
      </c>
      <c r="AO331" s="266">
        <f t="shared" si="78"/>
        <v>0.0210488298607682</v>
      </c>
      <c r="AP331" s="266" t="s">
        <v>132</v>
      </c>
      <c r="AQ331" s="266" t="s">
        <v>18</v>
      </c>
      <c r="AU331" s="266" t="s">
        <v>150</v>
      </c>
      <c r="AV331" s="266" t="str">
        <f t="shared" si="95"/>
        <v>TNav</v>
      </c>
      <c r="AW331" s="266" t="str">
        <f t="shared" si="95"/>
        <v>RH22_23</v>
      </c>
      <c r="AX331" s="266">
        <f t="shared" si="80"/>
        <v>0.0211656433177729</v>
      </c>
      <c r="AY331" s="266" t="s">
        <v>132</v>
      </c>
      <c r="AZ331" s="266" t="s">
        <v>17</v>
      </c>
      <c r="BD331" s="266" t="s">
        <v>150</v>
      </c>
      <c r="BE331" s="266" t="str">
        <f t="shared" si="96"/>
        <v>TNav</v>
      </c>
      <c r="BF331" s="266" t="str">
        <f t="shared" si="96"/>
        <v>RH22_23</v>
      </c>
      <c r="BG331" s="266">
        <f t="shared" si="85"/>
        <v>0.0210488298607682</v>
      </c>
      <c r="BH331" s="266" t="s">
        <v>132</v>
      </c>
      <c r="BI331" s="266" t="s">
        <v>19</v>
      </c>
      <c r="BM331" s="266" t="s">
        <v>150</v>
      </c>
      <c r="BN331" s="266" t="str">
        <f t="shared" si="97"/>
        <v>TNav</v>
      </c>
      <c r="BO331" s="266" t="str">
        <f t="shared" si="97"/>
        <v>RH22_23</v>
      </c>
      <c r="BP331" s="266">
        <f t="shared" si="83"/>
        <v>0.0211656433177729</v>
      </c>
      <c r="BQ331" s="266" t="s">
        <v>132</v>
      </c>
      <c r="BR331" s="266" t="s">
        <v>16</v>
      </c>
    </row>
    <row r="332" spans="11:70">
      <c r="K332" s="266" t="s">
        <v>150</v>
      </c>
      <c r="L332" s="266" t="str">
        <f t="shared" si="98"/>
        <v>TNav</v>
      </c>
      <c r="M332" s="266" t="str">
        <f t="shared" si="92"/>
        <v>SH0_1</v>
      </c>
      <c r="N332" s="266">
        <f t="shared" si="72"/>
        <v>0.0216934658061337</v>
      </c>
      <c r="O332" s="266" t="s">
        <v>132</v>
      </c>
      <c r="P332" s="266" t="s">
        <v>20</v>
      </c>
      <c r="T332" s="266" t="s">
        <v>150</v>
      </c>
      <c r="U332" s="266" t="str">
        <f t="shared" si="99"/>
        <v>TNav</v>
      </c>
      <c r="V332" s="266" t="str">
        <f t="shared" si="99"/>
        <v>SH0_1</v>
      </c>
      <c r="W332" s="266">
        <f t="shared" si="74"/>
        <v>0.0174477618854123</v>
      </c>
      <c r="X332" s="266" t="s">
        <v>132</v>
      </c>
      <c r="Y332" s="266" t="s">
        <v>15</v>
      </c>
      <c r="AC332" s="266" t="s">
        <v>150</v>
      </c>
      <c r="AD332" s="266" t="str">
        <f t="shared" si="93"/>
        <v>TNav</v>
      </c>
      <c r="AE332" s="266" t="str">
        <f t="shared" si="93"/>
        <v>SH0_1</v>
      </c>
      <c r="AF332" s="266">
        <f t="shared" si="76"/>
        <v>0.020811553801597</v>
      </c>
      <c r="AG332" s="266" t="s">
        <v>132</v>
      </c>
      <c r="AH332" s="266" t="s">
        <v>21</v>
      </c>
      <c r="AL332" s="266" t="s">
        <v>150</v>
      </c>
      <c r="AM332" s="266" t="str">
        <f t="shared" si="94"/>
        <v>TNav</v>
      </c>
      <c r="AN332" s="266" t="str">
        <f t="shared" si="94"/>
        <v>SH0_1</v>
      </c>
      <c r="AO332" s="266">
        <f t="shared" si="78"/>
        <v>0.0202895899307037</v>
      </c>
      <c r="AP332" s="266" t="s">
        <v>132</v>
      </c>
      <c r="AQ332" s="266" t="s">
        <v>18</v>
      </c>
      <c r="AU332" s="266" t="s">
        <v>150</v>
      </c>
      <c r="AV332" s="266" t="str">
        <f t="shared" si="95"/>
        <v>TNav</v>
      </c>
      <c r="AW332" s="266" t="str">
        <f t="shared" si="95"/>
        <v>SH0_1</v>
      </c>
      <c r="AX332" s="266">
        <f t="shared" si="80"/>
        <v>0.0235399975380162</v>
      </c>
      <c r="AY332" s="266" t="s">
        <v>132</v>
      </c>
      <c r="AZ332" s="266" t="s">
        <v>17</v>
      </c>
      <c r="BD332" s="266" t="s">
        <v>150</v>
      </c>
      <c r="BE332" s="266" t="str">
        <f t="shared" si="96"/>
        <v>TNav</v>
      </c>
      <c r="BF332" s="266" t="str">
        <f t="shared" si="96"/>
        <v>SH0_1</v>
      </c>
      <c r="BG332" s="266">
        <f t="shared" si="85"/>
        <v>0.0202895899307037</v>
      </c>
      <c r="BH332" s="266" t="s">
        <v>132</v>
      </c>
      <c r="BI332" s="266" t="s">
        <v>19</v>
      </c>
      <c r="BM332" s="266" t="s">
        <v>150</v>
      </c>
      <c r="BN332" s="266" t="str">
        <f t="shared" si="97"/>
        <v>TNav</v>
      </c>
      <c r="BO332" s="266" t="str">
        <f t="shared" si="97"/>
        <v>SH0_1</v>
      </c>
      <c r="BP332" s="266">
        <f t="shared" si="83"/>
        <v>0.0235399975380162</v>
      </c>
      <c r="BQ332" s="266" t="s">
        <v>132</v>
      </c>
      <c r="BR332" s="266" t="s">
        <v>16</v>
      </c>
    </row>
    <row r="333" spans="11:70">
      <c r="K333" s="266" t="s">
        <v>150</v>
      </c>
      <c r="L333" s="266" t="str">
        <f t="shared" si="98"/>
        <v>TNav</v>
      </c>
      <c r="M333" s="266" t="str">
        <f t="shared" si="92"/>
        <v>SH2_3</v>
      </c>
      <c r="N333" s="266">
        <f t="shared" si="72"/>
        <v>0.0210916294485409</v>
      </c>
      <c r="O333" s="266" t="s">
        <v>132</v>
      </c>
      <c r="P333" s="266" t="s">
        <v>20</v>
      </c>
      <c r="T333" s="266" t="s">
        <v>150</v>
      </c>
      <c r="U333" s="266" t="str">
        <f t="shared" si="99"/>
        <v>TNav</v>
      </c>
      <c r="V333" s="266" t="str">
        <f t="shared" si="99"/>
        <v>SH2_3</v>
      </c>
      <c r="W333" s="266">
        <f t="shared" si="74"/>
        <v>0.0152457918759897</v>
      </c>
      <c r="X333" s="266" t="s">
        <v>132</v>
      </c>
      <c r="Y333" s="266" t="s">
        <v>15</v>
      </c>
      <c r="AC333" s="266" t="s">
        <v>150</v>
      </c>
      <c r="AD333" s="266" t="str">
        <f t="shared" si="93"/>
        <v>TNav</v>
      </c>
      <c r="AE333" s="266" t="str">
        <f t="shared" si="93"/>
        <v>SH2_3</v>
      </c>
      <c r="AF333" s="266">
        <f t="shared" si="76"/>
        <v>0.0201796299239725</v>
      </c>
      <c r="AG333" s="266" t="s">
        <v>132</v>
      </c>
      <c r="AH333" s="266" t="s">
        <v>21</v>
      </c>
      <c r="AL333" s="266" t="s">
        <v>150</v>
      </c>
      <c r="AM333" s="266" t="str">
        <f t="shared" si="94"/>
        <v>TNav</v>
      </c>
      <c r="AN333" s="266" t="str">
        <f t="shared" si="94"/>
        <v>SH2_3</v>
      </c>
      <c r="AO333" s="266">
        <f t="shared" si="78"/>
        <v>0.0188706568826577</v>
      </c>
      <c r="AP333" s="266" t="s">
        <v>132</v>
      </c>
      <c r="AQ333" s="266" t="s">
        <v>18</v>
      </c>
      <c r="AU333" s="266" t="s">
        <v>150</v>
      </c>
      <c r="AV333" s="266" t="str">
        <f t="shared" si="95"/>
        <v>TNav</v>
      </c>
      <c r="AW333" s="266" t="str">
        <f t="shared" si="95"/>
        <v>SH2_3</v>
      </c>
      <c r="AX333" s="266">
        <f t="shared" si="80"/>
        <v>0.0213085433268016</v>
      </c>
      <c r="AY333" s="266" t="s">
        <v>132</v>
      </c>
      <c r="AZ333" s="266" t="s">
        <v>17</v>
      </c>
      <c r="BD333" s="266" t="s">
        <v>150</v>
      </c>
      <c r="BE333" s="266" t="str">
        <f t="shared" si="96"/>
        <v>TNav</v>
      </c>
      <c r="BF333" s="266" t="str">
        <f t="shared" si="96"/>
        <v>SH2_3</v>
      </c>
      <c r="BG333" s="266">
        <f t="shared" si="85"/>
        <v>0.0188706568826577</v>
      </c>
      <c r="BH333" s="266" t="s">
        <v>132</v>
      </c>
      <c r="BI333" s="266" t="s">
        <v>19</v>
      </c>
      <c r="BM333" s="266" t="s">
        <v>150</v>
      </c>
      <c r="BN333" s="266" t="str">
        <f t="shared" si="97"/>
        <v>TNav</v>
      </c>
      <c r="BO333" s="266" t="str">
        <f t="shared" si="97"/>
        <v>SH2_3</v>
      </c>
      <c r="BP333" s="266">
        <f t="shared" si="83"/>
        <v>0.0213085433268016</v>
      </c>
      <c r="BQ333" s="266" t="s">
        <v>132</v>
      </c>
      <c r="BR333" s="266" t="s">
        <v>16</v>
      </c>
    </row>
    <row r="334" spans="11:70">
      <c r="K334" s="266" t="s">
        <v>150</v>
      </c>
      <c r="L334" s="266" t="str">
        <f t="shared" si="98"/>
        <v>TNav</v>
      </c>
      <c r="M334" s="266" t="str">
        <f t="shared" si="92"/>
        <v>SH4_5</v>
      </c>
      <c r="N334" s="266">
        <f t="shared" si="72"/>
        <v>0.0202885549117574</v>
      </c>
      <c r="O334" s="266" t="s">
        <v>132</v>
      </c>
      <c r="P334" s="266" t="s">
        <v>20</v>
      </c>
      <c r="T334" s="266" t="s">
        <v>150</v>
      </c>
      <c r="U334" s="266" t="str">
        <f t="shared" si="99"/>
        <v>TNav</v>
      </c>
      <c r="V334" s="266" t="str">
        <f t="shared" si="99"/>
        <v>SH4_5</v>
      </c>
      <c r="W334" s="266">
        <f t="shared" si="74"/>
        <v>0.0140147850596432</v>
      </c>
      <c r="X334" s="266" t="s">
        <v>132</v>
      </c>
      <c r="Y334" s="266" t="s">
        <v>15</v>
      </c>
      <c r="AC334" s="266" t="s">
        <v>150</v>
      </c>
      <c r="AD334" s="266" t="str">
        <f t="shared" si="93"/>
        <v>TNav</v>
      </c>
      <c r="AE334" s="266" t="str">
        <f t="shared" si="93"/>
        <v>SH4_5</v>
      </c>
      <c r="AF334" s="266">
        <f t="shared" si="76"/>
        <v>0.0196148395220663</v>
      </c>
      <c r="AG334" s="266" t="s">
        <v>132</v>
      </c>
      <c r="AH334" s="266" t="s">
        <v>21</v>
      </c>
      <c r="AL334" s="266" t="s">
        <v>150</v>
      </c>
      <c r="AM334" s="266" t="str">
        <f t="shared" si="94"/>
        <v>TNav</v>
      </c>
      <c r="AN334" s="266" t="str">
        <f t="shared" si="94"/>
        <v>SH4_5</v>
      </c>
      <c r="AO334" s="266">
        <f t="shared" si="78"/>
        <v>0.017500502969476</v>
      </c>
      <c r="AP334" s="266" t="s">
        <v>132</v>
      </c>
      <c r="AQ334" s="266" t="s">
        <v>18</v>
      </c>
      <c r="AU334" s="266" t="s">
        <v>150</v>
      </c>
      <c r="AV334" s="266" t="str">
        <f t="shared" si="95"/>
        <v>TNav</v>
      </c>
      <c r="AW334" s="266" t="str">
        <f t="shared" si="95"/>
        <v>SH4_5</v>
      </c>
      <c r="AX334" s="266">
        <f t="shared" si="80"/>
        <v>0.0184793639312763</v>
      </c>
      <c r="AY334" s="266" t="s">
        <v>132</v>
      </c>
      <c r="AZ334" s="266" t="s">
        <v>17</v>
      </c>
      <c r="BD334" s="266" t="s">
        <v>150</v>
      </c>
      <c r="BE334" s="266" t="str">
        <f t="shared" si="96"/>
        <v>TNav</v>
      </c>
      <c r="BF334" s="266" t="str">
        <f t="shared" si="96"/>
        <v>SH4_5</v>
      </c>
      <c r="BG334" s="266">
        <f t="shared" si="85"/>
        <v>0.017500502969476</v>
      </c>
      <c r="BH334" s="266" t="s">
        <v>132</v>
      </c>
      <c r="BI334" s="266" t="s">
        <v>19</v>
      </c>
      <c r="BM334" s="266" t="s">
        <v>150</v>
      </c>
      <c r="BN334" s="266" t="str">
        <f t="shared" si="97"/>
        <v>TNav</v>
      </c>
      <c r="BO334" s="266" t="str">
        <f t="shared" si="97"/>
        <v>SH4_5</v>
      </c>
      <c r="BP334" s="266">
        <f t="shared" si="83"/>
        <v>0.0184793639312763</v>
      </c>
      <c r="BQ334" s="266" t="s">
        <v>132</v>
      </c>
      <c r="BR334" s="266" t="s">
        <v>16</v>
      </c>
    </row>
    <row r="335" spans="11:70">
      <c r="K335" s="330" t="s">
        <v>150</v>
      </c>
      <c r="L335" s="266" t="str">
        <f t="shared" si="98"/>
        <v>TNav</v>
      </c>
      <c r="M335" s="266" t="str">
        <f t="shared" si="92"/>
        <v>SH6_7</v>
      </c>
      <c r="N335" s="266">
        <f t="shared" si="72"/>
        <v>0.0192322364169783</v>
      </c>
      <c r="O335" s="266" t="s">
        <v>132</v>
      </c>
      <c r="P335" s="266" t="s">
        <v>20</v>
      </c>
      <c r="T335" s="266" t="s">
        <v>150</v>
      </c>
      <c r="U335" s="266" t="str">
        <f t="shared" si="99"/>
        <v>TNav</v>
      </c>
      <c r="V335" s="266" t="str">
        <f t="shared" si="99"/>
        <v>SH6_7</v>
      </c>
      <c r="W335" s="266">
        <f t="shared" si="74"/>
        <v>0.0138604432096002</v>
      </c>
      <c r="X335" s="266" t="s">
        <v>132</v>
      </c>
      <c r="Y335" s="266" t="s">
        <v>15</v>
      </c>
      <c r="AC335" s="266" t="s">
        <v>150</v>
      </c>
      <c r="AD335" s="266" t="str">
        <f t="shared" si="93"/>
        <v>TNav</v>
      </c>
      <c r="AE335" s="266" t="str">
        <f t="shared" si="93"/>
        <v>SH6_7</v>
      </c>
      <c r="AF335" s="266">
        <f t="shared" si="76"/>
        <v>0.0172789981084644</v>
      </c>
      <c r="AG335" s="266" t="s">
        <v>132</v>
      </c>
      <c r="AH335" s="266" t="s">
        <v>21</v>
      </c>
      <c r="AL335" s="266" t="s">
        <v>150</v>
      </c>
      <c r="AM335" s="266" t="str">
        <f t="shared" si="94"/>
        <v>TNav</v>
      </c>
      <c r="AN335" s="266" t="str">
        <f t="shared" si="94"/>
        <v>SH6_7</v>
      </c>
      <c r="AO335" s="266">
        <f t="shared" si="78"/>
        <v>0.016421193779789</v>
      </c>
      <c r="AP335" s="266" t="s">
        <v>132</v>
      </c>
      <c r="AQ335" s="266" t="s">
        <v>18</v>
      </c>
      <c r="AU335" s="266" t="s">
        <v>150</v>
      </c>
      <c r="AV335" s="266" t="str">
        <f t="shared" si="95"/>
        <v>TNav</v>
      </c>
      <c r="AW335" s="266" t="str">
        <f t="shared" si="95"/>
        <v>SH6_7</v>
      </c>
      <c r="AX335" s="266">
        <f t="shared" si="80"/>
        <v>0.0171996217128879</v>
      </c>
      <c r="AY335" s="266" t="s">
        <v>132</v>
      </c>
      <c r="AZ335" s="266" t="s">
        <v>17</v>
      </c>
      <c r="BD335" s="266" t="s">
        <v>150</v>
      </c>
      <c r="BE335" s="266" t="str">
        <f t="shared" si="96"/>
        <v>TNav</v>
      </c>
      <c r="BF335" s="266" t="str">
        <f t="shared" si="96"/>
        <v>SH6_7</v>
      </c>
      <c r="BG335" s="266">
        <f t="shared" si="85"/>
        <v>0.016421193779789</v>
      </c>
      <c r="BH335" s="266" t="s">
        <v>132</v>
      </c>
      <c r="BI335" s="266" t="s">
        <v>19</v>
      </c>
      <c r="BM335" s="266" t="s">
        <v>150</v>
      </c>
      <c r="BN335" s="266" t="str">
        <f t="shared" si="97"/>
        <v>TNav</v>
      </c>
      <c r="BO335" s="266" t="str">
        <f t="shared" si="97"/>
        <v>SH6_7</v>
      </c>
      <c r="BP335" s="266">
        <f t="shared" si="83"/>
        <v>0.0171996217128879</v>
      </c>
      <c r="BQ335" s="266" t="s">
        <v>132</v>
      </c>
      <c r="BR335" s="266" t="s">
        <v>16</v>
      </c>
    </row>
    <row r="336" spans="11:70">
      <c r="K336" s="266" t="s">
        <v>150</v>
      </c>
      <c r="L336" s="266" t="str">
        <f t="shared" si="98"/>
        <v>TNav</v>
      </c>
      <c r="M336" s="266" t="str">
        <f t="shared" si="92"/>
        <v>SH8_9</v>
      </c>
      <c r="N336" s="266">
        <f t="shared" ref="N336:N399" si="100">N288</f>
        <v>0.0187485070114251</v>
      </c>
      <c r="O336" s="266" t="s">
        <v>132</v>
      </c>
      <c r="P336" s="266" t="s">
        <v>20</v>
      </c>
      <c r="T336" s="266" t="s">
        <v>150</v>
      </c>
      <c r="U336" s="266" t="str">
        <f t="shared" si="99"/>
        <v>TNav</v>
      </c>
      <c r="V336" s="266" t="str">
        <f t="shared" si="99"/>
        <v>SH8_9</v>
      </c>
      <c r="W336" s="266">
        <f t="shared" ref="W336:W399" si="101">W288</f>
        <v>0.0147551071793505</v>
      </c>
      <c r="X336" s="266" t="s">
        <v>132</v>
      </c>
      <c r="Y336" s="266" t="s">
        <v>15</v>
      </c>
      <c r="AC336" s="266" t="s">
        <v>150</v>
      </c>
      <c r="AD336" s="266" t="str">
        <f t="shared" si="93"/>
        <v>TNav</v>
      </c>
      <c r="AE336" s="266" t="str">
        <f t="shared" si="93"/>
        <v>SH8_9</v>
      </c>
      <c r="AF336" s="266">
        <f t="shared" ref="AF336:AF399" si="102">AF288</f>
        <v>0.0155886992614423</v>
      </c>
      <c r="AG336" s="266" t="s">
        <v>132</v>
      </c>
      <c r="AH336" s="266" t="s">
        <v>21</v>
      </c>
      <c r="AL336" s="266" t="s">
        <v>150</v>
      </c>
      <c r="AM336" s="266" t="str">
        <f t="shared" si="94"/>
        <v>TNav</v>
      </c>
      <c r="AN336" s="266" t="str">
        <f t="shared" si="94"/>
        <v>SH8_9</v>
      </c>
      <c r="AO336" s="266">
        <f t="shared" ref="AO336:AO399" si="103">AO288</f>
        <v>0.0161398429577345</v>
      </c>
      <c r="AP336" s="266" t="s">
        <v>132</v>
      </c>
      <c r="AQ336" s="266" t="s">
        <v>18</v>
      </c>
      <c r="AU336" s="266" t="s">
        <v>150</v>
      </c>
      <c r="AV336" s="266" t="str">
        <f t="shared" si="95"/>
        <v>TNav</v>
      </c>
      <c r="AW336" s="266" t="str">
        <f t="shared" si="95"/>
        <v>SH8_9</v>
      </c>
      <c r="AX336" s="266">
        <f t="shared" ref="AX336:AX399" si="104">AX288</f>
        <v>0.017030245273227</v>
      </c>
      <c r="AY336" s="266" t="s">
        <v>132</v>
      </c>
      <c r="AZ336" s="266" t="s">
        <v>17</v>
      </c>
      <c r="BD336" s="266" t="s">
        <v>150</v>
      </c>
      <c r="BE336" s="266" t="str">
        <f t="shared" si="96"/>
        <v>TNav</v>
      </c>
      <c r="BF336" s="266" t="str">
        <f t="shared" si="96"/>
        <v>SH8_9</v>
      </c>
      <c r="BG336" s="266">
        <f t="shared" si="85"/>
        <v>0.0161398429577345</v>
      </c>
      <c r="BH336" s="266" t="s">
        <v>132</v>
      </c>
      <c r="BI336" s="266" t="s">
        <v>19</v>
      </c>
      <c r="BM336" s="266" t="s">
        <v>150</v>
      </c>
      <c r="BN336" s="266" t="str">
        <f t="shared" si="97"/>
        <v>TNav</v>
      </c>
      <c r="BO336" s="266" t="str">
        <f t="shared" si="97"/>
        <v>SH8_9</v>
      </c>
      <c r="BP336" s="266">
        <f t="shared" ref="BP336:BP399" si="105">AX336</f>
        <v>0.017030245273227</v>
      </c>
      <c r="BQ336" s="266" t="s">
        <v>132</v>
      </c>
      <c r="BR336" s="266" t="s">
        <v>16</v>
      </c>
    </row>
    <row r="337" spans="11:70">
      <c r="K337" s="266" t="s">
        <v>150</v>
      </c>
      <c r="L337" s="266" t="str">
        <f t="shared" si="98"/>
        <v>TNav</v>
      </c>
      <c r="M337" s="266" t="str">
        <f t="shared" si="92"/>
        <v>SH10_11</v>
      </c>
      <c r="N337" s="266">
        <f t="shared" si="100"/>
        <v>0.0186780472400084</v>
      </c>
      <c r="O337" s="266" t="s">
        <v>132</v>
      </c>
      <c r="P337" s="266" t="s">
        <v>20</v>
      </c>
      <c r="T337" s="266" t="s">
        <v>150</v>
      </c>
      <c r="U337" s="266" t="str">
        <f t="shared" si="99"/>
        <v>TNav</v>
      </c>
      <c r="V337" s="266" t="str">
        <f t="shared" si="99"/>
        <v>SH10_11</v>
      </c>
      <c r="W337" s="266">
        <f t="shared" si="101"/>
        <v>0.0171866616430302</v>
      </c>
      <c r="X337" s="266" t="s">
        <v>132</v>
      </c>
      <c r="Y337" s="266" t="s">
        <v>15</v>
      </c>
      <c r="AC337" s="266" t="s">
        <v>150</v>
      </c>
      <c r="AD337" s="266" t="str">
        <f t="shared" si="93"/>
        <v>TNav</v>
      </c>
      <c r="AE337" s="266" t="str">
        <f t="shared" si="93"/>
        <v>SH10_11</v>
      </c>
      <c r="AF337" s="266">
        <f t="shared" si="102"/>
        <v>0.0150973156957682</v>
      </c>
      <c r="AG337" s="266" t="s">
        <v>132</v>
      </c>
      <c r="AH337" s="266" t="s">
        <v>21</v>
      </c>
      <c r="AL337" s="266" t="s">
        <v>150</v>
      </c>
      <c r="AM337" s="266" t="str">
        <f t="shared" si="94"/>
        <v>TNav</v>
      </c>
      <c r="AN337" s="266" t="str">
        <f t="shared" si="94"/>
        <v>SH10_11</v>
      </c>
      <c r="AO337" s="266">
        <f t="shared" si="103"/>
        <v>0.0171295457469424</v>
      </c>
      <c r="AP337" s="266" t="s">
        <v>132</v>
      </c>
      <c r="AQ337" s="266" t="s">
        <v>18</v>
      </c>
      <c r="AU337" s="266" t="s">
        <v>150</v>
      </c>
      <c r="AV337" s="266" t="str">
        <f t="shared" si="95"/>
        <v>TNav</v>
      </c>
      <c r="AW337" s="266" t="str">
        <f t="shared" si="95"/>
        <v>SH10_11</v>
      </c>
      <c r="AX337" s="266">
        <f t="shared" si="104"/>
        <v>0.0187148851387562</v>
      </c>
      <c r="AY337" s="266" t="s">
        <v>132</v>
      </c>
      <c r="AZ337" s="266" t="s">
        <v>17</v>
      </c>
      <c r="BD337" s="266" t="s">
        <v>150</v>
      </c>
      <c r="BE337" s="266" t="str">
        <f t="shared" si="96"/>
        <v>TNav</v>
      </c>
      <c r="BF337" s="266" t="str">
        <f t="shared" si="96"/>
        <v>SH10_11</v>
      </c>
      <c r="BG337" s="266">
        <f t="shared" si="85"/>
        <v>0.0171295457469424</v>
      </c>
      <c r="BH337" s="266" t="s">
        <v>132</v>
      </c>
      <c r="BI337" s="266" t="s">
        <v>19</v>
      </c>
      <c r="BM337" s="266" t="s">
        <v>150</v>
      </c>
      <c r="BN337" s="266" t="str">
        <f t="shared" si="97"/>
        <v>TNav</v>
      </c>
      <c r="BO337" s="266" t="str">
        <f t="shared" si="97"/>
        <v>SH10_11</v>
      </c>
      <c r="BP337" s="266">
        <f t="shared" si="105"/>
        <v>0.0187148851387562</v>
      </c>
      <c r="BQ337" s="266" t="s">
        <v>132</v>
      </c>
      <c r="BR337" s="266" t="s">
        <v>16</v>
      </c>
    </row>
    <row r="338" spans="11:70">
      <c r="K338" s="266" t="s">
        <v>150</v>
      </c>
      <c r="L338" s="266" t="str">
        <f t="shared" si="98"/>
        <v>TNav</v>
      </c>
      <c r="M338" s="266" t="str">
        <f t="shared" si="92"/>
        <v>SH12_13</v>
      </c>
      <c r="N338" s="266">
        <f t="shared" si="100"/>
        <v>0.0193543241840057</v>
      </c>
      <c r="O338" s="266" t="s">
        <v>132</v>
      </c>
      <c r="P338" s="266" t="s">
        <v>20</v>
      </c>
      <c r="T338" s="266" t="s">
        <v>150</v>
      </c>
      <c r="U338" s="266" t="str">
        <f t="shared" si="99"/>
        <v>TNav</v>
      </c>
      <c r="V338" s="266" t="str">
        <f t="shared" si="99"/>
        <v>SH12_13</v>
      </c>
      <c r="W338" s="266">
        <f t="shared" si="101"/>
        <v>0.0185329663536096</v>
      </c>
      <c r="X338" s="266" t="s">
        <v>132</v>
      </c>
      <c r="Y338" s="266" t="s">
        <v>15</v>
      </c>
      <c r="AC338" s="266" t="s">
        <v>150</v>
      </c>
      <c r="AD338" s="266" t="str">
        <f t="shared" si="93"/>
        <v>TNav</v>
      </c>
      <c r="AE338" s="266" t="str">
        <f t="shared" si="93"/>
        <v>SH12_13</v>
      </c>
      <c r="AF338" s="266">
        <f t="shared" si="102"/>
        <v>0.0157162719062912</v>
      </c>
      <c r="AG338" s="266" t="s">
        <v>132</v>
      </c>
      <c r="AH338" s="266" t="s">
        <v>21</v>
      </c>
      <c r="AL338" s="266" t="s">
        <v>150</v>
      </c>
      <c r="AM338" s="266" t="str">
        <f t="shared" si="94"/>
        <v>TNav</v>
      </c>
      <c r="AN338" s="266" t="str">
        <f t="shared" si="94"/>
        <v>SH12_13</v>
      </c>
      <c r="AO338" s="266">
        <f t="shared" si="103"/>
        <v>0.0184909585816698</v>
      </c>
      <c r="AP338" s="266" t="s">
        <v>132</v>
      </c>
      <c r="AQ338" s="266" t="s">
        <v>18</v>
      </c>
      <c r="AU338" s="266" t="s">
        <v>150</v>
      </c>
      <c r="AV338" s="266" t="str">
        <f t="shared" si="95"/>
        <v>TNav</v>
      </c>
      <c r="AW338" s="266" t="str">
        <f t="shared" si="95"/>
        <v>SH12_13</v>
      </c>
      <c r="AX338" s="266">
        <f t="shared" si="104"/>
        <v>0.0213435574080405</v>
      </c>
      <c r="AY338" s="266" t="s">
        <v>132</v>
      </c>
      <c r="AZ338" s="266" t="s">
        <v>17</v>
      </c>
      <c r="BD338" s="266" t="s">
        <v>150</v>
      </c>
      <c r="BE338" s="266" t="str">
        <f t="shared" si="96"/>
        <v>TNav</v>
      </c>
      <c r="BF338" s="266" t="str">
        <f t="shared" si="96"/>
        <v>SH12_13</v>
      </c>
      <c r="BG338" s="266">
        <f t="shared" si="85"/>
        <v>0.0184909585816698</v>
      </c>
      <c r="BH338" s="266" t="s">
        <v>132</v>
      </c>
      <c r="BI338" s="266" t="s">
        <v>19</v>
      </c>
      <c r="BM338" s="266" t="s">
        <v>150</v>
      </c>
      <c r="BN338" s="266" t="str">
        <f t="shared" si="97"/>
        <v>TNav</v>
      </c>
      <c r="BO338" s="266" t="str">
        <f t="shared" si="97"/>
        <v>SH12_13</v>
      </c>
      <c r="BP338" s="266">
        <f t="shared" si="105"/>
        <v>0.0213435574080405</v>
      </c>
      <c r="BQ338" s="266" t="s">
        <v>132</v>
      </c>
      <c r="BR338" s="266" t="s">
        <v>16</v>
      </c>
    </row>
    <row r="339" spans="11:70">
      <c r="K339" s="330" t="s">
        <v>150</v>
      </c>
      <c r="L339" s="266" t="str">
        <f t="shared" si="98"/>
        <v>TNav</v>
      </c>
      <c r="M339" s="266" t="str">
        <f t="shared" si="92"/>
        <v>SH14_15</v>
      </c>
      <c r="N339" s="266">
        <f t="shared" si="100"/>
        <v>0.0204723701496402</v>
      </c>
      <c r="O339" s="266" t="s">
        <v>132</v>
      </c>
      <c r="P339" s="266" t="s">
        <v>20</v>
      </c>
      <c r="T339" s="266" t="s">
        <v>150</v>
      </c>
      <c r="U339" s="266" t="str">
        <f t="shared" si="99"/>
        <v>TNav</v>
      </c>
      <c r="V339" s="266" t="str">
        <f t="shared" si="99"/>
        <v>SH14_15</v>
      </c>
      <c r="W339" s="266">
        <f t="shared" si="101"/>
        <v>0.0189446065338263</v>
      </c>
      <c r="X339" s="266" t="s">
        <v>132</v>
      </c>
      <c r="Y339" s="266" t="s">
        <v>15</v>
      </c>
      <c r="AC339" s="266" t="s">
        <v>150</v>
      </c>
      <c r="AD339" s="266" t="str">
        <f t="shared" si="93"/>
        <v>TNav</v>
      </c>
      <c r="AE339" s="266" t="str">
        <f t="shared" si="93"/>
        <v>SH14_15</v>
      </c>
      <c r="AF339" s="266">
        <f t="shared" si="102"/>
        <v>0.0181694864820914</v>
      </c>
      <c r="AG339" s="266" t="s">
        <v>132</v>
      </c>
      <c r="AH339" s="266" t="s">
        <v>21</v>
      </c>
      <c r="AL339" s="266" t="s">
        <v>150</v>
      </c>
      <c r="AM339" s="266" t="str">
        <f t="shared" si="94"/>
        <v>TNav</v>
      </c>
      <c r="AN339" s="266" t="str">
        <f t="shared" si="94"/>
        <v>SH14_15</v>
      </c>
      <c r="AO339" s="266">
        <f t="shared" si="103"/>
        <v>0.019740368004096</v>
      </c>
      <c r="AP339" s="266" t="s">
        <v>132</v>
      </c>
      <c r="AQ339" s="266" t="s">
        <v>18</v>
      </c>
      <c r="AU339" s="266" t="s">
        <v>150</v>
      </c>
      <c r="AV339" s="266" t="str">
        <f t="shared" si="95"/>
        <v>TNav</v>
      </c>
      <c r="AW339" s="266" t="str">
        <f t="shared" si="95"/>
        <v>SH14_15</v>
      </c>
      <c r="AX339" s="266">
        <f t="shared" si="104"/>
        <v>0.022952067498314</v>
      </c>
      <c r="AY339" s="266" t="s">
        <v>132</v>
      </c>
      <c r="AZ339" s="266" t="s">
        <v>17</v>
      </c>
      <c r="BD339" s="266" t="s">
        <v>150</v>
      </c>
      <c r="BE339" s="266" t="str">
        <f t="shared" si="96"/>
        <v>TNav</v>
      </c>
      <c r="BF339" s="266" t="str">
        <f t="shared" si="96"/>
        <v>SH14_15</v>
      </c>
      <c r="BG339" s="266">
        <f t="shared" si="85"/>
        <v>0.019740368004096</v>
      </c>
      <c r="BH339" s="266" t="s">
        <v>132</v>
      </c>
      <c r="BI339" s="266" t="s">
        <v>19</v>
      </c>
      <c r="BM339" s="266" t="s">
        <v>150</v>
      </c>
      <c r="BN339" s="266" t="str">
        <f t="shared" si="97"/>
        <v>TNav</v>
      </c>
      <c r="BO339" s="266" t="str">
        <f t="shared" si="97"/>
        <v>SH14_15</v>
      </c>
      <c r="BP339" s="266">
        <f t="shared" si="105"/>
        <v>0.022952067498314</v>
      </c>
      <c r="BQ339" s="266" t="s">
        <v>132</v>
      </c>
      <c r="BR339" s="266" t="s">
        <v>16</v>
      </c>
    </row>
    <row r="340" spans="11:70">
      <c r="K340" s="266" t="s">
        <v>150</v>
      </c>
      <c r="L340" s="266" t="str">
        <f t="shared" si="98"/>
        <v>TNav</v>
      </c>
      <c r="M340" s="266" t="str">
        <f t="shared" si="92"/>
        <v>SH16_17</v>
      </c>
      <c r="N340" s="266">
        <f t="shared" si="100"/>
        <v>0.021278922422278</v>
      </c>
      <c r="O340" s="266" t="s">
        <v>132</v>
      </c>
      <c r="P340" s="266" t="s">
        <v>20</v>
      </c>
      <c r="T340" s="266" t="s">
        <v>150</v>
      </c>
      <c r="U340" s="266" t="str">
        <f t="shared" si="99"/>
        <v>TNav</v>
      </c>
      <c r="V340" s="266" t="str">
        <f t="shared" si="99"/>
        <v>SH16_17</v>
      </c>
      <c r="W340" s="266">
        <f t="shared" si="101"/>
        <v>0.0187938640201366</v>
      </c>
      <c r="X340" s="266" t="s">
        <v>132</v>
      </c>
      <c r="Y340" s="266" t="s">
        <v>15</v>
      </c>
      <c r="AC340" s="266" t="s">
        <v>150</v>
      </c>
      <c r="AD340" s="266" t="str">
        <f t="shared" si="93"/>
        <v>TNav</v>
      </c>
      <c r="AE340" s="266" t="str">
        <f t="shared" si="93"/>
        <v>SH16_17</v>
      </c>
      <c r="AF340" s="266">
        <f t="shared" si="102"/>
        <v>0.0199388030090388</v>
      </c>
      <c r="AG340" s="266" t="s">
        <v>132</v>
      </c>
      <c r="AH340" s="266" t="s">
        <v>21</v>
      </c>
      <c r="AL340" s="266" t="s">
        <v>150</v>
      </c>
      <c r="AM340" s="266" t="str">
        <f t="shared" si="94"/>
        <v>TNav</v>
      </c>
      <c r="AN340" s="266" t="str">
        <f t="shared" si="94"/>
        <v>SH16_17</v>
      </c>
      <c r="AO340" s="266">
        <f t="shared" si="103"/>
        <v>0.0204205397465977</v>
      </c>
      <c r="AP340" s="266" t="s">
        <v>132</v>
      </c>
      <c r="AQ340" s="266" t="s">
        <v>18</v>
      </c>
      <c r="AU340" s="266" t="s">
        <v>150</v>
      </c>
      <c r="AV340" s="266" t="str">
        <f t="shared" si="95"/>
        <v>TNav</v>
      </c>
      <c r="AW340" s="266" t="str">
        <f t="shared" si="95"/>
        <v>SH16_17</v>
      </c>
      <c r="AX340" s="266">
        <f t="shared" si="104"/>
        <v>0.0237104459107458</v>
      </c>
      <c r="AY340" s="266" t="s">
        <v>132</v>
      </c>
      <c r="AZ340" s="266" t="s">
        <v>17</v>
      </c>
      <c r="BD340" s="266" t="s">
        <v>150</v>
      </c>
      <c r="BE340" s="266" t="str">
        <f t="shared" si="96"/>
        <v>TNav</v>
      </c>
      <c r="BF340" s="266" t="str">
        <f t="shared" si="96"/>
        <v>SH16_17</v>
      </c>
      <c r="BG340" s="266">
        <f t="shared" si="85"/>
        <v>0.0204205397465977</v>
      </c>
      <c r="BH340" s="266" t="s">
        <v>132</v>
      </c>
      <c r="BI340" s="266" t="s">
        <v>19</v>
      </c>
      <c r="BM340" s="266" t="s">
        <v>150</v>
      </c>
      <c r="BN340" s="266" t="str">
        <f t="shared" si="97"/>
        <v>TNav</v>
      </c>
      <c r="BO340" s="266" t="str">
        <f t="shared" si="97"/>
        <v>SH16_17</v>
      </c>
      <c r="BP340" s="266">
        <f t="shared" si="105"/>
        <v>0.0237104459107458</v>
      </c>
      <c r="BQ340" s="266" t="s">
        <v>132</v>
      </c>
      <c r="BR340" s="266" t="s">
        <v>16</v>
      </c>
    </row>
    <row r="341" spans="11:70">
      <c r="K341" s="266" t="s">
        <v>150</v>
      </c>
      <c r="L341" s="266" t="str">
        <f t="shared" si="98"/>
        <v>TNav</v>
      </c>
      <c r="M341" s="266" t="str">
        <f t="shared" si="92"/>
        <v>SH18_19</v>
      </c>
      <c r="N341" s="266">
        <f t="shared" si="100"/>
        <v>0.0217388347288327</v>
      </c>
      <c r="O341" s="266" t="s">
        <v>132</v>
      </c>
      <c r="P341" s="266" t="s">
        <v>20</v>
      </c>
      <c r="T341" s="266" t="s">
        <v>150</v>
      </c>
      <c r="U341" s="266" t="str">
        <f t="shared" si="99"/>
        <v>TNav</v>
      </c>
      <c r="V341" s="266" t="str">
        <f t="shared" si="99"/>
        <v>SH18_19</v>
      </c>
      <c r="W341" s="266">
        <f t="shared" si="101"/>
        <v>0.0189293212414044</v>
      </c>
      <c r="X341" s="266" t="s">
        <v>132</v>
      </c>
      <c r="Y341" s="266" t="s">
        <v>15</v>
      </c>
      <c r="AC341" s="266" t="s">
        <v>150</v>
      </c>
      <c r="AD341" s="266" t="str">
        <f t="shared" si="93"/>
        <v>TNav</v>
      </c>
      <c r="AE341" s="266" t="str">
        <f t="shared" si="93"/>
        <v>SH18_19</v>
      </c>
      <c r="AF341" s="266">
        <f t="shared" si="102"/>
        <v>0.0205951831792654</v>
      </c>
      <c r="AG341" s="266" t="s">
        <v>132</v>
      </c>
      <c r="AH341" s="266" t="s">
        <v>21</v>
      </c>
      <c r="AL341" s="266" t="s">
        <v>150</v>
      </c>
      <c r="AM341" s="266" t="str">
        <f t="shared" si="94"/>
        <v>TNav</v>
      </c>
      <c r="AN341" s="266" t="str">
        <f t="shared" si="94"/>
        <v>SH18_19</v>
      </c>
      <c r="AO341" s="266">
        <f t="shared" si="103"/>
        <v>0.0206910653610991</v>
      </c>
      <c r="AP341" s="266" t="s">
        <v>132</v>
      </c>
      <c r="AQ341" s="266" t="s">
        <v>18</v>
      </c>
      <c r="AU341" s="266" t="s">
        <v>150</v>
      </c>
      <c r="AV341" s="266" t="str">
        <f t="shared" si="95"/>
        <v>TNav</v>
      </c>
      <c r="AW341" s="266" t="str">
        <f t="shared" si="95"/>
        <v>SH18_19</v>
      </c>
      <c r="AX341" s="266">
        <f t="shared" si="104"/>
        <v>0.0239937611707896</v>
      </c>
      <c r="AY341" s="266" t="s">
        <v>132</v>
      </c>
      <c r="AZ341" s="266" t="s">
        <v>17</v>
      </c>
      <c r="BD341" s="266" t="s">
        <v>150</v>
      </c>
      <c r="BE341" s="266" t="str">
        <f t="shared" si="96"/>
        <v>TNav</v>
      </c>
      <c r="BF341" s="266" t="str">
        <f t="shared" si="96"/>
        <v>SH18_19</v>
      </c>
      <c r="BG341" s="266">
        <f t="shared" si="85"/>
        <v>0.0206910653610991</v>
      </c>
      <c r="BH341" s="266" t="s">
        <v>132</v>
      </c>
      <c r="BI341" s="266" t="s">
        <v>19</v>
      </c>
      <c r="BM341" s="266" t="s">
        <v>150</v>
      </c>
      <c r="BN341" s="266" t="str">
        <f t="shared" si="97"/>
        <v>TNav</v>
      </c>
      <c r="BO341" s="266" t="str">
        <f t="shared" si="97"/>
        <v>SH18_19</v>
      </c>
      <c r="BP341" s="266">
        <f t="shared" si="105"/>
        <v>0.0239937611707896</v>
      </c>
      <c r="BQ341" s="266" t="s">
        <v>132</v>
      </c>
      <c r="BR341" s="266" t="s">
        <v>16</v>
      </c>
    </row>
    <row r="342" spans="11:70">
      <c r="K342" s="266" t="s">
        <v>150</v>
      </c>
      <c r="L342" s="266" t="str">
        <f t="shared" si="98"/>
        <v>TNav</v>
      </c>
      <c r="M342" s="266" t="str">
        <f t="shared" si="92"/>
        <v>SH20_21</v>
      </c>
      <c r="N342" s="266">
        <f t="shared" si="100"/>
        <v>0.0219554256218374</v>
      </c>
      <c r="O342" s="266" t="s">
        <v>132</v>
      </c>
      <c r="P342" s="266" t="s">
        <v>20</v>
      </c>
      <c r="T342" s="266" t="s">
        <v>150</v>
      </c>
      <c r="U342" s="266" t="str">
        <f t="shared" si="99"/>
        <v>TNav</v>
      </c>
      <c r="V342" s="266" t="str">
        <f t="shared" si="99"/>
        <v>SH20_21</v>
      </c>
      <c r="W342" s="266">
        <f t="shared" si="101"/>
        <v>0.0190946892738074</v>
      </c>
      <c r="X342" s="266" t="s">
        <v>132</v>
      </c>
      <c r="Y342" s="266" t="s">
        <v>15</v>
      </c>
      <c r="AC342" s="266" t="s">
        <v>150</v>
      </c>
      <c r="AD342" s="266" t="str">
        <f t="shared" si="93"/>
        <v>TNav</v>
      </c>
      <c r="AE342" s="266" t="str">
        <f t="shared" si="93"/>
        <v>SH20_21</v>
      </c>
      <c r="AF342" s="266">
        <f t="shared" si="102"/>
        <v>0.0207273778877354</v>
      </c>
      <c r="AG342" s="266" t="s">
        <v>132</v>
      </c>
      <c r="AH342" s="266" t="s">
        <v>21</v>
      </c>
      <c r="AL342" s="266" t="s">
        <v>150</v>
      </c>
      <c r="AM342" s="266" t="str">
        <f t="shared" si="94"/>
        <v>TNav</v>
      </c>
      <c r="AN342" s="266" t="str">
        <f t="shared" si="94"/>
        <v>SH20_21</v>
      </c>
      <c r="AO342" s="266">
        <f t="shared" si="103"/>
        <v>0.0209631637065674</v>
      </c>
      <c r="AP342" s="266" t="s">
        <v>132</v>
      </c>
      <c r="AQ342" s="266" t="s">
        <v>18</v>
      </c>
      <c r="AU342" s="266" t="s">
        <v>150</v>
      </c>
      <c r="AV342" s="266" t="str">
        <f t="shared" si="95"/>
        <v>TNav</v>
      </c>
      <c r="AW342" s="266" t="str">
        <f t="shared" si="95"/>
        <v>SH20_21</v>
      </c>
      <c r="AX342" s="266">
        <f t="shared" si="104"/>
        <v>0.0244748252753431</v>
      </c>
      <c r="AY342" s="266" t="s">
        <v>132</v>
      </c>
      <c r="AZ342" s="266" t="s">
        <v>17</v>
      </c>
      <c r="BD342" s="266" t="s">
        <v>150</v>
      </c>
      <c r="BE342" s="266" t="str">
        <f t="shared" si="96"/>
        <v>TNav</v>
      </c>
      <c r="BF342" s="266" t="str">
        <f t="shared" si="96"/>
        <v>SH20_21</v>
      </c>
      <c r="BG342" s="266">
        <f t="shared" si="85"/>
        <v>0.0209631637065674</v>
      </c>
      <c r="BH342" s="266" t="s">
        <v>132</v>
      </c>
      <c r="BI342" s="266" t="s">
        <v>19</v>
      </c>
      <c r="BM342" s="266" t="s">
        <v>150</v>
      </c>
      <c r="BN342" s="266" t="str">
        <f t="shared" si="97"/>
        <v>TNav</v>
      </c>
      <c r="BO342" s="266" t="str">
        <f t="shared" si="97"/>
        <v>SH20_21</v>
      </c>
      <c r="BP342" s="266">
        <f t="shared" si="105"/>
        <v>0.0244748252753431</v>
      </c>
      <c r="BQ342" s="266" t="s">
        <v>132</v>
      </c>
      <c r="BR342" s="266" t="s">
        <v>16</v>
      </c>
    </row>
    <row r="343" spans="11:70">
      <c r="K343" s="330" t="s">
        <v>150</v>
      </c>
      <c r="L343" s="266" t="str">
        <f t="shared" si="98"/>
        <v>TNav</v>
      </c>
      <c r="M343" s="266" t="str">
        <f t="shared" si="92"/>
        <v>SH22_23</v>
      </c>
      <c r="N343" s="266">
        <f t="shared" si="100"/>
        <v>0.0221215642248193</v>
      </c>
      <c r="O343" s="266" t="s">
        <v>132</v>
      </c>
      <c r="P343" s="266" t="s">
        <v>20</v>
      </c>
      <c r="T343" s="266" t="s">
        <v>150</v>
      </c>
      <c r="U343" s="266" t="str">
        <f t="shared" si="99"/>
        <v>TNav</v>
      </c>
      <c r="V343" s="266" t="str">
        <f t="shared" si="99"/>
        <v>SH22_23</v>
      </c>
      <c r="W343" s="266">
        <f t="shared" si="101"/>
        <v>0.0183466180817403</v>
      </c>
      <c r="X343" s="266" t="s">
        <v>132</v>
      </c>
      <c r="Y343" s="266" t="s">
        <v>15</v>
      </c>
      <c r="AC343" s="266" t="s">
        <v>150</v>
      </c>
      <c r="AD343" s="266" t="str">
        <f t="shared" si="93"/>
        <v>TNav</v>
      </c>
      <c r="AE343" s="266" t="str">
        <f t="shared" si="93"/>
        <v>SH22_23</v>
      </c>
      <c r="AF343" s="266">
        <f t="shared" si="102"/>
        <v>0.0207157550987243</v>
      </c>
      <c r="AG343" s="266" t="s">
        <v>132</v>
      </c>
      <c r="AH343" s="266" t="s">
        <v>21</v>
      </c>
      <c r="AL343" s="266" t="s">
        <v>150</v>
      </c>
      <c r="AM343" s="266" t="str">
        <f t="shared" si="94"/>
        <v>TNav</v>
      </c>
      <c r="AN343" s="266" t="str">
        <f t="shared" si="94"/>
        <v>SH22_23</v>
      </c>
      <c r="AO343" s="266">
        <f t="shared" si="103"/>
        <v>0.02077782488644</v>
      </c>
      <c r="AP343" s="266" t="s">
        <v>132</v>
      </c>
      <c r="AQ343" s="266" t="s">
        <v>18</v>
      </c>
      <c r="AU343" s="266" t="s">
        <v>150</v>
      </c>
      <c r="AV343" s="266" t="str">
        <f t="shared" si="95"/>
        <v>TNav</v>
      </c>
      <c r="AW343" s="266" t="str">
        <f t="shared" si="95"/>
        <v>SH22_23</v>
      </c>
      <c r="AX343" s="266">
        <f t="shared" si="104"/>
        <v>0.0241373966840562</v>
      </c>
      <c r="AY343" s="266" t="s">
        <v>132</v>
      </c>
      <c r="AZ343" s="266" t="s">
        <v>17</v>
      </c>
      <c r="BD343" s="266" t="s">
        <v>150</v>
      </c>
      <c r="BE343" s="266" t="str">
        <f t="shared" si="96"/>
        <v>TNav</v>
      </c>
      <c r="BF343" s="266" t="str">
        <f t="shared" si="96"/>
        <v>SH22_23</v>
      </c>
      <c r="BG343" s="266">
        <f t="shared" si="85"/>
        <v>0.02077782488644</v>
      </c>
      <c r="BH343" s="266" t="s">
        <v>132</v>
      </c>
      <c r="BI343" s="266" t="s">
        <v>19</v>
      </c>
      <c r="BM343" s="266" t="s">
        <v>150</v>
      </c>
      <c r="BN343" s="266" t="str">
        <f t="shared" si="97"/>
        <v>TNav</v>
      </c>
      <c r="BO343" s="266" t="str">
        <f t="shared" si="97"/>
        <v>SH22_23</v>
      </c>
      <c r="BP343" s="266">
        <f t="shared" si="105"/>
        <v>0.0241373966840562</v>
      </c>
      <c r="BQ343" s="266" t="s">
        <v>132</v>
      </c>
      <c r="BR343" s="266" t="s">
        <v>16</v>
      </c>
    </row>
    <row r="344" spans="11:70">
      <c r="K344" s="266" t="s">
        <v>150</v>
      </c>
      <c r="L344" s="266" t="str">
        <f t="shared" si="98"/>
        <v>TNav</v>
      </c>
      <c r="M344" s="266" t="str">
        <f t="shared" si="92"/>
        <v>FH0_1</v>
      </c>
      <c r="N344" s="266">
        <f t="shared" si="100"/>
        <v>0.0213934931755858</v>
      </c>
      <c r="O344" s="266" t="s">
        <v>132</v>
      </c>
      <c r="P344" s="266" t="s">
        <v>20</v>
      </c>
      <c r="T344" s="266" t="s">
        <v>150</v>
      </c>
      <c r="U344" s="266" t="str">
        <f t="shared" si="99"/>
        <v>TNav</v>
      </c>
      <c r="V344" s="266" t="str">
        <f t="shared" si="99"/>
        <v>FH0_1</v>
      </c>
      <c r="W344" s="266">
        <f t="shared" si="101"/>
        <v>0.0189900151087194</v>
      </c>
      <c r="X344" s="266" t="s">
        <v>132</v>
      </c>
      <c r="Y344" s="266" t="s">
        <v>15</v>
      </c>
      <c r="AC344" s="266" t="s">
        <v>150</v>
      </c>
      <c r="AD344" s="266" t="str">
        <f t="shared" si="93"/>
        <v>TNav</v>
      </c>
      <c r="AE344" s="266" t="str">
        <f t="shared" si="93"/>
        <v>FH0_1</v>
      </c>
      <c r="AF344" s="266">
        <f t="shared" si="102"/>
        <v>0.0225377088372482</v>
      </c>
      <c r="AG344" s="266" t="s">
        <v>132</v>
      </c>
      <c r="AH344" s="266" t="s">
        <v>21</v>
      </c>
      <c r="AL344" s="266" t="s">
        <v>150</v>
      </c>
      <c r="AM344" s="266" t="str">
        <f t="shared" si="94"/>
        <v>TNav</v>
      </c>
      <c r="AN344" s="266" t="str">
        <f t="shared" si="94"/>
        <v>FH0_1</v>
      </c>
      <c r="AO344" s="266">
        <f t="shared" si="103"/>
        <v>0.02082812933826</v>
      </c>
      <c r="AP344" s="266" t="s">
        <v>132</v>
      </c>
      <c r="AQ344" s="266" t="s">
        <v>18</v>
      </c>
      <c r="AU344" s="266" t="s">
        <v>150</v>
      </c>
      <c r="AV344" s="266" t="str">
        <f t="shared" si="95"/>
        <v>TNav</v>
      </c>
      <c r="AW344" s="266" t="str">
        <f t="shared" si="95"/>
        <v>FH0_1</v>
      </c>
      <c r="AX344" s="266">
        <f t="shared" si="104"/>
        <v>0.0222158485714042</v>
      </c>
      <c r="AY344" s="266" t="s">
        <v>132</v>
      </c>
      <c r="AZ344" s="266" t="s">
        <v>17</v>
      </c>
      <c r="BD344" s="266" t="s">
        <v>150</v>
      </c>
      <c r="BE344" s="266" t="str">
        <f t="shared" si="96"/>
        <v>TNav</v>
      </c>
      <c r="BF344" s="266" t="str">
        <f t="shared" si="96"/>
        <v>FH0_1</v>
      </c>
      <c r="BG344" s="266">
        <f t="shared" si="85"/>
        <v>0.02082812933826</v>
      </c>
      <c r="BH344" s="266" t="s">
        <v>132</v>
      </c>
      <c r="BI344" s="266" t="s">
        <v>19</v>
      </c>
      <c r="BM344" s="266" t="s">
        <v>150</v>
      </c>
      <c r="BN344" s="266" t="str">
        <f t="shared" si="97"/>
        <v>TNav</v>
      </c>
      <c r="BO344" s="266" t="str">
        <f t="shared" si="97"/>
        <v>FH0_1</v>
      </c>
      <c r="BP344" s="266">
        <f t="shared" si="105"/>
        <v>0.0222158485714042</v>
      </c>
      <c r="BQ344" s="266" t="s">
        <v>132</v>
      </c>
      <c r="BR344" s="266" t="s">
        <v>16</v>
      </c>
    </row>
    <row r="345" spans="11:70">
      <c r="K345" s="266" t="s">
        <v>150</v>
      </c>
      <c r="L345" s="266" t="str">
        <f t="shared" si="98"/>
        <v>TNav</v>
      </c>
      <c r="M345" s="266" t="str">
        <f t="shared" si="92"/>
        <v>FH2_3</v>
      </c>
      <c r="N345" s="266">
        <f t="shared" si="100"/>
        <v>0.02102967448633</v>
      </c>
      <c r="O345" s="266" t="s">
        <v>132</v>
      </c>
      <c r="P345" s="266" t="s">
        <v>20</v>
      </c>
      <c r="T345" s="266" t="s">
        <v>150</v>
      </c>
      <c r="U345" s="266" t="str">
        <f t="shared" si="99"/>
        <v>TNav</v>
      </c>
      <c r="V345" s="266" t="str">
        <f t="shared" si="99"/>
        <v>FH2_3</v>
      </c>
      <c r="W345" s="266">
        <f t="shared" si="101"/>
        <v>0.0166572327084534</v>
      </c>
      <c r="X345" s="266" t="s">
        <v>132</v>
      </c>
      <c r="Y345" s="266" t="s">
        <v>15</v>
      </c>
      <c r="AC345" s="266" t="s">
        <v>150</v>
      </c>
      <c r="AD345" s="266" t="str">
        <f t="shared" si="93"/>
        <v>TNav</v>
      </c>
      <c r="AE345" s="266" t="str">
        <f t="shared" si="93"/>
        <v>FH2_3</v>
      </c>
      <c r="AF345" s="266">
        <f t="shared" si="102"/>
        <v>0.022471121655479</v>
      </c>
      <c r="AG345" s="266" t="s">
        <v>132</v>
      </c>
      <c r="AH345" s="266" t="s">
        <v>21</v>
      </c>
      <c r="AL345" s="266" t="s">
        <v>150</v>
      </c>
      <c r="AM345" s="266" t="str">
        <f t="shared" si="94"/>
        <v>TNav</v>
      </c>
      <c r="AN345" s="266" t="str">
        <f t="shared" si="94"/>
        <v>FH2_3</v>
      </c>
      <c r="AO345" s="266">
        <f t="shared" si="103"/>
        <v>0.0196922594663782</v>
      </c>
      <c r="AP345" s="266" t="s">
        <v>132</v>
      </c>
      <c r="AQ345" s="266" t="s">
        <v>18</v>
      </c>
      <c r="AU345" s="266" t="s">
        <v>150</v>
      </c>
      <c r="AV345" s="266" t="str">
        <f t="shared" si="95"/>
        <v>TNav</v>
      </c>
      <c r="AW345" s="266" t="str">
        <f t="shared" si="95"/>
        <v>FH2_3</v>
      </c>
      <c r="AX345" s="266">
        <f t="shared" si="104"/>
        <v>0.0200672016482474</v>
      </c>
      <c r="AY345" s="266" t="s">
        <v>132</v>
      </c>
      <c r="AZ345" s="266" t="s">
        <v>17</v>
      </c>
      <c r="BD345" s="266" t="s">
        <v>150</v>
      </c>
      <c r="BE345" s="266" t="str">
        <f t="shared" si="96"/>
        <v>TNav</v>
      </c>
      <c r="BF345" s="266" t="str">
        <f t="shared" si="96"/>
        <v>FH2_3</v>
      </c>
      <c r="BG345" s="266">
        <f t="shared" si="85"/>
        <v>0.0196922594663782</v>
      </c>
      <c r="BH345" s="266" t="s">
        <v>132</v>
      </c>
      <c r="BI345" s="266" t="s">
        <v>19</v>
      </c>
      <c r="BM345" s="266" t="s">
        <v>150</v>
      </c>
      <c r="BN345" s="266" t="str">
        <f t="shared" si="97"/>
        <v>TNav</v>
      </c>
      <c r="BO345" s="266" t="str">
        <f t="shared" si="97"/>
        <v>FH2_3</v>
      </c>
      <c r="BP345" s="266">
        <f t="shared" si="105"/>
        <v>0.0200672016482474</v>
      </c>
      <c r="BQ345" s="266" t="s">
        <v>132</v>
      </c>
      <c r="BR345" s="266" t="s">
        <v>16</v>
      </c>
    </row>
    <row r="346" spans="11:70">
      <c r="K346" s="266" t="s">
        <v>150</v>
      </c>
      <c r="L346" s="266" t="str">
        <f t="shared" si="98"/>
        <v>TNav</v>
      </c>
      <c r="M346" s="266" t="str">
        <f t="shared" si="92"/>
        <v>FH4_5</v>
      </c>
      <c r="N346" s="266">
        <f t="shared" si="100"/>
        <v>0.0201116701113584</v>
      </c>
      <c r="O346" s="266" t="s">
        <v>132</v>
      </c>
      <c r="P346" s="266" t="s">
        <v>20</v>
      </c>
      <c r="T346" s="266" t="s">
        <v>150</v>
      </c>
      <c r="U346" s="266" t="str">
        <f t="shared" si="99"/>
        <v>TNav</v>
      </c>
      <c r="V346" s="266" t="str">
        <f t="shared" si="99"/>
        <v>FH4_5</v>
      </c>
      <c r="W346" s="266">
        <f t="shared" si="101"/>
        <v>0.0158290452354489</v>
      </c>
      <c r="X346" s="266" t="s">
        <v>132</v>
      </c>
      <c r="Y346" s="266" t="s">
        <v>15</v>
      </c>
      <c r="AC346" s="266" t="s">
        <v>150</v>
      </c>
      <c r="AD346" s="266" t="str">
        <f t="shared" si="93"/>
        <v>TNav</v>
      </c>
      <c r="AE346" s="266" t="str">
        <f t="shared" si="93"/>
        <v>FH4_5</v>
      </c>
      <c r="AF346" s="266">
        <f t="shared" si="102"/>
        <v>0.0209246883499341</v>
      </c>
      <c r="AG346" s="266" t="s">
        <v>132</v>
      </c>
      <c r="AH346" s="266" t="s">
        <v>21</v>
      </c>
      <c r="AL346" s="266" t="s">
        <v>150</v>
      </c>
      <c r="AM346" s="266" t="str">
        <f t="shared" si="94"/>
        <v>TNav</v>
      </c>
      <c r="AN346" s="266" t="str">
        <f t="shared" si="94"/>
        <v>FH4_5</v>
      </c>
      <c r="AO346" s="266">
        <f t="shared" si="103"/>
        <v>0.0185404013701219</v>
      </c>
      <c r="AP346" s="266" t="s">
        <v>132</v>
      </c>
      <c r="AQ346" s="266" t="s">
        <v>18</v>
      </c>
      <c r="AU346" s="266" t="s">
        <v>150</v>
      </c>
      <c r="AV346" s="266" t="str">
        <f t="shared" si="95"/>
        <v>TNav</v>
      </c>
      <c r="AW346" s="266" t="str">
        <f t="shared" si="95"/>
        <v>FH4_5</v>
      </c>
      <c r="AX346" s="266">
        <f t="shared" si="104"/>
        <v>0.0177877243294525</v>
      </c>
      <c r="AY346" s="266" t="s">
        <v>132</v>
      </c>
      <c r="AZ346" s="266" t="s">
        <v>17</v>
      </c>
      <c r="BD346" s="266" t="s">
        <v>150</v>
      </c>
      <c r="BE346" s="266" t="str">
        <f t="shared" si="96"/>
        <v>TNav</v>
      </c>
      <c r="BF346" s="266" t="str">
        <f t="shared" si="96"/>
        <v>FH4_5</v>
      </c>
      <c r="BG346" s="266">
        <f t="shared" si="85"/>
        <v>0.0185404013701219</v>
      </c>
      <c r="BH346" s="266" t="s">
        <v>132</v>
      </c>
      <c r="BI346" s="266" t="s">
        <v>19</v>
      </c>
      <c r="BM346" s="266" t="s">
        <v>150</v>
      </c>
      <c r="BN346" s="266" t="str">
        <f t="shared" si="97"/>
        <v>TNav</v>
      </c>
      <c r="BO346" s="266" t="str">
        <f t="shared" si="97"/>
        <v>FH4_5</v>
      </c>
      <c r="BP346" s="266">
        <f t="shared" si="105"/>
        <v>0.0177877243294525</v>
      </c>
      <c r="BQ346" s="266" t="s">
        <v>132</v>
      </c>
      <c r="BR346" s="266" t="s">
        <v>16</v>
      </c>
    </row>
    <row r="347" spans="11:70">
      <c r="K347" s="330" t="s">
        <v>150</v>
      </c>
      <c r="L347" s="266" t="str">
        <f t="shared" si="98"/>
        <v>TNav</v>
      </c>
      <c r="M347" s="266" t="str">
        <f t="shared" si="92"/>
        <v>FH6_7</v>
      </c>
      <c r="N347" s="266">
        <f t="shared" si="100"/>
        <v>0.0192099222047578</v>
      </c>
      <c r="O347" s="266" t="s">
        <v>132</v>
      </c>
      <c r="P347" s="266" t="s">
        <v>20</v>
      </c>
      <c r="T347" s="266" t="s">
        <v>150</v>
      </c>
      <c r="U347" s="266" t="str">
        <f t="shared" si="99"/>
        <v>TNav</v>
      </c>
      <c r="V347" s="266" t="str">
        <f t="shared" si="99"/>
        <v>FH6_7</v>
      </c>
      <c r="W347" s="266">
        <f t="shared" si="101"/>
        <v>0.0159024621248745</v>
      </c>
      <c r="X347" s="266" t="s">
        <v>132</v>
      </c>
      <c r="Y347" s="266" t="s">
        <v>15</v>
      </c>
      <c r="AC347" s="266" t="s">
        <v>150</v>
      </c>
      <c r="AD347" s="266" t="str">
        <f t="shared" si="93"/>
        <v>TNav</v>
      </c>
      <c r="AE347" s="266" t="str">
        <f t="shared" si="93"/>
        <v>FH6_7</v>
      </c>
      <c r="AF347" s="266">
        <f t="shared" si="102"/>
        <v>0.0184080758697192</v>
      </c>
      <c r="AG347" s="266" t="s">
        <v>132</v>
      </c>
      <c r="AH347" s="266" t="s">
        <v>21</v>
      </c>
      <c r="AL347" s="266" t="s">
        <v>150</v>
      </c>
      <c r="AM347" s="266" t="str">
        <f t="shared" si="94"/>
        <v>TNav</v>
      </c>
      <c r="AN347" s="266" t="str">
        <f t="shared" si="94"/>
        <v>FH6_7</v>
      </c>
      <c r="AO347" s="266">
        <f t="shared" si="103"/>
        <v>0.0175903530927638</v>
      </c>
      <c r="AP347" s="266" t="s">
        <v>132</v>
      </c>
      <c r="AQ347" s="266" t="s">
        <v>18</v>
      </c>
      <c r="AU347" s="266" t="s">
        <v>150</v>
      </c>
      <c r="AV347" s="266" t="str">
        <f t="shared" si="95"/>
        <v>TNav</v>
      </c>
      <c r="AW347" s="266" t="str">
        <f t="shared" si="95"/>
        <v>FH6_7</v>
      </c>
      <c r="AX347" s="266">
        <f t="shared" si="104"/>
        <v>0.0165945078402487</v>
      </c>
      <c r="AY347" s="266" t="s">
        <v>132</v>
      </c>
      <c r="AZ347" s="266" t="s">
        <v>17</v>
      </c>
      <c r="BD347" s="266" t="s">
        <v>150</v>
      </c>
      <c r="BE347" s="266" t="str">
        <f t="shared" si="96"/>
        <v>TNav</v>
      </c>
      <c r="BF347" s="266" t="str">
        <f t="shared" si="96"/>
        <v>FH6_7</v>
      </c>
      <c r="BG347" s="266">
        <f t="shared" si="85"/>
        <v>0.0175903530927638</v>
      </c>
      <c r="BH347" s="266" t="s">
        <v>132</v>
      </c>
      <c r="BI347" s="266" t="s">
        <v>19</v>
      </c>
      <c r="BM347" s="266" t="s">
        <v>150</v>
      </c>
      <c r="BN347" s="266" t="str">
        <f t="shared" si="97"/>
        <v>TNav</v>
      </c>
      <c r="BO347" s="266" t="str">
        <f t="shared" si="97"/>
        <v>FH6_7</v>
      </c>
      <c r="BP347" s="266">
        <f t="shared" si="105"/>
        <v>0.0165945078402487</v>
      </c>
      <c r="BQ347" s="266" t="s">
        <v>132</v>
      </c>
      <c r="BR347" s="266" t="s">
        <v>16</v>
      </c>
    </row>
    <row r="348" spans="11:70">
      <c r="K348" s="266" t="s">
        <v>150</v>
      </c>
      <c r="L348" s="266" t="str">
        <f t="shared" si="98"/>
        <v>TNav</v>
      </c>
      <c r="M348" s="266" t="str">
        <f t="shared" si="92"/>
        <v>FH8_9</v>
      </c>
      <c r="N348" s="266">
        <f t="shared" si="100"/>
        <v>0.018841834190357</v>
      </c>
      <c r="O348" s="266" t="s">
        <v>132</v>
      </c>
      <c r="P348" s="266" t="s">
        <v>20</v>
      </c>
      <c r="T348" s="266" t="s">
        <v>150</v>
      </c>
      <c r="U348" s="266" t="str">
        <f t="shared" si="99"/>
        <v>TNav</v>
      </c>
      <c r="V348" s="266" t="str">
        <f t="shared" si="99"/>
        <v>FH8_9</v>
      </c>
      <c r="W348" s="266">
        <f t="shared" si="101"/>
        <v>0.0171052366659126</v>
      </c>
      <c r="X348" s="266" t="s">
        <v>132</v>
      </c>
      <c r="Y348" s="266" t="s">
        <v>15</v>
      </c>
      <c r="AC348" s="266" t="s">
        <v>150</v>
      </c>
      <c r="AD348" s="266" t="str">
        <f t="shared" si="93"/>
        <v>TNav</v>
      </c>
      <c r="AE348" s="266" t="str">
        <f t="shared" si="93"/>
        <v>FH8_9</v>
      </c>
      <c r="AF348" s="266">
        <f t="shared" si="102"/>
        <v>0.0169703204195258</v>
      </c>
      <c r="AG348" s="266" t="s">
        <v>132</v>
      </c>
      <c r="AH348" s="266" t="s">
        <v>21</v>
      </c>
      <c r="AL348" s="266" t="s">
        <v>150</v>
      </c>
      <c r="AM348" s="266" t="str">
        <f t="shared" si="94"/>
        <v>TNav</v>
      </c>
      <c r="AN348" s="266" t="str">
        <f t="shared" si="94"/>
        <v>FH8_9</v>
      </c>
      <c r="AO348" s="266">
        <f t="shared" si="103"/>
        <v>0.0174698671638847</v>
      </c>
      <c r="AP348" s="266" t="s">
        <v>132</v>
      </c>
      <c r="AQ348" s="266" t="s">
        <v>18</v>
      </c>
      <c r="AU348" s="266" t="s">
        <v>150</v>
      </c>
      <c r="AV348" s="266" t="str">
        <f t="shared" si="95"/>
        <v>TNav</v>
      </c>
      <c r="AW348" s="266" t="str">
        <f t="shared" si="95"/>
        <v>FH8_9</v>
      </c>
      <c r="AX348" s="266">
        <f t="shared" si="104"/>
        <v>0.0165122579121173</v>
      </c>
      <c r="AY348" s="266" t="s">
        <v>132</v>
      </c>
      <c r="AZ348" s="266" t="s">
        <v>17</v>
      </c>
      <c r="BD348" s="266" t="s">
        <v>150</v>
      </c>
      <c r="BE348" s="266" t="str">
        <f t="shared" si="96"/>
        <v>TNav</v>
      </c>
      <c r="BF348" s="266" t="str">
        <f t="shared" si="96"/>
        <v>FH8_9</v>
      </c>
      <c r="BG348" s="266">
        <f t="shared" si="85"/>
        <v>0.0174698671638847</v>
      </c>
      <c r="BH348" s="266" t="s">
        <v>132</v>
      </c>
      <c r="BI348" s="266" t="s">
        <v>19</v>
      </c>
      <c r="BM348" s="266" t="s">
        <v>150</v>
      </c>
      <c r="BN348" s="266" t="str">
        <f t="shared" si="97"/>
        <v>TNav</v>
      </c>
      <c r="BO348" s="266" t="str">
        <f t="shared" si="97"/>
        <v>FH8_9</v>
      </c>
      <c r="BP348" s="266">
        <f t="shared" si="105"/>
        <v>0.0165122579121173</v>
      </c>
      <c r="BQ348" s="266" t="s">
        <v>132</v>
      </c>
      <c r="BR348" s="266" t="s">
        <v>16</v>
      </c>
    </row>
    <row r="349" spans="11:70">
      <c r="K349" s="266" t="s">
        <v>150</v>
      </c>
      <c r="L349" s="266" t="str">
        <f t="shared" si="98"/>
        <v>TNav</v>
      </c>
      <c r="M349" s="266" t="str">
        <f t="shared" si="92"/>
        <v>FH10_11</v>
      </c>
      <c r="N349" s="266">
        <f t="shared" si="100"/>
        <v>0.0189356699331529</v>
      </c>
      <c r="O349" s="266" t="s">
        <v>132</v>
      </c>
      <c r="P349" s="266" t="s">
        <v>20</v>
      </c>
      <c r="T349" s="266" t="s">
        <v>150</v>
      </c>
      <c r="U349" s="266" t="str">
        <f t="shared" si="99"/>
        <v>TNav</v>
      </c>
      <c r="V349" s="266" t="str">
        <f t="shared" si="99"/>
        <v>FH10_11</v>
      </c>
      <c r="W349" s="266">
        <f t="shared" si="101"/>
        <v>0.0198225161188549</v>
      </c>
      <c r="X349" s="266" t="s">
        <v>132</v>
      </c>
      <c r="Y349" s="266" t="s">
        <v>15</v>
      </c>
      <c r="AC349" s="266" t="s">
        <v>150</v>
      </c>
      <c r="AD349" s="266" t="str">
        <f t="shared" si="93"/>
        <v>TNav</v>
      </c>
      <c r="AE349" s="266" t="str">
        <f t="shared" si="93"/>
        <v>FH10_11</v>
      </c>
      <c r="AF349" s="266">
        <f t="shared" si="102"/>
        <v>0.0166723480117681</v>
      </c>
      <c r="AG349" s="266" t="s">
        <v>132</v>
      </c>
      <c r="AH349" s="266" t="s">
        <v>21</v>
      </c>
      <c r="AL349" s="266" t="s">
        <v>150</v>
      </c>
      <c r="AM349" s="266" t="str">
        <f t="shared" si="94"/>
        <v>TNav</v>
      </c>
      <c r="AN349" s="266" t="str">
        <f t="shared" si="94"/>
        <v>FH10_11</v>
      </c>
      <c r="AO349" s="266">
        <f t="shared" si="103"/>
        <v>0.0185481158114173</v>
      </c>
      <c r="AP349" s="266" t="s">
        <v>132</v>
      </c>
      <c r="AQ349" s="266" t="s">
        <v>18</v>
      </c>
      <c r="AU349" s="266" t="s">
        <v>150</v>
      </c>
      <c r="AV349" s="266" t="str">
        <f t="shared" si="95"/>
        <v>TNav</v>
      </c>
      <c r="AW349" s="266" t="str">
        <f t="shared" si="95"/>
        <v>FH10_11</v>
      </c>
      <c r="AX349" s="266">
        <f t="shared" si="104"/>
        <v>0.0182536626877173</v>
      </c>
      <c r="AY349" s="266" t="s">
        <v>132</v>
      </c>
      <c r="AZ349" s="266" t="s">
        <v>17</v>
      </c>
      <c r="BD349" s="266" t="s">
        <v>150</v>
      </c>
      <c r="BE349" s="266" t="str">
        <f t="shared" si="96"/>
        <v>TNav</v>
      </c>
      <c r="BF349" s="266" t="str">
        <f t="shared" si="96"/>
        <v>FH10_11</v>
      </c>
      <c r="BG349" s="266">
        <f t="shared" si="85"/>
        <v>0.0185481158114173</v>
      </c>
      <c r="BH349" s="266" t="s">
        <v>132</v>
      </c>
      <c r="BI349" s="266" t="s">
        <v>19</v>
      </c>
      <c r="BM349" s="266" t="s">
        <v>150</v>
      </c>
      <c r="BN349" s="266" t="str">
        <f t="shared" si="97"/>
        <v>TNav</v>
      </c>
      <c r="BO349" s="266" t="str">
        <f t="shared" si="97"/>
        <v>FH10_11</v>
      </c>
      <c r="BP349" s="266">
        <f t="shared" si="105"/>
        <v>0.0182536626877173</v>
      </c>
      <c r="BQ349" s="266" t="s">
        <v>132</v>
      </c>
      <c r="BR349" s="266" t="s">
        <v>16</v>
      </c>
    </row>
    <row r="350" spans="11:70">
      <c r="K350" s="266" t="s">
        <v>150</v>
      </c>
      <c r="L350" s="266" t="str">
        <f t="shared" si="98"/>
        <v>TNav</v>
      </c>
      <c r="M350" s="266" t="str">
        <f t="shared" si="92"/>
        <v>FH12_13</v>
      </c>
      <c r="N350" s="266">
        <f t="shared" si="100"/>
        <v>0.0198847069007047</v>
      </c>
      <c r="O350" s="266" t="s">
        <v>132</v>
      </c>
      <c r="P350" s="266" t="s">
        <v>20</v>
      </c>
      <c r="T350" s="266" t="s">
        <v>150</v>
      </c>
      <c r="U350" s="266" t="str">
        <f t="shared" si="99"/>
        <v>TNav</v>
      </c>
      <c r="V350" s="266" t="str">
        <f t="shared" si="99"/>
        <v>FH12_13</v>
      </c>
      <c r="W350" s="266">
        <f t="shared" si="101"/>
        <v>0.0205767152130325</v>
      </c>
      <c r="X350" s="266" t="s">
        <v>132</v>
      </c>
      <c r="Y350" s="266" t="s">
        <v>15</v>
      </c>
      <c r="AC350" s="266" t="s">
        <v>150</v>
      </c>
      <c r="AD350" s="266" t="str">
        <f t="shared" si="93"/>
        <v>TNav</v>
      </c>
      <c r="AE350" s="266" t="str">
        <f t="shared" si="93"/>
        <v>FH12_13</v>
      </c>
      <c r="AF350" s="266">
        <f t="shared" si="102"/>
        <v>0.0178993947669431</v>
      </c>
      <c r="AG350" s="266" t="s">
        <v>132</v>
      </c>
      <c r="AH350" s="266" t="s">
        <v>21</v>
      </c>
      <c r="AL350" s="266" t="s">
        <v>150</v>
      </c>
      <c r="AM350" s="266" t="str">
        <f t="shared" si="94"/>
        <v>TNav</v>
      </c>
      <c r="AN350" s="266" t="str">
        <f t="shared" si="94"/>
        <v>FH12_13</v>
      </c>
      <c r="AO350" s="266">
        <f t="shared" si="103"/>
        <v>0.0197346377775574</v>
      </c>
      <c r="AP350" s="266" t="s">
        <v>132</v>
      </c>
      <c r="AQ350" s="266" t="s">
        <v>18</v>
      </c>
      <c r="AU350" s="266" t="s">
        <v>150</v>
      </c>
      <c r="AV350" s="266" t="str">
        <f t="shared" si="95"/>
        <v>TNav</v>
      </c>
      <c r="AW350" s="266" t="str">
        <f t="shared" si="95"/>
        <v>FH12_13</v>
      </c>
      <c r="AX350" s="266">
        <f t="shared" si="104"/>
        <v>0.0202626994046479</v>
      </c>
      <c r="AY350" s="266" t="s">
        <v>132</v>
      </c>
      <c r="AZ350" s="266" t="s">
        <v>17</v>
      </c>
      <c r="BD350" s="266" t="s">
        <v>150</v>
      </c>
      <c r="BE350" s="266" t="str">
        <f t="shared" si="96"/>
        <v>TNav</v>
      </c>
      <c r="BF350" s="266" t="str">
        <f t="shared" si="96"/>
        <v>FH12_13</v>
      </c>
      <c r="BG350" s="266">
        <f t="shared" si="85"/>
        <v>0.0197346377775574</v>
      </c>
      <c r="BH350" s="266" t="s">
        <v>132</v>
      </c>
      <c r="BI350" s="266" t="s">
        <v>19</v>
      </c>
      <c r="BM350" s="266" t="s">
        <v>150</v>
      </c>
      <c r="BN350" s="266" t="str">
        <f t="shared" si="97"/>
        <v>TNav</v>
      </c>
      <c r="BO350" s="266" t="str">
        <f t="shared" si="97"/>
        <v>FH12_13</v>
      </c>
      <c r="BP350" s="266">
        <f t="shared" si="105"/>
        <v>0.0202626994046479</v>
      </c>
      <c r="BQ350" s="266" t="s">
        <v>132</v>
      </c>
      <c r="BR350" s="266" t="s">
        <v>16</v>
      </c>
    </row>
    <row r="351" spans="11:70">
      <c r="K351" s="330" t="s">
        <v>150</v>
      </c>
      <c r="L351" s="266" t="str">
        <f t="shared" si="98"/>
        <v>TNav</v>
      </c>
      <c r="M351" s="266" t="str">
        <f t="shared" si="92"/>
        <v>FH14_15</v>
      </c>
      <c r="N351" s="266">
        <f t="shared" si="100"/>
        <v>0.0208389906197208</v>
      </c>
      <c r="O351" s="266" t="s">
        <v>132</v>
      </c>
      <c r="P351" s="266" t="s">
        <v>20</v>
      </c>
      <c r="T351" s="266" t="s">
        <v>150</v>
      </c>
      <c r="U351" s="266" t="str">
        <f t="shared" si="99"/>
        <v>TNav</v>
      </c>
      <c r="V351" s="266" t="str">
        <f t="shared" si="99"/>
        <v>FH14_15</v>
      </c>
      <c r="W351" s="266">
        <f t="shared" si="101"/>
        <v>0.0201344120759709</v>
      </c>
      <c r="X351" s="266" t="s">
        <v>132</v>
      </c>
      <c r="Y351" s="266" t="s">
        <v>15</v>
      </c>
      <c r="AC351" s="266" t="s">
        <v>150</v>
      </c>
      <c r="AD351" s="266" t="str">
        <f t="shared" si="93"/>
        <v>TNav</v>
      </c>
      <c r="AE351" s="266" t="str">
        <f t="shared" si="93"/>
        <v>FH14_15</v>
      </c>
      <c r="AF351" s="266">
        <f t="shared" si="102"/>
        <v>0.0207530234250215</v>
      </c>
      <c r="AG351" s="266" t="s">
        <v>132</v>
      </c>
      <c r="AH351" s="266" t="s">
        <v>21</v>
      </c>
      <c r="AL351" s="266" t="s">
        <v>150</v>
      </c>
      <c r="AM351" s="266" t="str">
        <f t="shared" si="94"/>
        <v>TNav</v>
      </c>
      <c r="AN351" s="266" t="str">
        <f t="shared" si="94"/>
        <v>FH14_15</v>
      </c>
      <c r="AO351" s="266">
        <f t="shared" si="103"/>
        <v>0.0206212544677413</v>
      </c>
      <c r="AP351" s="266" t="s">
        <v>132</v>
      </c>
      <c r="AQ351" s="266" t="s">
        <v>18</v>
      </c>
      <c r="AU351" s="266" t="s">
        <v>150</v>
      </c>
      <c r="AV351" s="266" t="str">
        <f t="shared" si="95"/>
        <v>TNav</v>
      </c>
      <c r="AW351" s="266" t="str">
        <f t="shared" si="95"/>
        <v>FH14_15</v>
      </c>
      <c r="AX351" s="266">
        <f t="shared" si="104"/>
        <v>0.0211728179792687</v>
      </c>
      <c r="AY351" s="266" t="s">
        <v>132</v>
      </c>
      <c r="AZ351" s="266" t="s">
        <v>17</v>
      </c>
      <c r="BD351" s="266" t="s">
        <v>150</v>
      </c>
      <c r="BE351" s="266" t="str">
        <f t="shared" si="96"/>
        <v>TNav</v>
      </c>
      <c r="BF351" s="266" t="str">
        <f t="shared" si="96"/>
        <v>FH14_15</v>
      </c>
      <c r="BG351" s="266">
        <f t="shared" si="85"/>
        <v>0.0206212544677413</v>
      </c>
      <c r="BH351" s="266" t="s">
        <v>132</v>
      </c>
      <c r="BI351" s="266" t="s">
        <v>19</v>
      </c>
      <c r="BM351" s="266" t="s">
        <v>150</v>
      </c>
      <c r="BN351" s="266" t="str">
        <f t="shared" si="97"/>
        <v>TNav</v>
      </c>
      <c r="BO351" s="266" t="str">
        <f t="shared" si="97"/>
        <v>FH14_15</v>
      </c>
      <c r="BP351" s="266">
        <f t="shared" si="105"/>
        <v>0.0211728179792687</v>
      </c>
      <c r="BQ351" s="266" t="s">
        <v>132</v>
      </c>
      <c r="BR351" s="266" t="s">
        <v>16</v>
      </c>
    </row>
    <row r="352" spans="11:70">
      <c r="K352" s="266" t="s">
        <v>150</v>
      </c>
      <c r="L352" s="266" t="str">
        <f t="shared" si="98"/>
        <v>TNav</v>
      </c>
      <c r="M352" s="266" t="str">
        <f t="shared" si="92"/>
        <v>FH16_17</v>
      </c>
      <c r="N352" s="266">
        <f t="shared" si="100"/>
        <v>0.0211595818818846</v>
      </c>
      <c r="O352" s="266" t="s">
        <v>132</v>
      </c>
      <c r="P352" s="266" t="s">
        <v>20</v>
      </c>
      <c r="T352" s="266" t="s">
        <v>150</v>
      </c>
      <c r="U352" s="266" t="str">
        <f t="shared" si="99"/>
        <v>TNav</v>
      </c>
      <c r="V352" s="266" t="str">
        <f t="shared" si="99"/>
        <v>FH16_17</v>
      </c>
      <c r="W352" s="266">
        <f t="shared" si="101"/>
        <v>0.019900470527556</v>
      </c>
      <c r="X352" s="266" t="s">
        <v>132</v>
      </c>
      <c r="Y352" s="266" t="s">
        <v>15</v>
      </c>
      <c r="AC352" s="266" t="s">
        <v>150</v>
      </c>
      <c r="AD352" s="266" t="str">
        <f t="shared" si="93"/>
        <v>TNav</v>
      </c>
      <c r="AE352" s="266" t="str">
        <f t="shared" si="93"/>
        <v>FH16_17</v>
      </c>
      <c r="AF352" s="266">
        <f t="shared" si="102"/>
        <v>0.021834856434323</v>
      </c>
      <c r="AG352" s="266" t="s">
        <v>132</v>
      </c>
      <c r="AH352" s="266" t="s">
        <v>21</v>
      </c>
      <c r="AL352" s="266" t="s">
        <v>150</v>
      </c>
      <c r="AM352" s="266" t="str">
        <f t="shared" si="94"/>
        <v>TNav</v>
      </c>
      <c r="AN352" s="266" t="str">
        <f t="shared" si="94"/>
        <v>FH16_17</v>
      </c>
      <c r="AO352" s="266">
        <f t="shared" si="103"/>
        <v>0.0208617629033817</v>
      </c>
      <c r="AP352" s="266" t="s">
        <v>132</v>
      </c>
      <c r="AQ352" s="266" t="s">
        <v>18</v>
      </c>
      <c r="AU352" s="266" t="s">
        <v>150</v>
      </c>
      <c r="AV352" s="266" t="str">
        <f t="shared" si="95"/>
        <v>TNav</v>
      </c>
      <c r="AW352" s="266" t="str">
        <f t="shared" si="95"/>
        <v>FH16_17</v>
      </c>
      <c r="AX352" s="266">
        <f t="shared" si="104"/>
        <v>0.0213427940914599</v>
      </c>
      <c r="AY352" s="266" t="s">
        <v>132</v>
      </c>
      <c r="AZ352" s="266" t="s">
        <v>17</v>
      </c>
      <c r="BD352" s="266" t="s">
        <v>150</v>
      </c>
      <c r="BE352" s="266" t="str">
        <f t="shared" si="96"/>
        <v>TNav</v>
      </c>
      <c r="BF352" s="266" t="str">
        <f t="shared" si="96"/>
        <v>FH16_17</v>
      </c>
      <c r="BG352" s="266">
        <f t="shared" si="85"/>
        <v>0.0208617629033817</v>
      </c>
      <c r="BH352" s="266" t="s">
        <v>132</v>
      </c>
      <c r="BI352" s="266" t="s">
        <v>19</v>
      </c>
      <c r="BM352" s="266" t="s">
        <v>150</v>
      </c>
      <c r="BN352" s="266" t="str">
        <f t="shared" si="97"/>
        <v>TNav</v>
      </c>
      <c r="BO352" s="266" t="str">
        <f t="shared" si="97"/>
        <v>FH16_17</v>
      </c>
      <c r="BP352" s="266">
        <f t="shared" si="105"/>
        <v>0.0213427940914599</v>
      </c>
      <c r="BQ352" s="266" t="s">
        <v>132</v>
      </c>
      <c r="BR352" s="266" t="s">
        <v>16</v>
      </c>
    </row>
    <row r="353" spans="11:70">
      <c r="K353" s="266" t="s">
        <v>150</v>
      </c>
      <c r="L353" s="266" t="str">
        <f t="shared" si="98"/>
        <v>TNav</v>
      </c>
      <c r="M353" s="266" t="str">
        <f t="shared" si="92"/>
        <v>FH18_19</v>
      </c>
      <c r="N353" s="266">
        <f t="shared" si="100"/>
        <v>0.0212246785407572</v>
      </c>
      <c r="O353" s="266" t="s">
        <v>132</v>
      </c>
      <c r="P353" s="266" t="s">
        <v>20</v>
      </c>
      <c r="T353" s="266" t="s">
        <v>150</v>
      </c>
      <c r="U353" s="266" t="str">
        <f t="shared" si="99"/>
        <v>TNav</v>
      </c>
      <c r="V353" s="266" t="str">
        <f t="shared" si="99"/>
        <v>FH18_19</v>
      </c>
      <c r="W353" s="266">
        <f t="shared" si="101"/>
        <v>0.02010785636109</v>
      </c>
      <c r="X353" s="266" t="s">
        <v>132</v>
      </c>
      <c r="Y353" s="266" t="s">
        <v>15</v>
      </c>
      <c r="AC353" s="266" t="s">
        <v>150</v>
      </c>
      <c r="AD353" s="266" t="str">
        <f t="shared" si="93"/>
        <v>TNav</v>
      </c>
      <c r="AE353" s="266" t="str">
        <f t="shared" si="93"/>
        <v>FH18_19</v>
      </c>
      <c r="AF353" s="266">
        <f t="shared" si="102"/>
        <v>0.0218516633411387</v>
      </c>
      <c r="AG353" s="266" t="s">
        <v>132</v>
      </c>
      <c r="AH353" s="266" t="s">
        <v>21</v>
      </c>
      <c r="AL353" s="266" t="s">
        <v>150</v>
      </c>
      <c r="AM353" s="266" t="str">
        <f t="shared" si="94"/>
        <v>TNav</v>
      </c>
      <c r="AN353" s="266" t="str">
        <f t="shared" si="94"/>
        <v>FH18_19</v>
      </c>
      <c r="AO353" s="266">
        <f t="shared" si="103"/>
        <v>0.0207872227642541</v>
      </c>
      <c r="AP353" s="266" t="s">
        <v>132</v>
      </c>
      <c r="AQ353" s="266" t="s">
        <v>18</v>
      </c>
      <c r="AU353" s="266" t="s">
        <v>150</v>
      </c>
      <c r="AV353" s="266" t="str">
        <f t="shared" si="95"/>
        <v>TNav</v>
      </c>
      <c r="AW353" s="266" t="str">
        <f t="shared" si="95"/>
        <v>FH18_19</v>
      </c>
      <c r="AX353" s="266">
        <f t="shared" si="104"/>
        <v>0.021302546509601</v>
      </c>
      <c r="AY353" s="266" t="s">
        <v>132</v>
      </c>
      <c r="AZ353" s="266" t="s">
        <v>17</v>
      </c>
      <c r="BD353" s="266" t="s">
        <v>150</v>
      </c>
      <c r="BE353" s="266" t="str">
        <f t="shared" si="96"/>
        <v>TNav</v>
      </c>
      <c r="BF353" s="266" t="str">
        <f t="shared" si="96"/>
        <v>FH18_19</v>
      </c>
      <c r="BG353" s="266">
        <f t="shared" ref="BG353:BG416" si="106">AO353</f>
        <v>0.0207872227642541</v>
      </c>
      <c r="BH353" s="266" t="s">
        <v>132</v>
      </c>
      <c r="BI353" s="266" t="s">
        <v>19</v>
      </c>
      <c r="BM353" s="266" t="s">
        <v>150</v>
      </c>
      <c r="BN353" s="266" t="str">
        <f t="shared" si="97"/>
        <v>TNav</v>
      </c>
      <c r="BO353" s="266" t="str">
        <f t="shared" si="97"/>
        <v>FH18_19</v>
      </c>
      <c r="BP353" s="266">
        <f t="shared" si="105"/>
        <v>0.021302546509601</v>
      </c>
      <c r="BQ353" s="266" t="s">
        <v>132</v>
      </c>
      <c r="BR353" s="266" t="s">
        <v>16</v>
      </c>
    </row>
    <row r="354" spans="11:70">
      <c r="K354" s="266" t="s">
        <v>150</v>
      </c>
      <c r="L354" s="266" t="str">
        <f t="shared" si="98"/>
        <v>TNav</v>
      </c>
      <c r="M354" s="266" t="str">
        <f t="shared" si="92"/>
        <v>FH20_21</v>
      </c>
      <c r="N354" s="266">
        <f t="shared" si="100"/>
        <v>0.021196759693815</v>
      </c>
      <c r="O354" s="266" t="s">
        <v>132</v>
      </c>
      <c r="P354" s="266" t="s">
        <v>20</v>
      </c>
      <c r="T354" s="266" t="s">
        <v>150</v>
      </c>
      <c r="U354" s="266" t="str">
        <f t="shared" si="99"/>
        <v>TNav</v>
      </c>
      <c r="V354" s="266" t="str">
        <f t="shared" si="99"/>
        <v>FH20_21</v>
      </c>
      <c r="W354" s="266">
        <f t="shared" si="101"/>
        <v>0.0209690367288275</v>
      </c>
      <c r="X354" s="266" t="s">
        <v>132</v>
      </c>
      <c r="Y354" s="266" t="s">
        <v>15</v>
      </c>
      <c r="AC354" s="266" t="s">
        <v>150</v>
      </c>
      <c r="AD354" s="266" t="str">
        <f t="shared" si="93"/>
        <v>TNav</v>
      </c>
      <c r="AE354" s="266" t="str">
        <f t="shared" si="93"/>
        <v>FH20_21</v>
      </c>
      <c r="AF354" s="266">
        <f t="shared" si="102"/>
        <v>0.0215704297529681</v>
      </c>
      <c r="AG354" s="266" t="s">
        <v>132</v>
      </c>
      <c r="AH354" s="266" t="s">
        <v>21</v>
      </c>
      <c r="AL354" s="266" t="s">
        <v>150</v>
      </c>
      <c r="AM354" s="266" t="str">
        <f t="shared" si="94"/>
        <v>TNav</v>
      </c>
      <c r="AN354" s="266" t="str">
        <f t="shared" si="94"/>
        <v>FH20_21</v>
      </c>
      <c r="AO354" s="266">
        <f t="shared" si="103"/>
        <v>0.0209999265660562</v>
      </c>
      <c r="AP354" s="266" t="s">
        <v>132</v>
      </c>
      <c r="AQ354" s="266" t="s">
        <v>18</v>
      </c>
      <c r="AU354" s="266" t="s">
        <v>150</v>
      </c>
      <c r="AV354" s="266" t="str">
        <f t="shared" si="95"/>
        <v>TNav</v>
      </c>
      <c r="AW354" s="266" t="str">
        <f t="shared" si="95"/>
        <v>FH20_21</v>
      </c>
      <c r="AX354" s="266">
        <f t="shared" si="104"/>
        <v>0.0217291485724036</v>
      </c>
      <c r="AY354" s="266" t="s">
        <v>132</v>
      </c>
      <c r="AZ354" s="266" t="s">
        <v>17</v>
      </c>
      <c r="BD354" s="266" t="s">
        <v>150</v>
      </c>
      <c r="BE354" s="266" t="str">
        <f t="shared" si="96"/>
        <v>TNav</v>
      </c>
      <c r="BF354" s="266" t="str">
        <f t="shared" si="96"/>
        <v>FH20_21</v>
      </c>
      <c r="BG354" s="266">
        <f t="shared" si="106"/>
        <v>0.0209999265660562</v>
      </c>
      <c r="BH354" s="266" t="s">
        <v>132</v>
      </c>
      <c r="BI354" s="266" t="s">
        <v>19</v>
      </c>
      <c r="BM354" s="266" t="s">
        <v>150</v>
      </c>
      <c r="BN354" s="266" t="str">
        <f t="shared" si="97"/>
        <v>TNav</v>
      </c>
      <c r="BO354" s="266" t="str">
        <f t="shared" si="97"/>
        <v>FH20_21</v>
      </c>
      <c r="BP354" s="266">
        <f t="shared" si="105"/>
        <v>0.0217291485724036</v>
      </c>
      <c r="BQ354" s="266" t="s">
        <v>132</v>
      </c>
      <c r="BR354" s="266" t="s">
        <v>16</v>
      </c>
    </row>
    <row r="355" spans="11:70">
      <c r="K355" s="330" t="s">
        <v>150</v>
      </c>
      <c r="L355" s="266" t="str">
        <f t="shared" si="98"/>
        <v>TNav</v>
      </c>
      <c r="M355" s="266" t="str">
        <f t="shared" si="92"/>
        <v>FH22_23</v>
      </c>
      <c r="N355" s="266">
        <f t="shared" si="100"/>
        <v>0.0213786036359911</v>
      </c>
      <c r="O355" s="266" t="s">
        <v>132</v>
      </c>
      <c r="P355" s="266" t="s">
        <v>20</v>
      </c>
      <c r="T355" s="266" t="s">
        <v>150</v>
      </c>
      <c r="U355" s="266" t="str">
        <f t="shared" si="99"/>
        <v>TNav</v>
      </c>
      <c r="V355" s="266" t="str">
        <f t="shared" si="99"/>
        <v>FH22_23</v>
      </c>
      <c r="W355" s="266">
        <f t="shared" si="101"/>
        <v>0.0206911985722815</v>
      </c>
      <c r="X355" s="266" t="s">
        <v>132</v>
      </c>
      <c r="Y355" s="266" t="s">
        <v>15</v>
      </c>
      <c r="AC355" s="266" t="s">
        <v>150</v>
      </c>
      <c r="AD355" s="266" t="str">
        <f t="shared" si="93"/>
        <v>TNav</v>
      </c>
      <c r="AE355" s="266" t="str">
        <f t="shared" si="93"/>
        <v>FH22_23</v>
      </c>
      <c r="AF355" s="266">
        <f t="shared" si="102"/>
        <v>0.0217091411685177</v>
      </c>
      <c r="AG355" s="266" t="s">
        <v>132</v>
      </c>
      <c r="AH355" s="266" t="s">
        <v>21</v>
      </c>
      <c r="AL355" s="266" t="s">
        <v>150</v>
      </c>
      <c r="AM355" s="266" t="str">
        <f t="shared" si="94"/>
        <v>TNav</v>
      </c>
      <c r="AN355" s="266" t="str">
        <f t="shared" si="94"/>
        <v>FH22_23</v>
      </c>
      <c r="AO355" s="266">
        <f t="shared" si="103"/>
        <v>0.0212075715419054</v>
      </c>
      <c r="AP355" s="266" t="s">
        <v>132</v>
      </c>
      <c r="AQ355" s="266" t="s">
        <v>18</v>
      </c>
      <c r="AU355" s="266" t="s">
        <v>150</v>
      </c>
      <c r="AV355" s="266" t="str">
        <f t="shared" si="95"/>
        <v>TNav</v>
      </c>
      <c r="AW355" s="266" t="str">
        <f t="shared" si="95"/>
        <v>FH22_23</v>
      </c>
      <c r="AX355" s="266">
        <f t="shared" si="104"/>
        <v>0.0225545958608362</v>
      </c>
      <c r="AY355" s="266" t="s">
        <v>132</v>
      </c>
      <c r="AZ355" s="266" t="s">
        <v>17</v>
      </c>
      <c r="BD355" s="266" t="s">
        <v>150</v>
      </c>
      <c r="BE355" s="266" t="str">
        <f t="shared" si="96"/>
        <v>TNav</v>
      </c>
      <c r="BF355" s="266" t="str">
        <f t="shared" si="96"/>
        <v>FH22_23</v>
      </c>
      <c r="BG355" s="266">
        <f t="shared" si="106"/>
        <v>0.0212075715419054</v>
      </c>
      <c r="BH355" s="266" t="s">
        <v>132</v>
      </c>
      <c r="BI355" s="266" t="s">
        <v>19</v>
      </c>
      <c r="BM355" s="266" t="s">
        <v>150</v>
      </c>
      <c r="BN355" s="266" t="str">
        <f t="shared" si="97"/>
        <v>TNav</v>
      </c>
      <c r="BO355" s="266" t="str">
        <f t="shared" si="97"/>
        <v>FH22_23</v>
      </c>
      <c r="BP355" s="266">
        <f t="shared" si="105"/>
        <v>0.0225545958608362</v>
      </c>
      <c r="BQ355" s="266" t="s">
        <v>132</v>
      </c>
      <c r="BR355" s="266" t="s">
        <v>16</v>
      </c>
    </row>
    <row r="356" spans="11:70">
      <c r="K356" s="266" t="s">
        <v>150</v>
      </c>
      <c r="L356" s="266" t="str">
        <f t="shared" si="98"/>
        <v>TNav</v>
      </c>
      <c r="M356" s="266" t="str">
        <f t="shared" si="92"/>
        <v>WH0_1</v>
      </c>
      <c r="N356" s="266">
        <f t="shared" si="100"/>
        <v>0.0233000948138204</v>
      </c>
      <c r="O356" s="266" t="s">
        <v>132</v>
      </c>
      <c r="P356" s="266" t="s">
        <v>20</v>
      </c>
      <c r="T356" s="266" t="s">
        <v>150</v>
      </c>
      <c r="U356" s="266" t="str">
        <f t="shared" si="99"/>
        <v>TNav</v>
      </c>
      <c r="V356" s="266" t="str">
        <f t="shared" si="99"/>
        <v>WH0_1</v>
      </c>
      <c r="W356" s="266">
        <f t="shared" si="101"/>
        <v>0.027052832396289</v>
      </c>
      <c r="X356" s="266" t="s">
        <v>132</v>
      </c>
      <c r="Y356" s="266" t="s">
        <v>15</v>
      </c>
      <c r="AC356" s="266" t="s">
        <v>150</v>
      </c>
      <c r="AD356" s="266" t="str">
        <f t="shared" si="93"/>
        <v>TNav</v>
      </c>
      <c r="AE356" s="266" t="str">
        <f t="shared" si="93"/>
        <v>WH0_1</v>
      </c>
      <c r="AF356" s="266">
        <f t="shared" si="102"/>
        <v>0.0269775312483662</v>
      </c>
      <c r="AG356" s="266" t="s">
        <v>132</v>
      </c>
      <c r="AH356" s="266" t="s">
        <v>21</v>
      </c>
      <c r="AL356" s="266" t="s">
        <v>150</v>
      </c>
      <c r="AM356" s="266" t="str">
        <f t="shared" si="94"/>
        <v>TNav</v>
      </c>
      <c r="AN356" s="266" t="str">
        <f t="shared" si="94"/>
        <v>WH0_1</v>
      </c>
      <c r="AO356" s="266">
        <f t="shared" si="103"/>
        <v>0.0260079601453114</v>
      </c>
      <c r="AP356" s="266" t="s">
        <v>132</v>
      </c>
      <c r="AQ356" s="266" t="s">
        <v>18</v>
      </c>
      <c r="AU356" s="266" t="s">
        <v>150</v>
      </c>
      <c r="AV356" s="266" t="str">
        <f t="shared" si="95"/>
        <v>TNav</v>
      </c>
      <c r="AW356" s="266" t="str">
        <f t="shared" si="95"/>
        <v>WH0_1</v>
      </c>
      <c r="AX356" s="266">
        <f t="shared" si="104"/>
        <v>0.0251920133192881</v>
      </c>
      <c r="AY356" s="266" t="s">
        <v>132</v>
      </c>
      <c r="AZ356" s="266" t="s">
        <v>17</v>
      </c>
      <c r="BD356" s="266" t="s">
        <v>150</v>
      </c>
      <c r="BE356" s="266" t="str">
        <f t="shared" si="96"/>
        <v>TNav</v>
      </c>
      <c r="BF356" s="266" t="str">
        <f t="shared" si="96"/>
        <v>WH0_1</v>
      </c>
      <c r="BG356" s="266">
        <f t="shared" si="106"/>
        <v>0.0260079601453114</v>
      </c>
      <c r="BH356" s="266" t="s">
        <v>132</v>
      </c>
      <c r="BI356" s="266" t="s">
        <v>19</v>
      </c>
      <c r="BM356" s="266" t="s">
        <v>150</v>
      </c>
      <c r="BN356" s="266" t="str">
        <f t="shared" si="97"/>
        <v>TNav</v>
      </c>
      <c r="BO356" s="266" t="str">
        <f t="shared" si="97"/>
        <v>WH0_1</v>
      </c>
      <c r="BP356" s="266">
        <f t="shared" si="105"/>
        <v>0.0251920133192881</v>
      </c>
      <c r="BQ356" s="266" t="s">
        <v>132</v>
      </c>
      <c r="BR356" s="266" t="s">
        <v>16</v>
      </c>
    </row>
    <row r="357" spans="11:70">
      <c r="K357" s="266" t="s">
        <v>150</v>
      </c>
      <c r="L357" s="266" t="str">
        <f t="shared" si="98"/>
        <v>TNav</v>
      </c>
      <c r="M357" s="266" t="str">
        <f t="shared" si="92"/>
        <v>WH2_3</v>
      </c>
      <c r="N357" s="266">
        <f t="shared" si="100"/>
        <v>0.0229492798370929</v>
      </c>
      <c r="O357" s="266" t="s">
        <v>132</v>
      </c>
      <c r="P357" s="266" t="s">
        <v>20</v>
      </c>
      <c r="T357" s="266" t="s">
        <v>150</v>
      </c>
      <c r="U357" s="266" t="str">
        <f t="shared" si="99"/>
        <v>TNav</v>
      </c>
      <c r="V357" s="266" t="str">
        <f t="shared" si="99"/>
        <v>WH2_3</v>
      </c>
      <c r="W357" s="266">
        <f t="shared" si="101"/>
        <v>0.025013577036883</v>
      </c>
      <c r="X357" s="266" t="s">
        <v>132</v>
      </c>
      <c r="Y357" s="266" t="s">
        <v>15</v>
      </c>
      <c r="AC357" s="266" t="s">
        <v>150</v>
      </c>
      <c r="AD357" s="266" t="str">
        <f t="shared" si="93"/>
        <v>TNav</v>
      </c>
      <c r="AE357" s="266" t="str">
        <f t="shared" si="93"/>
        <v>WH2_3</v>
      </c>
      <c r="AF357" s="266">
        <f t="shared" si="102"/>
        <v>0.026652958693426</v>
      </c>
      <c r="AG357" s="266" t="s">
        <v>132</v>
      </c>
      <c r="AH357" s="266" t="s">
        <v>21</v>
      </c>
      <c r="AL357" s="266" t="s">
        <v>150</v>
      </c>
      <c r="AM357" s="266" t="str">
        <f t="shared" si="94"/>
        <v>TNav</v>
      </c>
      <c r="AN357" s="266" t="str">
        <f t="shared" si="94"/>
        <v>WH2_3</v>
      </c>
      <c r="AO357" s="266">
        <f t="shared" si="103"/>
        <v>0.0252822319214758</v>
      </c>
      <c r="AP357" s="266" t="s">
        <v>132</v>
      </c>
      <c r="AQ357" s="266" t="s">
        <v>18</v>
      </c>
      <c r="AU357" s="266" t="s">
        <v>150</v>
      </c>
      <c r="AV357" s="266" t="str">
        <f t="shared" si="95"/>
        <v>TNav</v>
      </c>
      <c r="AW357" s="266" t="str">
        <f t="shared" si="95"/>
        <v>WH2_3</v>
      </c>
      <c r="AX357" s="266">
        <f t="shared" si="104"/>
        <v>0.0240114562974125</v>
      </c>
      <c r="AY357" s="266" t="s">
        <v>132</v>
      </c>
      <c r="AZ357" s="266" t="s">
        <v>17</v>
      </c>
      <c r="BD357" s="266" t="s">
        <v>150</v>
      </c>
      <c r="BE357" s="266" t="str">
        <f t="shared" si="96"/>
        <v>TNav</v>
      </c>
      <c r="BF357" s="266" t="str">
        <f t="shared" si="96"/>
        <v>WH2_3</v>
      </c>
      <c r="BG357" s="266">
        <f t="shared" si="106"/>
        <v>0.0252822319214758</v>
      </c>
      <c r="BH357" s="266" t="s">
        <v>132</v>
      </c>
      <c r="BI357" s="266" t="s">
        <v>19</v>
      </c>
      <c r="BM357" s="266" t="s">
        <v>150</v>
      </c>
      <c r="BN357" s="266" t="str">
        <f t="shared" si="97"/>
        <v>TNav</v>
      </c>
      <c r="BO357" s="266" t="str">
        <f t="shared" si="97"/>
        <v>WH2_3</v>
      </c>
      <c r="BP357" s="266">
        <f t="shared" si="105"/>
        <v>0.0240114562974125</v>
      </c>
      <c r="BQ357" s="266" t="s">
        <v>132</v>
      </c>
      <c r="BR357" s="266" t="s">
        <v>16</v>
      </c>
    </row>
    <row r="358" spans="11:70">
      <c r="K358" s="266" t="s">
        <v>150</v>
      </c>
      <c r="L358" s="266" t="str">
        <f t="shared" si="98"/>
        <v>TNav</v>
      </c>
      <c r="M358" s="266" t="str">
        <f t="shared" si="92"/>
        <v>WH4_5</v>
      </c>
      <c r="N358" s="266">
        <f t="shared" si="100"/>
        <v>0.0222223809455457</v>
      </c>
      <c r="O358" s="266" t="s">
        <v>132</v>
      </c>
      <c r="P358" s="266" t="s">
        <v>20</v>
      </c>
      <c r="T358" s="266" t="s">
        <v>150</v>
      </c>
      <c r="U358" s="266" t="str">
        <f t="shared" si="99"/>
        <v>TNav</v>
      </c>
      <c r="V358" s="266" t="str">
        <f t="shared" si="99"/>
        <v>WH4_5</v>
      </c>
      <c r="W358" s="266">
        <f t="shared" si="101"/>
        <v>0.023696203770169</v>
      </c>
      <c r="X358" s="266" t="s">
        <v>132</v>
      </c>
      <c r="Y358" s="266" t="s">
        <v>15</v>
      </c>
      <c r="AC358" s="266" t="s">
        <v>150</v>
      </c>
      <c r="AD358" s="266" t="str">
        <f t="shared" si="93"/>
        <v>TNav</v>
      </c>
      <c r="AE358" s="266" t="str">
        <f t="shared" si="93"/>
        <v>WH4_5</v>
      </c>
      <c r="AF358" s="266">
        <f t="shared" si="102"/>
        <v>0.0249170715686325</v>
      </c>
      <c r="AG358" s="266" t="s">
        <v>132</v>
      </c>
      <c r="AH358" s="266" t="s">
        <v>21</v>
      </c>
      <c r="AL358" s="266" t="s">
        <v>150</v>
      </c>
      <c r="AM358" s="266" t="str">
        <f t="shared" si="94"/>
        <v>TNav</v>
      </c>
      <c r="AN358" s="266" t="str">
        <f t="shared" si="94"/>
        <v>WH4_5</v>
      </c>
      <c r="AO358" s="266">
        <f t="shared" si="103"/>
        <v>0.0239165993198236</v>
      </c>
      <c r="AP358" s="266" t="s">
        <v>132</v>
      </c>
      <c r="AQ358" s="266" t="s">
        <v>18</v>
      </c>
      <c r="AU358" s="266" t="s">
        <v>150</v>
      </c>
      <c r="AV358" s="266" t="str">
        <f t="shared" si="95"/>
        <v>TNav</v>
      </c>
      <c r="AW358" s="266" t="str">
        <f t="shared" si="95"/>
        <v>WH4_5</v>
      </c>
      <c r="AX358" s="266">
        <f t="shared" si="104"/>
        <v>0.021583935635486</v>
      </c>
      <c r="AY358" s="266" t="s">
        <v>132</v>
      </c>
      <c r="AZ358" s="266" t="s">
        <v>17</v>
      </c>
      <c r="BD358" s="266" t="s">
        <v>150</v>
      </c>
      <c r="BE358" s="266" t="str">
        <f t="shared" si="96"/>
        <v>TNav</v>
      </c>
      <c r="BF358" s="266" t="str">
        <f t="shared" si="96"/>
        <v>WH4_5</v>
      </c>
      <c r="BG358" s="266">
        <f t="shared" si="106"/>
        <v>0.0239165993198236</v>
      </c>
      <c r="BH358" s="266" t="s">
        <v>132</v>
      </c>
      <c r="BI358" s="266" t="s">
        <v>19</v>
      </c>
      <c r="BM358" s="266" t="s">
        <v>150</v>
      </c>
      <c r="BN358" s="266" t="str">
        <f t="shared" si="97"/>
        <v>TNav</v>
      </c>
      <c r="BO358" s="266" t="str">
        <f t="shared" si="97"/>
        <v>WH4_5</v>
      </c>
      <c r="BP358" s="266">
        <f t="shared" si="105"/>
        <v>0.021583935635486</v>
      </c>
      <c r="BQ358" s="266" t="s">
        <v>132</v>
      </c>
      <c r="BR358" s="266" t="s">
        <v>16</v>
      </c>
    </row>
    <row r="359" spans="11:70">
      <c r="K359" s="330" t="s">
        <v>150</v>
      </c>
      <c r="L359" s="266" t="str">
        <f t="shared" si="98"/>
        <v>TNav</v>
      </c>
      <c r="M359" s="266" t="str">
        <f t="shared" si="92"/>
        <v>WH6_7</v>
      </c>
      <c r="N359" s="266">
        <f t="shared" si="100"/>
        <v>0.0212585220509218</v>
      </c>
      <c r="O359" s="266" t="s">
        <v>132</v>
      </c>
      <c r="P359" s="266" t="s">
        <v>20</v>
      </c>
      <c r="T359" s="266" t="s">
        <v>150</v>
      </c>
      <c r="U359" s="266" t="str">
        <f t="shared" si="99"/>
        <v>TNav</v>
      </c>
      <c r="V359" s="266" t="str">
        <f t="shared" si="99"/>
        <v>WH6_7</v>
      </c>
      <c r="W359" s="266">
        <f t="shared" si="101"/>
        <v>0.0235544674010497</v>
      </c>
      <c r="X359" s="266" t="s">
        <v>132</v>
      </c>
      <c r="Y359" s="266" t="s">
        <v>15</v>
      </c>
      <c r="AC359" s="266" t="s">
        <v>150</v>
      </c>
      <c r="AD359" s="266" t="str">
        <f t="shared" si="93"/>
        <v>TNav</v>
      </c>
      <c r="AE359" s="266" t="str">
        <f t="shared" si="93"/>
        <v>WH6_7</v>
      </c>
      <c r="AF359" s="266">
        <f t="shared" si="102"/>
        <v>0.0223149487779418</v>
      </c>
      <c r="AG359" s="266" t="s">
        <v>132</v>
      </c>
      <c r="AH359" s="266" t="s">
        <v>21</v>
      </c>
      <c r="AL359" s="266" t="s">
        <v>150</v>
      </c>
      <c r="AM359" s="266" t="str">
        <f t="shared" si="94"/>
        <v>TNav</v>
      </c>
      <c r="AN359" s="266" t="str">
        <f t="shared" si="94"/>
        <v>WH6_7</v>
      </c>
      <c r="AO359" s="266">
        <f t="shared" si="103"/>
        <v>0.0226308904433103</v>
      </c>
      <c r="AP359" s="266" t="s">
        <v>132</v>
      </c>
      <c r="AQ359" s="266" t="s">
        <v>18</v>
      </c>
      <c r="AU359" s="266" t="s">
        <v>150</v>
      </c>
      <c r="AV359" s="266" t="str">
        <f t="shared" si="95"/>
        <v>TNav</v>
      </c>
      <c r="AW359" s="266" t="str">
        <f t="shared" si="95"/>
        <v>WH6_7</v>
      </c>
      <c r="AX359" s="266">
        <f t="shared" si="104"/>
        <v>0.0195664574996017</v>
      </c>
      <c r="AY359" s="266" t="s">
        <v>132</v>
      </c>
      <c r="AZ359" s="266" t="s">
        <v>17</v>
      </c>
      <c r="BD359" s="266" t="s">
        <v>150</v>
      </c>
      <c r="BE359" s="266" t="str">
        <f t="shared" si="96"/>
        <v>TNav</v>
      </c>
      <c r="BF359" s="266" t="str">
        <f t="shared" si="96"/>
        <v>WH6_7</v>
      </c>
      <c r="BG359" s="266">
        <f t="shared" si="106"/>
        <v>0.0226308904433103</v>
      </c>
      <c r="BH359" s="266" t="s">
        <v>132</v>
      </c>
      <c r="BI359" s="266" t="s">
        <v>19</v>
      </c>
      <c r="BM359" s="266" t="s">
        <v>150</v>
      </c>
      <c r="BN359" s="266" t="str">
        <f t="shared" si="97"/>
        <v>TNav</v>
      </c>
      <c r="BO359" s="266" t="str">
        <f t="shared" si="97"/>
        <v>WH6_7</v>
      </c>
      <c r="BP359" s="266">
        <f t="shared" si="105"/>
        <v>0.0195664574996017</v>
      </c>
      <c r="BQ359" s="266" t="s">
        <v>132</v>
      </c>
      <c r="BR359" s="266" t="s">
        <v>16</v>
      </c>
    </row>
    <row r="360" spans="11:70">
      <c r="K360" s="266" t="s">
        <v>150</v>
      </c>
      <c r="L360" s="266" t="str">
        <f t="shared" si="98"/>
        <v>TNav</v>
      </c>
      <c r="M360" s="266" t="str">
        <f t="shared" si="92"/>
        <v>WH8_9</v>
      </c>
      <c r="N360" s="266">
        <f t="shared" si="100"/>
        <v>0.0207811308875425</v>
      </c>
      <c r="O360" s="266" t="s">
        <v>132</v>
      </c>
      <c r="P360" s="266" t="s">
        <v>20</v>
      </c>
      <c r="T360" s="266" t="s">
        <v>150</v>
      </c>
      <c r="U360" s="266" t="str">
        <f t="shared" si="99"/>
        <v>TNav</v>
      </c>
      <c r="V360" s="266" t="str">
        <f t="shared" si="99"/>
        <v>WH8_9</v>
      </c>
      <c r="W360" s="266">
        <f t="shared" si="101"/>
        <v>0.0243002057667018</v>
      </c>
      <c r="X360" s="266" t="s">
        <v>132</v>
      </c>
      <c r="Y360" s="266" t="s">
        <v>15</v>
      </c>
      <c r="AC360" s="266" t="s">
        <v>150</v>
      </c>
      <c r="AD360" s="266" t="str">
        <f t="shared" si="93"/>
        <v>TNav</v>
      </c>
      <c r="AE360" s="266" t="str">
        <f t="shared" si="93"/>
        <v>WH8_9</v>
      </c>
      <c r="AF360" s="266">
        <f t="shared" si="102"/>
        <v>0.0206945793819697</v>
      </c>
      <c r="AG360" s="266" t="s">
        <v>132</v>
      </c>
      <c r="AH360" s="266" t="s">
        <v>21</v>
      </c>
      <c r="AL360" s="266" t="s">
        <v>150</v>
      </c>
      <c r="AM360" s="266" t="str">
        <f t="shared" si="94"/>
        <v>TNav</v>
      </c>
      <c r="AN360" s="266" t="str">
        <f t="shared" si="94"/>
        <v>WH8_9</v>
      </c>
      <c r="AO360" s="266">
        <f t="shared" si="103"/>
        <v>0.0221985165054664</v>
      </c>
      <c r="AP360" s="266" t="s">
        <v>132</v>
      </c>
      <c r="AQ360" s="266" t="s">
        <v>18</v>
      </c>
      <c r="AU360" s="266" t="s">
        <v>150</v>
      </c>
      <c r="AV360" s="266" t="str">
        <f t="shared" si="95"/>
        <v>TNav</v>
      </c>
      <c r="AW360" s="266" t="str">
        <f t="shared" si="95"/>
        <v>WH8_9</v>
      </c>
      <c r="AX360" s="266">
        <f t="shared" si="104"/>
        <v>0.0189268898351184</v>
      </c>
      <c r="AY360" s="266" t="s">
        <v>132</v>
      </c>
      <c r="AZ360" s="266" t="s">
        <v>17</v>
      </c>
      <c r="BD360" s="266" t="s">
        <v>150</v>
      </c>
      <c r="BE360" s="266" t="str">
        <f t="shared" si="96"/>
        <v>TNav</v>
      </c>
      <c r="BF360" s="266" t="str">
        <f t="shared" si="96"/>
        <v>WH8_9</v>
      </c>
      <c r="BG360" s="266">
        <f t="shared" si="106"/>
        <v>0.0221985165054664</v>
      </c>
      <c r="BH360" s="266" t="s">
        <v>132</v>
      </c>
      <c r="BI360" s="266" t="s">
        <v>19</v>
      </c>
      <c r="BM360" s="266" t="s">
        <v>150</v>
      </c>
      <c r="BN360" s="266" t="str">
        <f t="shared" si="97"/>
        <v>TNav</v>
      </c>
      <c r="BO360" s="266" t="str">
        <f t="shared" si="97"/>
        <v>WH8_9</v>
      </c>
      <c r="BP360" s="266">
        <f t="shared" si="105"/>
        <v>0.0189268898351184</v>
      </c>
      <c r="BQ360" s="266" t="s">
        <v>132</v>
      </c>
      <c r="BR360" s="266" t="s">
        <v>16</v>
      </c>
    </row>
    <row r="361" spans="11:70">
      <c r="K361" s="266" t="s">
        <v>150</v>
      </c>
      <c r="L361" s="266" t="str">
        <f t="shared" si="98"/>
        <v>TNav</v>
      </c>
      <c r="M361" s="266" t="str">
        <f t="shared" si="92"/>
        <v>WH10_11</v>
      </c>
      <c r="N361" s="266">
        <f t="shared" si="100"/>
        <v>0.0207247431264493</v>
      </c>
      <c r="O361" s="266" t="s">
        <v>132</v>
      </c>
      <c r="P361" s="266" t="s">
        <v>20</v>
      </c>
      <c r="T361" s="266" t="s">
        <v>150</v>
      </c>
      <c r="U361" s="266" t="str">
        <f t="shared" si="99"/>
        <v>TNav</v>
      </c>
      <c r="V361" s="266" t="str">
        <f t="shared" si="99"/>
        <v>WH10_11</v>
      </c>
      <c r="W361" s="266">
        <f t="shared" si="101"/>
        <v>0.0269606064596627</v>
      </c>
      <c r="X361" s="266" t="s">
        <v>132</v>
      </c>
      <c r="Y361" s="266" t="s">
        <v>15</v>
      </c>
      <c r="AC361" s="266" t="s">
        <v>150</v>
      </c>
      <c r="AD361" s="266" t="str">
        <f t="shared" si="93"/>
        <v>TNav</v>
      </c>
      <c r="AE361" s="266" t="str">
        <f t="shared" si="93"/>
        <v>WH10_11</v>
      </c>
      <c r="AF361" s="266">
        <f t="shared" si="102"/>
        <v>0.0203373562220637</v>
      </c>
      <c r="AG361" s="266" t="s">
        <v>132</v>
      </c>
      <c r="AH361" s="266" t="s">
        <v>21</v>
      </c>
      <c r="AL361" s="266" t="s">
        <v>150</v>
      </c>
      <c r="AM361" s="266" t="str">
        <f t="shared" si="94"/>
        <v>TNav</v>
      </c>
      <c r="AN361" s="266" t="str">
        <f t="shared" si="94"/>
        <v>WH10_11</v>
      </c>
      <c r="AO361" s="266">
        <f t="shared" si="103"/>
        <v>0.0228944317474162</v>
      </c>
      <c r="AP361" s="266" t="s">
        <v>132</v>
      </c>
      <c r="AQ361" s="266" t="s">
        <v>18</v>
      </c>
      <c r="AU361" s="266" t="s">
        <v>150</v>
      </c>
      <c r="AV361" s="266" t="str">
        <f t="shared" si="95"/>
        <v>TNav</v>
      </c>
      <c r="AW361" s="266" t="str">
        <f t="shared" si="95"/>
        <v>WH10_11</v>
      </c>
      <c r="AX361" s="266">
        <f t="shared" si="104"/>
        <v>0.0193167729407143</v>
      </c>
      <c r="AY361" s="266" t="s">
        <v>132</v>
      </c>
      <c r="AZ361" s="266" t="s">
        <v>17</v>
      </c>
      <c r="BD361" s="266" t="s">
        <v>150</v>
      </c>
      <c r="BE361" s="266" t="str">
        <f t="shared" si="96"/>
        <v>TNav</v>
      </c>
      <c r="BF361" s="266" t="str">
        <f t="shared" si="96"/>
        <v>WH10_11</v>
      </c>
      <c r="BG361" s="266">
        <f t="shared" si="106"/>
        <v>0.0228944317474162</v>
      </c>
      <c r="BH361" s="266" t="s">
        <v>132</v>
      </c>
      <c r="BI361" s="266" t="s">
        <v>19</v>
      </c>
      <c r="BM361" s="266" t="s">
        <v>150</v>
      </c>
      <c r="BN361" s="266" t="str">
        <f t="shared" si="97"/>
        <v>TNav</v>
      </c>
      <c r="BO361" s="266" t="str">
        <f t="shared" si="97"/>
        <v>WH10_11</v>
      </c>
      <c r="BP361" s="266">
        <f t="shared" si="105"/>
        <v>0.0193167729407143</v>
      </c>
      <c r="BQ361" s="266" t="s">
        <v>132</v>
      </c>
      <c r="BR361" s="266" t="s">
        <v>16</v>
      </c>
    </row>
    <row r="362" spans="11:70">
      <c r="K362" s="266" t="s">
        <v>150</v>
      </c>
      <c r="L362" s="266" t="str">
        <f t="shared" si="98"/>
        <v>TNav</v>
      </c>
      <c r="M362" s="266" t="str">
        <f t="shared" si="92"/>
        <v>WH12_13</v>
      </c>
      <c r="N362" s="266">
        <f t="shared" si="100"/>
        <v>0.0213134263086159</v>
      </c>
      <c r="O362" s="266" t="s">
        <v>132</v>
      </c>
      <c r="P362" s="266" t="s">
        <v>20</v>
      </c>
      <c r="T362" s="266" t="s">
        <v>150</v>
      </c>
      <c r="U362" s="266" t="str">
        <f t="shared" si="99"/>
        <v>TNav</v>
      </c>
      <c r="V362" s="266" t="str">
        <f t="shared" si="99"/>
        <v>WH12_13</v>
      </c>
      <c r="W362" s="266">
        <f t="shared" si="101"/>
        <v>0.0281941532212526</v>
      </c>
      <c r="X362" s="266" t="s">
        <v>132</v>
      </c>
      <c r="Y362" s="266" t="s">
        <v>15</v>
      </c>
      <c r="AC362" s="266" t="s">
        <v>150</v>
      </c>
      <c r="AD362" s="266" t="str">
        <f t="shared" si="93"/>
        <v>TNav</v>
      </c>
      <c r="AE362" s="266" t="str">
        <f t="shared" si="93"/>
        <v>WH12_13</v>
      </c>
      <c r="AF362" s="266">
        <f t="shared" si="102"/>
        <v>0.0215779233299048</v>
      </c>
      <c r="AG362" s="266" t="s">
        <v>132</v>
      </c>
      <c r="AH362" s="266" t="s">
        <v>21</v>
      </c>
      <c r="AL362" s="266" t="s">
        <v>150</v>
      </c>
      <c r="AM362" s="266" t="str">
        <f t="shared" si="94"/>
        <v>TNav</v>
      </c>
      <c r="AN362" s="266" t="str">
        <f t="shared" si="94"/>
        <v>WH12_13</v>
      </c>
      <c r="AO362" s="266">
        <f t="shared" si="103"/>
        <v>0.0243699220566265</v>
      </c>
      <c r="AP362" s="266" t="s">
        <v>132</v>
      </c>
      <c r="AQ362" s="266" t="s">
        <v>18</v>
      </c>
      <c r="AU362" s="266" t="s">
        <v>150</v>
      </c>
      <c r="AV362" s="266" t="str">
        <f t="shared" si="95"/>
        <v>TNav</v>
      </c>
      <c r="AW362" s="266" t="str">
        <f t="shared" si="95"/>
        <v>WH12_13</v>
      </c>
      <c r="AX362" s="266">
        <f t="shared" si="104"/>
        <v>0.0217136791659968</v>
      </c>
      <c r="AY362" s="266" t="s">
        <v>132</v>
      </c>
      <c r="AZ362" s="266" t="s">
        <v>17</v>
      </c>
      <c r="BD362" s="266" t="s">
        <v>150</v>
      </c>
      <c r="BE362" s="266" t="str">
        <f t="shared" si="96"/>
        <v>TNav</v>
      </c>
      <c r="BF362" s="266" t="str">
        <f t="shared" si="96"/>
        <v>WH12_13</v>
      </c>
      <c r="BG362" s="266">
        <f t="shared" si="106"/>
        <v>0.0243699220566265</v>
      </c>
      <c r="BH362" s="266" t="s">
        <v>132</v>
      </c>
      <c r="BI362" s="266" t="s">
        <v>19</v>
      </c>
      <c r="BM362" s="266" t="s">
        <v>150</v>
      </c>
      <c r="BN362" s="266" t="str">
        <f t="shared" si="97"/>
        <v>TNav</v>
      </c>
      <c r="BO362" s="266" t="str">
        <f t="shared" si="97"/>
        <v>WH12_13</v>
      </c>
      <c r="BP362" s="266">
        <f t="shared" si="105"/>
        <v>0.0217136791659968</v>
      </c>
      <c r="BQ362" s="266" t="s">
        <v>132</v>
      </c>
      <c r="BR362" s="266" t="s">
        <v>16</v>
      </c>
    </row>
    <row r="363" spans="11:70">
      <c r="K363" s="330" t="s">
        <v>150</v>
      </c>
      <c r="L363" s="266" t="str">
        <f t="shared" si="98"/>
        <v>TNav</v>
      </c>
      <c r="M363" s="266" t="str">
        <f t="shared" si="92"/>
        <v>WH14_15</v>
      </c>
      <c r="N363" s="266">
        <f t="shared" si="100"/>
        <v>0.0224691056303517</v>
      </c>
      <c r="O363" s="266" t="s">
        <v>132</v>
      </c>
      <c r="P363" s="266" t="s">
        <v>20</v>
      </c>
      <c r="T363" s="266" t="s">
        <v>150</v>
      </c>
      <c r="U363" s="266" t="str">
        <f t="shared" si="99"/>
        <v>TNav</v>
      </c>
      <c r="V363" s="266" t="str">
        <f t="shared" si="99"/>
        <v>WH14_15</v>
      </c>
      <c r="W363" s="266">
        <f t="shared" si="101"/>
        <v>0.0277591077183275</v>
      </c>
      <c r="X363" s="266" t="s">
        <v>132</v>
      </c>
      <c r="Y363" s="266" t="s">
        <v>15</v>
      </c>
      <c r="AC363" s="266" t="s">
        <v>150</v>
      </c>
      <c r="AD363" s="266" t="str">
        <f t="shared" si="93"/>
        <v>TNav</v>
      </c>
      <c r="AE363" s="266" t="str">
        <f t="shared" si="93"/>
        <v>WH14_15</v>
      </c>
      <c r="AF363" s="266">
        <f t="shared" si="102"/>
        <v>0.0244372230846757</v>
      </c>
      <c r="AG363" s="266" t="s">
        <v>132</v>
      </c>
      <c r="AH363" s="266" t="s">
        <v>21</v>
      </c>
      <c r="AL363" s="266" t="s">
        <v>150</v>
      </c>
      <c r="AM363" s="266" t="str">
        <f t="shared" si="94"/>
        <v>TNav</v>
      </c>
      <c r="AN363" s="266" t="str">
        <f t="shared" si="94"/>
        <v>WH14_15</v>
      </c>
      <c r="AO363" s="266">
        <f t="shared" si="103"/>
        <v>0.0252966565536165</v>
      </c>
      <c r="AP363" s="266" t="s">
        <v>132</v>
      </c>
      <c r="AQ363" s="266" t="s">
        <v>18</v>
      </c>
      <c r="AU363" s="266" t="s">
        <v>150</v>
      </c>
      <c r="AV363" s="266" t="str">
        <f t="shared" si="95"/>
        <v>TNav</v>
      </c>
      <c r="AW363" s="266" t="str">
        <f t="shared" si="95"/>
        <v>WH14_15</v>
      </c>
      <c r="AX363" s="266">
        <f t="shared" si="104"/>
        <v>0.0231546162990083</v>
      </c>
      <c r="AY363" s="266" t="s">
        <v>132</v>
      </c>
      <c r="AZ363" s="266" t="s">
        <v>17</v>
      </c>
      <c r="BD363" s="266" t="s">
        <v>150</v>
      </c>
      <c r="BE363" s="266" t="str">
        <f t="shared" si="96"/>
        <v>TNav</v>
      </c>
      <c r="BF363" s="266" t="str">
        <f t="shared" si="96"/>
        <v>WH14_15</v>
      </c>
      <c r="BG363" s="266">
        <f t="shared" si="106"/>
        <v>0.0252966565536165</v>
      </c>
      <c r="BH363" s="266" t="s">
        <v>132</v>
      </c>
      <c r="BI363" s="266" t="s">
        <v>19</v>
      </c>
      <c r="BM363" s="266" t="s">
        <v>150</v>
      </c>
      <c r="BN363" s="266" t="str">
        <f t="shared" si="97"/>
        <v>TNav</v>
      </c>
      <c r="BO363" s="266" t="str">
        <f t="shared" si="97"/>
        <v>WH14_15</v>
      </c>
      <c r="BP363" s="266">
        <f t="shared" si="105"/>
        <v>0.0231546162990083</v>
      </c>
      <c r="BQ363" s="266" t="s">
        <v>132</v>
      </c>
      <c r="BR363" s="266" t="s">
        <v>16</v>
      </c>
    </row>
    <row r="364" spans="11:70">
      <c r="K364" s="266" t="s">
        <v>150</v>
      </c>
      <c r="L364" s="266" t="str">
        <f t="shared" si="98"/>
        <v>TNav</v>
      </c>
      <c r="M364" s="266" t="str">
        <f t="shared" si="92"/>
        <v>WH16_17</v>
      </c>
      <c r="N364" s="266">
        <f t="shared" si="100"/>
        <v>0.0228058793544892</v>
      </c>
      <c r="O364" s="266" t="s">
        <v>132</v>
      </c>
      <c r="P364" s="266" t="s">
        <v>20</v>
      </c>
      <c r="T364" s="266" t="s">
        <v>150</v>
      </c>
      <c r="U364" s="266" t="str">
        <f t="shared" si="99"/>
        <v>TNav</v>
      </c>
      <c r="V364" s="266" t="str">
        <f t="shared" si="99"/>
        <v>WH16_17</v>
      </c>
      <c r="W364" s="266">
        <f t="shared" si="101"/>
        <v>0.0270225001421144</v>
      </c>
      <c r="X364" s="266" t="s">
        <v>132</v>
      </c>
      <c r="Y364" s="266" t="s">
        <v>15</v>
      </c>
      <c r="AC364" s="266" t="s">
        <v>150</v>
      </c>
      <c r="AD364" s="266" t="str">
        <f t="shared" si="93"/>
        <v>TNav</v>
      </c>
      <c r="AE364" s="266" t="str">
        <f t="shared" si="93"/>
        <v>WH16_17</v>
      </c>
      <c r="AF364" s="266">
        <f t="shared" si="102"/>
        <v>0.0257055276901567</v>
      </c>
      <c r="AG364" s="266" t="s">
        <v>132</v>
      </c>
      <c r="AH364" s="266" t="s">
        <v>21</v>
      </c>
      <c r="AL364" s="266" t="s">
        <v>150</v>
      </c>
      <c r="AM364" s="266" t="str">
        <f t="shared" si="94"/>
        <v>TNav</v>
      </c>
      <c r="AN364" s="266" t="str">
        <f t="shared" si="94"/>
        <v>WH16_17</v>
      </c>
      <c r="AO364" s="266">
        <f t="shared" si="103"/>
        <v>0.0253035348263485</v>
      </c>
      <c r="AP364" s="266" t="s">
        <v>132</v>
      </c>
      <c r="AQ364" s="266" t="s">
        <v>18</v>
      </c>
      <c r="AU364" s="266" t="s">
        <v>150</v>
      </c>
      <c r="AV364" s="266" t="str">
        <f t="shared" si="95"/>
        <v>TNav</v>
      </c>
      <c r="AW364" s="266" t="str">
        <f t="shared" si="95"/>
        <v>WH16_17</v>
      </c>
      <c r="AX364" s="266">
        <f t="shared" si="104"/>
        <v>0.0233585702637121</v>
      </c>
      <c r="AY364" s="266" t="s">
        <v>132</v>
      </c>
      <c r="AZ364" s="266" t="s">
        <v>17</v>
      </c>
      <c r="BD364" s="266" t="s">
        <v>150</v>
      </c>
      <c r="BE364" s="266" t="str">
        <f t="shared" si="96"/>
        <v>TNav</v>
      </c>
      <c r="BF364" s="266" t="str">
        <f t="shared" si="96"/>
        <v>WH16_17</v>
      </c>
      <c r="BG364" s="266">
        <f t="shared" si="106"/>
        <v>0.0253035348263485</v>
      </c>
      <c r="BH364" s="266" t="s">
        <v>132</v>
      </c>
      <c r="BI364" s="266" t="s">
        <v>19</v>
      </c>
      <c r="BM364" s="266" t="s">
        <v>150</v>
      </c>
      <c r="BN364" s="266" t="str">
        <f t="shared" si="97"/>
        <v>TNav</v>
      </c>
      <c r="BO364" s="266" t="str">
        <f t="shared" si="97"/>
        <v>WH16_17</v>
      </c>
      <c r="BP364" s="266">
        <f t="shared" si="105"/>
        <v>0.0233585702637121</v>
      </c>
      <c r="BQ364" s="266" t="s">
        <v>132</v>
      </c>
      <c r="BR364" s="266" t="s">
        <v>16</v>
      </c>
    </row>
    <row r="365" spans="11:70">
      <c r="K365" s="266" t="s">
        <v>150</v>
      </c>
      <c r="L365" s="266" t="str">
        <f t="shared" si="98"/>
        <v>TNav</v>
      </c>
      <c r="M365" s="266" t="str">
        <f t="shared" si="92"/>
        <v>WH18_19</v>
      </c>
      <c r="N365" s="266">
        <f t="shared" si="100"/>
        <v>0.0228335510535675</v>
      </c>
      <c r="O365" s="266" t="s">
        <v>132</v>
      </c>
      <c r="P365" s="266" t="s">
        <v>20</v>
      </c>
      <c r="T365" s="266" t="s">
        <v>150</v>
      </c>
      <c r="U365" s="266" t="str">
        <f t="shared" si="99"/>
        <v>TNav</v>
      </c>
      <c r="V365" s="266" t="str">
        <f t="shared" si="99"/>
        <v>WH18_19</v>
      </c>
      <c r="W365" s="266">
        <f t="shared" si="101"/>
        <v>0.0267517944660614</v>
      </c>
      <c r="X365" s="266" t="s">
        <v>132</v>
      </c>
      <c r="Y365" s="266" t="s">
        <v>15</v>
      </c>
      <c r="AC365" s="266" t="s">
        <v>150</v>
      </c>
      <c r="AD365" s="266" t="str">
        <f t="shared" si="93"/>
        <v>TNav</v>
      </c>
      <c r="AE365" s="266" t="str">
        <f t="shared" si="93"/>
        <v>WH18_19</v>
      </c>
      <c r="AF365" s="266">
        <f t="shared" si="102"/>
        <v>0.0255927943653416</v>
      </c>
      <c r="AG365" s="266" t="s">
        <v>132</v>
      </c>
      <c r="AH365" s="266" t="s">
        <v>21</v>
      </c>
      <c r="AL365" s="266" t="s">
        <v>150</v>
      </c>
      <c r="AM365" s="266" t="str">
        <f t="shared" si="94"/>
        <v>TNav</v>
      </c>
      <c r="AN365" s="266" t="str">
        <f t="shared" si="94"/>
        <v>WH18_19</v>
      </c>
      <c r="AO365" s="266">
        <f t="shared" si="103"/>
        <v>0.0249695860312862</v>
      </c>
      <c r="AP365" s="266" t="s">
        <v>132</v>
      </c>
      <c r="AQ365" s="266" t="s">
        <v>18</v>
      </c>
      <c r="AU365" s="266" t="s">
        <v>150</v>
      </c>
      <c r="AV365" s="266" t="str">
        <f t="shared" si="95"/>
        <v>TNav</v>
      </c>
      <c r="AW365" s="266" t="str">
        <f t="shared" si="95"/>
        <v>WH18_19</v>
      </c>
      <c r="AX365" s="266">
        <f t="shared" si="104"/>
        <v>0.023127630615324</v>
      </c>
      <c r="AY365" s="266" t="s">
        <v>132</v>
      </c>
      <c r="AZ365" s="266" t="s">
        <v>17</v>
      </c>
      <c r="BD365" s="266" t="s">
        <v>150</v>
      </c>
      <c r="BE365" s="266" t="str">
        <f t="shared" si="96"/>
        <v>TNav</v>
      </c>
      <c r="BF365" s="266" t="str">
        <f t="shared" si="96"/>
        <v>WH18_19</v>
      </c>
      <c r="BG365" s="266">
        <f t="shared" si="106"/>
        <v>0.0249695860312862</v>
      </c>
      <c r="BH365" s="266" t="s">
        <v>132</v>
      </c>
      <c r="BI365" s="266" t="s">
        <v>19</v>
      </c>
      <c r="BM365" s="266" t="s">
        <v>150</v>
      </c>
      <c r="BN365" s="266" t="str">
        <f t="shared" si="97"/>
        <v>TNav</v>
      </c>
      <c r="BO365" s="266" t="str">
        <f t="shared" si="97"/>
        <v>WH18_19</v>
      </c>
      <c r="BP365" s="266">
        <f t="shared" si="105"/>
        <v>0.023127630615324</v>
      </c>
      <c r="BQ365" s="266" t="s">
        <v>132</v>
      </c>
      <c r="BR365" s="266" t="s">
        <v>16</v>
      </c>
    </row>
    <row r="366" spans="11:70">
      <c r="K366" s="266" t="s">
        <v>150</v>
      </c>
      <c r="L366" s="266" t="str">
        <f t="shared" si="98"/>
        <v>TNav</v>
      </c>
      <c r="M366" s="266" t="str">
        <f t="shared" si="92"/>
        <v>WH20_21</v>
      </c>
      <c r="N366" s="266">
        <f t="shared" si="100"/>
        <v>0.0227154557821904</v>
      </c>
      <c r="O366" s="266" t="s">
        <v>132</v>
      </c>
      <c r="P366" s="266" t="s">
        <v>20</v>
      </c>
      <c r="T366" s="266" t="s">
        <v>150</v>
      </c>
      <c r="U366" s="266" t="str">
        <f t="shared" si="99"/>
        <v>TNav</v>
      </c>
      <c r="V366" s="266" t="str">
        <f t="shared" si="99"/>
        <v>WH20_21</v>
      </c>
      <c r="W366" s="266">
        <f t="shared" si="101"/>
        <v>0.0283933513791526</v>
      </c>
      <c r="X366" s="266" t="s">
        <v>132</v>
      </c>
      <c r="Y366" s="266" t="s">
        <v>15</v>
      </c>
      <c r="AC366" s="266" t="s">
        <v>150</v>
      </c>
      <c r="AD366" s="266" t="str">
        <f t="shared" si="93"/>
        <v>TNav</v>
      </c>
      <c r="AE366" s="266" t="str">
        <f t="shared" si="93"/>
        <v>WH20_21</v>
      </c>
      <c r="AF366" s="266">
        <f t="shared" si="102"/>
        <v>0.0251280963570105</v>
      </c>
      <c r="AG366" s="266" t="s">
        <v>132</v>
      </c>
      <c r="AH366" s="266" t="s">
        <v>21</v>
      </c>
      <c r="AL366" s="266" t="s">
        <v>150</v>
      </c>
      <c r="AM366" s="266" t="str">
        <f t="shared" si="94"/>
        <v>TNav</v>
      </c>
      <c r="AN366" s="266" t="str">
        <f t="shared" si="94"/>
        <v>WH20_21</v>
      </c>
      <c r="AO366" s="266">
        <f t="shared" si="103"/>
        <v>0.0251936667769471</v>
      </c>
      <c r="AP366" s="266" t="s">
        <v>132</v>
      </c>
      <c r="AQ366" s="266" t="s">
        <v>18</v>
      </c>
      <c r="AU366" s="266" t="s">
        <v>150</v>
      </c>
      <c r="AV366" s="266" t="str">
        <f t="shared" si="95"/>
        <v>TNav</v>
      </c>
      <c r="AW366" s="266" t="str">
        <f t="shared" si="95"/>
        <v>WH20_21</v>
      </c>
      <c r="AX366" s="266">
        <f t="shared" si="104"/>
        <v>0.0230669226777415</v>
      </c>
      <c r="AY366" s="266" t="s">
        <v>132</v>
      </c>
      <c r="AZ366" s="266" t="s">
        <v>17</v>
      </c>
      <c r="BD366" s="266" t="s">
        <v>150</v>
      </c>
      <c r="BE366" s="266" t="str">
        <f t="shared" si="96"/>
        <v>TNav</v>
      </c>
      <c r="BF366" s="266" t="str">
        <f t="shared" si="96"/>
        <v>WH20_21</v>
      </c>
      <c r="BG366" s="266">
        <f t="shared" si="106"/>
        <v>0.0251936667769471</v>
      </c>
      <c r="BH366" s="266" t="s">
        <v>132</v>
      </c>
      <c r="BI366" s="266" t="s">
        <v>19</v>
      </c>
      <c r="BM366" s="266" t="s">
        <v>150</v>
      </c>
      <c r="BN366" s="266" t="str">
        <f t="shared" si="97"/>
        <v>TNav</v>
      </c>
      <c r="BO366" s="266" t="str">
        <f t="shared" si="97"/>
        <v>WH20_21</v>
      </c>
      <c r="BP366" s="266">
        <f t="shared" si="105"/>
        <v>0.0230669226777415</v>
      </c>
      <c r="BQ366" s="266" t="s">
        <v>132</v>
      </c>
      <c r="BR366" s="266" t="s">
        <v>16</v>
      </c>
    </row>
    <row r="367" spans="11:70">
      <c r="K367" s="330" t="s">
        <v>150</v>
      </c>
      <c r="L367" s="266" t="str">
        <f t="shared" si="98"/>
        <v>TNav</v>
      </c>
      <c r="M367" s="266" t="str">
        <f t="shared" si="92"/>
        <v>WH22_23</v>
      </c>
      <c r="N367" s="266">
        <f t="shared" si="100"/>
        <v>0.0228898262899369</v>
      </c>
      <c r="O367" s="266" t="s">
        <v>132</v>
      </c>
      <c r="P367" s="266" t="s">
        <v>20</v>
      </c>
      <c r="T367" s="266" t="s">
        <v>150</v>
      </c>
      <c r="U367" s="266" t="str">
        <f t="shared" si="99"/>
        <v>TNav</v>
      </c>
      <c r="V367" s="266" t="str">
        <f t="shared" si="99"/>
        <v>WH22_23</v>
      </c>
      <c r="W367" s="266">
        <f t="shared" si="101"/>
        <v>0.0283097816617008</v>
      </c>
      <c r="X367" s="266" t="s">
        <v>132</v>
      </c>
      <c r="Y367" s="266" t="s">
        <v>15</v>
      </c>
      <c r="AC367" s="266" t="s">
        <v>150</v>
      </c>
      <c r="AD367" s="266" t="str">
        <f t="shared" si="93"/>
        <v>TNav</v>
      </c>
      <c r="AE367" s="266" t="str">
        <f t="shared" si="93"/>
        <v>WH22_23</v>
      </c>
      <c r="AF367" s="266">
        <f t="shared" si="102"/>
        <v>0.0254920738775338</v>
      </c>
      <c r="AG367" s="266" t="s">
        <v>132</v>
      </c>
      <c r="AH367" s="266" t="s">
        <v>21</v>
      </c>
      <c r="AL367" s="266" t="s">
        <v>150</v>
      </c>
      <c r="AM367" s="266" t="str">
        <f t="shared" si="94"/>
        <v>TNav</v>
      </c>
      <c r="AN367" s="266" t="str">
        <f t="shared" si="94"/>
        <v>WH22_23</v>
      </c>
      <c r="AO367" s="266">
        <f t="shared" si="103"/>
        <v>0.025793097568826</v>
      </c>
      <c r="AP367" s="266" t="s">
        <v>132</v>
      </c>
      <c r="AQ367" s="266" t="s">
        <v>18</v>
      </c>
      <c r="AU367" s="266" t="s">
        <v>150</v>
      </c>
      <c r="AV367" s="266" t="str">
        <f t="shared" si="95"/>
        <v>TNav</v>
      </c>
      <c r="AW367" s="266" t="str">
        <f t="shared" si="95"/>
        <v>WH22_23</v>
      </c>
      <c r="AX367" s="266">
        <f t="shared" si="104"/>
        <v>0.0246581494217923</v>
      </c>
      <c r="AY367" s="266" t="s">
        <v>132</v>
      </c>
      <c r="AZ367" s="266" t="s">
        <v>17</v>
      </c>
      <c r="BD367" s="266" t="s">
        <v>150</v>
      </c>
      <c r="BE367" s="266" t="str">
        <f t="shared" si="96"/>
        <v>TNav</v>
      </c>
      <c r="BF367" s="266" t="str">
        <f t="shared" si="96"/>
        <v>WH22_23</v>
      </c>
      <c r="BG367" s="266">
        <f t="shared" si="106"/>
        <v>0.025793097568826</v>
      </c>
      <c r="BH367" s="266" t="s">
        <v>132</v>
      </c>
      <c r="BI367" s="266" t="s">
        <v>19</v>
      </c>
      <c r="BM367" s="266" t="s">
        <v>150</v>
      </c>
      <c r="BN367" s="266" t="str">
        <f t="shared" si="97"/>
        <v>TNav</v>
      </c>
      <c r="BO367" s="266" t="str">
        <f t="shared" si="97"/>
        <v>WH22_23</v>
      </c>
      <c r="BP367" s="266">
        <f t="shared" si="105"/>
        <v>0.0246581494217923</v>
      </c>
      <c r="BQ367" s="266" t="s">
        <v>132</v>
      </c>
      <c r="BR367" s="266" t="s">
        <v>16</v>
      </c>
    </row>
    <row r="368" spans="11:70">
      <c r="K368" s="266" t="s">
        <v>150</v>
      </c>
      <c r="L368" s="266" t="str">
        <f>C16</f>
        <v>TRai_Frt</v>
      </c>
      <c r="M368" s="266" t="str">
        <f t="shared" si="92"/>
        <v>RH0_1</v>
      </c>
      <c r="N368" s="266">
        <f t="shared" si="100"/>
        <v>0.0207246590371655</v>
      </c>
      <c r="O368" s="266" t="s">
        <v>132</v>
      </c>
      <c r="P368" s="266" t="s">
        <v>20</v>
      </c>
      <c r="T368" s="266" t="s">
        <v>150</v>
      </c>
      <c r="U368" s="266" t="str">
        <f t="shared" ref="U368:V400" si="107">L368</f>
        <v>TRai_Frt</v>
      </c>
      <c r="V368" s="266" t="str">
        <f t="shared" si="107"/>
        <v>RH0_1</v>
      </c>
      <c r="W368" s="266">
        <f t="shared" si="101"/>
        <v>0.0211149417251545</v>
      </c>
      <c r="X368" s="266" t="s">
        <v>132</v>
      </c>
      <c r="Y368" s="266" t="s">
        <v>15</v>
      </c>
      <c r="AC368" s="266" t="s">
        <v>150</v>
      </c>
      <c r="AD368" s="266" t="str">
        <f t="shared" ref="AD368:AE399" si="108">U368</f>
        <v>TRai_Frt</v>
      </c>
      <c r="AE368" s="266" t="str">
        <f t="shared" si="108"/>
        <v>RH0_1</v>
      </c>
      <c r="AF368" s="266">
        <f t="shared" si="102"/>
        <v>0.0215588607712188</v>
      </c>
      <c r="AG368" s="266" t="s">
        <v>132</v>
      </c>
      <c r="AH368" s="266" t="s">
        <v>21</v>
      </c>
      <c r="AL368" s="266" t="s">
        <v>150</v>
      </c>
      <c r="AM368" s="266" t="str">
        <f t="shared" ref="AM368:AN399" si="109">AD368</f>
        <v>TRai_Frt</v>
      </c>
      <c r="AN368" s="266" t="str">
        <f t="shared" si="109"/>
        <v>RH0_1</v>
      </c>
      <c r="AO368" s="266">
        <f t="shared" si="103"/>
        <v>0.0211002816156798</v>
      </c>
      <c r="AP368" s="266" t="s">
        <v>132</v>
      </c>
      <c r="AQ368" s="266" t="s">
        <v>18</v>
      </c>
      <c r="AU368" s="266" t="s">
        <v>150</v>
      </c>
      <c r="AV368" s="266" t="str">
        <f t="shared" ref="AV368:AW399" si="110">AM368</f>
        <v>TRai_Frt</v>
      </c>
      <c r="AW368" s="266" t="str">
        <f t="shared" si="110"/>
        <v>RH0_1</v>
      </c>
      <c r="AX368" s="266">
        <f t="shared" si="104"/>
        <v>0.0216553453978117</v>
      </c>
      <c r="AY368" s="266" t="s">
        <v>132</v>
      </c>
      <c r="AZ368" s="266" t="s">
        <v>17</v>
      </c>
      <c r="BD368" s="266" t="s">
        <v>150</v>
      </c>
      <c r="BE368" s="266" t="str">
        <f t="shared" ref="BE368:BF399" si="111">AV368</f>
        <v>TRai_Frt</v>
      </c>
      <c r="BF368" s="266" t="str">
        <f t="shared" si="111"/>
        <v>RH0_1</v>
      </c>
      <c r="BG368" s="266">
        <f t="shared" si="106"/>
        <v>0.0211002816156798</v>
      </c>
      <c r="BH368" s="266" t="s">
        <v>132</v>
      </c>
      <c r="BI368" s="266" t="s">
        <v>19</v>
      </c>
      <c r="BM368" s="266" t="s">
        <v>150</v>
      </c>
      <c r="BN368" s="266" t="str">
        <f t="shared" ref="BN368:BO399" si="112">BE368</f>
        <v>TRai_Frt</v>
      </c>
      <c r="BO368" s="266" t="str">
        <f t="shared" si="112"/>
        <v>RH0_1</v>
      </c>
      <c r="BP368" s="266">
        <f t="shared" si="105"/>
        <v>0.0216553453978117</v>
      </c>
      <c r="BQ368" s="266" t="s">
        <v>132</v>
      </c>
      <c r="BR368" s="266" t="s">
        <v>16</v>
      </c>
    </row>
    <row r="369" spans="11:70">
      <c r="K369" s="266" t="s">
        <v>150</v>
      </c>
      <c r="L369" s="266" t="str">
        <f t="shared" ref="L369:L415" si="113">L368</f>
        <v>TRai_Frt</v>
      </c>
      <c r="M369" s="266" t="str">
        <f t="shared" si="92"/>
        <v>RH2_3</v>
      </c>
      <c r="N369" s="266">
        <f t="shared" si="100"/>
        <v>0.0206069139508455</v>
      </c>
      <c r="O369" s="266" t="s">
        <v>132</v>
      </c>
      <c r="P369" s="266" t="s">
        <v>20</v>
      </c>
      <c r="T369" s="266" t="s">
        <v>150</v>
      </c>
      <c r="U369" s="266" t="str">
        <f t="shared" si="107"/>
        <v>TRai_Frt</v>
      </c>
      <c r="V369" s="266" t="str">
        <f t="shared" si="107"/>
        <v>RH2_3</v>
      </c>
      <c r="W369" s="266">
        <f t="shared" si="101"/>
        <v>0.019269377650939</v>
      </c>
      <c r="X369" s="266" t="s">
        <v>132</v>
      </c>
      <c r="Y369" s="266" t="s">
        <v>15</v>
      </c>
      <c r="AC369" s="266" t="s">
        <v>150</v>
      </c>
      <c r="AD369" s="266" t="str">
        <f t="shared" si="108"/>
        <v>TRai_Frt</v>
      </c>
      <c r="AE369" s="266" t="str">
        <f t="shared" si="108"/>
        <v>RH2_3</v>
      </c>
      <c r="AF369" s="266">
        <f t="shared" si="102"/>
        <v>0.021716461727875</v>
      </c>
      <c r="AG369" s="266" t="s">
        <v>132</v>
      </c>
      <c r="AH369" s="266" t="s">
        <v>21</v>
      </c>
      <c r="AL369" s="266" t="s">
        <v>150</v>
      </c>
      <c r="AM369" s="266" t="str">
        <f t="shared" si="109"/>
        <v>TRai_Frt</v>
      </c>
      <c r="AN369" s="266" t="str">
        <f t="shared" si="109"/>
        <v>RH2_3</v>
      </c>
      <c r="AO369" s="266">
        <f t="shared" si="103"/>
        <v>0.0202044634746338</v>
      </c>
      <c r="AP369" s="266" t="s">
        <v>132</v>
      </c>
      <c r="AQ369" s="266" t="s">
        <v>18</v>
      </c>
      <c r="AU369" s="266" t="s">
        <v>150</v>
      </c>
      <c r="AV369" s="266" t="str">
        <f t="shared" si="110"/>
        <v>TRai_Frt</v>
      </c>
      <c r="AW369" s="266" t="str">
        <f t="shared" si="110"/>
        <v>RH2_3</v>
      </c>
      <c r="AX369" s="266">
        <f t="shared" si="104"/>
        <v>0.0197617928172299</v>
      </c>
      <c r="AY369" s="266" t="s">
        <v>132</v>
      </c>
      <c r="AZ369" s="266" t="s">
        <v>17</v>
      </c>
      <c r="BD369" s="266" t="s">
        <v>150</v>
      </c>
      <c r="BE369" s="266" t="str">
        <f t="shared" si="111"/>
        <v>TRai_Frt</v>
      </c>
      <c r="BF369" s="266" t="str">
        <f t="shared" si="111"/>
        <v>RH2_3</v>
      </c>
      <c r="BG369" s="266">
        <f t="shared" si="106"/>
        <v>0.0202044634746338</v>
      </c>
      <c r="BH369" s="266" t="s">
        <v>132</v>
      </c>
      <c r="BI369" s="266" t="s">
        <v>19</v>
      </c>
      <c r="BM369" s="266" t="s">
        <v>150</v>
      </c>
      <c r="BN369" s="266" t="str">
        <f t="shared" si="112"/>
        <v>TRai_Frt</v>
      </c>
      <c r="BO369" s="266" t="str">
        <f t="shared" si="112"/>
        <v>RH2_3</v>
      </c>
      <c r="BP369" s="266">
        <f t="shared" si="105"/>
        <v>0.0197617928172299</v>
      </c>
      <c r="BQ369" s="266" t="s">
        <v>132</v>
      </c>
      <c r="BR369" s="266" t="s">
        <v>16</v>
      </c>
    </row>
    <row r="370" spans="11:70">
      <c r="K370" s="266" t="s">
        <v>150</v>
      </c>
      <c r="L370" s="266" t="str">
        <f t="shared" si="113"/>
        <v>TRai_Frt</v>
      </c>
      <c r="M370" s="266" t="str">
        <f t="shared" si="92"/>
        <v>RH4_5</v>
      </c>
      <c r="N370" s="266">
        <f t="shared" si="100"/>
        <v>0.0199087438710615</v>
      </c>
      <c r="O370" s="266" t="s">
        <v>132</v>
      </c>
      <c r="P370" s="266" t="s">
        <v>20</v>
      </c>
      <c r="T370" s="266" t="s">
        <v>150</v>
      </c>
      <c r="U370" s="266" t="str">
        <f t="shared" si="107"/>
        <v>TRai_Frt</v>
      </c>
      <c r="V370" s="266" t="str">
        <f t="shared" si="107"/>
        <v>RH4_5</v>
      </c>
      <c r="W370" s="266">
        <f t="shared" si="101"/>
        <v>0.0185538915735157</v>
      </c>
      <c r="X370" s="266" t="s">
        <v>132</v>
      </c>
      <c r="Y370" s="266" t="s">
        <v>15</v>
      </c>
      <c r="AC370" s="266" t="s">
        <v>150</v>
      </c>
      <c r="AD370" s="266" t="str">
        <f t="shared" si="108"/>
        <v>TRai_Frt</v>
      </c>
      <c r="AE370" s="266" t="str">
        <f t="shared" si="108"/>
        <v>RH4_5</v>
      </c>
      <c r="AF370" s="266">
        <f t="shared" si="102"/>
        <v>0.0210410330240004</v>
      </c>
      <c r="AG370" s="266" t="s">
        <v>132</v>
      </c>
      <c r="AH370" s="266" t="s">
        <v>21</v>
      </c>
      <c r="AL370" s="266" t="s">
        <v>150</v>
      </c>
      <c r="AM370" s="266" t="str">
        <f t="shared" si="109"/>
        <v>TRai_Frt</v>
      </c>
      <c r="AN370" s="266" t="str">
        <f t="shared" si="109"/>
        <v>RH4_5</v>
      </c>
      <c r="AO370" s="266">
        <f t="shared" si="103"/>
        <v>0.0191598666763358</v>
      </c>
      <c r="AP370" s="266" t="s">
        <v>132</v>
      </c>
      <c r="AQ370" s="266" t="s">
        <v>18</v>
      </c>
      <c r="AU370" s="266" t="s">
        <v>150</v>
      </c>
      <c r="AV370" s="266" t="str">
        <f t="shared" si="110"/>
        <v>TRai_Frt</v>
      </c>
      <c r="AW370" s="266" t="str">
        <f t="shared" si="110"/>
        <v>RH4_5</v>
      </c>
      <c r="AX370" s="266">
        <f t="shared" si="104"/>
        <v>0.0176014946901204</v>
      </c>
      <c r="AY370" s="266" t="s">
        <v>132</v>
      </c>
      <c r="AZ370" s="266" t="s">
        <v>17</v>
      </c>
      <c r="BD370" s="266" t="s">
        <v>150</v>
      </c>
      <c r="BE370" s="266" t="str">
        <f t="shared" si="111"/>
        <v>TRai_Frt</v>
      </c>
      <c r="BF370" s="266" t="str">
        <f t="shared" si="111"/>
        <v>RH4_5</v>
      </c>
      <c r="BG370" s="266">
        <f t="shared" si="106"/>
        <v>0.0191598666763358</v>
      </c>
      <c r="BH370" s="266" t="s">
        <v>132</v>
      </c>
      <c r="BI370" s="266" t="s">
        <v>19</v>
      </c>
      <c r="BM370" s="266" t="s">
        <v>150</v>
      </c>
      <c r="BN370" s="266" t="str">
        <f t="shared" si="112"/>
        <v>TRai_Frt</v>
      </c>
      <c r="BO370" s="266" t="str">
        <f t="shared" si="112"/>
        <v>RH4_5</v>
      </c>
      <c r="BP370" s="266">
        <f t="shared" si="105"/>
        <v>0.0176014946901204</v>
      </c>
      <c r="BQ370" s="266" t="s">
        <v>132</v>
      </c>
      <c r="BR370" s="266" t="s">
        <v>16</v>
      </c>
    </row>
    <row r="371" spans="11:70">
      <c r="K371" s="330" t="s">
        <v>150</v>
      </c>
      <c r="L371" s="266" t="str">
        <f t="shared" si="113"/>
        <v>TRai_Frt</v>
      </c>
      <c r="M371" s="266" t="str">
        <f t="shared" si="92"/>
        <v>RH6_7</v>
      </c>
      <c r="N371" s="266">
        <f t="shared" si="100"/>
        <v>0.019131142691048</v>
      </c>
      <c r="O371" s="266" t="s">
        <v>132</v>
      </c>
      <c r="P371" s="266" t="s">
        <v>20</v>
      </c>
      <c r="T371" s="266" t="s">
        <v>150</v>
      </c>
      <c r="U371" s="266" t="str">
        <f t="shared" si="107"/>
        <v>TRai_Frt</v>
      </c>
      <c r="V371" s="266" t="str">
        <f t="shared" si="107"/>
        <v>RH6_7</v>
      </c>
      <c r="W371" s="266">
        <f t="shared" si="101"/>
        <v>0.0188033521186996</v>
      </c>
      <c r="X371" s="266" t="s">
        <v>132</v>
      </c>
      <c r="Y371" s="266" t="s">
        <v>15</v>
      </c>
      <c r="AC371" s="266" t="s">
        <v>150</v>
      </c>
      <c r="AD371" s="266" t="str">
        <f t="shared" si="108"/>
        <v>TRai_Frt</v>
      </c>
      <c r="AE371" s="266" t="str">
        <f t="shared" si="108"/>
        <v>RH6_7</v>
      </c>
      <c r="AF371" s="266">
        <f t="shared" si="102"/>
        <v>0.0186236423856643</v>
      </c>
      <c r="AG371" s="266" t="s">
        <v>132</v>
      </c>
      <c r="AH371" s="266" t="s">
        <v>21</v>
      </c>
      <c r="AL371" s="266" t="s">
        <v>150</v>
      </c>
      <c r="AM371" s="266" t="str">
        <f t="shared" si="109"/>
        <v>TRai_Frt</v>
      </c>
      <c r="AN371" s="266" t="str">
        <f t="shared" si="109"/>
        <v>RH6_7</v>
      </c>
      <c r="AO371" s="266">
        <f t="shared" si="103"/>
        <v>0.0183190275812949</v>
      </c>
      <c r="AP371" s="266" t="s">
        <v>132</v>
      </c>
      <c r="AQ371" s="266" t="s">
        <v>18</v>
      </c>
      <c r="AU371" s="266" t="s">
        <v>150</v>
      </c>
      <c r="AV371" s="266" t="str">
        <f t="shared" si="110"/>
        <v>TRai_Frt</v>
      </c>
      <c r="AW371" s="266" t="str">
        <f t="shared" si="110"/>
        <v>RH6_7</v>
      </c>
      <c r="AX371" s="266">
        <f t="shared" si="104"/>
        <v>0.0167442934477807</v>
      </c>
      <c r="AY371" s="266" t="s">
        <v>132</v>
      </c>
      <c r="AZ371" s="266" t="s">
        <v>17</v>
      </c>
      <c r="BD371" s="266" t="s">
        <v>150</v>
      </c>
      <c r="BE371" s="266" t="str">
        <f t="shared" si="111"/>
        <v>TRai_Frt</v>
      </c>
      <c r="BF371" s="266" t="str">
        <f t="shared" si="111"/>
        <v>RH6_7</v>
      </c>
      <c r="BG371" s="266">
        <f t="shared" si="106"/>
        <v>0.0183190275812949</v>
      </c>
      <c r="BH371" s="266" t="s">
        <v>132</v>
      </c>
      <c r="BI371" s="266" t="s">
        <v>19</v>
      </c>
      <c r="BM371" s="266" t="s">
        <v>150</v>
      </c>
      <c r="BN371" s="266" t="str">
        <f t="shared" si="112"/>
        <v>TRai_Frt</v>
      </c>
      <c r="BO371" s="266" t="str">
        <f t="shared" si="112"/>
        <v>RH6_7</v>
      </c>
      <c r="BP371" s="266">
        <f t="shared" si="105"/>
        <v>0.0167442934477807</v>
      </c>
      <c r="BQ371" s="266" t="s">
        <v>132</v>
      </c>
      <c r="BR371" s="266" t="s">
        <v>16</v>
      </c>
    </row>
    <row r="372" spans="11:70">
      <c r="K372" s="266" t="s">
        <v>150</v>
      </c>
      <c r="L372" s="266" t="str">
        <f t="shared" si="113"/>
        <v>TRai_Frt</v>
      </c>
      <c r="M372" s="266" t="str">
        <f t="shared" si="92"/>
        <v>RH8_9</v>
      </c>
      <c r="N372" s="266">
        <f t="shared" si="100"/>
        <v>0.0188308994526831</v>
      </c>
      <c r="O372" s="266" t="s">
        <v>132</v>
      </c>
      <c r="P372" s="266" t="s">
        <v>20</v>
      </c>
      <c r="T372" s="266" t="s">
        <v>150</v>
      </c>
      <c r="U372" s="266" t="str">
        <f t="shared" si="107"/>
        <v>TRai_Frt</v>
      </c>
      <c r="V372" s="266" t="str">
        <f t="shared" si="107"/>
        <v>RH8_9</v>
      </c>
      <c r="W372" s="266">
        <f t="shared" si="101"/>
        <v>0.0202757842956449</v>
      </c>
      <c r="X372" s="266" t="s">
        <v>132</v>
      </c>
      <c r="Y372" s="266" t="s">
        <v>15</v>
      </c>
      <c r="AC372" s="266" t="s">
        <v>150</v>
      </c>
      <c r="AD372" s="266" t="str">
        <f t="shared" si="108"/>
        <v>TRai_Frt</v>
      </c>
      <c r="AE372" s="266" t="str">
        <f t="shared" si="108"/>
        <v>RH8_9</v>
      </c>
      <c r="AF372" s="266">
        <f t="shared" si="102"/>
        <v>0.0171569347582401</v>
      </c>
      <c r="AG372" s="266" t="s">
        <v>132</v>
      </c>
      <c r="AH372" s="266" t="s">
        <v>21</v>
      </c>
      <c r="AL372" s="266" t="s">
        <v>150</v>
      </c>
      <c r="AM372" s="266" t="str">
        <f t="shared" si="109"/>
        <v>TRai_Frt</v>
      </c>
      <c r="AN372" s="266" t="str">
        <f t="shared" si="109"/>
        <v>RH8_9</v>
      </c>
      <c r="AO372" s="266">
        <f t="shared" si="103"/>
        <v>0.0183672329720752</v>
      </c>
      <c r="AP372" s="266" t="s">
        <v>132</v>
      </c>
      <c r="AQ372" s="266" t="s">
        <v>18</v>
      </c>
      <c r="AU372" s="266" t="s">
        <v>150</v>
      </c>
      <c r="AV372" s="266" t="str">
        <f t="shared" si="110"/>
        <v>TRai_Frt</v>
      </c>
      <c r="AW372" s="266" t="str">
        <f t="shared" si="110"/>
        <v>RH8_9</v>
      </c>
      <c r="AX372" s="266">
        <f t="shared" si="104"/>
        <v>0.0168878417223846</v>
      </c>
      <c r="AY372" s="266" t="s">
        <v>132</v>
      </c>
      <c r="AZ372" s="266" t="s">
        <v>17</v>
      </c>
      <c r="BD372" s="266" t="s">
        <v>150</v>
      </c>
      <c r="BE372" s="266" t="str">
        <f t="shared" si="111"/>
        <v>TRai_Frt</v>
      </c>
      <c r="BF372" s="266" t="str">
        <f t="shared" si="111"/>
        <v>RH8_9</v>
      </c>
      <c r="BG372" s="266">
        <f t="shared" si="106"/>
        <v>0.0183672329720752</v>
      </c>
      <c r="BH372" s="266" t="s">
        <v>132</v>
      </c>
      <c r="BI372" s="266" t="s">
        <v>19</v>
      </c>
      <c r="BM372" s="266" t="s">
        <v>150</v>
      </c>
      <c r="BN372" s="266" t="str">
        <f t="shared" si="112"/>
        <v>TRai_Frt</v>
      </c>
      <c r="BO372" s="266" t="str">
        <f t="shared" si="112"/>
        <v>RH8_9</v>
      </c>
      <c r="BP372" s="266">
        <f t="shared" si="105"/>
        <v>0.0168878417223846</v>
      </c>
      <c r="BQ372" s="266" t="s">
        <v>132</v>
      </c>
      <c r="BR372" s="266" t="s">
        <v>16</v>
      </c>
    </row>
    <row r="373" spans="11:70">
      <c r="K373" s="266" t="s">
        <v>150</v>
      </c>
      <c r="L373" s="266" t="str">
        <f t="shared" si="113"/>
        <v>TRai_Frt</v>
      </c>
      <c r="M373" s="266" t="str">
        <f t="shared" si="92"/>
        <v>RH10_11</v>
      </c>
      <c r="N373" s="266">
        <f t="shared" si="100"/>
        <v>0.0188922096207154</v>
      </c>
      <c r="O373" s="266" t="s">
        <v>132</v>
      </c>
      <c r="P373" s="266" t="s">
        <v>20</v>
      </c>
      <c r="T373" s="266" t="s">
        <v>150</v>
      </c>
      <c r="U373" s="266" t="str">
        <f t="shared" si="107"/>
        <v>TRai_Frt</v>
      </c>
      <c r="V373" s="266" t="str">
        <f t="shared" si="107"/>
        <v>RH10_11</v>
      </c>
      <c r="W373" s="266">
        <f t="shared" si="101"/>
        <v>0.0226727094068072</v>
      </c>
      <c r="X373" s="266" t="s">
        <v>132</v>
      </c>
      <c r="Y373" s="266" t="s">
        <v>15</v>
      </c>
      <c r="AC373" s="266" t="s">
        <v>150</v>
      </c>
      <c r="AD373" s="266" t="str">
        <f t="shared" si="108"/>
        <v>TRai_Frt</v>
      </c>
      <c r="AE373" s="266" t="str">
        <f t="shared" si="108"/>
        <v>RH10_11</v>
      </c>
      <c r="AF373" s="266">
        <f t="shared" si="102"/>
        <v>0.016996069788382</v>
      </c>
      <c r="AG373" s="266" t="s">
        <v>132</v>
      </c>
      <c r="AH373" s="266" t="s">
        <v>21</v>
      </c>
      <c r="AL373" s="266" t="s">
        <v>150</v>
      </c>
      <c r="AM373" s="266" t="str">
        <f t="shared" si="109"/>
        <v>TRai_Frt</v>
      </c>
      <c r="AN373" s="266" t="str">
        <f t="shared" si="109"/>
        <v>RH10_11</v>
      </c>
      <c r="AO373" s="266">
        <f t="shared" si="103"/>
        <v>0.0195161233742294</v>
      </c>
      <c r="AP373" s="266" t="s">
        <v>132</v>
      </c>
      <c r="AQ373" s="266" t="s">
        <v>18</v>
      </c>
      <c r="AU373" s="266" t="s">
        <v>150</v>
      </c>
      <c r="AV373" s="266" t="str">
        <f t="shared" si="110"/>
        <v>TRai_Frt</v>
      </c>
      <c r="AW373" s="266" t="str">
        <f t="shared" si="110"/>
        <v>RH10_11</v>
      </c>
      <c r="AX373" s="266">
        <f t="shared" si="104"/>
        <v>0.0187422674180833</v>
      </c>
      <c r="AY373" s="266" t="s">
        <v>132</v>
      </c>
      <c r="AZ373" s="266" t="s">
        <v>17</v>
      </c>
      <c r="BD373" s="266" t="s">
        <v>150</v>
      </c>
      <c r="BE373" s="266" t="str">
        <f t="shared" si="111"/>
        <v>TRai_Frt</v>
      </c>
      <c r="BF373" s="266" t="str">
        <f t="shared" si="111"/>
        <v>RH10_11</v>
      </c>
      <c r="BG373" s="266">
        <f t="shared" si="106"/>
        <v>0.0195161233742294</v>
      </c>
      <c r="BH373" s="266" t="s">
        <v>132</v>
      </c>
      <c r="BI373" s="266" t="s">
        <v>19</v>
      </c>
      <c r="BM373" s="266" t="s">
        <v>150</v>
      </c>
      <c r="BN373" s="266" t="str">
        <f t="shared" si="112"/>
        <v>TRai_Frt</v>
      </c>
      <c r="BO373" s="266" t="str">
        <f t="shared" si="112"/>
        <v>RH10_11</v>
      </c>
      <c r="BP373" s="266">
        <f t="shared" si="105"/>
        <v>0.0187422674180833</v>
      </c>
      <c r="BQ373" s="266" t="s">
        <v>132</v>
      </c>
      <c r="BR373" s="266" t="s">
        <v>16</v>
      </c>
    </row>
    <row r="374" spans="11:70">
      <c r="K374" s="266" t="s">
        <v>150</v>
      </c>
      <c r="L374" s="266" t="str">
        <f t="shared" si="113"/>
        <v>TRai_Frt</v>
      </c>
      <c r="M374" s="266" t="str">
        <f t="shared" si="92"/>
        <v>RH12_13</v>
      </c>
      <c r="N374" s="266">
        <f t="shared" si="100"/>
        <v>0.0197356728752531</v>
      </c>
      <c r="O374" s="266" t="s">
        <v>132</v>
      </c>
      <c r="P374" s="266" t="s">
        <v>20</v>
      </c>
      <c r="T374" s="266" t="s">
        <v>150</v>
      </c>
      <c r="U374" s="266" t="str">
        <f t="shared" si="107"/>
        <v>TRai_Frt</v>
      </c>
      <c r="V374" s="266" t="str">
        <f t="shared" si="107"/>
        <v>RH12_13</v>
      </c>
      <c r="W374" s="266">
        <f t="shared" si="101"/>
        <v>0.0227084613240583</v>
      </c>
      <c r="X374" s="266" t="s">
        <v>132</v>
      </c>
      <c r="Y374" s="266" t="s">
        <v>15</v>
      </c>
      <c r="AC374" s="266" t="s">
        <v>150</v>
      </c>
      <c r="AD374" s="266" t="str">
        <f t="shared" si="108"/>
        <v>TRai_Frt</v>
      </c>
      <c r="AE374" s="266" t="str">
        <f t="shared" si="108"/>
        <v>RH12_13</v>
      </c>
      <c r="AF374" s="266">
        <f t="shared" si="102"/>
        <v>0.0181900219421491</v>
      </c>
      <c r="AG374" s="266" t="s">
        <v>132</v>
      </c>
      <c r="AH374" s="266" t="s">
        <v>21</v>
      </c>
      <c r="AL374" s="266" t="s">
        <v>150</v>
      </c>
      <c r="AM374" s="266" t="str">
        <f t="shared" si="109"/>
        <v>TRai_Frt</v>
      </c>
      <c r="AN374" s="266" t="str">
        <f t="shared" si="109"/>
        <v>RH12_13</v>
      </c>
      <c r="AO374" s="266">
        <f t="shared" si="103"/>
        <v>0.0203929774116346</v>
      </c>
      <c r="AP374" s="266" t="s">
        <v>132</v>
      </c>
      <c r="AQ374" s="266" t="s">
        <v>18</v>
      </c>
      <c r="AU374" s="266" t="s">
        <v>150</v>
      </c>
      <c r="AV374" s="266" t="str">
        <f t="shared" si="110"/>
        <v>TRai_Frt</v>
      </c>
      <c r="AW374" s="266" t="str">
        <f t="shared" si="110"/>
        <v>RH12_13</v>
      </c>
      <c r="AX374" s="266">
        <f t="shared" si="104"/>
        <v>0.0203766512243404</v>
      </c>
      <c r="AY374" s="266" t="s">
        <v>132</v>
      </c>
      <c r="AZ374" s="266" t="s">
        <v>17</v>
      </c>
      <c r="BD374" s="266" t="s">
        <v>150</v>
      </c>
      <c r="BE374" s="266" t="str">
        <f t="shared" si="111"/>
        <v>TRai_Frt</v>
      </c>
      <c r="BF374" s="266" t="str">
        <f t="shared" si="111"/>
        <v>RH12_13</v>
      </c>
      <c r="BG374" s="266">
        <f t="shared" si="106"/>
        <v>0.0203929774116346</v>
      </c>
      <c r="BH374" s="266" t="s">
        <v>132</v>
      </c>
      <c r="BI374" s="266" t="s">
        <v>19</v>
      </c>
      <c r="BM374" s="266" t="s">
        <v>150</v>
      </c>
      <c r="BN374" s="266" t="str">
        <f t="shared" si="112"/>
        <v>TRai_Frt</v>
      </c>
      <c r="BO374" s="266" t="str">
        <f t="shared" si="112"/>
        <v>RH12_13</v>
      </c>
      <c r="BP374" s="266">
        <f t="shared" si="105"/>
        <v>0.0203766512243404</v>
      </c>
      <c r="BQ374" s="266" t="s">
        <v>132</v>
      </c>
      <c r="BR374" s="266" t="s">
        <v>16</v>
      </c>
    </row>
    <row r="375" spans="11:70">
      <c r="K375" s="330" t="s">
        <v>150</v>
      </c>
      <c r="L375" s="266" t="str">
        <f t="shared" si="113"/>
        <v>TRai_Frt</v>
      </c>
      <c r="M375" s="266" t="str">
        <f t="shared" si="92"/>
        <v>RH14_15</v>
      </c>
      <c r="N375" s="266">
        <f t="shared" si="100"/>
        <v>0.0205351902664844</v>
      </c>
      <c r="O375" s="266" t="s">
        <v>132</v>
      </c>
      <c r="P375" s="266" t="s">
        <v>20</v>
      </c>
      <c r="T375" s="266" t="s">
        <v>150</v>
      </c>
      <c r="U375" s="266" t="str">
        <f t="shared" si="107"/>
        <v>TRai_Frt</v>
      </c>
      <c r="V375" s="266" t="str">
        <f t="shared" si="107"/>
        <v>RH14_15</v>
      </c>
      <c r="W375" s="266">
        <f t="shared" si="101"/>
        <v>0.0220528299189836</v>
      </c>
      <c r="X375" s="266" t="s">
        <v>132</v>
      </c>
      <c r="Y375" s="266" t="s">
        <v>15</v>
      </c>
      <c r="AC375" s="266" t="s">
        <v>150</v>
      </c>
      <c r="AD375" s="266" t="str">
        <f t="shared" si="108"/>
        <v>TRai_Frt</v>
      </c>
      <c r="AE375" s="266" t="str">
        <f t="shared" si="108"/>
        <v>RH14_15</v>
      </c>
      <c r="AF375" s="266">
        <f t="shared" si="102"/>
        <v>0.0209674919745702</v>
      </c>
      <c r="AG375" s="266" t="s">
        <v>132</v>
      </c>
      <c r="AH375" s="266" t="s">
        <v>21</v>
      </c>
      <c r="AL375" s="266" t="s">
        <v>150</v>
      </c>
      <c r="AM375" s="266" t="str">
        <f t="shared" si="109"/>
        <v>TRai_Frt</v>
      </c>
      <c r="AN375" s="266" t="str">
        <f t="shared" si="109"/>
        <v>RH14_15</v>
      </c>
      <c r="AO375" s="266">
        <f t="shared" si="103"/>
        <v>0.0210417023326588</v>
      </c>
      <c r="AP375" s="266" t="s">
        <v>132</v>
      </c>
      <c r="AQ375" s="266" t="s">
        <v>18</v>
      </c>
      <c r="AU375" s="266" t="s">
        <v>150</v>
      </c>
      <c r="AV375" s="266" t="str">
        <f t="shared" si="110"/>
        <v>TRai_Frt</v>
      </c>
      <c r="AW375" s="266" t="str">
        <f t="shared" si="110"/>
        <v>RH14_15</v>
      </c>
      <c r="AX375" s="266">
        <f t="shared" si="104"/>
        <v>0.0207782387307691</v>
      </c>
      <c r="AY375" s="266" t="s">
        <v>132</v>
      </c>
      <c r="AZ375" s="266" t="s">
        <v>17</v>
      </c>
      <c r="BD375" s="266" t="s">
        <v>150</v>
      </c>
      <c r="BE375" s="266" t="str">
        <f t="shared" si="111"/>
        <v>TRai_Frt</v>
      </c>
      <c r="BF375" s="266" t="str">
        <f t="shared" si="111"/>
        <v>RH14_15</v>
      </c>
      <c r="BG375" s="266">
        <f t="shared" si="106"/>
        <v>0.0210417023326588</v>
      </c>
      <c r="BH375" s="266" t="s">
        <v>132</v>
      </c>
      <c r="BI375" s="266" t="s">
        <v>19</v>
      </c>
      <c r="BM375" s="266" t="s">
        <v>150</v>
      </c>
      <c r="BN375" s="266" t="str">
        <f t="shared" si="112"/>
        <v>TRai_Frt</v>
      </c>
      <c r="BO375" s="266" t="str">
        <f t="shared" si="112"/>
        <v>RH14_15</v>
      </c>
      <c r="BP375" s="266">
        <f t="shared" si="105"/>
        <v>0.0207782387307691</v>
      </c>
      <c r="BQ375" s="266" t="s">
        <v>132</v>
      </c>
      <c r="BR375" s="266" t="s">
        <v>16</v>
      </c>
    </row>
    <row r="376" spans="11:70">
      <c r="K376" s="266" t="s">
        <v>150</v>
      </c>
      <c r="L376" s="266" t="str">
        <f t="shared" si="113"/>
        <v>TRai_Frt</v>
      </c>
      <c r="M376" s="266" t="str">
        <f t="shared" si="92"/>
        <v>RH16_17</v>
      </c>
      <c r="N376" s="266">
        <f t="shared" si="100"/>
        <v>0.0208967198623784</v>
      </c>
      <c r="O376" s="266" t="s">
        <v>132</v>
      </c>
      <c r="P376" s="266" t="s">
        <v>20</v>
      </c>
      <c r="T376" s="266" t="s">
        <v>150</v>
      </c>
      <c r="U376" s="266" t="str">
        <f t="shared" si="107"/>
        <v>TRai_Frt</v>
      </c>
      <c r="V376" s="266" t="str">
        <f t="shared" si="107"/>
        <v>RH16_17</v>
      </c>
      <c r="W376" s="266">
        <f t="shared" si="101"/>
        <v>0.0211925188192021</v>
      </c>
      <c r="X376" s="266" t="s">
        <v>132</v>
      </c>
      <c r="Y376" s="266" t="s">
        <v>15</v>
      </c>
      <c r="AC376" s="266" t="s">
        <v>150</v>
      </c>
      <c r="AD376" s="266" t="str">
        <f t="shared" si="108"/>
        <v>TRai_Frt</v>
      </c>
      <c r="AE376" s="266" t="str">
        <f t="shared" si="108"/>
        <v>RH16_17</v>
      </c>
      <c r="AF376" s="266">
        <f t="shared" si="102"/>
        <v>0.0218963821038514</v>
      </c>
      <c r="AG376" s="266" t="s">
        <v>132</v>
      </c>
      <c r="AH376" s="266" t="s">
        <v>21</v>
      </c>
      <c r="AL376" s="266" t="s">
        <v>150</v>
      </c>
      <c r="AM376" s="266" t="str">
        <f t="shared" si="109"/>
        <v>TRai_Frt</v>
      </c>
      <c r="AN376" s="266" t="str">
        <f t="shared" si="109"/>
        <v>RH16_17</v>
      </c>
      <c r="AO376" s="266">
        <f t="shared" si="103"/>
        <v>0.0210314702528813</v>
      </c>
      <c r="AP376" s="266" t="s">
        <v>132</v>
      </c>
      <c r="AQ376" s="266" t="s">
        <v>18</v>
      </c>
      <c r="AU376" s="266" t="s">
        <v>150</v>
      </c>
      <c r="AV376" s="266" t="str">
        <f t="shared" si="110"/>
        <v>TRai_Frt</v>
      </c>
      <c r="AW376" s="266" t="str">
        <f t="shared" si="110"/>
        <v>RH16_17</v>
      </c>
      <c r="AX376" s="266">
        <f t="shared" si="104"/>
        <v>0.0206919007593365</v>
      </c>
      <c r="AY376" s="266" t="s">
        <v>132</v>
      </c>
      <c r="AZ376" s="266" t="s">
        <v>17</v>
      </c>
      <c r="BD376" s="266" t="s">
        <v>150</v>
      </c>
      <c r="BE376" s="266" t="str">
        <f t="shared" si="111"/>
        <v>TRai_Frt</v>
      </c>
      <c r="BF376" s="266" t="str">
        <f t="shared" si="111"/>
        <v>RH16_17</v>
      </c>
      <c r="BG376" s="266">
        <f t="shared" si="106"/>
        <v>0.0210314702528813</v>
      </c>
      <c r="BH376" s="266" t="s">
        <v>132</v>
      </c>
      <c r="BI376" s="266" t="s">
        <v>19</v>
      </c>
      <c r="BM376" s="266" t="s">
        <v>150</v>
      </c>
      <c r="BN376" s="266" t="str">
        <f t="shared" si="112"/>
        <v>TRai_Frt</v>
      </c>
      <c r="BO376" s="266" t="str">
        <f t="shared" si="112"/>
        <v>RH16_17</v>
      </c>
      <c r="BP376" s="266">
        <f t="shared" si="105"/>
        <v>0.0206919007593365</v>
      </c>
      <c r="BQ376" s="266" t="s">
        <v>132</v>
      </c>
      <c r="BR376" s="266" t="s">
        <v>16</v>
      </c>
    </row>
    <row r="377" spans="11:70">
      <c r="K377" s="266" t="s">
        <v>150</v>
      </c>
      <c r="L377" s="266" t="str">
        <f t="shared" si="113"/>
        <v>TRai_Frt</v>
      </c>
      <c r="M377" s="266" t="str">
        <f t="shared" si="92"/>
        <v>RH18_19</v>
      </c>
      <c r="N377" s="266">
        <f t="shared" si="100"/>
        <v>0.0208657701701157</v>
      </c>
      <c r="O377" s="266" t="s">
        <v>132</v>
      </c>
      <c r="P377" s="266" t="s">
        <v>20</v>
      </c>
      <c r="T377" s="266" t="s">
        <v>150</v>
      </c>
      <c r="U377" s="266" t="str">
        <f t="shared" si="107"/>
        <v>TRai_Frt</v>
      </c>
      <c r="V377" s="266" t="str">
        <f t="shared" si="107"/>
        <v>RH18_19</v>
      </c>
      <c r="W377" s="266">
        <f t="shared" si="101"/>
        <v>0.0211344683567324</v>
      </c>
      <c r="X377" s="266" t="s">
        <v>132</v>
      </c>
      <c r="Y377" s="266" t="s">
        <v>15</v>
      </c>
      <c r="AC377" s="266" t="s">
        <v>150</v>
      </c>
      <c r="AD377" s="266" t="str">
        <f t="shared" si="108"/>
        <v>TRai_Frt</v>
      </c>
      <c r="AE377" s="266" t="str">
        <f t="shared" si="108"/>
        <v>RH18_19</v>
      </c>
      <c r="AF377" s="266">
        <f t="shared" si="102"/>
        <v>0.0217155355129377</v>
      </c>
      <c r="AG377" s="266" t="s">
        <v>132</v>
      </c>
      <c r="AH377" s="266" t="s">
        <v>21</v>
      </c>
      <c r="AL377" s="266" t="s">
        <v>150</v>
      </c>
      <c r="AM377" s="266" t="str">
        <f t="shared" si="109"/>
        <v>TRai_Frt</v>
      </c>
      <c r="AN377" s="266" t="str">
        <f t="shared" si="109"/>
        <v>RH18_19</v>
      </c>
      <c r="AO377" s="266">
        <f t="shared" si="103"/>
        <v>0.0207724666848622</v>
      </c>
      <c r="AP377" s="266" t="s">
        <v>132</v>
      </c>
      <c r="AQ377" s="266" t="s">
        <v>18</v>
      </c>
      <c r="AU377" s="266" t="s">
        <v>150</v>
      </c>
      <c r="AV377" s="266" t="str">
        <f t="shared" si="110"/>
        <v>TRai_Frt</v>
      </c>
      <c r="AW377" s="266" t="str">
        <f t="shared" si="110"/>
        <v>RH18_19</v>
      </c>
      <c r="AX377" s="266">
        <f t="shared" si="104"/>
        <v>0.0204346889564006</v>
      </c>
      <c r="AY377" s="266" t="s">
        <v>132</v>
      </c>
      <c r="AZ377" s="266" t="s">
        <v>17</v>
      </c>
      <c r="BD377" s="266" t="s">
        <v>150</v>
      </c>
      <c r="BE377" s="266" t="str">
        <f t="shared" si="111"/>
        <v>TRai_Frt</v>
      </c>
      <c r="BF377" s="266" t="str">
        <f t="shared" si="111"/>
        <v>RH18_19</v>
      </c>
      <c r="BG377" s="266">
        <f t="shared" si="106"/>
        <v>0.0207724666848622</v>
      </c>
      <c r="BH377" s="266" t="s">
        <v>132</v>
      </c>
      <c r="BI377" s="266" t="s">
        <v>19</v>
      </c>
      <c r="BM377" s="266" t="s">
        <v>150</v>
      </c>
      <c r="BN377" s="266" t="str">
        <f t="shared" si="112"/>
        <v>TRai_Frt</v>
      </c>
      <c r="BO377" s="266" t="str">
        <f t="shared" si="112"/>
        <v>RH18_19</v>
      </c>
      <c r="BP377" s="266">
        <f t="shared" si="105"/>
        <v>0.0204346889564006</v>
      </c>
      <c r="BQ377" s="266" t="s">
        <v>132</v>
      </c>
      <c r="BR377" s="266" t="s">
        <v>16</v>
      </c>
    </row>
    <row r="378" spans="11:70">
      <c r="K378" s="266" t="s">
        <v>150</v>
      </c>
      <c r="L378" s="266" t="str">
        <f t="shared" si="113"/>
        <v>TRai_Frt</v>
      </c>
      <c r="M378" s="266" t="str">
        <f t="shared" si="92"/>
        <v>RH20_21</v>
      </c>
      <c r="N378" s="266">
        <f t="shared" si="100"/>
        <v>0.0208182800695852</v>
      </c>
      <c r="O378" s="266" t="s">
        <v>132</v>
      </c>
      <c r="P378" s="266" t="s">
        <v>20</v>
      </c>
      <c r="T378" s="266" t="s">
        <v>150</v>
      </c>
      <c r="U378" s="266" t="str">
        <f t="shared" si="107"/>
        <v>TRai_Frt</v>
      </c>
      <c r="V378" s="266" t="str">
        <f t="shared" si="107"/>
        <v>RH20_21</v>
      </c>
      <c r="W378" s="266">
        <f t="shared" si="101"/>
        <v>0.0216015909557287</v>
      </c>
      <c r="X378" s="266" t="s">
        <v>132</v>
      </c>
      <c r="Y378" s="266" t="s">
        <v>15</v>
      </c>
      <c r="AC378" s="266" t="s">
        <v>150</v>
      </c>
      <c r="AD378" s="266" t="str">
        <f t="shared" si="108"/>
        <v>TRai_Frt</v>
      </c>
      <c r="AE378" s="266" t="str">
        <f t="shared" si="108"/>
        <v>RH20_21</v>
      </c>
      <c r="AF378" s="266">
        <f t="shared" si="102"/>
        <v>0.0212535167287306</v>
      </c>
      <c r="AG378" s="266" t="s">
        <v>132</v>
      </c>
      <c r="AH378" s="266" t="s">
        <v>21</v>
      </c>
      <c r="AL378" s="266" t="s">
        <v>150</v>
      </c>
      <c r="AM378" s="266" t="str">
        <f t="shared" si="109"/>
        <v>TRai_Frt</v>
      </c>
      <c r="AN378" s="266" t="str">
        <f t="shared" si="109"/>
        <v>RH20_21</v>
      </c>
      <c r="AO378" s="266">
        <f t="shared" si="103"/>
        <v>0.0208717090489964</v>
      </c>
      <c r="AP378" s="266" t="s">
        <v>132</v>
      </c>
      <c r="AQ378" s="266" t="s">
        <v>18</v>
      </c>
      <c r="AU378" s="266" t="s">
        <v>150</v>
      </c>
      <c r="AV378" s="266" t="str">
        <f t="shared" si="110"/>
        <v>TRai_Frt</v>
      </c>
      <c r="AW378" s="266" t="str">
        <f t="shared" si="110"/>
        <v>RH20_21</v>
      </c>
      <c r="AX378" s="266">
        <f t="shared" si="104"/>
        <v>0.0208022312711157</v>
      </c>
      <c r="AY378" s="266" t="s">
        <v>132</v>
      </c>
      <c r="AZ378" s="266" t="s">
        <v>17</v>
      </c>
      <c r="BD378" s="266" t="s">
        <v>150</v>
      </c>
      <c r="BE378" s="266" t="str">
        <f t="shared" si="111"/>
        <v>TRai_Frt</v>
      </c>
      <c r="BF378" s="266" t="str">
        <f t="shared" si="111"/>
        <v>RH20_21</v>
      </c>
      <c r="BG378" s="266">
        <f t="shared" si="106"/>
        <v>0.0208717090489964</v>
      </c>
      <c r="BH378" s="266" t="s">
        <v>132</v>
      </c>
      <c r="BI378" s="266" t="s">
        <v>19</v>
      </c>
      <c r="BM378" s="266" t="s">
        <v>150</v>
      </c>
      <c r="BN378" s="266" t="str">
        <f t="shared" si="112"/>
        <v>TRai_Frt</v>
      </c>
      <c r="BO378" s="266" t="str">
        <f t="shared" si="112"/>
        <v>RH20_21</v>
      </c>
      <c r="BP378" s="266">
        <f t="shared" si="105"/>
        <v>0.0208022312711157</v>
      </c>
      <c r="BQ378" s="266" t="s">
        <v>132</v>
      </c>
      <c r="BR378" s="266" t="s">
        <v>16</v>
      </c>
    </row>
    <row r="379" spans="11:70">
      <c r="K379" s="330" t="s">
        <v>150</v>
      </c>
      <c r="L379" s="266" t="str">
        <f t="shared" si="113"/>
        <v>TRai_Frt</v>
      </c>
      <c r="M379" s="266" t="str">
        <f t="shared" si="92"/>
        <v>RH22_23</v>
      </c>
      <c r="N379" s="266">
        <f t="shared" si="100"/>
        <v>0.0209309345114678</v>
      </c>
      <c r="O379" s="266" t="s">
        <v>132</v>
      </c>
      <c r="P379" s="266" t="s">
        <v>20</v>
      </c>
      <c r="T379" s="266" t="s">
        <v>150</v>
      </c>
      <c r="U379" s="266" t="str">
        <f t="shared" si="107"/>
        <v>TRai_Frt</v>
      </c>
      <c r="V379" s="266" t="str">
        <f t="shared" si="107"/>
        <v>RH22_23</v>
      </c>
      <c r="W379" s="266">
        <f t="shared" si="101"/>
        <v>0.0217726786365968</v>
      </c>
      <c r="X379" s="266" t="s">
        <v>132</v>
      </c>
      <c r="Y379" s="266" t="s">
        <v>15</v>
      </c>
      <c r="AC379" s="266" t="s">
        <v>150</v>
      </c>
      <c r="AD379" s="266" t="str">
        <f t="shared" si="108"/>
        <v>TRai_Frt</v>
      </c>
      <c r="AE379" s="266" t="str">
        <f t="shared" si="108"/>
        <v>RH22_23</v>
      </c>
      <c r="AF379" s="266">
        <f t="shared" si="102"/>
        <v>0.0210192787763135</v>
      </c>
      <c r="AG379" s="266" t="s">
        <v>132</v>
      </c>
      <c r="AH379" s="266" t="s">
        <v>21</v>
      </c>
      <c r="AL379" s="266" t="s">
        <v>150</v>
      </c>
      <c r="AM379" s="266" t="str">
        <f t="shared" si="109"/>
        <v>TRai_Frt</v>
      </c>
      <c r="AN379" s="266" t="str">
        <f t="shared" si="109"/>
        <v>RH22_23</v>
      </c>
      <c r="AO379" s="266">
        <f t="shared" si="103"/>
        <v>0.0210488298607682</v>
      </c>
      <c r="AP379" s="266" t="s">
        <v>132</v>
      </c>
      <c r="AQ379" s="266" t="s">
        <v>18</v>
      </c>
      <c r="AU379" s="266" t="s">
        <v>150</v>
      </c>
      <c r="AV379" s="266" t="str">
        <f t="shared" si="110"/>
        <v>TRai_Frt</v>
      </c>
      <c r="AW379" s="266" t="str">
        <f t="shared" si="110"/>
        <v>RH22_23</v>
      </c>
      <c r="AX379" s="266">
        <f t="shared" si="104"/>
        <v>0.0211656433177729</v>
      </c>
      <c r="AY379" s="266" t="s">
        <v>132</v>
      </c>
      <c r="AZ379" s="266" t="s">
        <v>17</v>
      </c>
      <c r="BD379" s="266" t="s">
        <v>150</v>
      </c>
      <c r="BE379" s="266" t="str">
        <f t="shared" si="111"/>
        <v>TRai_Frt</v>
      </c>
      <c r="BF379" s="266" t="str">
        <f t="shared" si="111"/>
        <v>RH22_23</v>
      </c>
      <c r="BG379" s="266">
        <f t="shared" si="106"/>
        <v>0.0210488298607682</v>
      </c>
      <c r="BH379" s="266" t="s">
        <v>132</v>
      </c>
      <c r="BI379" s="266" t="s">
        <v>19</v>
      </c>
      <c r="BM379" s="266" t="s">
        <v>150</v>
      </c>
      <c r="BN379" s="266" t="str">
        <f t="shared" si="112"/>
        <v>TRai_Frt</v>
      </c>
      <c r="BO379" s="266" t="str">
        <f t="shared" si="112"/>
        <v>RH22_23</v>
      </c>
      <c r="BP379" s="266">
        <f t="shared" si="105"/>
        <v>0.0211656433177729</v>
      </c>
      <c r="BQ379" s="266" t="s">
        <v>132</v>
      </c>
      <c r="BR379" s="266" t="s">
        <v>16</v>
      </c>
    </row>
    <row r="380" spans="11:70">
      <c r="K380" s="266" t="s">
        <v>150</v>
      </c>
      <c r="L380" s="266" t="str">
        <f t="shared" si="113"/>
        <v>TRai_Frt</v>
      </c>
      <c r="M380" s="266" t="str">
        <f t="shared" si="92"/>
        <v>SH0_1</v>
      </c>
      <c r="N380" s="266">
        <f t="shared" si="100"/>
        <v>0.0216934658061337</v>
      </c>
      <c r="O380" s="266" t="s">
        <v>132</v>
      </c>
      <c r="P380" s="266" t="s">
        <v>20</v>
      </c>
      <c r="T380" s="266" t="s">
        <v>150</v>
      </c>
      <c r="U380" s="266" t="str">
        <f t="shared" si="107"/>
        <v>TRai_Frt</v>
      </c>
      <c r="V380" s="266" t="str">
        <f t="shared" si="107"/>
        <v>SH0_1</v>
      </c>
      <c r="W380" s="266">
        <f t="shared" si="101"/>
        <v>0.0174477618854123</v>
      </c>
      <c r="X380" s="266" t="s">
        <v>132</v>
      </c>
      <c r="Y380" s="266" t="s">
        <v>15</v>
      </c>
      <c r="AC380" s="266" t="s">
        <v>150</v>
      </c>
      <c r="AD380" s="266" t="str">
        <f t="shared" si="108"/>
        <v>TRai_Frt</v>
      </c>
      <c r="AE380" s="266" t="str">
        <f t="shared" si="108"/>
        <v>SH0_1</v>
      </c>
      <c r="AF380" s="266">
        <f t="shared" si="102"/>
        <v>0.020811553801597</v>
      </c>
      <c r="AG380" s="266" t="s">
        <v>132</v>
      </c>
      <c r="AH380" s="266" t="s">
        <v>21</v>
      </c>
      <c r="AL380" s="266" t="s">
        <v>150</v>
      </c>
      <c r="AM380" s="266" t="str">
        <f t="shared" si="109"/>
        <v>TRai_Frt</v>
      </c>
      <c r="AN380" s="266" t="str">
        <f t="shared" si="109"/>
        <v>SH0_1</v>
      </c>
      <c r="AO380" s="266">
        <f t="shared" si="103"/>
        <v>0.0202895899307037</v>
      </c>
      <c r="AP380" s="266" t="s">
        <v>132</v>
      </c>
      <c r="AQ380" s="266" t="s">
        <v>18</v>
      </c>
      <c r="AU380" s="266" t="s">
        <v>150</v>
      </c>
      <c r="AV380" s="266" t="str">
        <f t="shared" si="110"/>
        <v>TRai_Frt</v>
      </c>
      <c r="AW380" s="266" t="str">
        <f t="shared" si="110"/>
        <v>SH0_1</v>
      </c>
      <c r="AX380" s="266">
        <f t="shared" si="104"/>
        <v>0.0235399975380162</v>
      </c>
      <c r="AY380" s="266" t="s">
        <v>132</v>
      </c>
      <c r="AZ380" s="266" t="s">
        <v>17</v>
      </c>
      <c r="BD380" s="266" t="s">
        <v>150</v>
      </c>
      <c r="BE380" s="266" t="str">
        <f t="shared" si="111"/>
        <v>TRai_Frt</v>
      </c>
      <c r="BF380" s="266" t="str">
        <f t="shared" si="111"/>
        <v>SH0_1</v>
      </c>
      <c r="BG380" s="266">
        <f t="shared" si="106"/>
        <v>0.0202895899307037</v>
      </c>
      <c r="BH380" s="266" t="s">
        <v>132</v>
      </c>
      <c r="BI380" s="266" t="s">
        <v>19</v>
      </c>
      <c r="BM380" s="266" t="s">
        <v>150</v>
      </c>
      <c r="BN380" s="266" t="str">
        <f t="shared" si="112"/>
        <v>TRai_Frt</v>
      </c>
      <c r="BO380" s="266" t="str">
        <f t="shared" si="112"/>
        <v>SH0_1</v>
      </c>
      <c r="BP380" s="266">
        <f t="shared" si="105"/>
        <v>0.0235399975380162</v>
      </c>
      <c r="BQ380" s="266" t="s">
        <v>132</v>
      </c>
      <c r="BR380" s="266" t="s">
        <v>16</v>
      </c>
    </row>
    <row r="381" spans="11:70">
      <c r="K381" s="266" t="s">
        <v>150</v>
      </c>
      <c r="L381" s="266" t="str">
        <f t="shared" si="113"/>
        <v>TRai_Frt</v>
      </c>
      <c r="M381" s="266" t="str">
        <f t="shared" si="92"/>
        <v>SH2_3</v>
      </c>
      <c r="N381" s="266">
        <f t="shared" si="100"/>
        <v>0.0210916294485409</v>
      </c>
      <c r="O381" s="266" t="s">
        <v>132</v>
      </c>
      <c r="P381" s="266" t="s">
        <v>20</v>
      </c>
      <c r="T381" s="266" t="s">
        <v>150</v>
      </c>
      <c r="U381" s="266" t="str">
        <f t="shared" si="107"/>
        <v>TRai_Frt</v>
      </c>
      <c r="V381" s="266" t="str">
        <f t="shared" si="107"/>
        <v>SH2_3</v>
      </c>
      <c r="W381" s="266">
        <f t="shared" si="101"/>
        <v>0.0152457918759897</v>
      </c>
      <c r="X381" s="266" t="s">
        <v>132</v>
      </c>
      <c r="Y381" s="266" t="s">
        <v>15</v>
      </c>
      <c r="AC381" s="266" t="s">
        <v>150</v>
      </c>
      <c r="AD381" s="266" t="str">
        <f t="shared" si="108"/>
        <v>TRai_Frt</v>
      </c>
      <c r="AE381" s="266" t="str">
        <f t="shared" si="108"/>
        <v>SH2_3</v>
      </c>
      <c r="AF381" s="266">
        <f t="shared" si="102"/>
        <v>0.0201796299239725</v>
      </c>
      <c r="AG381" s="266" t="s">
        <v>132</v>
      </c>
      <c r="AH381" s="266" t="s">
        <v>21</v>
      </c>
      <c r="AL381" s="266" t="s">
        <v>150</v>
      </c>
      <c r="AM381" s="266" t="str">
        <f t="shared" si="109"/>
        <v>TRai_Frt</v>
      </c>
      <c r="AN381" s="266" t="str">
        <f t="shared" si="109"/>
        <v>SH2_3</v>
      </c>
      <c r="AO381" s="266">
        <f t="shared" si="103"/>
        <v>0.0188706568826577</v>
      </c>
      <c r="AP381" s="266" t="s">
        <v>132</v>
      </c>
      <c r="AQ381" s="266" t="s">
        <v>18</v>
      </c>
      <c r="AU381" s="266" t="s">
        <v>150</v>
      </c>
      <c r="AV381" s="266" t="str">
        <f t="shared" si="110"/>
        <v>TRai_Frt</v>
      </c>
      <c r="AW381" s="266" t="str">
        <f t="shared" si="110"/>
        <v>SH2_3</v>
      </c>
      <c r="AX381" s="266">
        <f t="shared" si="104"/>
        <v>0.0213085433268016</v>
      </c>
      <c r="AY381" s="266" t="s">
        <v>132</v>
      </c>
      <c r="AZ381" s="266" t="s">
        <v>17</v>
      </c>
      <c r="BD381" s="266" t="s">
        <v>150</v>
      </c>
      <c r="BE381" s="266" t="str">
        <f t="shared" si="111"/>
        <v>TRai_Frt</v>
      </c>
      <c r="BF381" s="266" t="str">
        <f t="shared" si="111"/>
        <v>SH2_3</v>
      </c>
      <c r="BG381" s="266">
        <f t="shared" si="106"/>
        <v>0.0188706568826577</v>
      </c>
      <c r="BH381" s="266" t="s">
        <v>132</v>
      </c>
      <c r="BI381" s="266" t="s">
        <v>19</v>
      </c>
      <c r="BM381" s="266" t="s">
        <v>150</v>
      </c>
      <c r="BN381" s="266" t="str">
        <f t="shared" si="112"/>
        <v>TRai_Frt</v>
      </c>
      <c r="BO381" s="266" t="str">
        <f t="shared" si="112"/>
        <v>SH2_3</v>
      </c>
      <c r="BP381" s="266">
        <f t="shared" si="105"/>
        <v>0.0213085433268016</v>
      </c>
      <c r="BQ381" s="266" t="s">
        <v>132</v>
      </c>
      <c r="BR381" s="266" t="s">
        <v>16</v>
      </c>
    </row>
    <row r="382" spans="11:70">
      <c r="K382" s="266" t="s">
        <v>150</v>
      </c>
      <c r="L382" s="266" t="str">
        <f t="shared" si="113"/>
        <v>TRai_Frt</v>
      </c>
      <c r="M382" s="266" t="str">
        <f t="shared" si="92"/>
        <v>SH4_5</v>
      </c>
      <c r="N382" s="266">
        <f t="shared" si="100"/>
        <v>0.0202885549117574</v>
      </c>
      <c r="O382" s="266" t="s">
        <v>132</v>
      </c>
      <c r="P382" s="266" t="s">
        <v>20</v>
      </c>
      <c r="T382" s="266" t="s">
        <v>150</v>
      </c>
      <c r="U382" s="266" t="str">
        <f t="shared" si="107"/>
        <v>TRai_Frt</v>
      </c>
      <c r="V382" s="266" t="str">
        <f t="shared" si="107"/>
        <v>SH4_5</v>
      </c>
      <c r="W382" s="266">
        <f t="shared" si="101"/>
        <v>0.0140147850596432</v>
      </c>
      <c r="X382" s="266" t="s">
        <v>132</v>
      </c>
      <c r="Y382" s="266" t="s">
        <v>15</v>
      </c>
      <c r="AC382" s="266" t="s">
        <v>150</v>
      </c>
      <c r="AD382" s="266" t="str">
        <f t="shared" si="108"/>
        <v>TRai_Frt</v>
      </c>
      <c r="AE382" s="266" t="str">
        <f t="shared" si="108"/>
        <v>SH4_5</v>
      </c>
      <c r="AF382" s="266">
        <f t="shared" si="102"/>
        <v>0.0196148395220663</v>
      </c>
      <c r="AG382" s="266" t="s">
        <v>132</v>
      </c>
      <c r="AH382" s="266" t="s">
        <v>21</v>
      </c>
      <c r="AL382" s="266" t="s">
        <v>150</v>
      </c>
      <c r="AM382" s="266" t="str">
        <f t="shared" si="109"/>
        <v>TRai_Frt</v>
      </c>
      <c r="AN382" s="266" t="str">
        <f t="shared" si="109"/>
        <v>SH4_5</v>
      </c>
      <c r="AO382" s="266">
        <f t="shared" si="103"/>
        <v>0.017500502969476</v>
      </c>
      <c r="AP382" s="266" t="s">
        <v>132</v>
      </c>
      <c r="AQ382" s="266" t="s">
        <v>18</v>
      </c>
      <c r="AU382" s="266" t="s">
        <v>150</v>
      </c>
      <c r="AV382" s="266" t="str">
        <f t="shared" si="110"/>
        <v>TRai_Frt</v>
      </c>
      <c r="AW382" s="266" t="str">
        <f t="shared" si="110"/>
        <v>SH4_5</v>
      </c>
      <c r="AX382" s="266">
        <f t="shared" si="104"/>
        <v>0.0184793639312763</v>
      </c>
      <c r="AY382" s="266" t="s">
        <v>132</v>
      </c>
      <c r="AZ382" s="266" t="s">
        <v>17</v>
      </c>
      <c r="BD382" s="266" t="s">
        <v>150</v>
      </c>
      <c r="BE382" s="266" t="str">
        <f t="shared" si="111"/>
        <v>TRai_Frt</v>
      </c>
      <c r="BF382" s="266" t="str">
        <f t="shared" si="111"/>
        <v>SH4_5</v>
      </c>
      <c r="BG382" s="266">
        <f t="shared" si="106"/>
        <v>0.017500502969476</v>
      </c>
      <c r="BH382" s="266" t="s">
        <v>132</v>
      </c>
      <c r="BI382" s="266" t="s">
        <v>19</v>
      </c>
      <c r="BM382" s="266" t="s">
        <v>150</v>
      </c>
      <c r="BN382" s="266" t="str">
        <f t="shared" si="112"/>
        <v>TRai_Frt</v>
      </c>
      <c r="BO382" s="266" t="str">
        <f t="shared" si="112"/>
        <v>SH4_5</v>
      </c>
      <c r="BP382" s="266">
        <f t="shared" si="105"/>
        <v>0.0184793639312763</v>
      </c>
      <c r="BQ382" s="266" t="s">
        <v>132</v>
      </c>
      <c r="BR382" s="266" t="s">
        <v>16</v>
      </c>
    </row>
    <row r="383" spans="11:70">
      <c r="K383" s="330" t="s">
        <v>150</v>
      </c>
      <c r="L383" s="266" t="str">
        <f t="shared" si="113"/>
        <v>TRai_Frt</v>
      </c>
      <c r="M383" s="266" t="str">
        <f t="shared" si="92"/>
        <v>SH6_7</v>
      </c>
      <c r="N383" s="266">
        <f t="shared" si="100"/>
        <v>0.0192322364169783</v>
      </c>
      <c r="O383" s="266" t="s">
        <v>132</v>
      </c>
      <c r="P383" s="266" t="s">
        <v>20</v>
      </c>
      <c r="T383" s="266" t="s">
        <v>150</v>
      </c>
      <c r="U383" s="266" t="str">
        <f t="shared" si="107"/>
        <v>TRai_Frt</v>
      </c>
      <c r="V383" s="266" t="str">
        <f t="shared" si="107"/>
        <v>SH6_7</v>
      </c>
      <c r="W383" s="266">
        <f t="shared" si="101"/>
        <v>0.0138604432096002</v>
      </c>
      <c r="X383" s="266" t="s">
        <v>132</v>
      </c>
      <c r="Y383" s="266" t="s">
        <v>15</v>
      </c>
      <c r="AC383" s="266" t="s">
        <v>150</v>
      </c>
      <c r="AD383" s="266" t="str">
        <f t="shared" si="108"/>
        <v>TRai_Frt</v>
      </c>
      <c r="AE383" s="266" t="str">
        <f t="shared" si="108"/>
        <v>SH6_7</v>
      </c>
      <c r="AF383" s="266">
        <f t="shared" si="102"/>
        <v>0.0172789981084644</v>
      </c>
      <c r="AG383" s="266" t="s">
        <v>132</v>
      </c>
      <c r="AH383" s="266" t="s">
        <v>21</v>
      </c>
      <c r="AL383" s="266" t="s">
        <v>150</v>
      </c>
      <c r="AM383" s="266" t="str">
        <f t="shared" si="109"/>
        <v>TRai_Frt</v>
      </c>
      <c r="AN383" s="266" t="str">
        <f t="shared" si="109"/>
        <v>SH6_7</v>
      </c>
      <c r="AO383" s="266">
        <f t="shared" si="103"/>
        <v>0.016421193779789</v>
      </c>
      <c r="AP383" s="266" t="s">
        <v>132</v>
      </c>
      <c r="AQ383" s="266" t="s">
        <v>18</v>
      </c>
      <c r="AU383" s="266" t="s">
        <v>150</v>
      </c>
      <c r="AV383" s="266" t="str">
        <f t="shared" si="110"/>
        <v>TRai_Frt</v>
      </c>
      <c r="AW383" s="266" t="str">
        <f t="shared" si="110"/>
        <v>SH6_7</v>
      </c>
      <c r="AX383" s="266">
        <f t="shared" si="104"/>
        <v>0.0171996217128879</v>
      </c>
      <c r="AY383" s="266" t="s">
        <v>132</v>
      </c>
      <c r="AZ383" s="266" t="s">
        <v>17</v>
      </c>
      <c r="BD383" s="266" t="s">
        <v>150</v>
      </c>
      <c r="BE383" s="266" t="str">
        <f t="shared" si="111"/>
        <v>TRai_Frt</v>
      </c>
      <c r="BF383" s="266" t="str">
        <f t="shared" si="111"/>
        <v>SH6_7</v>
      </c>
      <c r="BG383" s="266">
        <f t="shared" si="106"/>
        <v>0.016421193779789</v>
      </c>
      <c r="BH383" s="266" t="s">
        <v>132</v>
      </c>
      <c r="BI383" s="266" t="s">
        <v>19</v>
      </c>
      <c r="BM383" s="266" t="s">
        <v>150</v>
      </c>
      <c r="BN383" s="266" t="str">
        <f t="shared" si="112"/>
        <v>TRai_Frt</v>
      </c>
      <c r="BO383" s="266" t="str">
        <f t="shared" si="112"/>
        <v>SH6_7</v>
      </c>
      <c r="BP383" s="266">
        <f t="shared" si="105"/>
        <v>0.0171996217128879</v>
      </c>
      <c r="BQ383" s="266" t="s">
        <v>132</v>
      </c>
      <c r="BR383" s="266" t="s">
        <v>16</v>
      </c>
    </row>
    <row r="384" spans="11:70">
      <c r="K384" s="266" t="s">
        <v>150</v>
      </c>
      <c r="L384" s="266" t="str">
        <f t="shared" si="113"/>
        <v>TRai_Frt</v>
      </c>
      <c r="M384" s="266" t="str">
        <f t="shared" ref="M384:M447" si="114">M336</f>
        <v>SH8_9</v>
      </c>
      <c r="N384" s="266">
        <f t="shared" si="100"/>
        <v>0.0187485070114251</v>
      </c>
      <c r="O384" s="266" t="s">
        <v>132</v>
      </c>
      <c r="P384" s="266" t="s">
        <v>20</v>
      </c>
      <c r="T384" s="266" t="s">
        <v>150</v>
      </c>
      <c r="U384" s="266" t="str">
        <f t="shared" si="107"/>
        <v>TRai_Frt</v>
      </c>
      <c r="V384" s="266" t="str">
        <f t="shared" si="107"/>
        <v>SH8_9</v>
      </c>
      <c r="W384" s="266">
        <f t="shared" si="101"/>
        <v>0.0147551071793505</v>
      </c>
      <c r="X384" s="266" t="s">
        <v>132</v>
      </c>
      <c r="Y384" s="266" t="s">
        <v>15</v>
      </c>
      <c r="AC384" s="266" t="s">
        <v>150</v>
      </c>
      <c r="AD384" s="266" t="str">
        <f t="shared" si="108"/>
        <v>TRai_Frt</v>
      </c>
      <c r="AE384" s="266" t="str">
        <f t="shared" si="108"/>
        <v>SH8_9</v>
      </c>
      <c r="AF384" s="266">
        <f t="shared" si="102"/>
        <v>0.0155886992614423</v>
      </c>
      <c r="AG384" s="266" t="s">
        <v>132</v>
      </c>
      <c r="AH384" s="266" t="s">
        <v>21</v>
      </c>
      <c r="AL384" s="266" t="s">
        <v>150</v>
      </c>
      <c r="AM384" s="266" t="str">
        <f t="shared" si="109"/>
        <v>TRai_Frt</v>
      </c>
      <c r="AN384" s="266" t="str">
        <f t="shared" si="109"/>
        <v>SH8_9</v>
      </c>
      <c r="AO384" s="266">
        <f t="shared" si="103"/>
        <v>0.0161398429577345</v>
      </c>
      <c r="AP384" s="266" t="s">
        <v>132</v>
      </c>
      <c r="AQ384" s="266" t="s">
        <v>18</v>
      </c>
      <c r="AU384" s="266" t="s">
        <v>150</v>
      </c>
      <c r="AV384" s="266" t="str">
        <f t="shared" si="110"/>
        <v>TRai_Frt</v>
      </c>
      <c r="AW384" s="266" t="str">
        <f t="shared" si="110"/>
        <v>SH8_9</v>
      </c>
      <c r="AX384" s="266">
        <f t="shared" si="104"/>
        <v>0.017030245273227</v>
      </c>
      <c r="AY384" s="266" t="s">
        <v>132</v>
      </c>
      <c r="AZ384" s="266" t="s">
        <v>17</v>
      </c>
      <c r="BD384" s="266" t="s">
        <v>150</v>
      </c>
      <c r="BE384" s="266" t="str">
        <f t="shared" si="111"/>
        <v>TRai_Frt</v>
      </c>
      <c r="BF384" s="266" t="str">
        <f t="shared" si="111"/>
        <v>SH8_9</v>
      </c>
      <c r="BG384" s="266">
        <f t="shared" si="106"/>
        <v>0.0161398429577345</v>
      </c>
      <c r="BH384" s="266" t="s">
        <v>132</v>
      </c>
      <c r="BI384" s="266" t="s">
        <v>19</v>
      </c>
      <c r="BM384" s="266" t="s">
        <v>150</v>
      </c>
      <c r="BN384" s="266" t="str">
        <f t="shared" si="112"/>
        <v>TRai_Frt</v>
      </c>
      <c r="BO384" s="266" t="str">
        <f t="shared" si="112"/>
        <v>SH8_9</v>
      </c>
      <c r="BP384" s="266">
        <f t="shared" si="105"/>
        <v>0.017030245273227</v>
      </c>
      <c r="BQ384" s="266" t="s">
        <v>132</v>
      </c>
      <c r="BR384" s="266" t="s">
        <v>16</v>
      </c>
    </row>
    <row r="385" spans="11:70">
      <c r="K385" s="266" t="s">
        <v>150</v>
      </c>
      <c r="L385" s="266" t="str">
        <f t="shared" si="113"/>
        <v>TRai_Frt</v>
      </c>
      <c r="M385" s="266" t="str">
        <f t="shared" si="114"/>
        <v>SH10_11</v>
      </c>
      <c r="N385" s="266">
        <f t="shared" si="100"/>
        <v>0.0186780472400084</v>
      </c>
      <c r="O385" s="266" t="s">
        <v>132</v>
      </c>
      <c r="P385" s="266" t="s">
        <v>20</v>
      </c>
      <c r="T385" s="266" t="s">
        <v>150</v>
      </c>
      <c r="U385" s="266" t="str">
        <f t="shared" si="107"/>
        <v>TRai_Frt</v>
      </c>
      <c r="V385" s="266" t="str">
        <f t="shared" si="107"/>
        <v>SH10_11</v>
      </c>
      <c r="W385" s="266">
        <f t="shared" si="101"/>
        <v>0.0171866616430302</v>
      </c>
      <c r="X385" s="266" t="s">
        <v>132</v>
      </c>
      <c r="Y385" s="266" t="s">
        <v>15</v>
      </c>
      <c r="AC385" s="266" t="s">
        <v>150</v>
      </c>
      <c r="AD385" s="266" t="str">
        <f t="shared" si="108"/>
        <v>TRai_Frt</v>
      </c>
      <c r="AE385" s="266" t="str">
        <f t="shared" si="108"/>
        <v>SH10_11</v>
      </c>
      <c r="AF385" s="266">
        <f t="shared" si="102"/>
        <v>0.0150973156957682</v>
      </c>
      <c r="AG385" s="266" t="s">
        <v>132</v>
      </c>
      <c r="AH385" s="266" t="s">
        <v>21</v>
      </c>
      <c r="AL385" s="266" t="s">
        <v>150</v>
      </c>
      <c r="AM385" s="266" t="str">
        <f t="shared" si="109"/>
        <v>TRai_Frt</v>
      </c>
      <c r="AN385" s="266" t="str">
        <f t="shared" si="109"/>
        <v>SH10_11</v>
      </c>
      <c r="AO385" s="266">
        <f t="shared" si="103"/>
        <v>0.0171295457469424</v>
      </c>
      <c r="AP385" s="266" t="s">
        <v>132</v>
      </c>
      <c r="AQ385" s="266" t="s">
        <v>18</v>
      </c>
      <c r="AU385" s="266" t="s">
        <v>150</v>
      </c>
      <c r="AV385" s="266" t="str">
        <f t="shared" si="110"/>
        <v>TRai_Frt</v>
      </c>
      <c r="AW385" s="266" t="str">
        <f t="shared" si="110"/>
        <v>SH10_11</v>
      </c>
      <c r="AX385" s="266">
        <f t="shared" si="104"/>
        <v>0.0187148851387562</v>
      </c>
      <c r="AY385" s="266" t="s">
        <v>132</v>
      </c>
      <c r="AZ385" s="266" t="s">
        <v>17</v>
      </c>
      <c r="BD385" s="266" t="s">
        <v>150</v>
      </c>
      <c r="BE385" s="266" t="str">
        <f t="shared" si="111"/>
        <v>TRai_Frt</v>
      </c>
      <c r="BF385" s="266" t="str">
        <f t="shared" si="111"/>
        <v>SH10_11</v>
      </c>
      <c r="BG385" s="266">
        <f t="shared" si="106"/>
        <v>0.0171295457469424</v>
      </c>
      <c r="BH385" s="266" t="s">
        <v>132</v>
      </c>
      <c r="BI385" s="266" t="s">
        <v>19</v>
      </c>
      <c r="BM385" s="266" t="s">
        <v>150</v>
      </c>
      <c r="BN385" s="266" t="str">
        <f t="shared" si="112"/>
        <v>TRai_Frt</v>
      </c>
      <c r="BO385" s="266" t="str">
        <f t="shared" si="112"/>
        <v>SH10_11</v>
      </c>
      <c r="BP385" s="266">
        <f t="shared" si="105"/>
        <v>0.0187148851387562</v>
      </c>
      <c r="BQ385" s="266" t="s">
        <v>132</v>
      </c>
      <c r="BR385" s="266" t="s">
        <v>16</v>
      </c>
    </row>
    <row r="386" spans="11:70">
      <c r="K386" s="266" t="s">
        <v>150</v>
      </c>
      <c r="L386" s="266" t="str">
        <f t="shared" si="113"/>
        <v>TRai_Frt</v>
      </c>
      <c r="M386" s="266" t="str">
        <f t="shared" si="114"/>
        <v>SH12_13</v>
      </c>
      <c r="N386" s="266">
        <f t="shared" si="100"/>
        <v>0.0193543241840057</v>
      </c>
      <c r="O386" s="266" t="s">
        <v>132</v>
      </c>
      <c r="P386" s="266" t="s">
        <v>20</v>
      </c>
      <c r="T386" s="266" t="s">
        <v>150</v>
      </c>
      <c r="U386" s="266" t="str">
        <f t="shared" si="107"/>
        <v>TRai_Frt</v>
      </c>
      <c r="V386" s="266" t="str">
        <f t="shared" si="107"/>
        <v>SH12_13</v>
      </c>
      <c r="W386" s="266">
        <f t="shared" si="101"/>
        <v>0.0185329663536096</v>
      </c>
      <c r="X386" s="266" t="s">
        <v>132</v>
      </c>
      <c r="Y386" s="266" t="s">
        <v>15</v>
      </c>
      <c r="AC386" s="266" t="s">
        <v>150</v>
      </c>
      <c r="AD386" s="266" t="str">
        <f t="shared" si="108"/>
        <v>TRai_Frt</v>
      </c>
      <c r="AE386" s="266" t="str">
        <f t="shared" si="108"/>
        <v>SH12_13</v>
      </c>
      <c r="AF386" s="266">
        <f t="shared" si="102"/>
        <v>0.0157162719062912</v>
      </c>
      <c r="AG386" s="266" t="s">
        <v>132</v>
      </c>
      <c r="AH386" s="266" t="s">
        <v>21</v>
      </c>
      <c r="AL386" s="266" t="s">
        <v>150</v>
      </c>
      <c r="AM386" s="266" t="str">
        <f t="shared" si="109"/>
        <v>TRai_Frt</v>
      </c>
      <c r="AN386" s="266" t="str">
        <f t="shared" si="109"/>
        <v>SH12_13</v>
      </c>
      <c r="AO386" s="266">
        <f t="shared" si="103"/>
        <v>0.0184909585816698</v>
      </c>
      <c r="AP386" s="266" t="s">
        <v>132</v>
      </c>
      <c r="AQ386" s="266" t="s">
        <v>18</v>
      </c>
      <c r="AU386" s="266" t="s">
        <v>150</v>
      </c>
      <c r="AV386" s="266" t="str">
        <f t="shared" si="110"/>
        <v>TRai_Frt</v>
      </c>
      <c r="AW386" s="266" t="str">
        <f t="shared" si="110"/>
        <v>SH12_13</v>
      </c>
      <c r="AX386" s="266">
        <f t="shared" si="104"/>
        <v>0.0213435574080405</v>
      </c>
      <c r="AY386" s="266" t="s">
        <v>132</v>
      </c>
      <c r="AZ386" s="266" t="s">
        <v>17</v>
      </c>
      <c r="BD386" s="266" t="s">
        <v>150</v>
      </c>
      <c r="BE386" s="266" t="str">
        <f t="shared" si="111"/>
        <v>TRai_Frt</v>
      </c>
      <c r="BF386" s="266" t="str">
        <f t="shared" si="111"/>
        <v>SH12_13</v>
      </c>
      <c r="BG386" s="266">
        <f t="shared" si="106"/>
        <v>0.0184909585816698</v>
      </c>
      <c r="BH386" s="266" t="s">
        <v>132</v>
      </c>
      <c r="BI386" s="266" t="s">
        <v>19</v>
      </c>
      <c r="BM386" s="266" t="s">
        <v>150</v>
      </c>
      <c r="BN386" s="266" t="str">
        <f t="shared" si="112"/>
        <v>TRai_Frt</v>
      </c>
      <c r="BO386" s="266" t="str">
        <f t="shared" si="112"/>
        <v>SH12_13</v>
      </c>
      <c r="BP386" s="266">
        <f t="shared" si="105"/>
        <v>0.0213435574080405</v>
      </c>
      <c r="BQ386" s="266" t="s">
        <v>132</v>
      </c>
      <c r="BR386" s="266" t="s">
        <v>16</v>
      </c>
    </row>
    <row r="387" spans="11:70">
      <c r="K387" s="330" t="s">
        <v>150</v>
      </c>
      <c r="L387" s="266" t="str">
        <f t="shared" si="113"/>
        <v>TRai_Frt</v>
      </c>
      <c r="M387" s="266" t="str">
        <f t="shared" si="114"/>
        <v>SH14_15</v>
      </c>
      <c r="N387" s="266">
        <f t="shared" si="100"/>
        <v>0.0204723701496402</v>
      </c>
      <c r="O387" s="266" t="s">
        <v>132</v>
      </c>
      <c r="P387" s="266" t="s">
        <v>20</v>
      </c>
      <c r="T387" s="266" t="s">
        <v>150</v>
      </c>
      <c r="U387" s="266" t="str">
        <f t="shared" si="107"/>
        <v>TRai_Frt</v>
      </c>
      <c r="V387" s="266" t="str">
        <f t="shared" si="107"/>
        <v>SH14_15</v>
      </c>
      <c r="W387" s="266">
        <f t="shared" si="101"/>
        <v>0.0189446065338263</v>
      </c>
      <c r="X387" s="266" t="s">
        <v>132</v>
      </c>
      <c r="Y387" s="266" t="s">
        <v>15</v>
      </c>
      <c r="AC387" s="266" t="s">
        <v>150</v>
      </c>
      <c r="AD387" s="266" t="str">
        <f t="shared" si="108"/>
        <v>TRai_Frt</v>
      </c>
      <c r="AE387" s="266" t="str">
        <f t="shared" si="108"/>
        <v>SH14_15</v>
      </c>
      <c r="AF387" s="266">
        <f t="shared" si="102"/>
        <v>0.0181694864820914</v>
      </c>
      <c r="AG387" s="266" t="s">
        <v>132</v>
      </c>
      <c r="AH387" s="266" t="s">
        <v>21</v>
      </c>
      <c r="AL387" s="266" t="s">
        <v>150</v>
      </c>
      <c r="AM387" s="266" t="str">
        <f t="shared" si="109"/>
        <v>TRai_Frt</v>
      </c>
      <c r="AN387" s="266" t="str">
        <f t="shared" si="109"/>
        <v>SH14_15</v>
      </c>
      <c r="AO387" s="266">
        <f t="shared" si="103"/>
        <v>0.019740368004096</v>
      </c>
      <c r="AP387" s="266" t="s">
        <v>132</v>
      </c>
      <c r="AQ387" s="266" t="s">
        <v>18</v>
      </c>
      <c r="AU387" s="266" t="s">
        <v>150</v>
      </c>
      <c r="AV387" s="266" t="str">
        <f t="shared" si="110"/>
        <v>TRai_Frt</v>
      </c>
      <c r="AW387" s="266" t="str">
        <f t="shared" si="110"/>
        <v>SH14_15</v>
      </c>
      <c r="AX387" s="266">
        <f t="shared" si="104"/>
        <v>0.022952067498314</v>
      </c>
      <c r="AY387" s="266" t="s">
        <v>132</v>
      </c>
      <c r="AZ387" s="266" t="s">
        <v>17</v>
      </c>
      <c r="BD387" s="266" t="s">
        <v>150</v>
      </c>
      <c r="BE387" s="266" t="str">
        <f t="shared" si="111"/>
        <v>TRai_Frt</v>
      </c>
      <c r="BF387" s="266" t="str">
        <f t="shared" si="111"/>
        <v>SH14_15</v>
      </c>
      <c r="BG387" s="266">
        <f t="shared" si="106"/>
        <v>0.019740368004096</v>
      </c>
      <c r="BH387" s="266" t="s">
        <v>132</v>
      </c>
      <c r="BI387" s="266" t="s">
        <v>19</v>
      </c>
      <c r="BM387" s="266" t="s">
        <v>150</v>
      </c>
      <c r="BN387" s="266" t="str">
        <f t="shared" si="112"/>
        <v>TRai_Frt</v>
      </c>
      <c r="BO387" s="266" t="str">
        <f t="shared" si="112"/>
        <v>SH14_15</v>
      </c>
      <c r="BP387" s="266">
        <f t="shared" si="105"/>
        <v>0.022952067498314</v>
      </c>
      <c r="BQ387" s="266" t="s">
        <v>132</v>
      </c>
      <c r="BR387" s="266" t="s">
        <v>16</v>
      </c>
    </row>
    <row r="388" spans="11:70">
      <c r="K388" s="266" t="s">
        <v>150</v>
      </c>
      <c r="L388" s="266" t="str">
        <f t="shared" si="113"/>
        <v>TRai_Frt</v>
      </c>
      <c r="M388" s="266" t="str">
        <f t="shared" si="114"/>
        <v>SH16_17</v>
      </c>
      <c r="N388" s="266">
        <f t="shared" si="100"/>
        <v>0.021278922422278</v>
      </c>
      <c r="O388" s="266" t="s">
        <v>132</v>
      </c>
      <c r="P388" s="266" t="s">
        <v>20</v>
      </c>
      <c r="T388" s="266" t="s">
        <v>150</v>
      </c>
      <c r="U388" s="266" t="str">
        <f t="shared" si="107"/>
        <v>TRai_Frt</v>
      </c>
      <c r="V388" s="266" t="str">
        <f t="shared" si="107"/>
        <v>SH16_17</v>
      </c>
      <c r="W388" s="266">
        <f t="shared" si="101"/>
        <v>0.0187938640201366</v>
      </c>
      <c r="X388" s="266" t="s">
        <v>132</v>
      </c>
      <c r="Y388" s="266" t="s">
        <v>15</v>
      </c>
      <c r="AC388" s="266" t="s">
        <v>150</v>
      </c>
      <c r="AD388" s="266" t="str">
        <f t="shared" si="108"/>
        <v>TRai_Frt</v>
      </c>
      <c r="AE388" s="266" t="str">
        <f t="shared" si="108"/>
        <v>SH16_17</v>
      </c>
      <c r="AF388" s="266">
        <f t="shared" si="102"/>
        <v>0.0199388030090388</v>
      </c>
      <c r="AG388" s="266" t="s">
        <v>132</v>
      </c>
      <c r="AH388" s="266" t="s">
        <v>21</v>
      </c>
      <c r="AL388" s="266" t="s">
        <v>150</v>
      </c>
      <c r="AM388" s="266" t="str">
        <f t="shared" si="109"/>
        <v>TRai_Frt</v>
      </c>
      <c r="AN388" s="266" t="str">
        <f t="shared" si="109"/>
        <v>SH16_17</v>
      </c>
      <c r="AO388" s="266">
        <f t="shared" si="103"/>
        <v>0.0204205397465977</v>
      </c>
      <c r="AP388" s="266" t="s">
        <v>132</v>
      </c>
      <c r="AQ388" s="266" t="s">
        <v>18</v>
      </c>
      <c r="AU388" s="266" t="s">
        <v>150</v>
      </c>
      <c r="AV388" s="266" t="str">
        <f t="shared" si="110"/>
        <v>TRai_Frt</v>
      </c>
      <c r="AW388" s="266" t="str">
        <f t="shared" si="110"/>
        <v>SH16_17</v>
      </c>
      <c r="AX388" s="266">
        <f t="shared" si="104"/>
        <v>0.0237104459107458</v>
      </c>
      <c r="AY388" s="266" t="s">
        <v>132</v>
      </c>
      <c r="AZ388" s="266" t="s">
        <v>17</v>
      </c>
      <c r="BD388" s="266" t="s">
        <v>150</v>
      </c>
      <c r="BE388" s="266" t="str">
        <f t="shared" si="111"/>
        <v>TRai_Frt</v>
      </c>
      <c r="BF388" s="266" t="str">
        <f t="shared" si="111"/>
        <v>SH16_17</v>
      </c>
      <c r="BG388" s="266">
        <f t="shared" si="106"/>
        <v>0.0204205397465977</v>
      </c>
      <c r="BH388" s="266" t="s">
        <v>132</v>
      </c>
      <c r="BI388" s="266" t="s">
        <v>19</v>
      </c>
      <c r="BM388" s="266" t="s">
        <v>150</v>
      </c>
      <c r="BN388" s="266" t="str">
        <f t="shared" si="112"/>
        <v>TRai_Frt</v>
      </c>
      <c r="BO388" s="266" t="str">
        <f t="shared" si="112"/>
        <v>SH16_17</v>
      </c>
      <c r="BP388" s="266">
        <f t="shared" si="105"/>
        <v>0.0237104459107458</v>
      </c>
      <c r="BQ388" s="266" t="s">
        <v>132</v>
      </c>
      <c r="BR388" s="266" t="s">
        <v>16</v>
      </c>
    </row>
    <row r="389" spans="11:70">
      <c r="K389" s="266" t="s">
        <v>150</v>
      </c>
      <c r="L389" s="266" t="str">
        <f t="shared" si="113"/>
        <v>TRai_Frt</v>
      </c>
      <c r="M389" s="266" t="str">
        <f t="shared" si="114"/>
        <v>SH18_19</v>
      </c>
      <c r="N389" s="266">
        <f t="shared" si="100"/>
        <v>0.0217388347288327</v>
      </c>
      <c r="O389" s="266" t="s">
        <v>132</v>
      </c>
      <c r="P389" s="266" t="s">
        <v>20</v>
      </c>
      <c r="T389" s="266" t="s">
        <v>150</v>
      </c>
      <c r="U389" s="266" t="str">
        <f t="shared" si="107"/>
        <v>TRai_Frt</v>
      </c>
      <c r="V389" s="266" t="str">
        <f t="shared" si="107"/>
        <v>SH18_19</v>
      </c>
      <c r="W389" s="266">
        <f t="shared" si="101"/>
        <v>0.0189293212414044</v>
      </c>
      <c r="X389" s="266" t="s">
        <v>132</v>
      </c>
      <c r="Y389" s="266" t="s">
        <v>15</v>
      </c>
      <c r="AC389" s="266" t="s">
        <v>150</v>
      </c>
      <c r="AD389" s="266" t="str">
        <f t="shared" si="108"/>
        <v>TRai_Frt</v>
      </c>
      <c r="AE389" s="266" t="str">
        <f t="shared" si="108"/>
        <v>SH18_19</v>
      </c>
      <c r="AF389" s="266">
        <f t="shared" si="102"/>
        <v>0.0205951831792654</v>
      </c>
      <c r="AG389" s="266" t="s">
        <v>132</v>
      </c>
      <c r="AH389" s="266" t="s">
        <v>21</v>
      </c>
      <c r="AL389" s="266" t="s">
        <v>150</v>
      </c>
      <c r="AM389" s="266" t="str">
        <f t="shared" si="109"/>
        <v>TRai_Frt</v>
      </c>
      <c r="AN389" s="266" t="str">
        <f t="shared" si="109"/>
        <v>SH18_19</v>
      </c>
      <c r="AO389" s="266">
        <f t="shared" si="103"/>
        <v>0.0206910653610991</v>
      </c>
      <c r="AP389" s="266" t="s">
        <v>132</v>
      </c>
      <c r="AQ389" s="266" t="s">
        <v>18</v>
      </c>
      <c r="AU389" s="266" t="s">
        <v>150</v>
      </c>
      <c r="AV389" s="266" t="str">
        <f t="shared" si="110"/>
        <v>TRai_Frt</v>
      </c>
      <c r="AW389" s="266" t="str">
        <f t="shared" si="110"/>
        <v>SH18_19</v>
      </c>
      <c r="AX389" s="266">
        <f t="shared" si="104"/>
        <v>0.0239937611707896</v>
      </c>
      <c r="AY389" s="266" t="s">
        <v>132</v>
      </c>
      <c r="AZ389" s="266" t="s">
        <v>17</v>
      </c>
      <c r="BD389" s="266" t="s">
        <v>150</v>
      </c>
      <c r="BE389" s="266" t="str">
        <f t="shared" si="111"/>
        <v>TRai_Frt</v>
      </c>
      <c r="BF389" s="266" t="str">
        <f t="shared" si="111"/>
        <v>SH18_19</v>
      </c>
      <c r="BG389" s="266">
        <f t="shared" si="106"/>
        <v>0.0206910653610991</v>
      </c>
      <c r="BH389" s="266" t="s">
        <v>132</v>
      </c>
      <c r="BI389" s="266" t="s">
        <v>19</v>
      </c>
      <c r="BM389" s="266" t="s">
        <v>150</v>
      </c>
      <c r="BN389" s="266" t="str">
        <f t="shared" si="112"/>
        <v>TRai_Frt</v>
      </c>
      <c r="BO389" s="266" t="str">
        <f t="shared" si="112"/>
        <v>SH18_19</v>
      </c>
      <c r="BP389" s="266">
        <f t="shared" si="105"/>
        <v>0.0239937611707896</v>
      </c>
      <c r="BQ389" s="266" t="s">
        <v>132</v>
      </c>
      <c r="BR389" s="266" t="s">
        <v>16</v>
      </c>
    </row>
    <row r="390" spans="11:70">
      <c r="K390" s="266" t="s">
        <v>150</v>
      </c>
      <c r="L390" s="266" t="str">
        <f t="shared" si="113"/>
        <v>TRai_Frt</v>
      </c>
      <c r="M390" s="266" t="str">
        <f t="shared" si="114"/>
        <v>SH20_21</v>
      </c>
      <c r="N390" s="266">
        <f t="shared" si="100"/>
        <v>0.0219554256218374</v>
      </c>
      <c r="O390" s="266" t="s">
        <v>132</v>
      </c>
      <c r="P390" s="266" t="s">
        <v>20</v>
      </c>
      <c r="T390" s="266" t="s">
        <v>150</v>
      </c>
      <c r="U390" s="266" t="str">
        <f t="shared" si="107"/>
        <v>TRai_Frt</v>
      </c>
      <c r="V390" s="266" t="str">
        <f t="shared" si="107"/>
        <v>SH20_21</v>
      </c>
      <c r="W390" s="266">
        <f t="shared" si="101"/>
        <v>0.0190946892738074</v>
      </c>
      <c r="X390" s="266" t="s">
        <v>132</v>
      </c>
      <c r="Y390" s="266" t="s">
        <v>15</v>
      </c>
      <c r="AC390" s="266" t="s">
        <v>150</v>
      </c>
      <c r="AD390" s="266" t="str">
        <f t="shared" si="108"/>
        <v>TRai_Frt</v>
      </c>
      <c r="AE390" s="266" t="str">
        <f t="shared" si="108"/>
        <v>SH20_21</v>
      </c>
      <c r="AF390" s="266">
        <f t="shared" si="102"/>
        <v>0.0207273778877354</v>
      </c>
      <c r="AG390" s="266" t="s">
        <v>132</v>
      </c>
      <c r="AH390" s="266" t="s">
        <v>21</v>
      </c>
      <c r="AL390" s="266" t="s">
        <v>150</v>
      </c>
      <c r="AM390" s="266" t="str">
        <f t="shared" si="109"/>
        <v>TRai_Frt</v>
      </c>
      <c r="AN390" s="266" t="str">
        <f t="shared" si="109"/>
        <v>SH20_21</v>
      </c>
      <c r="AO390" s="266">
        <f t="shared" si="103"/>
        <v>0.0209631637065674</v>
      </c>
      <c r="AP390" s="266" t="s">
        <v>132</v>
      </c>
      <c r="AQ390" s="266" t="s">
        <v>18</v>
      </c>
      <c r="AU390" s="266" t="s">
        <v>150</v>
      </c>
      <c r="AV390" s="266" t="str">
        <f t="shared" si="110"/>
        <v>TRai_Frt</v>
      </c>
      <c r="AW390" s="266" t="str">
        <f t="shared" si="110"/>
        <v>SH20_21</v>
      </c>
      <c r="AX390" s="266">
        <f t="shared" si="104"/>
        <v>0.0244748252753431</v>
      </c>
      <c r="AY390" s="266" t="s">
        <v>132</v>
      </c>
      <c r="AZ390" s="266" t="s">
        <v>17</v>
      </c>
      <c r="BD390" s="266" t="s">
        <v>150</v>
      </c>
      <c r="BE390" s="266" t="str">
        <f t="shared" si="111"/>
        <v>TRai_Frt</v>
      </c>
      <c r="BF390" s="266" t="str">
        <f t="shared" si="111"/>
        <v>SH20_21</v>
      </c>
      <c r="BG390" s="266">
        <f t="shared" si="106"/>
        <v>0.0209631637065674</v>
      </c>
      <c r="BH390" s="266" t="s">
        <v>132</v>
      </c>
      <c r="BI390" s="266" t="s">
        <v>19</v>
      </c>
      <c r="BM390" s="266" t="s">
        <v>150</v>
      </c>
      <c r="BN390" s="266" t="str">
        <f t="shared" si="112"/>
        <v>TRai_Frt</v>
      </c>
      <c r="BO390" s="266" t="str">
        <f t="shared" si="112"/>
        <v>SH20_21</v>
      </c>
      <c r="BP390" s="266">
        <f t="shared" si="105"/>
        <v>0.0244748252753431</v>
      </c>
      <c r="BQ390" s="266" t="s">
        <v>132</v>
      </c>
      <c r="BR390" s="266" t="s">
        <v>16</v>
      </c>
    </row>
    <row r="391" spans="11:70">
      <c r="K391" s="330" t="s">
        <v>150</v>
      </c>
      <c r="L391" s="266" t="str">
        <f t="shared" si="113"/>
        <v>TRai_Frt</v>
      </c>
      <c r="M391" s="266" t="str">
        <f t="shared" si="114"/>
        <v>SH22_23</v>
      </c>
      <c r="N391" s="266">
        <f t="shared" si="100"/>
        <v>0.0221215642248193</v>
      </c>
      <c r="O391" s="266" t="s">
        <v>132</v>
      </c>
      <c r="P391" s="266" t="s">
        <v>20</v>
      </c>
      <c r="T391" s="266" t="s">
        <v>150</v>
      </c>
      <c r="U391" s="266" t="str">
        <f t="shared" si="107"/>
        <v>TRai_Frt</v>
      </c>
      <c r="V391" s="266" t="str">
        <f t="shared" si="107"/>
        <v>SH22_23</v>
      </c>
      <c r="W391" s="266">
        <f t="shared" si="101"/>
        <v>0.0183466180817403</v>
      </c>
      <c r="X391" s="266" t="s">
        <v>132</v>
      </c>
      <c r="Y391" s="266" t="s">
        <v>15</v>
      </c>
      <c r="AC391" s="266" t="s">
        <v>150</v>
      </c>
      <c r="AD391" s="266" t="str">
        <f t="shared" si="108"/>
        <v>TRai_Frt</v>
      </c>
      <c r="AE391" s="266" t="str">
        <f t="shared" si="108"/>
        <v>SH22_23</v>
      </c>
      <c r="AF391" s="266">
        <f t="shared" si="102"/>
        <v>0.0207157550987243</v>
      </c>
      <c r="AG391" s="266" t="s">
        <v>132</v>
      </c>
      <c r="AH391" s="266" t="s">
        <v>21</v>
      </c>
      <c r="AL391" s="266" t="s">
        <v>150</v>
      </c>
      <c r="AM391" s="266" t="str">
        <f t="shared" si="109"/>
        <v>TRai_Frt</v>
      </c>
      <c r="AN391" s="266" t="str">
        <f t="shared" si="109"/>
        <v>SH22_23</v>
      </c>
      <c r="AO391" s="266">
        <f t="shared" si="103"/>
        <v>0.02077782488644</v>
      </c>
      <c r="AP391" s="266" t="s">
        <v>132</v>
      </c>
      <c r="AQ391" s="266" t="s">
        <v>18</v>
      </c>
      <c r="AU391" s="266" t="s">
        <v>150</v>
      </c>
      <c r="AV391" s="266" t="str">
        <f t="shared" si="110"/>
        <v>TRai_Frt</v>
      </c>
      <c r="AW391" s="266" t="str">
        <f t="shared" si="110"/>
        <v>SH22_23</v>
      </c>
      <c r="AX391" s="266">
        <f t="shared" si="104"/>
        <v>0.0241373966840562</v>
      </c>
      <c r="AY391" s="266" t="s">
        <v>132</v>
      </c>
      <c r="AZ391" s="266" t="s">
        <v>17</v>
      </c>
      <c r="BD391" s="266" t="s">
        <v>150</v>
      </c>
      <c r="BE391" s="266" t="str">
        <f t="shared" si="111"/>
        <v>TRai_Frt</v>
      </c>
      <c r="BF391" s="266" t="str">
        <f t="shared" si="111"/>
        <v>SH22_23</v>
      </c>
      <c r="BG391" s="266">
        <f t="shared" si="106"/>
        <v>0.02077782488644</v>
      </c>
      <c r="BH391" s="266" t="s">
        <v>132</v>
      </c>
      <c r="BI391" s="266" t="s">
        <v>19</v>
      </c>
      <c r="BM391" s="266" t="s">
        <v>150</v>
      </c>
      <c r="BN391" s="266" t="str">
        <f t="shared" si="112"/>
        <v>TRai_Frt</v>
      </c>
      <c r="BO391" s="266" t="str">
        <f t="shared" si="112"/>
        <v>SH22_23</v>
      </c>
      <c r="BP391" s="266">
        <f t="shared" si="105"/>
        <v>0.0241373966840562</v>
      </c>
      <c r="BQ391" s="266" t="s">
        <v>132</v>
      </c>
      <c r="BR391" s="266" t="s">
        <v>16</v>
      </c>
    </row>
    <row r="392" spans="11:70">
      <c r="K392" s="266" t="s">
        <v>150</v>
      </c>
      <c r="L392" s="266" t="str">
        <f t="shared" si="113"/>
        <v>TRai_Frt</v>
      </c>
      <c r="M392" s="266" t="str">
        <f t="shared" si="114"/>
        <v>FH0_1</v>
      </c>
      <c r="N392" s="266">
        <f t="shared" si="100"/>
        <v>0.0213934931755858</v>
      </c>
      <c r="O392" s="266" t="s">
        <v>132</v>
      </c>
      <c r="P392" s="266" t="s">
        <v>20</v>
      </c>
      <c r="T392" s="266" t="s">
        <v>150</v>
      </c>
      <c r="U392" s="266" t="str">
        <f t="shared" si="107"/>
        <v>TRai_Frt</v>
      </c>
      <c r="V392" s="266" t="str">
        <f t="shared" si="107"/>
        <v>FH0_1</v>
      </c>
      <c r="W392" s="266">
        <f t="shared" si="101"/>
        <v>0.0189900151087194</v>
      </c>
      <c r="X392" s="266" t="s">
        <v>132</v>
      </c>
      <c r="Y392" s="266" t="s">
        <v>15</v>
      </c>
      <c r="AC392" s="266" t="s">
        <v>150</v>
      </c>
      <c r="AD392" s="266" t="str">
        <f t="shared" si="108"/>
        <v>TRai_Frt</v>
      </c>
      <c r="AE392" s="266" t="str">
        <f t="shared" si="108"/>
        <v>FH0_1</v>
      </c>
      <c r="AF392" s="266">
        <f t="shared" si="102"/>
        <v>0.0225377088372482</v>
      </c>
      <c r="AG392" s="266" t="s">
        <v>132</v>
      </c>
      <c r="AH392" s="266" t="s">
        <v>21</v>
      </c>
      <c r="AL392" s="266" t="s">
        <v>150</v>
      </c>
      <c r="AM392" s="266" t="str">
        <f t="shared" si="109"/>
        <v>TRai_Frt</v>
      </c>
      <c r="AN392" s="266" t="str">
        <f t="shared" si="109"/>
        <v>FH0_1</v>
      </c>
      <c r="AO392" s="266">
        <f t="shared" si="103"/>
        <v>0.02082812933826</v>
      </c>
      <c r="AP392" s="266" t="s">
        <v>132</v>
      </c>
      <c r="AQ392" s="266" t="s">
        <v>18</v>
      </c>
      <c r="AU392" s="266" t="s">
        <v>150</v>
      </c>
      <c r="AV392" s="266" t="str">
        <f t="shared" si="110"/>
        <v>TRai_Frt</v>
      </c>
      <c r="AW392" s="266" t="str">
        <f t="shared" si="110"/>
        <v>FH0_1</v>
      </c>
      <c r="AX392" s="266">
        <f t="shared" si="104"/>
        <v>0.0222158485714042</v>
      </c>
      <c r="AY392" s="266" t="s">
        <v>132</v>
      </c>
      <c r="AZ392" s="266" t="s">
        <v>17</v>
      </c>
      <c r="BD392" s="266" t="s">
        <v>150</v>
      </c>
      <c r="BE392" s="266" t="str">
        <f t="shared" si="111"/>
        <v>TRai_Frt</v>
      </c>
      <c r="BF392" s="266" t="str">
        <f t="shared" si="111"/>
        <v>FH0_1</v>
      </c>
      <c r="BG392" s="266">
        <f t="shared" si="106"/>
        <v>0.02082812933826</v>
      </c>
      <c r="BH392" s="266" t="s">
        <v>132</v>
      </c>
      <c r="BI392" s="266" t="s">
        <v>19</v>
      </c>
      <c r="BM392" s="266" t="s">
        <v>150</v>
      </c>
      <c r="BN392" s="266" t="str">
        <f t="shared" si="112"/>
        <v>TRai_Frt</v>
      </c>
      <c r="BO392" s="266" t="str">
        <f t="shared" si="112"/>
        <v>FH0_1</v>
      </c>
      <c r="BP392" s="266">
        <f t="shared" si="105"/>
        <v>0.0222158485714042</v>
      </c>
      <c r="BQ392" s="266" t="s">
        <v>132</v>
      </c>
      <c r="BR392" s="266" t="s">
        <v>16</v>
      </c>
    </row>
    <row r="393" spans="11:70">
      <c r="K393" s="266" t="s">
        <v>150</v>
      </c>
      <c r="L393" s="266" t="str">
        <f t="shared" si="113"/>
        <v>TRai_Frt</v>
      </c>
      <c r="M393" s="266" t="str">
        <f t="shared" si="114"/>
        <v>FH2_3</v>
      </c>
      <c r="N393" s="266">
        <f t="shared" si="100"/>
        <v>0.02102967448633</v>
      </c>
      <c r="O393" s="266" t="s">
        <v>132</v>
      </c>
      <c r="P393" s="266" t="s">
        <v>20</v>
      </c>
      <c r="T393" s="266" t="s">
        <v>150</v>
      </c>
      <c r="U393" s="266" t="str">
        <f t="shared" si="107"/>
        <v>TRai_Frt</v>
      </c>
      <c r="V393" s="266" t="str">
        <f t="shared" si="107"/>
        <v>FH2_3</v>
      </c>
      <c r="W393" s="266">
        <f t="shared" si="101"/>
        <v>0.0166572327084534</v>
      </c>
      <c r="X393" s="266" t="s">
        <v>132</v>
      </c>
      <c r="Y393" s="266" t="s">
        <v>15</v>
      </c>
      <c r="AC393" s="266" t="s">
        <v>150</v>
      </c>
      <c r="AD393" s="266" t="str">
        <f t="shared" si="108"/>
        <v>TRai_Frt</v>
      </c>
      <c r="AE393" s="266" t="str">
        <f t="shared" si="108"/>
        <v>FH2_3</v>
      </c>
      <c r="AF393" s="266">
        <f t="shared" si="102"/>
        <v>0.022471121655479</v>
      </c>
      <c r="AG393" s="266" t="s">
        <v>132</v>
      </c>
      <c r="AH393" s="266" t="s">
        <v>21</v>
      </c>
      <c r="AL393" s="266" t="s">
        <v>150</v>
      </c>
      <c r="AM393" s="266" t="str">
        <f t="shared" si="109"/>
        <v>TRai_Frt</v>
      </c>
      <c r="AN393" s="266" t="str">
        <f t="shared" si="109"/>
        <v>FH2_3</v>
      </c>
      <c r="AO393" s="266">
        <f t="shared" si="103"/>
        <v>0.0196922594663782</v>
      </c>
      <c r="AP393" s="266" t="s">
        <v>132</v>
      </c>
      <c r="AQ393" s="266" t="s">
        <v>18</v>
      </c>
      <c r="AU393" s="266" t="s">
        <v>150</v>
      </c>
      <c r="AV393" s="266" t="str">
        <f t="shared" si="110"/>
        <v>TRai_Frt</v>
      </c>
      <c r="AW393" s="266" t="str">
        <f t="shared" si="110"/>
        <v>FH2_3</v>
      </c>
      <c r="AX393" s="266">
        <f t="shared" si="104"/>
        <v>0.0200672016482474</v>
      </c>
      <c r="AY393" s="266" t="s">
        <v>132</v>
      </c>
      <c r="AZ393" s="266" t="s">
        <v>17</v>
      </c>
      <c r="BD393" s="266" t="s">
        <v>150</v>
      </c>
      <c r="BE393" s="266" t="str">
        <f t="shared" si="111"/>
        <v>TRai_Frt</v>
      </c>
      <c r="BF393" s="266" t="str">
        <f t="shared" si="111"/>
        <v>FH2_3</v>
      </c>
      <c r="BG393" s="266">
        <f t="shared" si="106"/>
        <v>0.0196922594663782</v>
      </c>
      <c r="BH393" s="266" t="s">
        <v>132</v>
      </c>
      <c r="BI393" s="266" t="s">
        <v>19</v>
      </c>
      <c r="BM393" s="266" t="s">
        <v>150</v>
      </c>
      <c r="BN393" s="266" t="str">
        <f t="shared" si="112"/>
        <v>TRai_Frt</v>
      </c>
      <c r="BO393" s="266" t="str">
        <f t="shared" si="112"/>
        <v>FH2_3</v>
      </c>
      <c r="BP393" s="266">
        <f t="shared" si="105"/>
        <v>0.0200672016482474</v>
      </c>
      <c r="BQ393" s="266" t="s">
        <v>132</v>
      </c>
      <c r="BR393" s="266" t="s">
        <v>16</v>
      </c>
    </row>
    <row r="394" spans="11:70">
      <c r="K394" s="266" t="s">
        <v>150</v>
      </c>
      <c r="L394" s="266" t="str">
        <f t="shared" si="113"/>
        <v>TRai_Frt</v>
      </c>
      <c r="M394" s="266" t="str">
        <f t="shared" si="114"/>
        <v>FH4_5</v>
      </c>
      <c r="N394" s="266">
        <f t="shared" si="100"/>
        <v>0.0201116701113584</v>
      </c>
      <c r="O394" s="266" t="s">
        <v>132</v>
      </c>
      <c r="P394" s="266" t="s">
        <v>20</v>
      </c>
      <c r="T394" s="266" t="s">
        <v>150</v>
      </c>
      <c r="U394" s="266" t="str">
        <f t="shared" si="107"/>
        <v>TRai_Frt</v>
      </c>
      <c r="V394" s="266" t="str">
        <f t="shared" si="107"/>
        <v>FH4_5</v>
      </c>
      <c r="W394" s="266">
        <f t="shared" si="101"/>
        <v>0.0158290452354489</v>
      </c>
      <c r="X394" s="266" t="s">
        <v>132</v>
      </c>
      <c r="Y394" s="266" t="s">
        <v>15</v>
      </c>
      <c r="AC394" s="266" t="s">
        <v>150</v>
      </c>
      <c r="AD394" s="266" t="str">
        <f t="shared" si="108"/>
        <v>TRai_Frt</v>
      </c>
      <c r="AE394" s="266" t="str">
        <f t="shared" si="108"/>
        <v>FH4_5</v>
      </c>
      <c r="AF394" s="266">
        <f t="shared" si="102"/>
        <v>0.0209246883499341</v>
      </c>
      <c r="AG394" s="266" t="s">
        <v>132</v>
      </c>
      <c r="AH394" s="266" t="s">
        <v>21</v>
      </c>
      <c r="AL394" s="266" t="s">
        <v>150</v>
      </c>
      <c r="AM394" s="266" t="str">
        <f t="shared" si="109"/>
        <v>TRai_Frt</v>
      </c>
      <c r="AN394" s="266" t="str">
        <f t="shared" si="109"/>
        <v>FH4_5</v>
      </c>
      <c r="AO394" s="266">
        <f t="shared" si="103"/>
        <v>0.0185404013701219</v>
      </c>
      <c r="AP394" s="266" t="s">
        <v>132</v>
      </c>
      <c r="AQ394" s="266" t="s">
        <v>18</v>
      </c>
      <c r="AU394" s="266" t="s">
        <v>150</v>
      </c>
      <c r="AV394" s="266" t="str">
        <f t="shared" si="110"/>
        <v>TRai_Frt</v>
      </c>
      <c r="AW394" s="266" t="str">
        <f t="shared" si="110"/>
        <v>FH4_5</v>
      </c>
      <c r="AX394" s="266">
        <f t="shared" si="104"/>
        <v>0.0177877243294525</v>
      </c>
      <c r="AY394" s="266" t="s">
        <v>132</v>
      </c>
      <c r="AZ394" s="266" t="s">
        <v>17</v>
      </c>
      <c r="BD394" s="266" t="s">
        <v>150</v>
      </c>
      <c r="BE394" s="266" t="str">
        <f t="shared" si="111"/>
        <v>TRai_Frt</v>
      </c>
      <c r="BF394" s="266" t="str">
        <f t="shared" si="111"/>
        <v>FH4_5</v>
      </c>
      <c r="BG394" s="266">
        <f t="shared" si="106"/>
        <v>0.0185404013701219</v>
      </c>
      <c r="BH394" s="266" t="s">
        <v>132</v>
      </c>
      <c r="BI394" s="266" t="s">
        <v>19</v>
      </c>
      <c r="BM394" s="266" t="s">
        <v>150</v>
      </c>
      <c r="BN394" s="266" t="str">
        <f t="shared" si="112"/>
        <v>TRai_Frt</v>
      </c>
      <c r="BO394" s="266" t="str">
        <f t="shared" si="112"/>
        <v>FH4_5</v>
      </c>
      <c r="BP394" s="266">
        <f t="shared" si="105"/>
        <v>0.0177877243294525</v>
      </c>
      <c r="BQ394" s="266" t="s">
        <v>132</v>
      </c>
      <c r="BR394" s="266" t="s">
        <v>16</v>
      </c>
    </row>
    <row r="395" spans="11:70">
      <c r="K395" s="330" t="s">
        <v>150</v>
      </c>
      <c r="L395" s="266" t="str">
        <f t="shared" si="113"/>
        <v>TRai_Frt</v>
      </c>
      <c r="M395" s="266" t="str">
        <f t="shared" si="114"/>
        <v>FH6_7</v>
      </c>
      <c r="N395" s="266">
        <f t="shared" si="100"/>
        <v>0.0192099222047578</v>
      </c>
      <c r="O395" s="266" t="s">
        <v>132</v>
      </c>
      <c r="P395" s="266" t="s">
        <v>20</v>
      </c>
      <c r="T395" s="266" t="s">
        <v>150</v>
      </c>
      <c r="U395" s="266" t="str">
        <f t="shared" si="107"/>
        <v>TRai_Frt</v>
      </c>
      <c r="V395" s="266" t="str">
        <f t="shared" si="107"/>
        <v>FH6_7</v>
      </c>
      <c r="W395" s="266">
        <f t="shared" si="101"/>
        <v>0.0159024621248745</v>
      </c>
      <c r="X395" s="266" t="s">
        <v>132</v>
      </c>
      <c r="Y395" s="266" t="s">
        <v>15</v>
      </c>
      <c r="AC395" s="266" t="s">
        <v>150</v>
      </c>
      <c r="AD395" s="266" t="str">
        <f t="shared" si="108"/>
        <v>TRai_Frt</v>
      </c>
      <c r="AE395" s="266" t="str">
        <f t="shared" si="108"/>
        <v>FH6_7</v>
      </c>
      <c r="AF395" s="266">
        <f t="shared" si="102"/>
        <v>0.0184080758697192</v>
      </c>
      <c r="AG395" s="266" t="s">
        <v>132</v>
      </c>
      <c r="AH395" s="266" t="s">
        <v>21</v>
      </c>
      <c r="AL395" s="266" t="s">
        <v>150</v>
      </c>
      <c r="AM395" s="266" t="str">
        <f t="shared" si="109"/>
        <v>TRai_Frt</v>
      </c>
      <c r="AN395" s="266" t="str">
        <f t="shared" si="109"/>
        <v>FH6_7</v>
      </c>
      <c r="AO395" s="266">
        <f t="shared" si="103"/>
        <v>0.0175903530927638</v>
      </c>
      <c r="AP395" s="266" t="s">
        <v>132</v>
      </c>
      <c r="AQ395" s="266" t="s">
        <v>18</v>
      </c>
      <c r="AU395" s="266" t="s">
        <v>150</v>
      </c>
      <c r="AV395" s="266" t="str">
        <f t="shared" si="110"/>
        <v>TRai_Frt</v>
      </c>
      <c r="AW395" s="266" t="str">
        <f t="shared" si="110"/>
        <v>FH6_7</v>
      </c>
      <c r="AX395" s="266">
        <f t="shared" si="104"/>
        <v>0.0165945078402487</v>
      </c>
      <c r="AY395" s="266" t="s">
        <v>132</v>
      </c>
      <c r="AZ395" s="266" t="s">
        <v>17</v>
      </c>
      <c r="BD395" s="266" t="s">
        <v>150</v>
      </c>
      <c r="BE395" s="266" t="str">
        <f t="shared" si="111"/>
        <v>TRai_Frt</v>
      </c>
      <c r="BF395" s="266" t="str">
        <f t="shared" si="111"/>
        <v>FH6_7</v>
      </c>
      <c r="BG395" s="266">
        <f t="shared" si="106"/>
        <v>0.0175903530927638</v>
      </c>
      <c r="BH395" s="266" t="s">
        <v>132</v>
      </c>
      <c r="BI395" s="266" t="s">
        <v>19</v>
      </c>
      <c r="BM395" s="266" t="s">
        <v>150</v>
      </c>
      <c r="BN395" s="266" t="str">
        <f t="shared" si="112"/>
        <v>TRai_Frt</v>
      </c>
      <c r="BO395" s="266" t="str">
        <f t="shared" si="112"/>
        <v>FH6_7</v>
      </c>
      <c r="BP395" s="266">
        <f t="shared" si="105"/>
        <v>0.0165945078402487</v>
      </c>
      <c r="BQ395" s="266" t="s">
        <v>132</v>
      </c>
      <c r="BR395" s="266" t="s">
        <v>16</v>
      </c>
    </row>
    <row r="396" spans="11:70">
      <c r="K396" s="266" t="s">
        <v>150</v>
      </c>
      <c r="L396" s="266" t="str">
        <f t="shared" si="113"/>
        <v>TRai_Frt</v>
      </c>
      <c r="M396" s="266" t="str">
        <f t="shared" si="114"/>
        <v>FH8_9</v>
      </c>
      <c r="N396" s="266">
        <f t="shared" si="100"/>
        <v>0.018841834190357</v>
      </c>
      <c r="O396" s="266" t="s">
        <v>132</v>
      </c>
      <c r="P396" s="266" t="s">
        <v>20</v>
      </c>
      <c r="T396" s="266" t="s">
        <v>150</v>
      </c>
      <c r="U396" s="266" t="str">
        <f t="shared" si="107"/>
        <v>TRai_Frt</v>
      </c>
      <c r="V396" s="266" t="str">
        <f t="shared" si="107"/>
        <v>FH8_9</v>
      </c>
      <c r="W396" s="266">
        <f t="shared" si="101"/>
        <v>0.0171052366659126</v>
      </c>
      <c r="X396" s="266" t="s">
        <v>132</v>
      </c>
      <c r="Y396" s="266" t="s">
        <v>15</v>
      </c>
      <c r="AC396" s="266" t="s">
        <v>150</v>
      </c>
      <c r="AD396" s="266" t="str">
        <f t="shared" si="108"/>
        <v>TRai_Frt</v>
      </c>
      <c r="AE396" s="266" t="str">
        <f t="shared" si="108"/>
        <v>FH8_9</v>
      </c>
      <c r="AF396" s="266">
        <f t="shared" si="102"/>
        <v>0.0169703204195258</v>
      </c>
      <c r="AG396" s="266" t="s">
        <v>132</v>
      </c>
      <c r="AH396" s="266" t="s">
        <v>21</v>
      </c>
      <c r="AL396" s="266" t="s">
        <v>150</v>
      </c>
      <c r="AM396" s="266" t="str">
        <f t="shared" si="109"/>
        <v>TRai_Frt</v>
      </c>
      <c r="AN396" s="266" t="str">
        <f t="shared" si="109"/>
        <v>FH8_9</v>
      </c>
      <c r="AO396" s="266">
        <f t="shared" si="103"/>
        <v>0.0174698671638847</v>
      </c>
      <c r="AP396" s="266" t="s">
        <v>132</v>
      </c>
      <c r="AQ396" s="266" t="s">
        <v>18</v>
      </c>
      <c r="AU396" s="266" t="s">
        <v>150</v>
      </c>
      <c r="AV396" s="266" t="str">
        <f t="shared" si="110"/>
        <v>TRai_Frt</v>
      </c>
      <c r="AW396" s="266" t="str">
        <f t="shared" si="110"/>
        <v>FH8_9</v>
      </c>
      <c r="AX396" s="266">
        <f t="shared" si="104"/>
        <v>0.0165122579121173</v>
      </c>
      <c r="AY396" s="266" t="s">
        <v>132</v>
      </c>
      <c r="AZ396" s="266" t="s">
        <v>17</v>
      </c>
      <c r="BD396" s="266" t="s">
        <v>150</v>
      </c>
      <c r="BE396" s="266" t="str">
        <f t="shared" si="111"/>
        <v>TRai_Frt</v>
      </c>
      <c r="BF396" s="266" t="str">
        <f t="shared" si="111"/>
        <v>FH8_9</v>
      </c>
      <c r="BG396" s="266">
        <f t="shared" si="106"/>
        <v>0.0174698671638847</v>
      </c>
      <c r="BH396" s="266" t="s">
        <v>132</v>
      </c>
      <c r="BI396" s="266" t="s">
        <v>19</v>
      </c>
      <c r="BM396" s="266" t="s">
        <v>150</v>
      </c>
      <c r="BN396" s="266" t="str">
        <f t="shared" si="112"/>
        <v>TRai_Frt</v>
      </c>
      <c r="BO396" s="266" t="str">
        <f t="shared" si="112"/>
        <v>FH8_9</v>
      </c>
      <c r="BP396" s="266">
        <f t="shared" si="105"/>
        <v>0.0165122579121173</v>
      </c>
      <c r="BQ396" s="266" t="s">
        <v>132</v>
      </c>
      <c r="BR396" s="266" t="s">
        <v>16</v>
      </c>
    </row>
    <row r="397" spans="11:70">
      <c r="K397" s="266" t="s">
        <v>150</v>
      </c>
      <c r="L397" s="266" t="str">
        <f t="shared" si="113"/>
        <v>TRai_Frt</v>
      </c>
      <c r="M397" s="266" t="str">
        <f t="shared" si="114"/>
        <v>FH10_11</v>
      </c>
      <c r="N397" s="266">
        <f t="shared" si="100"/>
        <v>0.0189356699331529</v>
      </c>
      <c r="O397" s="266" t="s">
        <v>132</v>
      </c>
      <c r="P397" s="266" t="s">
        <v>20</v>
      </c>
      <c r="T397" s="266" t="s">
        <v>150</v>
      </c>
      <c r="U397" s="266" t="str">
        <f t="shared" si="107"/>
        <v>TRai_Frt</v>
      </c>
      <c r="V397" s="266" t="str">
        <f t="shared" si="107"/>
        <v>FH10_11</v>
      </c>
      <c r="W397" s="266">
        <f t="shared" si="101"/>
        <v>0.0198225161188549</v>
      </c>
      <c r="X397" s="266" t="s">
        <v>132</v>
      </c>
      <c r="Y397" s="266" t="s">
        <v>15</v>
      </c>
      <c r="AC397" s="266" t="s">
        <v>150</v>
      </c>
      <c r="AD397" s="266" t="str">
        <f t="shared" si="108"/>
        <v>TRai_Frt</v>
      </c>
      <c r="AE397" s="266" t="str">
        <f t="shared" si="108"/>
        <v>FH10_11</v>
      </c>
      <c r="AF397" s="266">
        <f t="shared" si="102"/>
        <v>0.0166723480117681</v>
      </c>
      <c r="AG397" s="266" t="s">
        <v>132</v>
      </c>
      <c r="AH397" s="266" t="s">
        <v>21</v>
      </c>
      <c r="AL397" s="266" t="s">
        <v>150</v>
      </c>
      <c r="AM397" s="266" t="str">
        <f t="shared" si="109"/>
        <v>TRai_Frt</v>
      </c>
      <c r="AN397" s="266" t="str">
        <f t="shared" si="109"/>
        <v>FH10_11</v>
      </c>
      <c r="AO397" s="266">
        <f t="shared" si="103"/>
        <v>0.0185481158114173</v>
      </c>
      <c r="AP397" s="266" t="s">
        <v>132</v>
      </c>
      <c r="AQ397" s="266" t="s">
        <v>18</v>
      </c>
      <c r="AU397" s="266" t="s">
        <v>150</v>
      </c>
      <c r="AV397" s="266" t="str">
        <f t="shared" si="110"/>
        <v>TRai_Frt</v>
      </c>
      <c r="AW397" s="266" t="str">
        <f t="shared" si="110"/>
        <v>FH10_11</v>
      </c>
      <c r="AX397" s="266">
        <f t="shared" si="104"/>
        <v>0.0182536626877173</v>
      </c>
      <c r="AY397" s="266" t="s">
        <v>132</v>
      </c>
      <c r="AZ397" s="266" t="s">
        <v>17</v>
      </c>
      <c r="BD397" s="266" t="s">
        <v>150</v>
      </c>
      <c r="BE397" s="266" t="str">
        <f t="shared" si="111"/>
        <v>TRai_Frt</v>
      </c>
      <c r="BF397" s="266" t="str">
        <f t="shared" si="111"/>
        <v>FH10_11</v>
      </c>
      <c r="BG397" s="266">
        <f t="shared" si="106"/>
        <v>0.0185481158114173</v>
      </c>
      <c r="BH397" s="266" t="s">
        <v>132</v>
      </c>
      <c r="BI397" s="266" t="s">
        <v>19</v>
      </c>
      <c r="BM397" s="266" t="s">
        <v>150</v>
      </c>
      <c r="BN397" s="266" t="str">
        <f t="shared" si="112"/>
        <v>TRai_Frt</v>
      </c>
      <c r="BO397" s="266" t="str">
        <f t="shared" si="112"/>
        <v>FH10_11</v>
      </c>
      <c r="BP397" s="266">
        <f t="shared" si="105"/>
        <v>0.0182536626877173</v>
      </c>
      <c r="BQ397" s="266" t="s">
        <v>132</v>
      </c>
      <c r="BR397" s="266" t="s">
        <v>16</v>
      </c>
    </row>
    <row r="398" spans="11:70">
      <c r="K398" s="266" t="s">
        <v>150</v>
      </c>
      <c r="L398" s="266" t="str">
        <f t="shared" si="113"/>
        <v>TRai_Frt</v>
      </c>
      <c r="M398" s="266" t="str">
        <f t="shared" si="114"/>
        <v>FH12_13</v>
      </c>
      <c r="N398" s="266">
        <f t="shared" si="100"/>
        <v>0.0198847069007047</v>
      </c>
      <c r="O398" s="266" t="s">
        <v>132</v>
      </c>
      <c r="P398" s="266" t="s">
        <v>20</v>
      </c>
      <c r="T398" s="266" t="s">
        <v>150</v>
      </c>
      <c r="U398" s="266" t="str">
        <f t="shared" si="107"/>
        <v>TRai_Frt</v>
      </c>
      <c r="V398" s="266" t="str">
        <f t="shared" si="107"/>
        <v>FH12_13</v>
      </c>
      <c r="W398" s="266">
        <f t="shared" si="101"/>
        <v>0.0205767152130325</v>
      </c>
      <c r="X398" s="266" t="s">
        <v>132</v>
      </c>
      <c r="Y398" s="266" t="s">
        <v>15</v>
      </c>
      <c r="AC398" s="266" t="s">
        <v>150</v>
      </c>
      <c r="AD398" s="266" t="str">
        <f t="shared" si="108"/>
        <v>TRai_Frt</v>
      </c>
      <c r="AE398" s="266" t="str">
        <f t="shared" si="108"/>
        <v>FH12_13</v>
      </c>
      <c r="AF398" s="266">
        <f t="shared" si="102"/>
        <v>0.0178993947669431</v>
      </c>
      <c r="AG398" s="266" t="s">
        <v>132</v>
      </c>
      <c r="AH398" s="266" t="s">
        <v>21</v>
      </c>
      <c r="AL398" s="266" t="s">
        <v>150</v>
      </c>
      <c r="AM398" s="266" t="str">
        <f t="shared" si="109"/>
        <v>TRai_Frt</v>
      </c>
      <c r="AN398" s="266" t="str">
        <f t="shared" si="109"/>
        <v>FH12_13</v>
      </c>
      <c r="AO398" s="266">
        <f t="shared" si="103"/>
        <v>0.0197346377775574</v>
      </c>
      <c r="AP398" s="266" t="s">
        <v>132</v>
      </c>
      <c r="AQ398" s="266" t="s">
        <v>18</v>
      </c>
      <c r="AU398" s="266" t="s">
        <v>150</v>
      </c>
      <c r="AV398" s="266" t="str">
        <f t="shared" si="110"/>
        <v>TRai_Frt</v>
      </c>
      <c r="AW398" s="266" t="str">
        <f t="shared" si="110"/>
        <v>FH12_13</v>
      </c>
      <c r="AX398" s="266">
        <f t="shared" si="104"/>
        <v>0.0202626994046479</v>
      </c>
      <c r="AY398" s="266" t="s">
        <v>132</v>
      </c>
      <c r="AZ398" s="266" t="s">
        <v>17</v>
      </c>
      <c r="BD398" s="266" t="s">
        <v>150</v>
      </c>
      <c r="BE398" s="266" t="str">
        <f t="shared" si="111"/>
        <v>TRai_Frt</v>
      </c>
      <c r="BF398" s="266" t="str">
        <f t="shared" si="111"/>
        <v>FH12_13</v>
      </c>
      <c r="BG398" s="266">
        <f t="shared" si="106"/>
        <v>0.0197346377775574</v>
      </c>
      <c r="BH398" s="266" t="s">
        <v>132</v>
      </c>
      <c r="BI398" s="266" t="s">
        <v>19</v>
      </c>
      <c r="BM398" s="266" t="s">
        <v>150</v>
      </c>
      <c r="BN398" s="266" t="str">
        <f t="shared" si="112"/>
        <v>TRai_Frt</v>
      </c>
      <c r="BO398" s="266" t="str">
        <f t="shared" si="112"/>
        <v>FH12_13</v>
      </c>
      <c r="BP398" s="266">
        <f t="shared" si="105"/>
        <v>0.0202626994046479</v>
      </c>
      <c r="BQ398" s="266" t="s">
        <v>132</v>
      </c>
      <c r="BR398" s="266" t="s">
        <v>16</v>
      </c>
    </row>
    <row r="399" spans="11:70">
      <c r="K399" s="330" t="s">
        <v>150</v>
      </c>
      <c r="L399" s="266" t="str">
        <f t="shared" si="113"/>
        <v>TRai_Frt</v>
      </c>
      <c r="M399" s="266" t="str">
        <f t="shared" si="114"/>
        <v>FH14_15</v>
      </c>
      <c r="N399" s="266">
        <f t="shared" si="100"/>
        <v>0.0208389906197208</v>
      </c>
      <c r="O399" s="266" t="s">
        <v>132</v>
      </c>
      <c r="P399" s="266" t="s">
        <v>20</v>
      </c>
      <c r="T399" s="266" t="s">
        <v>150</v>
      </c>
      <c r="U399" s="266" t="str">
        <f t="shared" si="107"/>
        <v>TRai_Frt</v>
      </c>
      <c r="V399" s="266" t="str">
        <f t="shared" si="107"/>
        <v>FH14_15</v>
      </c>
      <c r="W399" s="266">
        <f t="shared" si="101"/>
        <v>0.0201344120759709</v>
      </c>
      <c r="X399" s="266" t="s">
        <v>132</v>
      </c>
      <c r="Y399" s="266" t="s">
        <v>15</v>
      </c>
      <c r="AC399" s="266" t="s">
        <v>150</v>
      </c>
      <c r="AD399" s="266" t="str">
        <f t="shared" si="108"/>
        <v>TRai_Frt</v>
      </c>
      <c r="AE399" s="266" t="str">
        <f t="shared" si="108"/>
        <v>FH14_15</v>
      </c>
      <c r="AF399" s="266">
        <f t="shared" si="102"/>
        <v>0.0207530234250215</v>
      </c>
      <c r="AG399" s="266" t="s">
        <v>132</v>
      </c>
      <c r="AH399" s="266" t="s">
        <v>21</v>
      </c>
      <c r="AL399" s="266" t="s">
        <v>150</v>
      </c>
      <c r="AM399" s="266" t="str">
        <f t="shared" si="109"/>
        <v>TRai_Frt</v>
      </c>
      <c r="AN399" s="266" t="str">
        <f t="shared" si="109"/>
        <v>FH14_15</v>
      </c>
      <c r="AO399" s="266">
        <f t="shared" si="103"/>
        <v>0.0206212544677413</v>
      </c>
      <c r="AP399" s="266" t="s">
        <v>132</v>
      </c>
      <c r="AQ399" s="266" t="s">
        <v>18</v>
      </c>
      <c r="AU399" s="266" t="s">
        <v>150</v>
      </c>
      <c r="AV399" s="266" t="str">
        <f t="shared" si="110"/>
        <v>TRai_Frt</v>
      </c>
      <c r="AW399" s="266" t="str">
        <f t="shared" si="110"/>
        <v>FH14_15</v>
      </c>
      <c r="AX399" s="266">
        <f t="shared" si="104"/>
        <v>0.0211728179792687</v>
      </c>
      <c r="AY399" s="266" t="s">
        <v>132</v>
      </c>
      <c r="AZ399" s="266" t="s">
        <v>17</v>
      </c>
      <c r="BD399" s="266" t="s">
        <v>150</v>
      </c>
      <c r="BE399" s="266" t="str">
        <f t="shared" si="111"/>
        <v>TRai_Frt</v>
      </c>
      <c r="BF399" s="266" t="str">
        <f t="shared" si="111"/>
        <v>FH14_15</v>
      </c>
      <c r="BG399" s="266">
        <f t="shared" si="106"/>
        <v>0.0206212544677413</v>
      </c>
      <c r="BH399" s="266" t="s">
        <v>132</v>
      </c>
      <c r="BI399" s="266" t="s">
        <v>19</v>
      </c>
      <c r="BM399" s="266" t="s">
        <v>150</v>
      </c>
      <c r="BN399" s="266" t="str">
        <f t="shared" si="112"/>
        <v>TRai_Frt</v>
      </c>
      <c r="BO399" s="266" t="str">
        <f t="shared" si="112"/>
        <v>FH14_15</v>
      </c>
      <c r="BP399" s="266">
        <f t="shared" si="105"/>
        <v>0.0211728179792687</v>
      </c>
      <c r="BQ399" s="266" t="s">
        <v>132</v>
      </c>
      <c r="BR399" s="266" t="s">
        <v>16</v>
      </c>
    </row>
    <row r="400" spans="11:70">
      <c r="K400" s="266" t="s">
        <v>150</v>
      </c>
      <c r="L400" s="266" t="str">
        <f t="shared" si="113"/>
        <v>TRai_Frt</v>
      </c>
      <c r="M400" s="266" t="str">
        <f t="shared" si="114"/>
        <v>FH16_17</v>
      </c>
      <c r="N400" s="266">
        <f t="shared" ref="N400:N463" si="115">N352</f>
        <v>0.0211595818818846</v>
      </c>
      <c r="O400" s="266" t="s">
        <v>132</v>
      </c>
      <c r="P400" s="266" t="s">
        <v>20</v>
      </c>
      <c r="T400" s="266" t="s">
        <v>150</v>
      </c>
      <c r="U400" s="266" t="str">
        <f t="shared" si="107"/>
        <v>TRai_Frt</v>
      </c>
      <c r="V400" s="266" t="str">
        <f t="shared" si="107"/>
        <v>FH16_17</v>
      </c>
      <c r="W400" s="266">
        <f t="shared" ref="W400:W463" si="116">W352</f>
        <v>0.019900470527556</v>
      </c>
      <c r="X400" s="266" t="s">
        <v>132</v>
      </c>
      <c r="Y400" s="266" t="s">
        <v>15</v>
      </c>
      <c r="AC400" s="266" t="s">
        <v>150</v>
      </c>
      <c r="AD400" s="266" t="str">
        <f t="shared" ref="AD400:AE415" si="117">U400</f>
        <v>TRai_Frt</v>
      </c>
      <c r="AE400" s="266" t="str">
        <f t="shared" si="117"/>
        <v>FH16_17</v>
      </c>
      <c r="AF400" s="266">
        <f t="shared" ref="AF400:AF463" si="118">AF352</f>
        <v>0.021834856434323</v>
      </c>
      <c r="AG400" s="266" t="s">
        <v>132</v>
      </c>
      <c r="AH400" s="266" t="s">
        <v>21</v>
      </c>
      <c r="AL400" s="266" t="s">
        <v>150</v>
      </c>
      <c r="AM400" s="266" t="str">
        <f t="shared" ref="AM400:AN415" si="119">AD400</f>
        <v>TRai_Frt</v>
      </c>
      <c r="AN400" s="266" t="str">
        <f t="shared" si="119"/>
        <v>FH16_17</v>
      </c>
      <c r="AO400" s="266">
        <f t="shared" ref="AO400:AO463" si="120">AO352</f>
        <v>0.0208617629033817</v>
      </c>
      <c r="AP400" s="266" t="s">
        <v>132</v>
      </c>
      <c r="AQ400" s="266" t="s">
        <v>18</v>
      </c>
      <c r="AU400" s="266" t="s">
        <v>150</v>
      </c>
      <c r="AV400" s="266" t="str">
        <f t="shared" ref="AV400:AW415" si="121">AM400</f>
        <v>TRai_Frt</v>
      </c>
      <c r="AW400" s="266" t="str">
        <f t="shared" si="121"/>
        <v>FH16_17</v>
      </c>
      <c r="AX400" s="266">
        <f t="shared" ref="AX400:AX463" si="122">AX352</f>
        <v>0.0213427940914599</v>
      </c>
      <c r="AY400" s="266" t="s">
        <v>132</v>
      </c>
      <c r="AZ400" s="266" t="s">
        <v>17</v>
      </c>
      <c r="BD400" s="266" t="s">
        <v>150</v>
      </c>
      <c r="BE400" s="266" t="str">
        <f t="shared" ref="BE400:BF415" si="123">AV400</f>
        <v>TRai_Frt</v>
      </c>
      <c r="BF400" s="266" t="str">
        <f t="shared" si="123"/>
        <v>FH16_17</v>
      </c>
      <c r="BG400" s="266">
        <f t="shared" si="106"/>
        <v>0.0208617629033817</v>
      </c>
      <c r="BH400" s="266" t="s">
        <v>132</v>
      </c>
      <c r="BI400" s="266" t="s">
        <v>19</v>
      </c>
      <c r="BM400" s="266" t="s">
        <v>150</v>
      </c>
      <c r="BN400" s="266" t="str">
        <f t="shared" ref="BN400:BO415" si="124">BE400</f>
        <v>TRai_Frt</v>
      </c>
      <c r="BO400" s="266" t="str">
        <f t="shared" si="124"/>
        <v>FH16_17</v>
      </c>
      <c r="BP400" s="266">
        <f t="shared" ref="BP400:BP463" si="125">AX400</f>
        <v>0.0213427940914599</v>
      </c>
      <c r="BQ400" s="266" t="s">
        <v>132</v>
      </c>
      <c r="BR400" s="266" t="s">
        <v>16</v>
      </c>
    </row>
    <row r="401" spans="11:70">
      <c r="K401" s="266" t="s">
        <v>150</v>
      </c>
      <c r="L401" s="266" t="str">
        <f t="shared" si="113"/>
        <v>TRai_Frt</v>
      </c>
      <c r="M401" s="266" t="str">
        <f t="shared" si="114"/>
        <v>FH18_19</v>
      </c>
      <c r="N401" s="266">
        <f t="shared" si="115"/>
        <v>0.0212246785407572</v>
      </c>
      <c r="O401" s="266" t="s">
        <v>132</v>
      </c>
      <c r="P401" s="266" t="s">
        <v>20</v>
      </c>
      <c r="T401" s="266" t="s">
        <v>150</v>
      </c>
      <c r="U401" s="266" t="str">
        <f t="shared" ref="U401:V416" si="126">L401</f>
        <v>TRai_Frt</v>
      </c>
      <c r="V401" s="266" t="str">
        <f t="shared" si="126"/>
        <v>FH18_19</v>
      </c>
      <c r="W401" s="266">
        <f t="shared" si="116"/>
        <v>0.02010785636109</v>
      </c>
      <c r="X401" s="266" t="s">
        <v>132</v>
      </c>
      <c r="Y401" s="266" t="s">
        <v>15</v>
      </c>
      <c r="AC401" s="266" t="s">
        <v>150</v>
      </c>
      <c r="AD401" s="266" t="str">
        <f t="shared" si="117"/>
        <v>TRai_Frt</v>
      </c>
      <c r="AE401" s="266" t="str">
        <f t="shared" si="117"/>
        <v>FH18_19</v>
      </c>
      <c r="AF401" s="266">
        <f t="shared" si="118"/>
        <v>0.0218516633411387</v>
      </c>
      <c r="AG401" s="266" t="s">
        <v>132</v>
      </c>
      <c r="AH401" s="266" t="s">
        <v>21</v>
      </c>
      <c r="AL401" s="266" t="s">
        <v>150</v>
      </c>
      <c r="AM401" s="266" t="str">
        <f t="shared" si="119"/>
        <v>TRai_Frt</v>
      </c>
      <c r="AN401" s="266" t="str">
        <f t="shared" si="119"/>
        <v>FH18_19</v>
      </c>
      <c r="AO401" s="266">
        <f t="shared" si="120"/>
        <v>0.0207872227642541</v>
      </c>
      <c r="AP401" s="266" t="s">
        <v>132</v>
      </c>
      <c r="AQ401" s="266" t="s">
        <v>18</v>
      </c>
      <c r="AU401" s="266" t="s">
        <v>150</v>
      </c>
      <c r="AV401" s="266" t="str">
        <f t="shared" si="121"/>
        <v>TRai_Frt</v>
      </c>
      <c r="AW401" s="266" t="str">
        <f t="shared" si="121"/>
        <v>FH18_19</v>
      </c>
      <c r="AX401" s="266">
        <f t="shared" si="122"/>
        <v>0.021302546509601</v>
      </c>
      <c r="AY401" s="266" t="s">
        <v>132</v>
      </c>
      <c r="AZ401" s="266" t="s">
        <v>17</v>
      </c>
      <c r="BD401" s="266" t="s">
        <v>150</v>
      </c>
      <c r="BE401" s="266" t="str">
        <f t="shared" si="123"/>
        <v>TRai_Frt</v>
      </c>
      <c r="BF401" s="266" t="str">
        <f t="shared" si="123"/>
        <v>FH18_19</v>
      </c>
      <c r="BG401" s="266">
        <f t="shared" si="106"/>
        <v>0.0207872227642541</v>
      </c>
      <c r="BH401" s="266" t="s">
        <v>132</v>
      </c>
      <c r="BI401" s="266" t="s">
        <v>19</v>
      </c>
      <c r="BM401" s="266" t="s">
        <v>150</v>
      </c>
      <c r="BN401" s="266" t="str">
        <f t="shared" si="124"/>
        <v>TRai_Frt</v>
      </c>
      <c r="BO401" s="266" t="str">
        <f t="shared" si="124"/>
        <v>FH18_19</v>
      </c>
      <c r="BP401" s="266">
        <f t="shared" si="125"/>
        <v>0.021302546509601</v>
      </c>
      <c r="BQ401" s="266" t="s">
        <v>132</v>
      </c>
      <c r="BR401" s="266" t="s">
        <v>16</v>
      </c>
    </row>
    <row r="402" spans="11:70">
      <c r="K402" s="266" t="s">
        <v>150</v>
      </c>
      <c r="L402" s="266" t="str">
        <f t="shared" si="113"/>
        <v>TRai_Frt</v>
      </c>
      <c r="M402" s="266" t="str">
        <f t="shared" si="114"/>
        <v>FH20_21</v>
      </c>
      <c r="N402" s="266">
        <f t="shared" si="115"/>
        <v>0.021196759693815</v>
      </c>
      <c r="O402" s="266" t="s">
        <v>132</v>
      </c>
      <c r="P402" s="266" t="s">
        <v>20</v>
      </c>
      <c r="T402" s="266" t="s">
        <v>150</v>
      </c>
      <c r="U402" s="266" t="str">
        <f t="shared" si="126"/>
        <v>TRai_Frt</v>
      </c>
      <c r="V402" s="266" t="str">
        <f t="shared" si="126"/>
        <v>FH20_21</v>
      </c>
      <c r="W402" s="266">
        <f t="shared" si="116"/>
        <v>0.0209690367288275</v>
      </c>
      <c r="X402" s="266" t="s">
        <v>132</v>
      </c>
      <c r="Y402" s="266" t="s">
        <v>15</v>
      </c>
      <c r="AC402" s="266" t="s">
        <v>150</v>
      </c>
      <c r="AD402" s="266" t="str">
        <f t="shared" si="117"/>
        <v>TRai_Frt</v>
      </c>
      <c r="AE402" s="266" t="str">
        <f t="shared" si="117"/>
        <v>FH20_21</v>
      </c>
      <c r="AF402" s="266">
        <f t="shared" si="118"/>
        <v>0.0215704297529681</v>
      </c>
      <c r="AG402" s="266" t="s">
        <v>132</v>
      </c>
      <c r="AH402" s="266" t="s">
        <v>21</v>
      </c>
      <c r="AL402" s="266" t="s">
        <v>150</v>
      </c>
      <c r="AM402" s="266" t="str">
        <f t="shared" si="119"/>
        <v>TRai_Frt</v>
      </c>
      <c r="AN402" s="266" t="str">
        <f t="shared" si="119"/>
        <v>FH20_21</v>
      </c>
      <c r="AO402" s="266">
        <f t="shared" si="120"/>
        <v>0.0209999265660562</v>
      </c>
      <c r="AP402" s="266" t="s">
        <v>132</v>
      </c>
      <c r="AQ402" s="266" t="s">
        <v>18</v>
      </c>
      <c r="AU402" s="266" t="s">
        <v>150</v>
      </c>
      <c r="AV402" s="266" t="str">
        <f t="shared" si="121"/>
        <v>TRai_Frt</v>
      </c>
      <c r="AW402" s="266" t="str">
        <f t="shared" si="121"/>
        <v>FH20_21</v>
      </c>
      <c r="AX402" s="266">
        <f t="shared" si="122"/>
        <v>0.0217291485724036</v>
      </c>
      <c r="AY402" s="266" t="s">
        <v>132</v>
      </c>
      <c r="AZ402" s="266" t="s">
        <v>17</v>
      </c>
      <c r="BD402" s="266" t="s">
        <v>150</v>
      </c>
      <c r="BE402" s="266" t="str">
        <f t="shared" si="123"/>
        <v>TRai_Frt</v>
      </c>
      <c r="BF402" s="266" t="str">
        <f t="shared" si="123"/>
        <v>FH20_21</v>
      </c>
      <c r="BG402" s="266">
        <f t="shared" si="106"/>
        <v>0.0209999265660562</v>
      </c>
      <c r="BH402" s="266" t="s">
        <v>132</v>
      </c>
      <c r="BI402" s="266" t="s">
        <v>19</v>
      </c>
      <c r="BM402" s="266" t="s">
        <v>150</v>
      </c>
      <c r="BN402" s="266" t="str">
        <f t="shared" si="124"/>
        <v>TRai_Frt</v>
      </c>
      <c r="BO402" s="266" t="str">
        <f t="shared" si="124"/>
        <v>FH20_21</v>
      </c>
      <c r="BP402" s="266">
        <f t="shared" si="125"/>
        <v>0.0217291485724036</v>
      </c>
      <c r="BQ402" s="266" t="s">
        <v>132</v>
      </c>
      <c r="BR402" s="266" t="s">
        <v>16</v>
      </c>
    </row>
    <row r="403" spans="11:70">
      <c r="K403" s="330" t="s">
        <v>150</v>
      </c>
      <c r="L403" s="266" t="str">
        <f t="shared" si="113"/>
        <v>TRai_Frt</v>
      </c>
      <c r="M403" s="266" t="str">
        <f t="shared" si="114"/>
        <v>FH22_23</v>
      </c>
      <c r="N403" s="266">
        <f t="shared" si="115"/>
        <v>0.0213786036359911</v>
      </c>
      <c r="O403" s="266" t="s">
        <v>132</v>
      </c>
      <c r="P403" s="266" t="s">
        <v>20</v>
      </c>
      <c r="T403" s="266" t="s">
        <v>150</v>
      </c>
      <c r="U403" s="266" t="str">
        <f t="shared" si="126"/>
        <v>TRai_Frt</v>
      </c>
      <c r="V403" s="266" t="str">
        <f t="shared" si="126"/>
        <v>FH22_23</v>
      </c>
      <c r="W403" s="266">
        <f t="shared" si="116"/>
        <v>0.0206911985722815</v>
      </c>
      <c r="X403" s="266" t="s">
        <v>132</v>
      </c>
      <c r="Y403" s="266" t="s">
        <v>15</v>
      </c>
      <c r="AC403" s="266" t="s">
        <v>150</v>
      </c>
      <c r="AD403" s="266" t="str">
        <f t="shared" si="117"/>
        <v>TRai_Frt</v>
      </c>
      <c r="AE403" s="266" t="str">
        <f t="shared" si="117"/>
        <v>FH22_23</v>
      </c>
      <c r="AF403" s="266">
        <f t="shared" si="118"/>
        <v>0.0217091411685177</v>
      </c>
      <c r="AG403" s="266" t="s">
        <v>132</v>
      </c>
      <c r="AH403" s="266" t="s">
        <v>21</v>
      </c>
      <c r="AL403" s="266" t="s">
        <v>150</v>
      </c>
      <c r="AM403" s="266" t="str">
        <f t="shared" si="119"/>
        <v>TRai_Frt</v>
      </c>
      <c r="AN403" s="266" t="str">
        <f t="shared" si="119"/>
        <v>FH22_23</v>
      </c>
      <c r="AO403" s="266">
        <f t="shared" si="120"/>
        <v>0.0212075715419054</v>
      </c>
      <c r="AP403" s="266" t="s">
        <v>132</v>
      </c>
      <c r="AQ403" s="266" t="s">
        <v>18</v>
      </c>
      <c r="AU403" s="266" t="s">
        <v>150</v>
      </c>
      <c r="AV403" s="266" t="str">
        <f t="shared" si="121"/>
        <v>TRai_Frt</v>
      </c>
      <c r="AW403" s="266" t="str">
        <f t="shared" si="121"/>
        <v>FH22_23</v>
      </c>
      <c r="AX403" s="266">
        <f t="shared" si="122"/>
        <v>0.0225545958608362</v>
      </c>
      <c r="AY403" s="266" t="s">
        <v>132</v>
      </c>
      <c r="AZ403" s="266" t="s">
        <v>17</v>
      </c>
      <c r="BD403" s="266" t="s">
        <v>150</v>
      </c>
      <c r="BE403" s="266" t="str">
        <f t="shared" si="123"/>
        <v>TRai_Frt</v>
      </c>
      <c r="BF403" s="266" t="str">
        <f t="shared" si="123"/>
        <v>FH22_23</v>
      </c>
      <c r="BG403" s="266">
        <f t="shared" si="106"/>
        <v>0.0212075715419054</v>
      </c>
      <c r="BH403" s="266" t="s">
        <v>132</v>
      </c>
      <c r="BI403" s="266" t="s">
        <v>19</v>
      </c>
      <c r="BM403" s="266" t="s">
        <v>150</v>
      </c>
      <c r="BN403" s="266" t="str">
        <f t="shared" si="124"/>
        <v>TRai_Frt</v>
      </c>
      <c r="BO403" s="266" t="str">
        <f t="shared" si="124"/>
        <v>FH22_23</v>
      </c>
      <c r="BP403" s="266">
        <f t="shared" si="125"/>
        <v>0.0225545958608362</v>
      </c>
      <c r="BQ403" s="266" t="s">
        <v>132</v>
      </c>
      <c r="BR403" s="266" t="s">
        <v>16</v>
      </c>
    </row>
    <row r="404" spans="11:70">
      <c r="K404" s="266" t="s">
        <v>150</v>
      </c>
      <c r="L404" s="266" t="str">
        <f t="shared" si="113"/>
        <v>TRai_Frt</v>
      </c>
      <c r="M404" s="266" t="str">
        <f t="shared" si="114"/>
        <v>WH0_1</v>
      </c>
      <c r="N404" s="266">
        <f t="shared" si="115"/>
        <v>0.0233000948138204</v>
      </c>
      <c r="O404" s="266" t="s">
        <v>132</v>
      </c>
      <c r="P404" s="266" t="s">
        <v>20</v>
      </c>
      <c r="T404" s="266" t="s">
        <v>150</v>
      </c>
      <c r="U404" s="266" t="str">
        <f t="shared" si="126"/>
        <v>TRai_Frt</v>
      </c>
      <c r="V404" s="266" t="str">
        <f t="shared" si="126"/>
        <v>WH0_1</v>
      </c>
      <c r="W404" s="266">
        <f t="shared" si="116"/>
        <v>0.027052832396289</v>
      </c>
      <c r="X404" s="266" t="s">
        <v>132</v>
      </c>
      <c r="Y404" s="266" t="s">
        <v>15</v>
      </c>
      <c r="AC404" s="266" t="s">
        <v>150</v>
      </c>
      <c r="AD404" s="266" t="str">
        <f t="shared" si="117"/>
        <v>TRai_Frt</v>
      </c>
      <c r="AE404" s="266" t="str">
        <f t="shared" si="117"/>
        <v>WH0_1</v>
      </c>
      <c r="AF404" s="266">
        <f t="shared" si="118"/>
        <v>0.0269775312483662</v>
      </c>
      <c r="AG404" s="266" t="s">
        <v>132</v>
      </c>
      <c r="AH404" s="266" t="s">
        <v>21</v>
      </c>
      <c r="AL404" s="266" t="s">
        <v>150</v>
      </c>
      <c r="AM404" s="266" t="str">
        <f t="shared" si="119"/>
        <v>TRai_Frt</v>
      </c>
      <c r="AN404" s="266" t="str">
        <f t="shared" si="119"/>
        <v>WH0_1</v>
      </c>
      <c r="AO404" s="266">
        <f t="shared" si="120"/>
        <v>0.0260079601453114</v>
      </c>
      <c r="AP404" s="266" t="s">
        <v>132</v>
      </c>
      <c r="AQ404" s="266" t="s">
        <v>18</v>
      </c>
      <c r="AU404" s="266" t="s">
        <v>150</v>
      </c>
      <c r="AV404" s="266" t="str">
        <f t="shared" si="121"/>
        <v>TRai_Frt</v>
      </c>
      <c r="AW404" s="266" t="str">
        <f t="shared" si="121"/>
        <v>WH0_1</v>
      </c>
      <c r="AX404" s="266">
        <f t="shared" si="122"/>
        <v>0.0251920133192881</v>
      </c>
      <c r="AY404" s="266" t="s">
        <v>132</v>
      </c>
      <c r="AZ404" s="266" t="s">
        <v>17</v>
      </c>
      <c r="BD404" s="266" t="s">
        <v>150</v>
      </c>
      <c r="BE404" s="266" t="str">
        <f t="shared" si="123"/>
        <v>TRai_Frt</v>
      </c>
      <c r="BF404" s="266" t="str">
        <f t="shared" si="123"/>
        <v>WH0_1</v>
      </c>
      <c r="BG404" s="266">
        <f t="shared" si="106"/>
        <v>0.0260079601453114</v>
      </c>
      <c r="BH404" s="266" t="s">
        <v>132</v>
      </c>
      <c r="BI404" s="266" t="s">
        <v>19</v>
      </c>
      <c r="BM404" s="266" t="s">
        <v>150</v>
      </c>
      <c r="BN404" s="266" t="str">
        <f t="shared" si="124"/>
        <v>TRai_Frt</v>
      </c>
      <c r="BO404" s="266" t="str">
        <f t="shared" si="124"/>
        <v>WH0_1</v>
      </c>
      <c r="BP404" s="266">
        <f t="shared" si="125"/>
        <v>0.0251920133192881</v>
      </c>
      <c r="BQ404" s="266" t="s">
        <v>132</v>
      </c>
      <c r="BR404" s="266" t="s">
        <v>16</v>
      </c>
    </row>
    <row r="405" spans="11:70">
      <c r="K405" s="266" t="s">
        <v>150</v>
      </c>
      <c r="L405" s="266" t="str">
        <f t="shared" si="113"/>
        <v>TRai_Frt</v>
      </c>
      <c r="M405" s="266" t="str">
        <f t="shared" si="114"/>
        <v>WH2_3</v>
      </c>
      <c r="N405" s="266">
        <f t="shared" si="115"/>
        <v>0.0229492798370929</v>
      </c>
      <c r="O405" s="266" t="s">
        <v>132</v>
      </c>
      <c r="P405" s="266" t="s">
        <v>20</v>
      </c>
      <c r="T405" s="266" t="s">
        <v>150</v>
      </c>
      <c r="U405" s="266" t="str">
        <f t="shared" si="126"/>
        <v>TRai_Frt</v>
      </c>
      <c r="V405" s="266" t="str">
        <f t="shared" si="126"/>
        <v>WH2_3</v>
      </c>
      <c r="W405" s="266">
        <f t="shared" si="116"/>
        <v>0.025013577036883</v>
      </c>
      <c r="X405" s="266" t="s">
        <v>132</v>
      </c>
      <c r="Y405" s="266" t="s">
        <v>15</v>
      </c>
      <c r="AC405" s="266" t="s">
        <v>150</v>
      </c>
      <c r="AD405" s="266" t="str">
        <f t="shared" si="117"/>
        <v>TRai_Frt</v>
      </c>
      <c r="AE405" s="266" t="str">
        <f t="shared" si="117"/>
        <v>WH2_3</v>
      </c>
      <c r="AF405" s="266">
        <f t="shared" si="118"/>
        <v>0.026652958693426</v>
      </c>
      <c r="AG405" s="266" t="s">
        <v>132</v>
      </c>
      <c r="AH405" s="266" t="s">
        <v>21</v>
      </c>
      <c r="AL405" s="266" t="s">
        <v>150</v>
      </c>
      <c r="AM405" s="266" t="str">
        <f t="shared" si="119"/>
        <v>TRai_Frt</v>
      </c>
      <c r="AN405" s="266" t="str">
        <f t="shared" si="119"/>
        <v>WH2_3</v>
      </c>
      <c r="AO405" s="266">
        <f t="shared" si="120"/>
        <v>0.0252822319214758</v>
      </c>
      <c r="AP405" s="266" t="s">
        <v>132</v>
      </c>
      <c r="AQ405" s="266" t="s">
        <v>18</v>
      </c>
      <c r="AU405" s="266" t="s">
        <v>150</v>
      </c>
      <c r="AV405" s="266" t="str">
        <f t="shared" si="121"/>
        <v>TRai_Frt</v>
      </c>
      <c r="AW405" s="266" t="str">
        <f t="shared" si="121"/>
        <v>WH2_3</v>
      </c>
      <c r="AX405" s="266">
        <f t="shared" si="122"/>
        <v>0.0240114562974125</v>
      </c>
      <c r="AY405" s="266" t="s">
        <v>132</v>
      </c>
      <c r="AZ405" s="266" t="s">
        <v>17</v>
      </c>
      <c r="BD405" s="266" t="s">
        <v>150</v>
      </c>
      <c r="BE405" s="266" t="str">
        <f t="shared" si="123"/>
        <v>TRai_Frt</v>
      </c>
      <c r="BF405" s="266" t="str">
        <f t="shared" si="123"/>
        <v>WH2_3</v>
      </c>
      <c r="BG405" s="266">
        <f t="shared" si="106"/>
        <v>0.0252822319214758</v>
      </c>
      <c r="BH405" s="266" t="s">
        <v>132</v>
      </c>
      <c r="BI405" s="266" t="s">
        <v>19</v>
      </c>
      <c r="BM405" s="266" t="s">
        <v>150</v>
      </c>
      <c r="BN405" s="266" t="str">
        <f t="shared" si="124"/>
        <v>TRai_Frt</v>
      </c>
      <c r="BO405" s="266" t="str">
        <f t="shared" si="124"/>
        <v>WH2_3</v>
      </c>
      <c r="BP405" s="266">
        <f t="shared" si="125"/>
        <v>0.0240114562974125</v>
      </c>
      <c r="BQ405" s="266" t="s">
        <v>132</v>
      </c>
      <c r="BR405" s="266" t="s">
        <v>16</v>
      </c>
    </row>
    <row r="406" spans="11:70">
      <c r="K406" s="266" t="s">
        <v>150</v>
      </c>
      <c r="L406" s="266" t="str">
        <f t="shared" si="113"/>
        <v>TRai_Frt</v>
      </c>
      <c r="M406" s="266" t="str">
        <f t="shared" si="114"/>
        <v>WH4_5</v>
      </c>
      <c r="N406" s="266">
        <f t="shared" si="115"/>
        <v>0.0222223809455457</v>
      </c>
      <c r="O406" s="266" t="s">
        <v>132</v>
      </c>
      <c r="P406" s="266" t="s">
        <v>20</v>
      </c>
      <c r="T406" s="266" t="s">
        <v>150</v>
      </c>
      <c r="U406" s="266" t="str">
        <f t="shared" si="126"/>
        <v>TRai_Frt</v>
      </c>
      <c r="V406" s="266" t="str">
        <f t="shared" si="126"/>
        <v>WH4_5</v>
      </c>
      <c r="W406" s="266">
        <f t="shared" si="116"/>
        <v>0.023696203770169</v>
      </c>
      <c r="X406" s="266" t="s">
        <v>132</v>
      </c>
      <c r="Y406" s="266" t="s">
        <v>15</v>
      </c>
      <c r="AC406" s="266" t="s">
        <v>150</v>
      </c>
      <c r="AD406" s="266" t="str">
        <f t="shared" si="117"/>
        <v>TRai_Frt</v>
      </c>
      <c r="AE406" s="266" t="str">
        <f t="shared" si="117"/>
        <v>WH4_5</v>
      </c>
      <c r="AF406" s="266">
        <f t="shared" si="118"/>
        <v>0.0249170715686325</v>
      </c>
      <c r="AG406" s="266" t="s">
        <v>132</v>
      </c>
      <c r="AH406" s="266" t="s">
        <v>21</v>
      </c>
      <c r="AL406" s="266" t="s">
        <v>150</v>
      </c>
      <c r="AM406" s="266" t="str">
        <f t="shared" si="119"/>
        <v>TRai_Frt</v>
      </c>
      <c r="AN406" s="266" t="str">
        <f t="shared" si="119"/>
        <v>WH4_5</v>
      </c>
      <c r="AO406" s="266">
        <f t="shared" si="120"/>
        <v>0.0239165993198236</v>
      </c>
      <c r="AP406" s="266" t="s">
        <v>132</v>
      </c>
      <c r="AQ406" s="266" t="s">
        <v>18</v>
      </c>
      <c r="AU406" s="266" t="s">
        <v>150</v>
      </c>
      <c r="AV406" s="266" t="str">
        <f t="shared" si="121"/>
        <v>TRai_Frt</v>
      </c>
      <c r="AW406" s="266" t="str">
        <f t="shared" si="121"/>
        <v>WH4_5</v>
      </c>
      <c r="AX406" s="266">
        <f t="shared" si="122"/>
        <v>0.021583935635486</v>
      </c>
      <c r="AY406" s="266" t="s">
        <v>132</v>
      </c>
      <c r="AZ406" s="266" t="s">
        <v>17</v>
      </c>
      <c r="BD406" s="266" t="s">
        <v>150</v>
      </c>
      <c r="BE406" s="266" t="str">
        <f t="shared" si="123"/>
        <v>TRai_Frt</v>
      </c>
      <c r="BF406" s="266" t="str">
        <f t="shared" si="123"/>
        <v>WH4_5</v>
      </c>
      <c r="BG406" s="266">
        <f t="shared" si="106"/>
        <v>0.0239165993198236</v>
      </c>
      <c r="BH406" s="266" t="s">
        <v>132</v>
      </c>
      <c r="BI406" s="266" t="s">
        <v>19</v>
      </c>
      <c r="BM406" s="266" t="s">
        <v>150</v>
      </c>
      <c r="BN406" s="266" t="str">
        <f t="shared" si="124"/>
        <v>TRai_Frt</v>
      </c>
      <c r="BO406" s="266" t="str">
        <f t="shared" si="124"/>
        <v>WH4_5</v>
      </c>
      <c r="BP406" s="266">
        <f t="shared" si="125"/>
        <v>0.021583935635486</v>
      </c>
      <c r="BQ406" s="266" t="s">
        <v>132</v>
      </c>
      <c r="BR406" s="266" t="s">
        <v>16</v>
      </c>
    </row>
    <row r="407" spans="11:70">
      <c r="K407" s="330" t="s">
        <v>150</v>
      </c>
      <c r="L407" s="266" t="str">
        <f t="shared" si="113"/>
        <v>TRai_Frt</v>
      </c>
      <c r="M407" s="266" t="str">
        <f t="shared" si="114"/>
        <v>WH6_7</v>
      </c>
      <c r="N407" s="266">
        <f t="shared" si="115"/>
        <v>0.0212585220509218</v>
      </c>
      <c r="O407" s="266" t="s">
        <v>132</v>
      </c>
      <c r="P407" s="266" t="s">
        <v>20</v>
      </c>
      <c r="T407" s="266" t="s">
        <v>150</v>
      </c>
      <c r="U407" s="266" t="str">
        <f t="shared" si="126"/>
        <v>TRai_Frt</v>
      </c>
      <c r="V407" s="266" t="str">
        <f t="shared" si="126"/>
        <v>WH6_7</v>
      </c>
      <c r="W407" s="266">
        <f t="shared" si="116"/>
        <v>0.0235544674010497</v>
      </c>
      <c r="X407" s="266" t="s">
        <v>132</v>
      </c>
      <c r="Y407" s="266" t="s">
        <v>15</v>
      </c>
      <c r="AC407" s="266" t="s">
        <v>150</v>
      </c>
      <c r="AD407" s="266" t="str">
        <f t="shared" si="117"/>
        <v>TRai_Frt</v>
      </c>
      <c r="AE407" s="266" t="str">
        <f t="shared" si="117"/>
        <v>WH6_7</v>
      </c>
      <c r="AF407" s="266">
        <f t="shared" si="118"/>
        <v>0.0223149487779418</v>
      </c>
      <c r="AG407" s="266" t="s">
        <v>132</v>
      </c>
      <c r="AH407" s="266" t="s">
        <v>21</v>
      </c>
      <c r="AL407" s="266" t="s">
        <v>150</v>
      </c>
      <c r="AM407" s="266" t="str">
        <f t="shared" si="119"/>
        <v>TRai_Frt</v>
      </c>
      <c r="AN407" s="266" t="str">
        <f t="shared" si="119"/>
        <v>WH6_7</v>
      </c>
      <c r="AO407" s="266">
        <f t="shared" si="120"/>
        <v>0.0226308904433103</v>
      </c>
      <c r="AP407" s="266" t="s">
        <v>132</v>
      </c>
      <c r="AQ407" s="266" t="s">
        <v>18</v>
      </c>
      <c r="AU407" s="266" t="s">
        <v>150</v>
      </c>
      <c r="AV407" s="266" t="str">
        <f t="shared" si="121"/>
        <v>TRai_Frt</v>
      </c>
      <c r="AW407" s="266" t="str">
        <f t="shared" si="121"/>
        <v>WH6_7</v>
      </c>
      <c r="AX407" s="266">
        <f t="shared" si="122"/>
        <v>0.0195664574996017</v>
      </c>
      <c r="AY407" s="266" t="s">
        <v>132</v>
      </c>
      <c r="AZ407" s="266" t="s">
        <v>17</v>
      </c>
      <c r="BD407" s="266" t="s">
        <v>150</v>
      </c>
      <c r="BE407" s="266" t="str">
        <f t="shared" si="123"/>
        <v>TRai_Frt</v>
      </c>
      <c r="BF407" s="266" t="str">
        <f t="shared" si="123"/>
        <v>WH6_7</v>
      </c>
      <c r="BG407" s="266">
        <f t="shared" si="106"/>
        <v>0.0226308904433103</v>
      </c>
      <c r="BH407" s="266" t="s">
        <v>132</v>
      </c>
      <c r="BI407" s="266" t="s">
        <v>19</v>
      </c>
      <c r="BM407" s="266" t="s">
        <v>150</v>
      </c>
      <c r="BN407" s="266" t="str">
        <f t="shared" si="124"/>
        <v>TRai_Frt</v>
      </c>
      <c r="BO407" s="266" t="str">
        <f t="shared" si="124"/>
        <v>WH6_7</v>
      </c>
      <c r="BP407" s="266">
        <f t="shared" si="125"/>
        <v>0.0195664574996017</v>
      </c>
      <c r="BQ407" s="266" t="s">
        <v>132</v>
      </c>
      <c r="BR407" s="266" t="s">
        <v>16</v>
      </c>
    </row>
    <row r="408" spans="11:70">
      <c r="K408" s="266" t="s">
        <v>150</v>
      </c>
      <c r="L408" s="266" t="str">
        <f t="shared" si="113"/>
        <v>TRai_Frt</v>
      </c>
      <c r="M408" s="266" t="str">
        <f t="shared" si="114"/>
        <v>WH8_9</v>
      </c>
      <c r="N408" s="266">
        <f t="shared" si="115"/>
        <v>0.0207811308875425</v>
      </c>
      <c r="O408" s="266" t="s">
        <v>132</v>
      </c>
      <c r="P408" s="266" t="s">
        <v>20</v>
      </c>
      <c r="T408" s="266" t="s">
        <v>150</v>
      </c>
      <c r="U408" s="266" t="str">
        <f t="shared" si="126"/>
        <v>TRai_Frt</v>
      </c>
      <c r="V408" s="266" t="str">
        <f t="shared" si="126"/>
        <v>WH8_9</v>
      </c>
      <c r="W408" s="266">
        <f t="shared" si="116"/>
        <v>0.0243002057667018</v>
      </c>
      <c r="X408" s="266" t="s">
        <v>132</v>
      </c>
      <c r="Y408" s="266" t="s">
        <v>15</v>
      </c>
      <c r="AC408" s="266" t="s">
        <v>150</v>
      </c>
      <c r="AD408" s="266" t="str">
        <f t="shared" si="117"/>
        <v>TRai_Frt</v>
      </c>
      <c r="AE408" s="266" t="str">
        <f t="shared" si="117"/>
        <v>WH8_9</v>
      </c>
      <c r="AF408" s="266">
        <f t="shared" si="118"/>
        <v>0.0206945793819697</v>
      </c>
      <c r="AG408" s="266" t="s">
        <v>132</v>
      </c>
      <c r="AH408" s="266" t="s">
        <v>21</v>
      </c>
      <c r="AL408" s="266" t="s">
        <v>150</v>
      </c>
      <c r="AM408" s="266" t="str">
        <f t="shared" si="119"/>
        <v>TRai_Frt</v>
      </c>
      <c r="AN408" s="266" t="str">
        <f t="shared" si="119"/>
        <v>WH8_9</v>
      </c>
      <c r="AO408" s="266">
        <f t="shared" si="120"/>
        <v>0.0221985165054664</v>
      </c>
      <c r="AP408" s="266" t="s">
        <v>132</v>
      </c>
      <c r="AQ408" s="266" t="s">
        <v>18</v>
      </c>
      <c r="AU408" s="266" t="s">
        <v>150</v>
      </c>
      <c r="AV408" s="266" t="str">
        <f t="shared" si="121"/>
        <v>TRai_Frt</v>
      </c>
      <c r="AW408" s="266" t="str">
        <f t="shared" si="121"/>
        <v>WH8_9</v>
      </c>
      <c r="AX408" s="266">
        <f t="shared" si="122"/>
        <v>0.0189268898351184</v>
      </c>
      <c r="AY408" s="266" t="s">
        <v>132</v>
      </c>
      <c r="AZ408" s="266" t="s">
        <v>17</v>
      </c>
      <c r="BD408" s="266" t="s">
        <v>150</v>
      </c>
      <c r="BE408" s="266" t="str">
        <f t="shared" si="123"/>
        <v>TRai_Frt</v>
      </c>
      <c r="BF408" s="266" t="str">
        <f t="shared" si="123"/>
        <v>WH8_9</v>
      </c>
      <c r="BG408" s="266">
        <f t="shared" si="106"/>
        <v>0.0221985165054664</v>
      </c>
      <c r="BH408" s="266" t="s">
        <v>132</v>
      </c>
      <c r="BI408" s="266" t="s">
        <v>19</v>
      </c>
      <c r="BM408" s="266" t="s">
        <v>150</v>
      </c>
      <c r="BN408" s="266" t="str">
        <f t="shared" si="124"/>
        <v>TRai_Frt</v>
      </c>
      <c r="BO408" s="266" t="str">
        <f t="shared" si="124"/>
        <v>WH8_9</v>
      </c>
      <c r="BP408" s="266">
        <f t="shared" si="125"/>
        <v>0.0189268898351184</v>
      </c>
      <c r="BQ408" s="266" t="s">
        <v>132</v>
      </c>
      <c r="BR408" s="266" t="s">
        <v>16</v>
      </c>
    </row>
    <row r="409" spans="11:70">
      <c r="K409" s="266" t="s">
        <v>150</v>
      </c>
      <c r="L409" s="266" t="str">
        <f t="shared" si="113"/>
        <v>TRai_Frt</v>
      </c>
      <c r="M409" s="266" t="str">
        <f t="shared" si="114"/>
        <v>WH10_11</v>
      </c>
      <c r="N409" s="266">
        <f t="shared" si="115"/>
        <v>0.0207247431264493</v>
      </c>
      <c r="O409" s="266" t="s">
        <v>132</v>
      </c>
      <c r="P409" s="266" t="s">
        <v>20</v>
      </c>
      <c r="T409" s="266" t="s">
        <v>150</v>
      </c>
      <c r="U409" s="266" t="str">
        <f t="shared" si="126"/>
        <v>TRai_Frt</v>
      </c>
      <c r="V409" s="266" t="str">
        <f t="shared" si="126"/>
        <v>WH10_11</v>
      </c>
      <c r="W409" s="266">
        <f t="shared" si="116"/>
        <v>0.0269606064596627</v>
      </c>
      <c r="X409" s="266" t="s">
        <v>132</v>
      </c>
      <c r="Y409" s="266" t="s">
        <v>15</v>
      </c>
      <c r="AC409" s="266" t="s">
        <v>150</v>
      </c>
      <c r="AD409" s="266" t="str">
        <f t="shared" si="117"/>
        <v>TRai_Frt</v>
      </c>
      <c r="AE409" s="266" t="str">
        <f t="shared" si="117"/>
        <v>WH10_11</v>
      </c>
      <c r="AF409" s="266">
        <f t="shared" si="118"/>
        <v>0.0203373562220637</v>
      </c>
      <c r="AG409" s="266" t="s">
        <v>132</v>
      </c>
      <c r="AH409" s="266" t="s">
        <v>21</v>
      </c>
      <c r="AL409" s="266" t="s">
        <v>150</v>
      </c>
      <c r="AM409" s="266" t="str">
        <f t="shared" si="119"/>
        <v>TRai_Frt</v>
      </c>
      <c r="AN409" s="266" t="str">
        <f t="shared" si="119"/>
        <v>WH10_11</v>
      </c>
      <c r="AO409" s="266">
        <f t="shared" si="120"/>
        <v>0.0228944317474162</v>
      </c>
      <c r="AP409" s="266" t="s">
        <v>132</v>
      </c>
      <c r="AQ409" s="266" t="s">
        <v>18</v>
      </c>
      <c r="AU409" s="266" t="s">
        <v>150</v>
      </c>
      <c r="AV409" s="266" t="str">
        <f t="shared" si="121"/>
        <v>TRai_Frt</v>
      </c>
      <c r="AW409" s="266" t="str">
        <f t="shared" si="121"/>
        <v>WH10_11</v>
      </c>
      <c r="AX409" s="266">
        <f t="shared" si="122"/>
        <v>0.0193167729407143</v>
      </c>
      <c r="AY409" s="266" t="s">
        <v>132</v>
      </c>
      <c r="AZ409" s="266" t="s">
        <v>17</v>
      </c>
      <c r="BD409" s="266" t="s">
        <v>150</v>
      </c>
      <c r="BE409" s="266" t="str">
        <f t="shared" si="123"/>
        <v>TRai_Frt</v>
      </c>
      <c r="BF409" s="266" t="str">
        <f t="shared" si="123"/>
        <v>WH10_11</v>
      </c>
      <c r="BG409" s="266">
        <f t="shared" si="106"/>
        <v>0.0228944317474162</v>
      </c>
      <c r="BH409" s="266" t="s">
        <v>132</v>
      </c>
      <c r="BI409" s="266" t="s">
        <v>19</v>
      </c>
      <c r="BM409" s="266" t="s">
        <v>150</v>
      </c>
      <c r="BN409" s="266" t="str">
        <f t="shared" si="124"/>
        <v>TRai_Frt</v>
      </c>
      <c r="BO409" s="266" t="str">
        <f t="shared" si="124"/>
        <v>WH10_11</v>
      </c>
      <c r="BP409" s="266">
        <f t="shared" si="125"/>
        <v>0.0193167729407143</v>
      </c>
      <c r="BQ409" s="266" t="s">
        <v>132</v>
      </c>
      <c r="BR409" s="266" t="s">
        <v>16</v>
      </c>
    </row>
    <row r="410" spans="11:70">
      <c r="K410" s="266" t="s">
        <v>150</v>
      </c>
      <c r="L410" s="266" t="str">
        <f t="shared" si="113"/>
        <v>TRai_Frt</v>
      </c>
      <c r="M410" s="266" t="str">
        <f t="shared" si="114"/>
        <v>WH12_13</v>
      </c>
      <c r="N410" s="266">
        <f t="shared" si="115"/>
        <v>0.0213134263086159</v>
      </c>
      <c r="O410" s="266" t="s">
        <v>132</v>
      </c>
      <c r="P410" s="266" t="s">
        <v>20</v>
      </c>
      <c r="T410" s="266" t="s">
        <v>150</v>
      </c>
      <c r="U410" s="266" t="str">
        <f t="shared" si="126"/>
        <v>TRai_Frt</v>
      </c>
      <c r="V410" s="266" t="str">
        <f t="shared" si="126"/>
        <v>WH12_13</v>
      </c>
      <c r="W410" s="266">
        <f t="shared" si="116"/>
        <v>0.0281941532212526</v>
      </c>
      <c r="X410" s="266" t="s">
        <v>132</v>
      </c>
      <c r="Y410" s="266" t="s">
        <v>15</v>
      </c>
      <c r="AC410" s="266" t="s">
        <v>150</v>
      </c>
      <c r="AD410" s="266" t="str">
        <f t="shared" si="117"/>
        <v>TRai_Frt</v>
      </c>
      <c r="AE410" s="266" t="str">
        <f t="shared" si="117"/>
        <v>WH12_13</v>
      </c>
      <c r="AF410" s="266">
        <f t="shared" si="118"/>
        <v>0.0215779233299048</v>
      </c>
      <c r="AG410" s="266" t="s">
        <v>132</v>
      </c>
      <c r="AH410" s="266" t="s">
        <v>21</v>
      </c>
      <c r="AL410" s="266" t="s">
        <v>150</v>
      </c>
      <c r="AM410" s="266" t="str">
        <f t="shared" si="119"/>
        <v>TRai_Frt</v>
      </c>
      <c r="AN410" s="266" t="str">
        <f t="shared" si="119"/>
        <v>WH12_13</v>
      </c>
      <c r="AO410" s="266">
        <f t="shared" si="120"/>
        <v>0.0243699220566265</v>
      </c>
      <c r="AP410" s="266" t="s">
        <v>132</v>
      </c>
      <c r="AQ410" s="266" t="s">
        <v>18</v>
      </c>
      <c r="AU410" s="266" t="s">
        <v>150</v>
      </c>
      <c r="AV410" s="266" t="str">
        <f t="shared" si="121"/>
        <v>TRai_Frt</v>
      </c>
      <c r="AW410" s="266" t="str">
        <f t="shared" si="121"/>
        <v>WH12_13</v>
      </c>
      <c r="AX410" s="266">
        <f t="shared" si="122"/>
        <v>0.0217136791659968</v>
      </c>
      <c r="AY410" s="266" t="s">
        <v>132</v>
      </c>
      <c r="AZ410" s="266" t="s">
        <v>17</v>
      </c>
      <c r="BD410" s="266" t="s">
        <v>150</v>
      </c>
      <c r="BE410" s="266" t="str">
        <f t="shared" si="123"/>
        <v>TRai_Frt</v>
      </c>
      <c r="BF410" s="266" t="str">
        <f t="shared" si="123"/>
        <v>WH12_13</v>
      </c>
      <c r="BG410" s="266">
        <f t="shared" si="106"/>
        <v>0.0243699220566265</v>
      </c>
      <c r="BH410" s="266" t="s">
        <v>132</v>
      </c>
      <c r="BI410" s="266" t="s">
        <v>19</v>
      </c>
      <c r="BM410" s="266" t="s">
        <v>150</v>
      </c>
      <c r="BN410" s="266" t="str">
        <f t="shared" si="124"/>
        <v>TRai_Frt</v>
      </c>
      <c r="BO410" s="266" t="str">
        <f t="shared" si="124"/>
        <v>WH12_13</v>
      </c>
      <c r="BP410" s="266">
        <f t="shared" si="125"/>
        <v>0.0217136791659968</v>
      </c>
      <c r="BQ410" s="266" t="s">
        <v>132</v>
      </c>
      <c r="BR410" s="266" t="s">
        <v>16</v>
      </c>
    </row>
    <row r="411" spans="11:70">
      <c r="K411" s="330" t="s">
        <v>150</v>
      </c>
      <c r="L411" s="266" t="str">
        <f t="shared" si="113"/>
        <v>TRai_Frt</v>
      </c>
      <c r="M411" s="266" t="str">
        <f t="shared" si="114"/>
        <v>WH14_15</v>
      </c>
      <c r="N411" s="266">
        <f t="shared" si="115"/>
        <v>0.0224691056303517</v>
      </c>
      <c r="O411" s="266" t="s">
        <v>132</v>
      </c>
      <c r="P411" s="266" t="s">
        <v>20</v>
      </c>
      <c r="T411" s="266" t="s">
        <v>150</v>
      </c>
      <c r="U411" s="266" t="str">
        <f t="shared" si="126"/>
        <v>TRai_Frt</v>
      </c>
      <c r="V411" s="266" t="str">
        <f t="shared" si="126"/>
        <v>WH14_15</v>
      </c>
      <c r="W411" s="266">
        <f t="shared" si="116"/>
        <v>0.0277591077183275</v>
      </c>
      <c r="X411" s="266" t="s">
        <v>132</v>
      </c>
      <c r="Y411" s="266" t="s">
        <v>15</v>
      </c>
      <c r="AC411" s="266" t="s">
        <v>150</v>
      </c>
      <c r="AD411" s="266" t="str">
        <f t="shared" si="117"/>
        <v>TRai_Frt</v>
      </c>
      <c r="AE411" s="266" t="str">
        <f t="shared" si="117"/>
        <v>WH14_15</v>
      </c>
      <c r="AF411" s="266">
        <f t="shared" si="118"/>
        <v>0.0244372230846757</v>
      </c>
      <c r="AG411" s="266" t="s">
        <v>132</v>
      </c>
      <c r="AH411" s="266" t="s">
        <v>21</v>
      </c>
      <c r="AL411" s="266" t="s">
        <v>150</v>
      </c>
      <c r="AM411" s="266" t="str">
        <f t="shared" si="119"/>
        <v>TRai_Frt</v>
      </c>
      <c r="AN411" s="266" t="str">
        <f t="shared" si="119"/>
        <v>WH14_15</v>
      </c>
      <c r="AO411" s="266">
        <f t="shared" si="120"/>
        <v>0.0252966565536165</v>
      </c>
      <c r="AP411" s="266" t="s">
        <v>132</v>
      </c>
      <c r="AQ411" s="266" t="s">
        <v>18</v>
      </c>
      <c r="AU411" s="266" t="s">
        <v>150</v>
      </c>
      <c r="AV411" s="266" t="str">
        <f t="shared" si="121"/>
        <v>TRai_Frt</v>
      </c>
      <c r="AW411" s="266" t="str">
        <f t="shared" si="121"/>
        <v>WH14_15</v>
      </c>
      <c r="AX411" s="266">
        <f t="shared" si="122"/>
        <v>0.0231546162990083</v>
      </c>
      <c r="AY411" s="266" t="s">
        <v>132</v>
      </c>
      <c r="AZ411" s="266" t="s">
        <v>17</v>
      </c>
      <c r="BD411" s="266" t="s">
        <v>150</v>
      </c>
      <c r="BE411" s="266" t="str">
        <f t="shared" si="123"/>
        <v>TRai_Frt</v>
      </c>
      <c r="BF411" s="266" t="str">
        <f t="shared" si="123"/>
        <v>WH14_15</v>
      </c>
      <c r="BG411" s="266">
        <f t="shared" si="106"/>
        <v>0.0252966565536165</v>
      </c>
      <c r="BH411" s="266" t="s">
        <v>132</v>
      </c>
      <c r="BI411" s="266" t="s">
        <v>19</v>
      </c>
      <c r="BM411" s="266" t="s">
        <v>150</v>
      </c>
      <c r="BN411" s="266" t="str">
        <f t="shared" si="124"/>
        <v>TRai_Frt</v>
      </c>
      <c r="BO411" s="266" t="str">
        <f t="shared" si="124"/>
        <v>WH14_15</v>
      </c>
      <c r="BP411" s="266">
        <f t="shared" si="125"/>
        <v>0.0231546162990083</v>
      </c>
      <c r="BQ411" s="266" t="s">
        <v>132</v>
      </c>
      <c r="BR411" s="266" t="s">
        <v>16</v>
      </c>
    </row>
    <row r="412" spans="11:70">
      <c r="K412" s="266" t="s">
        <v>150</v>
      </c>
      <c r="L412" s="266" t="str">
        <f t="shared" si="113"/>
        <v>TRai_Frt</v>
      </c>
      <c r="M412" s="266" t="str">
        <f t="shared" si="114"/>
        <v>WH16_17</v>
      </c>
      <c r="N412" s="266">
        <f t="shared" si="115"/>
        <v>0.0228058793544892</v>
      </c>
      <c r="O412" s="266" t="s">
        <v>132</v>
      </c>
      <c r="P412" s="266" t="s">
        <v>20</v>
      </c>
      <c r="T412" s="266" t="s">
        <v>150</v>
      </c>
      <c r="U412" s="266" t="str">
        <f t="shared" si="126"/>
        <v>TRai_Frt</v>
      </c>
      <c r="V412" s="266" t="str">
        <f t="shared" si="126"/>
        <v>WH16_17</v>
      </c>
      <c r="W412" s="266">
        <f t="shared" si="116"/>
        <v>0.0270225001421144</v>
      </c>
      <c r="X412" s="266" t="s">
        <v>132</v>
      </c>
      <c r="Y412" s="266" t="s">
        <v>15</v>
      </c>
      <c r="AC412" s="266" t="s">
        <v>150</v>
      </c>
      <c r="AD412" s="266" t="str">
        <f t="shared" si="117"/>
        <v>TRai_Frt</v>
      </c>
      <c r="AE412" s="266" t="str">
        <f t="shared" si="117"/>
        <v>WH16_17</v>
      </c>
      <c r="AF412" s="266">
        <f t="shared" si="118"/>
        <v>0.0257055276901567</v>
      </c>
      <c r="AG412" s="266" t="s">
        <v>132</v>
      </c>
      <c r="AH412" s="266" t="s">
        <v>21</v>
      </c>
      <c r="AL412" s="266" t="s">
        <v>150</v>
      </c>
      <c r="AM412" s="266" t="str">
        <f t="shared" si="119"/>
        <v>TRai_Frt</v>
      </c>
      <c r="AN412" s="266" t="str">
        <f t="shared" si="119"/>
        <v>WH16_17</v>
      </c>
      <c r="AO412" s="266">
        <f t="shared" si="120"/>
        <v>0.0253035348263485</v>
      </c>
      <c r="AP412" s="266" t="s">
        <v>132</v>
      </c>
      <c r="AQ412" s="266" t="s">
        <v>18</v>
      </c>
      <c r="AU412" s="266" t="s">
        <v>150</v>
      </c>
      <c r="AV412" s="266" t="str">
        <f t="shared" si="121"/>
        <v>TRai_Frt</v>
      </c>
      <c r="AW412" s="266" t="str">
        <f t="shared" si="121"/>
        <v>WH16_17</v>
      </c>
      <c r="AX412" s="266">
        <f t="shared" si="122"/>
        <v>0.0233585702637121</v>
      </c>
      <c r="AY412" s="266" t="s">
        <v>132</v>
      </c>
      <c r="AZ412" s="266" t="s">
        <v>17</v>
      </c>
      <c r="BD412" s="266" t="s">
        <v>150</v>
      </c>
      <c r="BE412" s="266" t="str">
        <f t="shared" si="123"/>
        <v>TRai_Frt</v>
      </c>
      <c r="BF412" s="266" t="str">
        <f t="shared" si="123"/>
        <v>WH16_17</v>
      </c>
      <c r="BG412" s="266">
        <f t="shared" si="106"/>
        <v>0.0253035348263485</v>
      </c>
      <c r="BH412" s="266" t="s">
        <v>132</v>
      </c>
      <c r="BI412" s="266" t="s">
        <v>19</v>
      </c>
      <c r="BM412" s="266" t="s">
        <v>150</v>
      </c>
      <c r="BN412" s="266" t="str">
        <f t="shared" si="124"/>
        <v>TRai_Frt</v>
      </c>
      <c r="BO412" s="266" t="str">
        <f t="shared" si="124"/>
        <v>WH16_17</v>
      </c>
      <c r="BP412" s="266">
        <f t="shared" si="125"/>
        <v>0.0233585702637121</v>
      </c>
      <c r="BQ412" s="266" t="s">
        <v>132</v>
      </c>
      <c r="BR412" s="266" t="s">
        <v>16</v>
      </c>
    </row>
    <row r="413" spans="11:70">
      <c r="K413" s="266" t="s">
        <v>150</v>
      </c>
      <c r="L413" s="266" t="str">
        <f t="shared" si="113"/>
        <v>TRai_Frt</v>
      </c>
      <c r="M413" s="266" t="str">
        <f t="shared" si="114"/>
        <v>WH18_19</v>
      </c>
      <c r="N413" s="266">
        <f t="shared" si="115"/>
        <v>0.0228335510535675</v>
      </c>
      <c r="O413" s="266" t="s">
        <v>132</v>
      </c>
      <c r="P413" s="266" t="s">
        <v>20</v>
      </c>
      <c r="T413" s="266" t="s">
        <v>150</v>
      </c>
      <c r="U413" s="266" t="str">
        <f t="shared" si="126"/>
        <v>TRai_Frt</v>
      </c>
      <c r="V413" s="266" t="str">
        <f t="shared" si="126"/>
        <v>WH18_19</v>
      </c>
      <c r="W413" s="266">
        <f t="shared" si="116"/>
        <v>0.0267517944660614</v>
      </c>
      <c r="X413" s="266" t="s">
        <v>132</v>
      </c>
      <c r="Y413" s="266" t="s">
        <v>15</v>
      </c>
      <c r="AC413" s="266" t="s">
        <v>150</v>
      </c>
      <c r="AD413" s="266" t="str">
        <f t="shared" si="117"/>
        <v>TRai_Frt</v>
      </c>
      <c r="AE413" s="266" t="str">
        <f t="shared" si="117"/>
        <v>WH18_19</v>
      </c>
      <c r="AF413" s="266">
        <f t="shared" si="118"/>
        <v>0.0255927943653416</v>
      </c>
      <c r="AG413" s="266" t="s">
        <v>132</v>
      </c>
      <c r="AH413" s="266" t="s">
        <v>21</v>
      </c>
      <c r="AL413" s="266" t="s">
        <v>150</v>
      </c>
      <c r="AM413" s="266" t="str">
        <f t="shared" si="119"/>
        <v>TRai_Frt</v>
      </c>
      <c r="AN413" s="266" t="str">
        <f t="shared" si="119"/>
        <v>WH18_19</v>
      </c>
      <c r="AO413" s="266">
        <f t="shared" si="120"/>
        <v>0.0249695860312862</v>
      </c>
      <c r="AP413" s="266" t="s">
        <v>132</v>
      </c>
      <c r="AQ413" s="266" t="s">
        <v>18</v>
      </c>
      <c r="AU413" s="266" t="s">
        <v>150</v>
      </c>
      <c r="AV413" s="266" t="str">
        <f t="shared" si="121"/>
        <v>TRai_Frt</v>
      </c>
      <c r="AW413" s="266" t="str">
        <f t="shared" si="121"/>
        <v>WH18_19</v>
      </c>
      <c r="AX413" s="266">
        <f t="shared" si="122"/>
        <v>0.023127630615324</v>
      </c>
      <c r="AY413" s="266" t="s">
        <v>132</v>
      </c>
      <c r="AZ413" s="266" t="s">
        <v>17</v>
      </c>
      <c r="BD413" s="266" t="s">
        <v>150</v>
      </c>
      <c r="BE413" s="266" t="str">
        <f t="shared" si="123"/>
        <v>TRai_Frt</v>
      </c>
      <c r="BF413" s="266" t="str">
        <f t="shared" si="123"/>
        <v>WH18_19</v>
      </c>
      <c r="BG413" s="266">
        <f t="shared" si="106"/>
        <v>0.0249695860312862</v>
      </c>
      <c r="BH413" s="266" t="s">
        <v>132</v>
      </c>
      <c r="BI413" s="266" t="s">
        <v>19</v>
      </c>
      <c r="BM413" s="266" t="s">
        <v>150</v>
      </c>
      <c r="BN413" s="266" t="str">
        <f t="shared" si="124"/>
        <v>TRai_Frt</v>
      </c>
      <c r="BO413" s="266" t="str">
        <f t="shared" si="124"/>
        <v>WH18_19</v>
      </c>
      <c r="BP413" s="266">
        <f t="shared" si="125"/>
        <v>0.023127630615324</v>
      </c>
      <c r="BQ413" s="266" t="s">
        <v>132</v>
      </c>
      <c r="BR413" s="266" t="s">
        <v>16</v>
      </c>
    </row>
    <row r="414" spans="11:70">
      <c r="K414" s="266" t="s">
        <v>150</v>
      </c>
      <c r="L414" s="266" t="str">
        <f t="shared" si="113"/>
        <v>TRai_Frt</v>
      </c>
      <c r="M414" s="266" t="str">
        <f t="shared" si="114"/>
        <v>WH20_21</v>
      </c>
      <c r="N414" s="266">
        <f t="shared" si="115"/>
        <v>0.0227154557821904</v>
      </c>
      <c r="O414" s="266" t="s">
        <v>132</v>
      </c>
      <c r="P414" s="266" t="s">
        <v>20</v>
      </c>
      <c r="T414" s="266" t="s">
        <v>150</v>
      </c>
      <c r="U414" s="266" t="str">
        <f t="shared" si="126"/>
        <v>TRai_Frt</v>
      </c>
      <c r="V414" s="266" t="str">
        <f t="shared" si="126"/>
        <v>WH20_21</v>
      </c>
      <c r="W414" s="266">
        <f t="shared" si="116"/>
        <v>0.0283933513791526</v>
      </c>
      <c r="X414" s="266" t="s">
        <v>132</v>
      </c>
      <c r="Y414" s="266" t="s">
        <v>15</v>
      </c>
      <c r="AC414" s="266" t="s">
        <v>150</v>
      </c>
      <c r="AD414" s="266" t="str">
        <f t="shared" si="117"/>
        <v>TRai_Frt</v>
      </c>
      <c r="AE414" s="266" t="str">
        <f t="shared" si="117"/>
        <v>WH20_21</v>
      </c>
      <c r="AF414" s="266">
        <f t="shared" si="118"/>
        <v>0.0251280963570105</v>
      </c>
      <c r="AG414" s="266" t="s">
        <v>132</v>
      </c>
      <c r="AH414" s="266" t="s">
        <v>21</v>
      </c>
      <c r="AL414" s="266" t="s">
        <v>150</v>
      </c>
      <c r="AM414" s="266" t="str">
        <f t="shared" si="119"/>
        <v>TRai_Frt</v>
      </c>
      <c r="AN414" s="266" t="str">
        <f t="shared" si="119"/>
        <v>WH20_21</v>
      </c>
      <c r="AO414" s="266">
        <f t="shared" si="120"/>
        <v>0.0251936667769471</v>
      </c>
      <c r="AP414" s="266" t="s">
        <v>132</v>
      </c>
      <c r="AQ414" s="266" t="s">
        <v>18</v>
      </c>
      <c r="AU414" s="266" t="s">
        <v>150</v>
      </c>
      <c r="AV414" s="266" t="str">
        <f t="shared" si="121"/>
        <v>TRai_Frt</v>
      </c>
      <c r="AW414" s="266" t="str">
        <f t="shared" si="121"/>
        <v>WH20_21</v>
      </c>
      <c r="AX414" s="266">
        <f t="shared" si="122"/>
        <v>0.0230669226777415</v>
      </c>
      <c r="AY414" s="266" t="s">
        <v>132</v>
      </c>
      <c r="AZ414" s="266" t="s">
        <v>17</v>
      </c>
      <c r="BD414" s="266" t="s">
        <v>150</v>
      </c>
      <c r="BE414" s="266" t="str">
        <f t="shared" si="123"/>
        <v>TRai_Frt</v>
      </c>
      <c r="BF414" s="266" t="str">
        <f t="shared" si="123"/>
        <v>WH20_21</v>
      </c>
      <c r="BG414" s="266">
        <f t="shared" si="106"/>
        <v>0.0251936667769471</v>
      </c>
      <c r="BH414" s="266" t="s">
        <v>132</v>
      </c>
      <c r="BI414" s="266" t="s">
        <v>19</v>
      </c>
      <c r="BM414" s="266" t="s">
        <v>150</v>
      </c>
      <c r="BN414" s="266" t="str">
        <f t="shared" si="124"/>
        <v>TRai_Frt</v>
      </c>
      <c r="BO414" s="266" t="str">
        <f t="shared" si="124"/>
        <v>WH20_21</v>
      </c>
      <c r="BP414" s="266">
        <f t="shared" si="125"/>
        <v>0.0230669226777415</v>
      </c>
      <c r="BQ414" s="266" t="s">
        <v>132</v>
      </c>
      <c r="BR414" s="266" t="s">
        <v>16</v>
      </c>
    </row>
    <row r="415" spans="11:70">
      <c r="K415" s="330" t="s">
        <v>150</v>
      </c>
      <c r="L415" s="266" t="str">
        <f t="shared" si="113"/>
        <v>TRai_Frt</v>
      </c>
      <c r="M415" s="266" t="str">
        <f t="shared" si="114"/>
        <v>WH22_23</v>
      </c>
      <c r="N415" s="266">
        <f t="shared" si="115"/>
        <v>0.0228898262899369</v>
      </c>
      <c r="O415" s="266" t="s">
        <v>132</v>
      </c>
      <c r="P415" s="266" t="s">
        <v>20</v>
      </c>
      <c r="T415" s="266" t="s">
        <v>150</v>
      </c>
      <c r="U415" s="266" t="str">
        <f t="shared" si="126"/>
        <v>TRai_Frt</v>
      </c>
      <c r="V415" s="266" t="str">
        <f t="shared" si="126"/>
        <v>WH22_23</v>
      </c>
      <c r="W415" s="266">
        <f t="shared" si="116"/>
        <v>0.0283097816617008</v>
      </c>
      <c r="X415" s="266" t="s">
        <v>132</v>
      </c>
      <c r="Y415" s="266" t="s">
        <v>15</v>
      </c>
      <c r="AC415" s="266" t="s">
        <v>150</v>
      </c>
      <c r="AD415" s="266" t="str">
        <f t="shared" si="117"/>
        <v>TRai_Frt</v>
      </c>
      <c r="AE415" s="266" t="str">
        <f t="shared" si="117"/>
        <v>WH22_23</v>
      </c>
      <c r="AF415" s="266">
        <f t="shared" si="118"/>
        <v>0.0254920738775338</v>
      </c>
      <c r="AG415" s="266" t="s">
        <v>132</v>
      </c>
      <c r="AH415" s="266" t="s">
        <v>21</v>
      </c>
      <c r="AL415" s="266" t="s">
        <v>150</v>
      </c>
      <c r="AM415" s="266" t="str">
        <f t="shared" si="119"/>
        <v>TRai_Frt</v>
      </c>
      <c r="AN415" s="266" t="str">
        <f t="shared" si="119"/>
        <v>WH22_23</v>
      </c>
      <c r="AO415" s="266">
        <f t="shared" si="120"/>
        <v>0.025793097568826</v>
      </c>
      <c r="AP415" s="266" t="s">
        <v>132</v>
      </c>
      <c r="AQ415" s="266" t="s">
        <v>18</v>
      </c>
      <c r="AU415" s="266" t="s">
        <v>150</v>
      </c>
      <c r="AV415" s="266" t="str">
        <f t="shared" si="121"/>
        <v>TRai_Frt</v>
      </c>
      <c r="AW415" s="266" t="str">
        <f t="shared" si="121"/>
        <v>WH22_23</v>
      </c>
      <c r="AX415" s="266">
        <f t="shared" si="122"/>
        <v>0.0246581494217923</v>
      </c>
      <c r="AY415" s="266" t="s">
        <v>132</v>
      </c>
      <c r="AZ415" s="266" t="s">
        <v>17</v>
      </c>
      <c r="BD415" s="266" t="s">
        <v>150</v>
      </c>
      <c r="BE415" s="266" t="str">
        <f t="shared" si="123"/>
        <v>TRai_Frt</v>
      </c>
      <c r="BF415" s="266" t="str">
        <f t="shared" si="123"/>
        <v>WH22_23</v>
      </c>
      <c r="BG415" s="266">
        <f t="shared" si="106"/>
        <v>0.025793097568826</v>
      </c>
      <c r="BH415" s="266" t="s">
        <v>132</v>
      </c>
      <c r="BI415" s="266" t="s">
        <v>19</v>
      </c>
      <c r="BM415" s="266" t="s">
        <v>150</v>
      </c>
      <c r="BN415" s="266" t="str">
        <f t="shared" si="124"/>
        <v>TRai_Frt</v>
      </c>
      <c r="BO415" s="266" t="str">
        <f t="shared" si="124"/>
        <v>WH22_23</v>
      </c>
      <c r="BP415" s="266">
        <f t="shared" si="125"/>
        <v>0.0246581494217923</v>
      </c>
      <c r="BQ415" s="266" t="s">
        <v>132</v>
      </c>
      <c r="BR415" s="266" t="s">
        <v>16</v>
      </c>
    </row>
    <row r="416" spans="11:70">
      <c r="K416" s="266" t="s">
        <v>150</v>
      </c>
      <c r="L416" s="266" t="str">
        <f>C17</f>
        <v>TRai_Pas</v>
      </c>
      <c r="M416" s="266" t="str">
        <f t="shared" si="114"/>
        <v>RH0_1</v>
      </c>
      <c r="N416" s="266">
        <f t="shared" si="115"/>
        <v>0.0207246590371655</v>
      </c>
      <c r="O416" s="266" t="s">
        <v>132</v>
      </c>
      <c r="P416" s="266" t="s">
        <v>20</v>
      </c>
      <c r="T416" s="266" t="s">
        <v>150</v>
      </c>
      <c r="U416" s="266" t="str">
        <f t="shared" si="126"/>
        <v>TRai_Pas</v>
      </c>
      <c r="V416" s="266" t="str">
        <f t="shared" si="126"/>
        <v>RH0_1</v>
      </c>
      <c r="W416" s="266">
        <f t="shared" si="116"/>
        <v>0.0211149417251545</v>
      </c>
      <c r="X416" s="266" t="s">
        <v>132</v>
      </c>
      <c r="Y416" s="266" t="s">
        <v>15</v>
      </c>
      <c r="AC416" s="266" t="s">
        <v>150</v>
      </c>
      <c r="AD416" s="266" t="str">
        <f t="shared" ref="AD416:AE463" si="127">U416</f>
        <v>TRai_Pas</v>
      </c>
      <c r="AE416" s="266" t="str">
        <f t="shared" si="127"/>
        <v>RH0_1</v>
      </c>
      <c r="AF416" s="266">
        <f t="shared" si="118"/>
        <v>0.0215588607712188</v>
      </c>
      <c r="AG416" s="266" t="s">
        <v>132</v>
      </c>
      <c r="AH416" s="266" t="s">
        <v>21</v>
      </c>
      <c r="AL416" s="266" t="s">
        <v>150</v>
      </c>
      <c r="AM416" s="266" t="str">
        <f t="shared" ref="AM416:AN463" si="128">AD416</f>
        <v>TRai_Pas</v>
      </c>
      <c r="AN416" s="266" t="str">
        <f t="shared" si="128"/>
        <v>RH0_1</v>
      </c>
      <c r="AO416" s="266">
        <f t="shared" si="120"/>
        <v>0.0211002816156798</v>
      </c>
      <c r="AP416" s="266" t="s">
        <v>132</v>
      </c>
      <c r="AQ416" s="266" t="s">
        <v>18</v>
      </c>
      <c r="AU416" s="266" t="s">
        <v>150</v>
      </c>
      <c r="AV416" s="266" t="str">
        <f t="shared" ref="AV416:AW463" si="129">AM416</f>
        <v>TRai_Pas</v>
      </c>
      <c r="AW416" s="266" t="str">
        <f t="shared" si="129"/>
        <v>RH0_1</v>
      </c>
      <c r="AX416" s="266">
        <f t="shared" si="122"/>
        <v>0.0216553453978117</v>
      </c>
      <c r="AY416" s="266" t="s">
        <v>132</v>
      </c>
      <c r="AZ416" s="266" t="s">
        <v>17</v>
      </c>
      <c r="BD416" s="266" t="s">
        <v>150</v>
      </c>
      <c r="BE416" s="266" t="str">
        <f t="shared" ref="BE416:BF463" si="130">AV416</f>
        <v>TRai_Pas</v>
      </c>
      <c r="BF416" s="266" t="str">
        <f t="shared" si="130"/>
        <v>RH0_1</v>
      </c>
      <c r="BG416" s="266">
        <f t="shared" si="106"/>
        <v>0.0211002816156798</v>
      </c>
      <c r="BH416" s="266" t="s">
        <v>132</v>
      </c>
      <c r="BI416" s="266" t="s">
        <v>19</v>
      </c>
      <c r="BM416" s="266" t="s">
        <v>150</v>
      </c>
      <c r="BN416" s="266" t="str">
        <f t="shared" ref="BN416:BO463" si="131">BE416</f>
        <v>TRai_Pas</v>
      </c>
      <c r="BO416" s="266" t="str">
        <f t="shared" si="131"/>
        <v>RH0_1</v>
      </c>
      <c r="BP416" s="266">
        <f t="shared" si="125"/>
        <v>0.0216553453978117</v>
      </c>
      <c r="BQ416" s="266" t="s">
        <v>132</v>
      </c>
      <c r="BR416" s="266" t="s">
        <v>16</v>
      </c>
    </row>
    <row r="417" spans="11:70">
      <c r="K417" s="266" t="s">
        <v>150</v>
      </c>
      <c r="L417" s="266" t="str">
        <f t="shared" ref="L417:L463" si="132">L416</f>
        <v>TRai_Pas</v>
      </c>
      <c r="M417" s="266" t="str">
        <f t="shared" si="114"/>
        <v>RH2_3</v>
      </c>
      <c r="N417" s="266">
        <f t="shared" si="115"/>
        <v>0.0206069139508455</v>
      </c>
      <c r="O417" s="266" t="s">
        <v>132</v>
      </c>
      <c r="P417" s="266" t="s">
        <v>20</v>
      </c>
      <c r="T417" s="266" t="s">
        <v>150</v>
      </c>
      <c r="U417" s="266" t="str">
        <f t="shared" ref="U417:V463" si="133">L417</f>
        <v>TRai_Pas</v>
      </c>
      <c r="V417" s="266" t="str">
        <f t="shared" si="133"/>
        <v>RH2_3</v>
      </c>
      <c r="W417" s="266">
        <f t="shared" si="116"/>
        <v>0.019269377650939</v>
      </c>
      <c r="X417" s="266" t="s">
        <v>132</v>
      </c>
      <c r="Y417" s="266" t="s">
        <v>15</v>
      </c>
      <c r="AC417" s="266" t="s">
        <v>150</v>
      </c>
      <c r="AD417" s="266" t="str">
        <f t="shared" si="127"/>
        <v>TRai_Pas</v>
      </c>
      <c r="AE417" s="266" t="str">
        <f t="shared" si="127"/>
        <v>RH2_3</v>
      </c>
      <c r="AF417" s="266">
        <f t="shared" si="118"/>
        <v>0.021716461727875</v>
      </c>
      <c r="AG417" s="266" t="s">
        <v>132</v>
      </c>
      <c r="AH417" s="266" t="s">
        <v>21</v>
      </c>
      <c r="AL417" s="266" t="s">
        <v>150</v>
      </c>
      <c r="AM417" s="266" t="str">
        <f t="shared" si="128"/>
        <v>TRai_Pas</v>
      </c>
      <c r="AN417" s="266" t="str">
        <f t="shared" si="128"/>
        <v>RH2_3</v>
      </c>
      <c r="AO417" s="266">
        <f t="shared" si="120"/>
        <v>0.0202044634746338</v>
      </c>
      <c r="AP417" s="266" t="s">
        <v>132</v>
      </c>
      <c r="AQ417" s="266" t="s">
        <v>18</v>
      </c>
      <c r="AU417" s="266" t="s">
        <v>150</v>
      </c>
      <c r="AV417" s="266" t="str">
        <f t="shared" si="129"/>
        <v>TRai_Pas</v>
      </c>
      <c r="AW417" s="266" t="str">
        <f t="shared" si="129"/>
        <v>RH2_3</v>
      </c>
      <c r="AX417" s="266">
        <f t="shared" si="122"/>
        <v>0.0197617928172299</v>
      </c>
      <c r="AY417" s="266" t="s">
        <v>132</v>
      </c>
      <c r="AZ417" s="266" t="s">
        <v>17</v>
      </c>
      <c r="BD417" s="266" t="s">
        <v>150</v>
      </c>
      <c r="BE417" s="266" t="str">
        <f t="shared" si="130"/>
        <v>TRai_Pas</v>
      </c>
      <c r="BF417" s="266" t="str">
        <f t="shared" si="130"/>
        <v>RH2_3</v>
      </c>
      <c r="BG417" s="266">
        <f t="shared" ref="BG417:BG463" si="134">AO417</f>
        <v>0.0202044634746338</v>
      </c>
      <c r="BH417" s="266" t="s">
        <v>132</v>
      </c>
      <c r="BI417" s="266" t="s">
        <v>19</v>
      </c>
      <c r="BM417" s="266" t="s">
        <v>150</v>
      </c>
      <c r="BN417" s="266" t="str">
        <f t="shared" si="131"/>
        <v>TRai_Pas</v>
      </c>
      <c r="BO417" s="266" t="str">
        <f t="shared" si="131"/>
        <v>RH2_3</v>
      </c>
      <c r="BP417" s="266">
        <f t="shared" si="125"/>
        <v>0.0197617928172299</v>
      </c>
      <c r="BQ417" s="266" t="s">
        <v>132</v>
      </c>
      <c r="BR417" s="266" t="s">
        <v>16</v>
      </c>
    </row>
    <row r="418" spans="11:70">
      <c r="K418" s="266" t="s">
        <v>150</v>
      </c>
      <c r="L418" s="266" t="str">
        <f t="shared" si="132"/>
        <v>TRai_Pas</v>
      </c>
      <c r="M418" s="266" t="str">
        <f t="shared" si="114"/>
        <v>RH4_5</v>
      </c>
      <c r="N418" s="266">
        <f t="shared" si="115"/>
        <v>0.0199087438710615</v>
      </c>
      <c r="O418" s="266" t="s">
        <v>132</v>
      </c>
      <c r="P418" s="266" t="s">
        <v>20</v>
      </c>
      <c r="T418" s="266" t="s">
        <v>150</v>
      </c>
      <c r="U418" s="266" t="str">
        <f t="shared" si="133"/>
        <v>TRai_Pas</v>
      </c>
      <c r="V418" s="266" t="str">
        <f t="shared" si="133"/>
        <v>RH4_5</v>
      </c>
      <c r="W418" s="266">
        <f t="shared" si="116"/>
        <v>0.0185538915735157</v>
      </c>
      <c r="X418" s="266" t="s">
        <v>132</v>
      </c>
      <c r="Y418" s="266" t="s">
        <v>15</v>
      </c>
      <c r="AC418" s="266" t="s">
        <v>150</v>
      </c>
      <c r="AD418" s="266" t="str">
        <f t="shared" si="127"/>
        <v>TRai_Pas</v>
      </c>
      <c r="AE418" s="266" t="str">
        <f t="shared" si="127"/>
        <v>RH4_5</v>
      </c>
      <c r="AF418" s="266">
        <f t="shared" si="118"/>
        <v>0.0210410330240004</v>
      </c>
      <c r="AG418" s="266" t="s">
        <v>132</v>
      </c>
      <c r="AH418" s="266" t="s">
        <v>21</v>
      </c>
      <c r="AL418" s="266" t="s">
        <v>150</v>
      </c>
      <c r="AM418" s="266" t="str">
        <f t="shared" si="128"/>
        <v>TRai_Pas</v>
      </c>
      <c r="AN418" s="266" t="str">
        <f t="shared" si="128"/>
        <v>RH4_5</v>
      </c>
      <c r="AO418" s="266">
        <f t="shared" si="120"/>
        <v>0.0191598666763358</v>
      </c>
      <c r="AP418" s="266" t="s">
        <v>132</v>
      </c>
      <c r="AQ418" s="266" t="s">
        <v>18</v>
      </c>
      <c r="AU418" s="266" t="s">
        <v>150</v>
      </c>
      <c r="AV418" s="266" t="str">
        <f t="shared" si="129"/>
        <v>TRai_Pas</v>
      </c>
      <c r="AW418" s="266" t="str">
        <f t="shared" si="129"/>
        <v>RH4_5</v>
      </c>
      <c r="AX418" s="266">
        <f t="shared" si="122"/>
        <v>0.0176014946901204</v>
      </c>
      <c r="AY418" s="266" t="s">
        <v>132</v>
      </c>
      <c r="AZ418" s="266" t="s">
        <v>17</v>
      </c>
      <c r="BD418" s="266" t="s">
        <v>150</v>
      </c>
      <c r="BE418" s="266" t="str">
        <f t="shared" si="130"/>
        <v>TRai_Pas</v>
      </c>
      <c r="BF418" s="266" t="str">
        <f t="shared" si="130"/>
        <v>RH4_5</v>
      </c>
      <c r="BG418" s="266">
        <f t="shared" si="134"/>
        <v>0.0191598666763358</v>
      </c>
      <c r="BH418" s="266" t="s">
        <v>132</v>
      </c>
      <c r="BI418" s="266" t="s">
        <v>19</v>
      </c>
      <c r="BM418" s="266" t="s">
        <v>150</v>
      </c>
      <c r="BN418" s="266" t="str">
        <f t="shared" si="131"/>
        <v>TRai_Pas</v>
      </c>
      <c r="BO418" s="266" t="str">
        <f t="shared" si="131"/>
        <v>RH4_5</v>
      </c>
      <c r="BP418" s="266">
        <f t="shared" si="125"/>
        <v>0.0176014946901204</v>
      </c>
      <c r="BQ418" s="266" t="s">
        <v>132</v>
      </c>
      <c r="BR418" s="266" t="s">
        <v>16</v>
      </c>
    </row>
    <row r="419" spans="11:70">
      <c r="K419" s="330" t="s">
        <v>150</v>
      </c>
      <c r="L419" s="266" t="str">
        <f t="shared" si="132"/>
        <v>TRai_Pas</v>
      </c>
      <c r="M419" s="266" t="str">
        <f t="shared" si="114"/>
        <v>RH6_7</v>
      </c>
      <c r="N419" s="266">
        <f t="shared" si="115"/>
        <v>0.019131142691048</v>
      </c>
      <c r="O419" s="266" t="s">
        <v>132</v>
      </c>
      <c r="P419" s="266" t="s">
        <v>20</v>
      </c>
      <c r="T419" s="266" t="s">
        <v>150</v>
      </c>
      <c r="U419" s="266" t="str">
        <f t="shared" si="133"/>
        <v>TRai_Pas</v>
      </c>
      <c r="V419" s="266" t="str">
        <f t="shared" si="133"/>
        <v>RH6_7</v>
      </c>
      <c r="W419" s="266">
        <f t="shared" si="116"/>
        <v>0.0188033521186996</v>
      </c>
      <c r="X419" s="266" t="s">
        <v>132</v>
      </c>
      <c r="Y419" s="266" t="s">
        <v>15</v>
      </c>
      <c r="AC419" s="266" t="s">
        <v>150</v>
      </c>
      <c r="AD419" s="266" t="str">
        <f t="shared" si="127"/>
        <v>TRai_Pas</v>
      </c>
      <c r="AE419" s="266" t="str">
        <f t="shared" si="127"/>
        <v>RH6_7</v>
      </c>
      <c r="AF419" s="266">
        <f t="shared" si="118"/>
        <v>0.0186236423856643</v>
      </c>
      <c r="AG419" s="266" t="s">
        <v>132</v>
      </c>
      <c r="AH419" s="266" t="s">
        <v>21</v>
      </c>
      <c r="AL419" s="266" t="s">
        <v>150</v>
      </c>
      <c r="AM419" s="266" t="str">
        <f t="shared" si="128"/>
        <v>TRai_Pas</v>
      </c>
      <c r="AN419" s="266" t="str">
        <f t="shared" si="128"/>
        <v>RH6_7</v>
      </c>
      <c r="AO419" s="266">
        <f t="shared" si="120"/>
        <v>0.0183190275812949</v>
      </c>
      <c r="AP419" s="266" t="s">
        <v>132</v>
      </c>
      <c r="AQ419" s="266" t="s">
        <v>18</v>
      </c>
      <c r="AU419" s="266" t="s">
        <v>150</v>
      </c>
      <c r="AV419" s="266" t="str">
        <f t="shared" si="129"/>
        <v>TRai_Pas</v>
      </c>
      <c r="AW419" s="266" t="str">
        <f t="shared" si="129"/>
        <v>RH6_7</v>
      </c>
      <c r="AX419" s="266">
        <f t="shared" si="122"/>
        <v>0.0167442934477807</v>
      </c>
      <c r="AY419" s="266" t="s">
        <v>132</v>
      </c>
      <c r="AZ419" s="266" t="s">
        <v>17</v>
      </c>
      <c r="BD419" s="266" t="s">
        <v>150</v>
      </c>
      <c r="BE419" s="266" t="str">
        <f t="shared" si="130"/>
        <v>TRai_Pas</v>
      </c>
      <c r="BF419" s="266" t="str">
        <f t="shared" si="130"/>
        <v>RH6_7</v>
      </c>
      <c r="BG419" s="266">
        <f t="shared" si="134"/>
        <v>0.0183190275812949</v>
      </c>
      <c r="BH419" s="266" t="s">
        <v>132</v>
      </c>
      <c r="BI419" s="266" t="s">
        <v>19</v>
      </c>
      <c r="BM419" s="266" t="s">
        <v>150</v>
      </c>
      <c r="BN419" s="266" t="str">
        <f t="shared" si="131"/>
        <v>TRai_Pas</v>
      </c>
      <c r="BO419" s="266" t="str">
        <f t="shared" si="131"/>
        <v>RH6_7</v>
      </c>
      <c r="BP419" s="266">
        <f t="shared" si="125"/>
        <v>0.0167442934477807</v>
      </c>
      <c r="BQ419" s="266" t="s">
        <v>132</v>
      </c>
      <c r="BR419" s="266" t="s">
        <v>16</v>
      </c>
    </row>
    <row r="420" spans="11:70">
      <c r="K420" s="266" t="s">
        <v>150</v>
      </c>
      <c r="L420" s="266" t="str">
        <f t="shared" si="132"/>
        <v>TRai_Pas</v>
      </c>
      <c r="M420" s="266" t="str">
        <f t="shared" si="114"/>
        <v>RH8_9</v>
      </c>
      <c r="N420" s="266">
        <f t="shared" si="115"/>
        <v>0.0188308994526831</v>
      </c>
      <c r="O420" s="266" t="s">
        <v>132</v>
      </c>
      <c r="P420" s="266" t="s">
        <v>20</v>
      </c>
      <c r="T420" s="266" t="s">
        <v>150</v>
      </c>
      <c r="U420" s="266" t="str">
        <f t="shared" si="133"/>
        <v>TRai_Pas</v>
      </c>
      <c r="V420" s="266" t="str">
        <f t="shared" si="133"/>
        <v>RH8_9</v>
      </c>
      <c r="W420" s="266">
        <f t="shared" si="116"/>
        <v>0.0202757842956449</v>
      </c>
      <c r="X420" s="266" t="s">
        <v>132</v>
      </c>
      <c r="Y420" s="266" t="s">
        <v>15</v>
      </c>
      <c r="AC420" s="266" t="s">
        <v>150</v>
      </c>
      <c r="AD420" s="266" t="str">
        <f t="shared" si="127"/>
        <v>TRai_Pas</v>
      </c>
      <c r="AE420" s="266" t="str">
        <f t="shared" si="127"/>
        <v>RH8_9</v>
      </c>
      <c r="AF420" s="266">
        <f t="shared" si="118"/>
        <v>0.0171569347582401</v>
      </c>
      <c r="AG420" s="266" t="s">
        <v>132</v>
      </c>
      <c r="AH420" s="266" t="s">
        <v>21</v>
      </c>
      <c r="AL420" s="266" t="s">
        <v>150</v>
      </c>
      <c r="AM420" s="266" t="str">
        <f t="shared" si="128"/>
        <v>TRai_Pas</v>
      </c>
      <c r="AN420" s="266" t="str">
        <f t="shared" si="128"/>
        <v>RH8_9</v>
      </c>
      <c r="AO420" s="266">
        <f t="shared" si="120"/>
        <v>0.0183672329720752</v>
      </c>
      <c r="AP420" s="266" t="s">
        <v>132</v>
      </c>
      <c r="AQ420" s="266" t="s">
        <v>18</v>
      </c>
      <c r="AU420" s="266" t="s">
        <v>150</v>
      </c>
      <c r="AV420" s="266" t="str">
        <f t="shared" si="129"/>
        <v>TRai_Pas</v>
      </c>
      <c r="AW420" s="266" t="str">
        <f t="shared" si="129"/>
        <v>RH8_9</v>
      </c>
      <c r="AX420" s="266">
        <f t="shared" si="122"/>
        <v>0.0168878417223846</v>
      </c>
      <c r="AY420" s="266" t="s">
        <v>132</v>
      </c>
      <c r="AZ420" s="266" t="s">
        <v>17</v>
      </c>
      <c r="BD420" s="266" t="s">
        <v>150</v>
      </c>
      <c r="BE420" s="266" t="str">
        <f t="shared" si="130"/>
        <v>TRai_Pas</v>
      </c>
      <c r="BF420" s="266" t="str">
        <f t="shared" si="130"/>
        <v>RH8_9</v>
      </c>
      <c r="BG420" s="266">
        <f t="shared" si="134"/>
        <v>0.0183672329720752</v>
      </c>
      <c r="BH420" s="266" t="s">
        <v>132</v>
      </c>
      <c r="BI420" s="266" t="s">
        <v>19</v>
      </c>
      <c r="BM420" s="266" t="s">
        <v>150</v>
      </c>
      <c r="BN420" s="266" t="str">
        <f t="shared" si="131"/>
        <v>TRai_Pas</v>
      </c>
      <c r="BO420" s="266" t="str">
        <f t="shared" si="131"/>
        <v>RH8_9</v>
      </c>
      <c r="BP420" s="266">
        <f t="shared" si="125"/>
        <v>0.0168878417223846</v>
      </c>
      <c r="BQ420" s="266" t="s">
        <v>132</v>
      </c>
      <c r="BR420" s="266" t="s">
        <v>16</v>
      </c>
    </row>
    <row r="421" spans="11:70">
      <c r="K421" s="266" t="s">
        <v>150</v>
      </c>
      <c r="L421" s="266" t="str">
        <f t="shared" si="132"/>
        <v>TRai_Pas</v>
      </c>
      <c r="M421" s="266" t="str">
        <f t="shared" si="114"/>
        <v>RH10_11</v>
      </c>
      <c r="N421" s="266">
        <f t="shared" si="115"/>
        <v>0.0188922096207154</v>
      </c>
      <c r="O421" s="266" t="s">
        <v>132</v>
      </c>
      <c r="P421" s="266" t="s">
        <v>20</v>
      </c>
      <c r="T421" s="266" t="s">
        <v>150</v>
      </c>
      <c r="U421" s="266" t="str">
        <f t="shared" si="133"/>
        <v>TRai_Pas</v>
      </c>
      <c r="V421" s="266" t="str">
        <f t="shared" si="133"/>
        <v>RH10_11</v>
      </c>
      <c r="W421" s="266">
        <f t="shared" si="116"/>
        <v>0.0226727094068072</v>
      </c>
      <c r="X421" s="266" t="s">
        <v>132</v>
      </c>
      <c r="Y421" s="266" t="s">
        <v>15</v>
      </c>
      <c r="AC421" s="266" t="s">
        <v>150</v>
      </c>
      <c r="AD421" s="266" t="str">
        <f t="shared" si="127"/>
        <v>TRai_Pas</v>
      </c>
      <c r="AE421" s="266" t="str">
        <f t="shared" si="127"/>
        <v>RH10_11</v>
      </c>
      <c r="AF421" s="266">
        <f t="shared" si="118"/>
        <v>0.016996069788382</v>
      </c>
      <c r="AG421" s="266" t="s">
        <v>132</v>
      </c>
      <c r="AH421" s="266" t="s">
        <v>21</v>
      </c>
      <c r="AL421" s="266" t="s">
        <v>150</v>
      </c>
      <c r="AM421" s="266" t="str">
        <f t="shared" si="128"/>
        <v>TRai_Pas</v>
      </c>
      <c r="AN421" s="266" t="str">
        <f t="shared" si="128"/>
        <v>RH10_11</v>
      </c>
      <c r="AO421" s="266">
        <f t="shared" si="120"/>
        <v>0.0195161233742294</v>
      </c>
      <c r="AP421" s="266" t="s">
        <v>132</v>
      </c>
      <c r="AQ421" s="266" t="s">
        <v>18</v>
      </c>
      <c r="AU421" s="266" t="s">
        <v>150</v>
      </c>
      <c r="AV421" s="266" t="str">
        <f t="shared" si="129"/>
        <v>TRai_Pas</v>
      </c>
      <c r="AW421" s="266" t="str">
        <f t="shared" si="129"/>
        <v>RH10_11</v>
      </c>
      <c r="AX421" s="266">
        <f t="shared" si="122"/>
        <v>0.0187422674180833</v>
      </c>
      <c r="AY421" s="266" t="s">
        <v>132</v>
      </c>
      <c r="AZ421" s="266" t="s">
        <v>17</v>
      </c>
      <c r="BD421" s="266" t="s">
        <v>150</v>
      </c>
      <c r="BE421" s="266" t="str">
        <f t="shared" si="130"/>
        <v>TRai_Pas</v>
      </c>
      <c r="BF421" s="266" t="str">
        <f t="shared" si="130"/>
        <v>RH10_11</v>
      </c>
      <c r="BG421" s="266">
        <f t="shared" si="134"/>
        <v>0.0195161233742294</v>
      </c>
      <c r="BH421" s="266" t="s">
        <v>132</v>
      </c>
      <c r="BI421" s="266" t="s">
        <v>19</v>
      </c>
      <c r="BM421" s="266" t="s">
        <v>150</v>
      </c>
      <c r="BN421" s="266" t="str">
        <f t="shared" si="131"/>
        <v>TRai_Pas</v>
      </c>
      <c r="BO421" s="266" t="str">
        <f t="shared" si="131"/>
        <v>RH10_11</v>
      </c>
      <c r="BP421" s="266">
        <f t="shared" si="125"/>
        <v>0.0187422674180833</v>
      </c>
      <c r="BQ421" s="266" t="s">
        <v>132</v>
      </c>
      <c r="BR421" s="266" t="s">
        <v>16</v>
      </c>
    </row>
    <row r="422" spans="11:70">
      <c r="K422" s="266" t="s">
        <v>150</v>
      </c>
      <c r="L422" s="266" t="str">
        <f t="shared" si="132"/>
        <v>TRai_Pas</v>
      </c>
      <c r="M422" s="266" t="str">
        <f t="shared" si="114"/>
        <v>RH12_13</v>
      </c>
      <c r="N422" s="266">
        <f t="shared" si="115"/>
        <v>0.0197356728752531</v>
      </c>
      <c r="O422" s="266" t="s">
        <v>132</v>
      </c>
      <c r="P422" s="266" t="s">
        <v>20</v>
      </c>
      <c r="T422" s="266" t="s">
        <v>150</v>
      </c>
      <c r="U422" s="266" t="str">
        <f t="shared" si="133"/>
        <v>TRai_Pas</v>
      </c>
      <c r="V422" s="266" t="str">
        <f t="shared" si="133"/>
        <v>RH12_13</v>
      </c>
      <c r="W422" s="266">
        <f t="shared" si="116"/>
        <v>0.0227084613240583</v>
      </c>
      <c r="X422" s="266" t="s">
        <v>132</v>
      </c>
      <c r="Y422" s="266" t="s">
        <v>15</v>
      </c>
      <c r="AC422" s="266" t="s">
        <v>150</v>
      </c>
      <c r="AD422" s="266" t="str">
        <f t="shared" si="127"/>
        <v>TRai_Pas</v>
      </c>
      <c r="AE422" s="266" t="str">
        <f t="shared" si="127"/>
        <v>RH12_13</v>
      </c>
      <c r="AF422" s="266">
        <f t="shared" si="118"/>
        <v>0.0181900219421491</v>
      </c>
      <c r="AG422" s="266" t="s">
        <v>132</v>
      </c>
      <c r="AH422" s="266" t="s">
        <v>21</v>
      </c>
      <c r="AL422" s="266" t="s">
        <v>150</v>
      </c>
      <c r="AM422" s="266" t="str">
        <f t="shared" si="128"/>
        <v>TRai_Pas</v>
      </c>
      <c r="AN422" s="266" t="str">
        <f t="shared" si="128"/>
        <v>RH12_13</v>
      </c>
      <c r="AO422" s="266">
        <f t="shared" si="120"/>
        <v>0.0203929774116346</v>
      </c>
      <c r="AP422" s="266" t="s">
        <v>132</v>
      </c>
      <c r="AQ422" s="266" t="s">
        <v>18</v>
      </c>
      <c r="AU422" s="266" t="s">
        <v>150</v>
      </c>
      <c r="AV422" s="266" t="str">
        <f t="shared" si="129"/>
        <v>TRai_Pas</v>
      </c>
      <c r="AW422" s="266" t="str">
        <f t="shared" si="129"/>
        <v>RH12_13</v>
      </c>
      <c r="AX422" s="266">
        <f t="shared" si="122"/>
        <v>0.0203766512243404</v>
      </c>
      <c r="AY422" s="266" t="s">
        <v>132</v>
      </c>
      <c r="AZ422" s="266" t="s">
        <v>17</v>
      </c>
      <c r="BD422" s="266" t="s">
        <v>150</v>
      </c>
      <c r="BE422" s="266" t="str">
        <f t="shared" si="130"/>
        <v>TRai_Pas</v>
      </c>
      <c r="BF422" s="266" t="str">
        <f t="shared" si="130"/>
        <v>RH12_13</v>
      </c>
      <c r="BG422" s="266">
        <f t="shared" si="134"/>
        <v>0.0203929774116346</v>
      </c>
      <c r="BH422" s="266" t="s">
        <v>132</v>
      </c>
      <c r="BI422" s="266" t="s">
        <v>19</v>
      </c>
      <c r="BM422" s="266" t="s">
        <v>150</v>
      </c>
      <c r="BN422" s="266" t="str">
        <f t="shared" si="131"/>
        <v>TRai_Pas</v>
      </c>
      <c r="BO422" s="266" t="str">
        <f t="shared" si="131"/>
        <v>RH12_13</v>
      </c>
      <c r="BP422" s="266">
        <f t="shared" si="125"/>
        <v>0.0203766512243404</v>
      </c>
      <c r="BQ422" s="266" t="s">
        <v>132</v>
      </c>
      <c r="BR422" s="266" t="s">
        <v>16</v>
      </c>
    </row>
    <row r="423" spans="11:70">
      <c r="K423" s="330" t="s">
        <v>150</v>
      </c>
      <c r="L423" s="266" t="str">
        <f t="shared" si="132"/>
        <v>TRai_Pas</v>
      </c>
      <c r="M423" s="266" t="str">
        <f t="shared" si="114"/>
        <v>RH14_15</v>
      </c>
      <c r="N423" s="266">
        <f t="shared" si="115"/>
        <v>0.0205351902664844</v>
      </c>
      <c r="O423" s="266" t="s">
        <v>132</v>
      </c>
      <c r="P423" s="266" t="s">
        <v>20</v>
      </c>
      <c r="T423" s="266" t="s">
        <v>150</v>
      </c>
      <c r="U423" s="266" t="str">
        <f t="shared" si="133"/>
        <v>TRai_Pas</v>
      </c>
      <c r="V423" s="266" t="str">
        <f t="shared" si="133"/>
        <v>RH14_15</v>
      </c>
      <c r="W423" s="266">
        <f t="shared" si="116"/>
        <v>0.0220528299189836</v>
      </c>
      <c r="X423" s="266" t="s">
        <v>132</v>
      </c>
      <c r="Y423" s="266" t="s">
        <v>15</v>
      </c>
      <c r="AC423" s="266" t="s">
        <v>150</v>
      </c>
      <c r="AD423" s="266" t="str">
        <f t="shared" si="127"/>
        <v>TRai_Pas</v>
      </c>
      <c r="AE423" s="266" t="str">
        <f t="shared" si="127"/>
        <v>RH14_15</v>
      </c>
      <c r="AF423" s="266">
        <f t="shared" si="118"/>
        <v>0.0209674919745702</v>
      </c>
      <c r="AG423" s="266" t="s">
        <v>132</v>
      </c>
      <c r="AH423" s="266" t="s">
        <v>21</v>
      </c>
      <c r="AL423" s="266" t="s">
        <v>150</v>
      </c>
      <c r="AM423" s="266" t="str">
        <f t="shared" si="128"/>
        <v>TRai_Pas</v>
      </c>
      <c r="AN423" s="266" t="str">
        <f t="shared" si="128"/>
        <v>RH14_15</v>
      </c>
      <c r="AO423" s="266">
        <f t="shared" si="120"/>
        <v>0.0210417023326588</v>
      </c>
      <c r="AP423" s="266" t="s">
        <v>132</v>
      </c>
      <c r="AQ423" s="266" t="s">
        <v>18</v>
      </c>
      <c r="AU423" s="266" t="s">
        <v>150</v>
      </c>
      <c r="AV423" s="266" t="str">
        <f t="shared" si="129"/>
        <v>TRai_Pas</v>
      </c>
      <c r="AW423" s="266" t="str">
        <f t="shared" si="129"/>
        <v>RH14_15</v>
      </c>
      <c r="AX423" s="266">
        <f t="shared" si="122"/>
        <v>0.0207782387307691</v>
      </c>
      <c r="AY423" s="266" t="s">
        <v>132</v>
      </c>
      <c r="AZ423" s="266" t="s">
        <v>17</v>
      </c>
      <c r="BD423" s="266" t="s">
        <v>150</v>
      </c>
      <c r="BE423" s="266" t="str">
        <f t="shared" si="130"/>
        <v>TRai_Pas</v>
      </c>
      <c r="BF423" s="266" t="str">
        <f t="shared" si="130"/>
        <v>RH14_15</v>
      </c>
      <c r="BG423" s="266">
        <f t="shared" si="134"/>
        <v>0.0210417023326588</v>
      </c>
      <c r="BH423" s="266" t="s">
        <v>132</v>
      </c>
      <c r="BI423" s="266" t="s">
        <v>19</v>
      </c>
      <c r="BM423" s="266" t="s">
        <v>150</v>
      </c>
      <c r="BN423" s="266" t="str">
        <f t="shared" si="131"/>
        <v>TRai_Pas</v>
      </c>
      <c r="BO423" s="266" t="str">
        <f t="shared" si="131"/>
        <v>RH14_15</v>
      </c>
      <c r="BP423" s="266">
        <f t="shared" si="125"/>
        <v>0.0207782387307691</v>
      </c>
      <c r="BQ423" s="266" t="s">
        <v>132</v>
      </c>
      <c r="BR423" s="266" t="s">
        <v>16</v>
      </c>
    </row>
    <row r="424" spans="11:70">
      <c r="K424" s="266" t="s">
        <v>150</v>
      </c>
      <c r="L424" s="266" t="str">
        <f t="shared" si="132"/>
        <v>TRai_Pas</v>
      </c>
      <c r="M424" s="266" t="str">
        <f t="shared" si="114"/>
        <v>RH16_17</v>
      </c>
      <c r="N424" s="266">
        <f t="shared" si="115"/>
        <v>0.0208967198623784</v>
      </c>
      <c r="O424" s="266" t="s">
        <v>132</v>
      </c>
      <c r="P424" s="266" t="s">
        <v>20</v>
      </c>
      <c r="T424" s="266" t="s">
        <v>150</v>
      </c>
      <c r="U424" s="266" t="str">
        <f t="shared" si="133"/>
        <v>TRai_Pas</v>
      </c>
      <c r="V424" s="266" t="str">
        <f t="shared" si="133"/>
        <v>RH16_17</v>
      </c>
      <c r="W424" s="266">
        <f t="shared" si="116"/>
        <v>0.0211925188192021</v>
      </c>
      <c r="X424" s="266" t="s">
        <v>132</v>
      </c>
      <c r="Y424" s="266" t="s">
        <v>15</v>
      </c>
      <c r="AC424" s="266" t="s">
        <v>150</v>
      </c>
      <c r="AD424" s="266" t="str">
        <f t="shared" si="127"/>
        <v>TRai_Pas</v>
      </c>
      <c r="AE424" s="266" t="str">
        <f t="shared" si="127"/>
        <v>RH16_17</v>
      </c>
      <c r="AF424" s="266">
        <f t="shared" si="118"/>
        <v>0.0218963821038514</v>
      </c>
      <c r="AG424" s="266" t="s">
        <v>132</v>
      </c>
      <c r="AH424" s="266" t="s">
        <v>21</v>
      </c>
      <c r="AL424" s="266" t="s">
        <v>150</v>
      </c>
      <c r="AM424" s="266" t="str">
        <f t="shared" si="128"/>
        <v>TRai_Pas</v>
      </c>
      <c r="AN424" s="266" t="str">
        <f t="shared" si="128"/>
        <v>RH16_17</v>
      </c>
      <c r="AO424" s="266">
        <f t="shared" si="120"/>
        <v>0.0210314702528813</v>
      </c>
      <c r="AP424" s="266" t="s">
        <v>132</v>
      </c>
      <c r="AQ424" s="266" t="s">
        <v>18</v>
      </c>
      <c r="AU424" s="266" t="s">
        <v>150</v>
      </c>
      <c r="AV424" s="266" t="str">
        <f t="shared" si="129"/>
        <v>TRai_Pas</v>
      </c>
      <c r="AW424" s="266" t="str">
        <f t="shared" si="129"/>
        <v>RH16_17</v>
      </c>
      <c r="AX424" s="266">
        <f t="shared" si="122"/>
        <v>0.0206919007593365</v>
      </c>
      <c r="AY424" s="266" t="s">
        <v>132</v>
      </c>
      <c r="AZ424" s="266" t="s">
        <v>17</v>
      </c>
      <c r="BD424" s="266" t="s">
        <v>150</v>
      </c>
      <c r="BE424" s="266" t="str">
        <f t="shared" si="130"/>
        <v>TRai_Pas</v>
      </c>
      <c r="BF424" s="266" t="str">
        <f t="shared" si="130"/>
        <v>RH16_17</v>
      </c>
      <c r="BG424" s="266">
        <f t="shared" si="134"/>
        <v>0.0210314702528813</v>
      </c>
      <c r="BH424" s="266" t="s">
        <v>132</v>
      </c>
      <c r="BI424" s="266" t="s">
        <v>19</v>
      </c>
      <c r="BM424" s="266" t="s">
        <v>150</v>
      </c>
      <c r="BN424" s="266" t="str">
        <f t="shared" si="131"/>
        <v>TRai_Pas</v>
      </c>
      <c r="BO424" s="266" t="str">
        <f t="shared" si="131"/>
        <v>RH16_17</v>
      </c>
      <c r="BP424" s="266">
        <f t="shared" si="125"/>
        <v>0.0206919007593365</v>
      </c>
      <c r="BQ424" s="266" t="s">
        <v>132</v>
      </c>
      <c r="BR424" s="266" t="s">
        <v>16</v>
      </c>
    </row>
    <row r="425" spans="11:70">
      <c r="K425" s="266" t="s">
        <v>150</v>
      </c>
      <c r="L425" s="266" t="str">
        <f t="shared" si="132"/>
        <v>TRai_Pas</v>
      </c>
      <c r="M425" s="266" t="str">
        <f t="shared" si="114"/>
        <v>RH18_19</v>
      </c>
      <c r="N425" s="266">
        <f t="shared" si="115"/>
        <v>0.0208657701701157</v>
      </c>
      <c r="O425" s="266" t="s">
        <v>132</v>
      </c>
      <c r="P425" s="266" t="s">
        <v>20</v>
      </c>
      <c r="T425" s="266" t="s">
        <v>150</v>
      </c>
      <c r="U425" s="266" t="str">
        <f t="shared" si="133"/>
        <v>TRai_Pas</v>
      </c>
      <c r="V425" s="266" t="str">
        <f t="shared" si="133"/>
        <v>RH18_19</v>
      </c>
      <c r="W425" s="266">
        <f t="shared" si="116"/>
        <v>0.0211344683567324</v>
      </c>
      <c r="X425" s="266" t="s">
        <v>132</v>
      </c>
      <c r="Y425" s="266" t="s">
        <v>15</v>
      </c>
      <c r="AC425" s="266" t="s">
        <v>150</v>
      </c>
      <c r="AD425" s="266" t="str">
        <f t="shared" si="127"/>
        <v>TRai_Pas</v>
      </c>
      <c r="AE425" s="266" t="str">
        <f t="shared" si="127"/>
        <v>RH18_19</v>
      </c>
      <c r="AF425" s="266">
        <f t="shared" si="118"/>
        <v>0.0217155355129377</v>
      </c>
      <c r="AG425" s="266" t="s">
        <v>132</v>
      </c>
      <c r="AH425" s="266" t="s">
        <v>21</v>
      </c>
      <c r="AL425" s="266" t="s">
        <v>150</v>
      </c>
      <c r="AM425" s="266" t="str">
        <f t="shared" si="128"/>
        <v>TRai_Pas</v>
      </c>
      <c r="AN425" s="266" t="str">
        <f t="shared" si="128"/>
        <v>RH18_19</v>
      </c>
      <c r="AO425" s="266">
        <f t="shared" si="120"/>
        <v>0.0207724666848622</v>
      </c>
      <c r="AP425" s="266" t="s">
        <v>132</v>
      </c>
      <c r="AQ425" s="266" t="s">
        <v>18</v>
      </c>
      <c r="AU425" s="266" t="s">
        <v>150</v>
      </c>
      <c r="AV425" s="266" t="str">
        <f t="shared" si="129"/>
        <v>TRai_Pas</v>
      </c>
      <c r="AW425" s="266" t="str">
        <f t="shared" si="129"/>
        <v>RH18_19</v>
      </c>
      <c r="AX425" s="266">
        <f t="shared" si="122"/>
        <v>0.0204346889564006</v>
      </c>
      <c r="AY425" s="266" t="s">
        <v>132</v>
      </c>
      <c r="AZ425" s="266" t="s">
        <v>17</v>
      </c>
      <c r="BD425" s="266" t="s">
        <v>150</v>
      </c>
      <c r="BE425" s="266" t="str">
        <f t="shared" si="130"/>
        <v>TRai_Pas</v>
      </c>
      <c r="BF425" s="266" t="str">
        <f t="shared" si="130"/>
        <v>RH18_19</v>
      </c>
      <c r="BG425" s="266">
        <f t="shared" si="134"/>
        <v>0.0207724666848622</v>
      </c>
      <c r="BH425" s="266" t="s">
        <v>132</v>
      </c>
      <c r="BI425" s="266" t="s">
        <v>19</v>
      </c>
      <c r="BM425" s="266" t="s">
        <v>150</v>
      </c>
      <c r="BN425" s="266" t="str">
        <f t="shared" si="131"/>
        <v>TRai_Pas</v>
      </c>
      <c r="BO425" s="266" t="str">
        <f t="shared" si="131"/>
        <v>RH18_19</v>
      </c>
      <c r="BP425" s="266">
        <f t="shared" si="125"/>
        <v>0.0204346889564006</v>
      </c>
      <c r="BQ425" s="266" t="s">
        <v>132</v>
      </c>
      <c r="BR425" s="266" t="s">
        <v>16</v>
      </c>
    </row>
    <row r="426" spans="11:70">
      <c r="K426" s="266" t="s">
        <v>150</v>
      </c>
      <c r="L426" s="266" t="str">
        <f t="shared" si="132"/>
        <v>TRai_Pas</v>
      </c>
      <c r="M426" s="266" t="str">
        <f t="shared" si="114"/>
        <v>RH20_21</v>
      </c>
      <c r="N426" s="266">
        <f t="shared" si="115"/>
        <v>0.0208182800695852</v>
      </c>
      <c r="O426" s="266" t="s">
        <v>132</v>
      </c>
      <c r="P426" s="266" t="s">
        <v>20</v>
      </c>
      <c r="T426" s="266" t="s">
        <v>150</v>
      </c>
      <c r="U426" s="266" t="str">
        <f t="shared" si="133"/>
        <v>TRai_Pas</v>
      </c>
      <c r="V426" s="266" t="str">
        <f t="shared" si="133"/>
        <v>RH20_21</v>
      </c>
      <c r="W426" s="266">
        <f t="shared" si="116"/>
        <v>0.0216015909557287</v>
      </c>
      <c r="X426" s="266" t="s">
        <v>132</v>
      </c>
      <c r="Y426" s="266" t="s">
        <v>15</v>
      </c>
      <c r="AC426" s="266" t="s">
        <v>150</v>
      </c>
      <c r="AD426" s="266" t="str">
        <f t="shared" si="127"/>
        <v>TRai_Pas</v>
      </c>
      <c r="AE426" s="266" t="str">
        <f t="shared" si="127"/>
        <v>RH20_21</v>
      </c>
      <c r="AF426" s="266">
        <f t="shared" si="118"/>
        <v>0.0212535167287306</v>
      </c>
      <c r="AG426" s="266" t="s">
        <v>132</v>
      </c>
      <c r="AH426" s="266" t="s">
        <v>21</v>
      </c>
      <c r="AL426" s="266" t="s">
        <v>150</v>
      </c>
      <c r="AM426" s="266" t="str">
        <f t="shared" si="128"/>
        <v>TRai_Pas</v>
      </c>
      <c r="AN426" s="266" t="str">
        <f t="shared" si="128"/>
        <v>RH20_21</v>
      </c>
      <c r="AO426" s="266">
        <f t="shared" si="120"/>
        <v>0.0208717090489964</v>
      </c>
      <c r="AP426" s="266" t="s">
        <v>132</v>
      </c>
      <c r="AQ426" s="266" t="s">
        <v>18</v>
      </c>
      <c r="AU426" s="266" t="s">
        <v>150</v>
      </c>
      <c r="AV426" s="266" t="str">
        <f t="shared" si="129"/>
        <v>TRai_Pas</v>
      </c>
      <c r="AW426" s="266" t="str">
        <f t="shared" si="129"/>
        <v>RH20_21</v>
      </c>
      <c r="AX426" s="266">
        <f t="shared" si="122"/>
        <v>0.0208022312711157</v>
      </c>
      <c r="AY426" s="266" t="s">
        <v>132</v>
      </c>
      <c r="AZ426" s="266" t="s">
        <v>17</v>
      </c>
      <c r="BD426" s="266" t="s">
        <v>150</v>
      </c>
      <c r="BE426" s="266" t="str">
        <f t="shared" si="130"/>
        <v>TRai_Pas</v>
      </c>
      <c r="BF426" s="266" t="str">
        <f t="shared" si="130"/>
        <v>RH20_21</v>
      </c>
      <c r="BG426" s="266">
        <f t="shared" si="134"/>
        <v>0.0208717090489964</v>
      </c>
      <c r="BH426" s="266" t="s">
        <v>132</v>
      </c>
      <c r="BI426" s="266" t="s">
        <v>19</v>
      </c>
      <c r="BM426" s="266" t="s">
        <v>150</v>
      </c>
      <c r="BN426" s="266" t="str">
        <f t="shared" si="131"/>
        <v>TRai_Pas</v>
      </c>
      <c r="BO426" s="266" t="str">
        <f t="shared" si="131"/>
        <v>RH20_21</v>
      </c>
      <c r="BP426" s="266">
        <f t="shared" si="125"/>
        <v>0.0208022312711157</v>
      </c>
      <c r="BQ426" s="266" t="s">
        <v>132</v>
      </c>
      <c r="BR426" s="266" t="s">
        <v>16</v>
      </c>
    </row>
    <row r="427" spans="11:70">
      <c r="K427" s="330" t="s">
        <v>150</v>
      </c>
      <c r="L427" s="266" t="str">
        <f t="shared" si="132"/>
        <v>TRai_Pas</v>
      </c>
      <c r="M427" s="266" t="str">
        <f t="shared" si="114"/>
        <v>RH22_23</v>
      </c>
      <c r="N427" s="266">
        <f t="shared" si="115"/>
        <v>0.0209309345114678</v>
      </c>
      <c r="O427" s="266" t="s">
        <v>132</v>
      </c>
      <c r="P427" s="266" t="s">
        <v>20</v>
      </c>
      <c r="T427" s="266" t="s">
        <v>150</v>
      </c>
      <c r="U427" s="266" t="str">
        <f t="shared" si="133"/>
        <v>TRai_Pas</v>
      </c>
      <c r="V427" s="266" t="str">
        <f t="shared" si="133"/>
        <v>RH22_23</v>
      </c>
      <c r="W427" s="266">
        <f t="shared" si="116"/>
        <v>0.0217726786365968</v>
      </c>
      <c r="X427" s="266" t="s">
        <v>132</v>
      </c>
      <c r="Y427" s="266" t="s">
        <v>15</v>
      </c>
      <c r="AC427" s="266" t="s">
        <v>150</v>
      </c>
      <c r="AD427" s="266" t="str">
        <f t="shared" si="127"/>
        <v>TRai_Pas</v>
      </c>
      <c r="AE427" s="266" t="str">
        <f t="shared" si="127"/>
        <v>RH22_23</v>
      </c>
      <c r="AF427" s="266">
        <f t="shared" si="118"/>
        <v>0.0210192787763135</v>
      </c>
      <c r="AG427" s="266" t="s">
        <v>132</v>
      </c>
      <c r="AH427" s="266" t="s">
        <v>21</v>
      </c>
      <c r="AL427" s="266" t="s">
        <v>150</v>
      </c>
      <c r="AM427" s="266" t="str">
        <f t="shared" si="128"/>
        <v>TRai_Pas</v>
      </c>
      <c r="AN427" s="266" t="str">
        <f t="shared" si="128"/>
        <v>RH22_23</v>
      </c>
      <c r="AO427" s="266">
        <f t="shared" si="120"/>
        <v>0.0210488298607682</v>
      </c>
      <c r="AP427" s="266" t="s">
        <v>132</v>
      </c>
      <c r="AQ427" s="266" t="s">
        <v>18</v>
      </c>
      <c r="AU427" s="266" t="s">
        <v>150</v>
      </c>
      <c r="AV427" s="266" t="str">
        <f t="shared" si="129"/>
        <v>TRai_Pas</v>
      </c>
      <c r="AW427" s="266" t="str">
        <f t="shared" si="129"/>
        <v>RH22_23</v>
      </c>
      <c r="AX427" s="266">
        <f t="shared" si="122"/>
        <v>0.0211656433177729</v>
      </c>
      <c r="AY427" s="266" t="s">
        <v>132</v>
      </c>
      <c r="AZ427" s="266" t="s">
        <v>17</v>
      </c>
      <c r="BD427" s="266" t="s">
        <v>150</v>
      </c>
      <c r="BE427" s="266" t="str">
        <f t="shared" si="130"/>
        <v>TRai_Pas</v>
      </c>
      <c r="BF427" s="266" t="str">
        <f t="shared" si="130"/>
        <v>RH22_23</v>
      </c>
      <c r="BG427" s="266">
        <f t="shared" si="134"/>
        <v>0.0210488298607682</v>
      </c>
      <c r="BH427" s="266" t="s">
        <v>132</v>
      </c>
      <c r="BI427" s="266" t="s">
        <v>19</v>
      </c>
      <c r="BM427" s="266" t="s">
        <v>150</v>
      </c>
      <c r="BN427" s="266" t="str">
        <f t="shared" si="131"/>
        <v>TRai_Pas</v>
      </c>
      <c r="BO427" s="266" t="str">
        <f t="shared" si="131"/>
        <v>RH22_23</v>
      </c>
      <c r="BP427" s="266">
        <f t="shared" si="125"/>
        <v>0.0211656433177729</v>
      </c>
      <c r="BQ427" s="266" t="s">
        <v>132</v>
      </c>
      <c r="BR427" s="266" t="s">
        <v>16</v>
      </c>
    </row>
    <row r="428" spans="11:70">
      <c r="K428" s="266" t="s">
        <v>150</v>
      </c>
      <c r="L428" s="266" t="str">
        <f t="shared" si="132"/>
        <v>TRai_Pas</v>
      </c>
      <c r="M428" s="266" t="str">
        <f t="shared" si="114"/>
        <v>SH0_1</v>
      </c>
      <c r="N428" s="266">
        <f t="shared" si="115"/>
        <v>0.0216934658061337</v>
      </c>
      <c r="O428" s="266" t="s">
        <v>132</v>
      </c>
      <c r="P428" s="266" t="s">
        <v>20</v>
      </c>
      <c r="T428" s="266" t="s">
        <v>150</v>
      </c>
      <c r="U428" s="266" t="str">
        <f t="shared" si="133"/>
        <v>TRai_Pas</v>
      </c>
      <c r="V428" s="266" t="str">
        <f t="shared" si="133"/>
        <v>SH0_1</v>
      </c>
      <c r="W428" s="266">
        <f t="shared" si="116"/>
        <v>0.0174477618854123</v>
      </c>
      <c r="X428" s="266" t="s">
        <v>132</v>
      </c>
      <c r="Y428" s="266" t="s">
        <v>15</v>
      </c>
      <c r="AC428" s="266" t="s">
        <v>150</v>
      </c>
      <c r="AD428" s="266" t="str">
        <f t="shared" si="127"/>
        <v>TRai_Pas</v>
      </c>
      <c r="AE428" s="266" t="str">
        <f t="shared" si="127"/>
        <v>SH0_1</v>
      </c>
      <c r="AF428" s="266">
        <f t="shared" si="118"/>
        <v>0.020811553801597</v>
      </c>
      <c r="AG428" s="266" t="s">
        <v>132</v>
      </c>
      <c r="AH428" s="266" t="s">
        <v>21</v>
      </c>
      <c r="AL428" s="266" t="s">
        <v>150</v>
      </c>
      <c r="AM428" s="266" t="str">
        <f t="shared" si="128"/>
        <v>TRai_Pas</v>
      </c>
      <c r="AN428" s="266" t="str">
        <f t="shared" si="128"/>
        <v>SH0_1</v>
      </c>
      <c r="AO428" s="266">
        <f t="shared" si="120"/>
        <v>0.0202895899307037</v>
      </c>
      <c r="AP428" s="266" t="s">
        <v>132</v>
      </c>
      <c r="AQ428" s="266" t="s">
        <v>18</v>
      </c>
      <c r="AU428" s="266" t="s">
        <v>150</v>
      </c>
      <c r="AV428" s="266" t="str">
        <f t="shared" si="129"/>
        <v>TRai_Pas</v>
      </c>
      <c r="AW428" s="266" t="str">
        <f t="shared" si="129"/>
        <v>SH0_1</v>
      </c>
      <c r="AX428" s="266">
        <f t="shared" si="122"/>
        <v>0.0235399975380162</v>
      </c>
      <c r="AY428" s="266" t="s">
        <v>132</v>
      </c>
      <c r="AZ428" s="266" t="s">
        <v>17</v>
      </c>
      <c r="BD428" s="266" t="s">
        <v>150</v>
      </c>
      <c r="BE428" s="266" t="str">
        <f t="shared" si="130"/>
        <v>TRai_Pas</v>
      </c>
      <c r="BF428" s="266" t="str">
        <f t="shared" si="130"/>
        <v>SH0_1</v>
      </c>
      <c r="BG428" s="266">
        <f t="shared" si="134"/>
        <v>0.0202895899307037</v>
      </c>
      <c r="BH428" s="266" t="s">
        <v>132</v>
      </c>
      <c r="BI428" s="266" t="s">
        <v>19</v>
      </c>
      <c r="BM428" s="266" t="s">
        <v>150</v>
      </c>
      <c r="BN428" s="266" t="str">
        <f t="shared" si="131"/>
        <v>TRai_Pas</v>
      </c>
      <c r="BO428" s="266" t="str">
        <f t="shared" si="131"/>
        <v>SH0_1</v>
      </c>
      <c r="BP428" s="266">
        <f t="shared" si="125"/>
        <v>0.0235399975380162</v>
      </c>
      <c r="BQ428" s="266" t="s">
        <v>132</v>
      </c>
      <c r="BR428" s="266" t="s">
        <v>16</v>
      </c>
    </row>
    <row r="429" spans="11:70">
      <c r="K429" s="266" t="s">
        <v>150</v>
      </c>
      <c r="L429" s="266" t="str">
        <f t="shared" si="132"/>
        <v>TRai_Pas</v>
      </c>
      <c r="M429" s="266" t="str">
        <f t="shared" si="114"/>
        <v>SH2_3</v>
      </c>
      <c r="N429" s="266">
        <f t="shared" si="115"/>
        <v>0.0210916294485409</v>
      </c>
      <c r="O429" s="266" t="s">
        <v>132</v>
      </c>
      <c r="P429" s="266" t="s">
        <v>20</v>
      </c>
      <c r="T429" s="266" t="s">
        <v>150</v>
      </c>
      <c r="U429" s="266" t="str">
        <f t="shared" si="133"/>
        <v>TRai_Pas</v>
      </c>
      <c r="V429" s="266" t="str">
        <f t="shared" si="133"/>
        <v>SH2_3</v>
      </c>
      <c r="W429" s="266">
        <f t="shared" si="116"/>
        <v>0.0152457918759897</v>
      </c>
      <c r="X429" s="266" t="s">
        <v>132</v>
      </c>
      <c r="Y429" s="266" t="s">
        <v>15</v>
      </c>
      <c r="AC429" s="266" t="s">
        <v>150</v>
      </c>
      <c r="AD429" s="266" t="str">
        <f t="shared" si="127"/>
        <v>TRai_Pas</v>
      </c>
      <c r="AE429" s="266" t="str">
        <f t="shared" si="127"/>
        <v>SH2_3</v>
      </c>
      <c r="AF429" s="266">
        <f t="shared" si="118"/>
        <v>0.0201796299239725</v>
      </c>
      <c r="AG429" s="266" t="s">
        <v>132</v>
      </c>
      <c r="AH429" s="266" t="s">
        <v>21</v>
      </c>
      <c r="AL429" s="266" t="s">
        <v>150</v>
      </c>
      <c r="AM429" s="266" t="str">
        <f t="shared" si="128"/>
        <v>TRai_Pas</v>
      </c>
      <c r="AN429" s="266" t="str">
        <f t="shared" si="128"/>
        <v>SH2_3</v>
      </c>
      <c r="AO429" s="266">
        <f t="shared" si="120"/>
        <v>0.0188706568826577</v>
      </c>
      <c r="AP429" s="266" t="s">
        <v>132</v>
      </c>
      <c r="AQ429" s="266" t="s">
        <v>18</v>
      </c>
      <c r="AU429" s="266" t="s">
        <v>150</v>
      </c>
      <c r="AV429" s="266" t="str">
        <f t="shared" si="129"/>
        <v>TRai_Pas</v>
      </c>
      <c r="AW429" s="266" t="str">
        <f t="shared" si="129"/>
        <v>SH2_3</v>
      </c>
      <c r="AX429" s="266">
        <f t="shared" si="122"/>
        <v>0.0213085433268016</v>
      </c>
      <c r="AY429" s="266" t="s">
        <v>132</v>
      </c>
      <c r="AZ429" s="266" t="s">
        <v>17</v>
      </c>
      <c r="BD429" s="266" t="s">
        <v>150</v>
      </c>
      <c r="BE429" s="266" t="str">
        <f t="shared" si="130"/>
        <v>TRai_Pas</v>
      </c>
      <c r="BF429" s="266" t="str">
        <f t="shared" si="130"/>
        <v>SH2_3</v>
      </c>
      <c r="BG429" s="266">
        <f t="shared" si="134"/>
        <v>0.0188706568826577</v>
      </c>
      <c r="BH429" s="266" t="s">
        <v>132</v>
      </c>
      <c r="BI429" s="266" t="s">
        <v>19</v>
      </c>
      <c r="BM429" s="266" t="s">
        <v>150</v>
      </c>
      <c r="BN429" s="266" t="str">
        <f t="shared" si="131"/>
        <v>TRai_Pas</v>
      </c>
      <c r="BO429" s="266" t="str">
        <f t="shared" si="131"/>
        <v>SH2_3</v>
      </c>
      <c r="BP429" s="266">
        <f t="shared" si="125"/>
        <v>0.0213085433268016</v>
      </c>
      <c r="BQ429" s="266" t="s">
        <v>132</v>
      </c>
      <c r="BR429" s="266" t="s">
        <v>16</v>
      </c>
    </row>
    <row r="430" spans="11:70">
      <c r="K430" s="266" t="s">
        <v>150</v>
      </c>
      <c r="L430" s="266" t="str">
        <f t="shared" si="132"/>
        <v>TRai_Pas</v>
      </c>
      <c r="M430" s="266" t="str">
        <f t="shared" si="114"/>
        <v>SH4_5</v>
      </c>
      <c r="N430" s="266">
        <f t="shared" si="115"/>
        <v>0.0202885549117574</v>
      </c>
      <c r="O430" s="266" t="s">
        <v>132</v>
      </c>
      <c r="P430" s="266" t="s">
        <v>20</v>
      </c>
      <c r="T430" s="266" t="s">
        <v>150</v>
      </c>
      <c r="U430" s="266" t="str">
        <f t="shared" si="133"/>
        <v>TRai_Pas</v>
      </c>
      <c r="V430" s="266" t="str">
        <f t="shared" si="133"/>
        <v>SH4_5</v>
      </c>
      <c r="W430" s="266">
        <f t="shared" si="116"/>
        <v>0.0140147850596432</v>
      </c>
      <c r="X430" s="266" t="s">
        <v>132</v>
      </c>
      <c r="Y430" s="266" t="s">
        <v>15</v>
      </c>
      <c r="AC430" s="266" t="s">
        <v>150</v>
      </c>
      <c r="AD430" s="266" t="str">
        <f t="shared" si="127"/>
        <v>TRai_Pas</v>
      </c>
      <c r="AE430" s="266" t="str">
        <f t="shared" si="127"/>
        <v>SH4_5</v>
      </c>
      <c r="AF430" s="266">
        <f t="shared" si="118"/>
        <v>0.0196148395220663</v>
      </c>
      <c r="AG430" s="266" t="s">
        <v>132</v>
      </c>
      <c r="AH430" s="266" t="s">
        <v>21</v>
      </c>
      <c r="AL430" s="266" t="s">
        <v>150</v>
      </c>
      <c r="AM430" s="266" t="str">
        <f t="shared" si="128"/>
        <v>TRai_Pas</v>
      </c>
      <c r="AN430" s="266" t="str">
        <f t="shared" si="128"/>
        <v>SH4_5</v>
      </c>
      <c r="AO430" s="266">
        <f t="shared" si="120"/>
        <v>0.017500502969476</v>
      </c>
      <c r="AP430" s="266" t="s">
        <v>132</v>
      </c>
      <c r="AQ430" s="266" t="s">
        <v>18</v>
      </c>
      <c r="AU430" s="266" t="s">
        <v>150</v>
      </c>
      <c r="AV430" s="266" t="str">
        <f t="shared" si="129"/>
        <v>TRai_Pas</v>
      </c>
      <c r="AW430" s="266" t="str">
        <f t="shared" si="129"/>
        <v>SH4_5</v>
      </c>
      <c r="AX430" s="266">
        <f t="shared" si="122"/>
        <v>0.0184793639312763</v>
      </c>
      <c r="AY430" s="266" t="s">
        <v>132</v>
      </c>
      <c r="AZ430" s="266" t="s">
        <v>17</v>
      </c>
      <c r="BD430" s="266" t="s">
        <v>150</v>
      </c>
      <c r="BE430" s="266" t="str">
        <f t="shared" si="130"/>
        <v>TRai_Pas</v>
      </c>
      <c r="BF430" s="266" t="str">
        <f t="shared" si="130"/>
        <v>SH4_5</v>
      </c>
      <c r="BG430" s="266">
        <f t="shared" si="134"/>
        <v>0.017500502969476</v>
      </c>
      <c r="BH430" s="266" t="s">
        <v>132</v>
      </c>
      <c r="BI430" s="266" t="s">
        <v>19</v>
      </c>
      <c r="BM430" s="266" t="s">
        <v>150</v>
      </c>
      <c r="BN430" s="266" t="str">
        <f t="shared" si="131"/>
        <v>TRai_Pas</v>
      </c>
      <c r="BO430" s="266" t="str">
        <f t="shared" si="131"/>
        <v>SH4_5</v>
      </c>
      <c r="BP430" s="266">
        <f t="shared" si="125"/>
        <v>0.0184793639312763</v>
      </c>
      <c r="BQ430" s="266" t="s">
        <v>132</v>
      </c>
      <c r="BR430" s="266" t="s">
        <v>16</v>
      </c>
    </row>
    <row r="431" spans="11:70">
      <c r="K431" s="330" t="s">
        <v>150</v>
      </c>
      <c r="L431" s="266" t="str">
        <f t="shared" si="132"/>
        <v>TRai_Pas</v>
      </c>
      <c r="M431" s="266" t="str">
        <f t="shared" si="114"/>
        <v>SH6_7</v>
      </c>
      <c r="N431" s="266">
        <f t="shared" si="115"/>
        <v>0.0192322364169783</v>
      </c>
      <c r="O431" s="266" t="s">
        <v>132</v>
      </c>
      <c r="P431" s="266" t="s">
        <v>20</v>
      </c>
      <c r="T431" s="266" t="s">
        <v>150</v>
      </c>
      <c r="U431" s="266" t="str">
        <f t="shared" si="133"/>
        <v>TRai_Pas</v>
      </c>
      <c r="V431" s="266" t="str">
        <f t="shared" si="133"/>
        <v>SH6_7</v>
      </c>
      <c r="W431" s="266">
        <f t="shared" si="116"/>
        <v>0.0138604432096002</v>
      </c>
      <c r="X431" s="266" t="s">
        <v>132</v>
      </c>
      <c r="Y431" s="266" t="s">
        <v>15</v>
      </c>
      <c r="AC431" s="266" t="s">
        <v>150</v>
      </c>
      <c r="AD431" s="266" t="str">
        <f t="shared" si="127"/>
        <v>TRai_Pas</v>
      </c>
      <c r="AE431" s="266" t="str">
        <f t="shared" si="127"/>
        <v>SH6_7</v>
      </c>
      <c r="AF431" s="266">
        <f t="shared" si="118"/>
        <v>0.0172789981084644</v>
      </c>
      <c r="AG431" s="266" t="s">
        <v>132</v>
      </c>
      <c r="AH431" s="266" t="s">
        <v>21</v>
      </c>
      <c r="AL431" s="266" t="s">
        <v>150</v>
      </c>
      <c r="AM431" s="266" t="str">
        <f t="shared" si="128"/>
        <v>TRai_Pas</v>
      </c>
      <c r="AN431" s="266" t="str">
        <f t="shared" si="128"/>
        <v>SH6_7</v>
      </c>
      <c r="AO431" s="266">
        <f t="shared" si="120"/>
        <v>0.016421193779789</v>
      </c>
      <c r="AP431" s="266" t="s">
        <v>132</v>
      </c>
      <c r="AQ431" s="266" t="s">
        <v>18</v>
      </c>
      <c r="AU431" s="266" t="s">
        <v>150</v>
      </c>
      <c r="AV431" s="266" t="str">
        <f t="shared" si="129"/>
        <v>TRai_Pas</v>
      </c>
      <c r="AW431" s="266" t="str">
        <f t="shared" si="129"/>
        <v>SH6_7</v>
      </c>
      <c r="AX431" s="266">
        <f t="shared" si="122"/>
        <v>0.0171996217128879</v>
      </c>
      <c r="AY431" s="266" t="s">
        <v>132</v>
      </c>
      <c r="AZ431" s="266" t="s">
        <v>17</v>
      </c>
      <c r="BD431" s="266" t="s">
        <v>150</v>
      </c>
      <c r="BE431" s="266" t="str">
        <f t="shared" si="130"/>
        <v>TRai_Pas</v>
      </c>
      <c r="BF431" s="266" t="str">
        <f t="shared" si="130"/>
        <v>SH6_7</v>
      </c>
      <c r="BG431" s="266">
        <f t="shared" si="134"/>
        <v>0.016421193779789</v>
      </c>
      <c r="BH431" s="266" t="s">
        <v>132</v>
      </c>
      <c r="BI431" s="266" t="s">
        <v>19</v>
      </c>
      <c r="BM431" s="266" t="s">
        <v>150</v>
      </c>
      <c r="BN431" s="266" t="str">
        <f t="shared" si="131"/>
        <v>TRai_Pas</v>
      </c>
      <c r="BO431" s="266" t="str">
        <f t="shared" si="131"/>
        <v>SH6_7</v>
      </c>
      <c r="BP431" s="266">
        <f t="shared" si="125"/>
        <v>0.0171996217128879</v>
      </c>
      <c r="BQ431" s="266" t="s">
        <v>132</v>
      </c>
      <c r="BR431" s="266" t="s">
        <v>16</v>
      </c>
    </row>
    <row r="432" spans="11:70">
      <c r="K432" s="266" t="s">
        <v>150</v>
      </c>
      <c r="L432" s="266" t="str">
        <f t="shared" si="132"/>
        <v>TRai_Pas</v>
      </c>
      <c r="M432" s="266" t="str">
        <f t="shared" si="114"/>
        <v>SH8_9</v>
      </c>
      <c r="N432" s="266">
        <f t="shared" si="115"/>
        <v>0.0187485070114251</v>
      </c>
      <c r="O432" s="266" t="s">
        <v>132</v>
      </c>
      <c r="P432" s="266" t="s">
        <v>20</v>
      </c>
      <c r="T432" s="266" t="s">
        <v>150</v>
      </c>
      <c r="U432" s="266" t="str">
        <f t="shared" si="133"/>
        <v>TRai_Pas</v>
      </c>
      <c r="V432" s="266" t="str">
        <f t="shared" si="133"/>
        <v>SH8_9</v>
      </c>
      <c r="W432" s="266">
        <f t="shared" si="116"/>
        <v>0.0147551071793505</v>
      </c>
      <c r="X432" s="266" t="s">
        <v>132</v>
      </c>
      <c r="Y432" s="266" t="s">
        <v>15</v>
      </c>
      <c r="AC432" s="266" t="s">
        <v>150</v>
      </c>
      <c r="AD432" s="266" t="str">
        <f t="shared" si="127"/>
        <v>TRai_Pas</v>
      </c>
      <c r="AE432" s="266" t="str">
        <f t="shared" si="127"/>
        <v>SH8_9</v>
      </c>
      <c r="AF432" s="266">
        <f t="shared" si="118"/>
        <v>0.0155886992614423</v>
      </c>
      <c r="AG432" s="266" t="s">
        <v>132</v>
      </c>
      <c r="AH432" s="266" t="s">
        <v>21</v>
      </c>
      <c r="AL432" s="266" t="s">
        <v>150</v>
      </c>
      <c r="AM432" s="266" t="str">
        <f t="shared" si="128"/>
        <v>TRai_Pas</v>
      </c>
      <c r="AN432" s="266" t="str">
        <f t="shared" si="128"/>
        <v>SH8_9</v>
      </c>
      <c r="AO432" s="266">
        <f t="shared" si="120"/>
        <v>0.0161398429577345</v>
      </c>
      <c r="AP432" s="266" t="s">
        <v>132</v>
      </c>
      <c r="AQ432" s="266" t="s">
        <v>18</v>
      </c>
      <c r="AU432" s="266" t="s">
        <v>150</v>
      </c>
      <c r="AV432" s="266" t="str">
        <f t="shared" si="129"/>
        <v>TRai_Pas</v>
      </c>
      <c r="AW432" s="266" t="str">
        <f t="shared" si="129"/>
        <v>SH8_9</v>
      </c>
      <c r="AX432" s="266">
        <f t="shared" si="122"/>
        <v>0.017030245273227</v>
      </c>
      <c r="AY432" s="266" t="s">
        <v>132</v>
      </c>
      <c r="AZ432" s="266" t="s">
        <v>17</v>
      </c>
      <c r="BD432" s="266" t="s">
        <v>150</v>
      </c>
      <c r="BE432" s="266" t="str">
        <f t="shared" si="130"/>
        <v>TRai_Pas</v>
      </c>
      <c r="BF432" s="266" t="str">
        <f t="shared" si="130"/>
        <v>SH8_9</v>
      </c>
      <c r="BG432" s="266">
        <f t="shared" si="134"/>
        <v>0.0161398429577345</v>
      </c>
      <c r="BH432" s="266" t="s">
        <v>132</v>
      </c>
      <c r="BI432" s="266" t="s">
        <v>19</v>
      </c>
      <c r="BM432" s="266" t="s">
        <v>150</v>
      </c>
      <c r="BN432" s="266" t="str">
        <f t="shared" si="131"/>
        <v>TRai_Pas</v>
      </c>
      <c r="BO432" s="266" t="str">
        <f t="shared" si="131"/>
        <v>SH8_9</v>
      </c>
      <c r="BP432" s="266">
        <f t="shared" si="125"/>
        <v>0.017030245273227</v>
      </c>
      <c r="BQ432" s="266" t="s">
        <v>132</v>
      </c>
      <c r="BR432" s="266" t="s">
        <v>16</v>
      </c>
    </row>
    <row r="433" spans="11:70">
      <c r="K433" s="266" t="s">
        <v>150</v>
      </c>
      <c r="L433" s="266" t="str">
        <f t="shared" si="132"/>
        <v>TRai_Pas</v>
      </c>
      <c r="M433" s="266" t="str">
        <f t="shared" si="114"/>
        <v>SH10_11</v>
      </c>
      <c r="N433" s="266">
        <f t="shared" si="115"/>
        <v>0.0186780472400084</v>
      </c>
      <c r="O433" s="266" t="s">
        <v>132</v>
      </c>
      <c r="P433" s="266" t="s">
        <v>20</v>
      </c>
      <c r="T433" s="266" t="s">
        <v>150</v>
      </c>
      <c r="U433" s="266" t="str">
        <f t="shared" si="133"/>
        <v>TRai_Pas</v>
      </c>
      <c r="V433" s="266" t="str">
        <f t="shared" si="133"/>
        <v>SH10_11</v>
      </c>
      <c r="W433" s="266">
        <f t="shared" si="116"/>
        <v>0.0171866616430302</v>
      </c>
      <c r="X433" s="266" t="s">
        <v>132</v>
      </c>
      <c r="Y433" s="266" t="s">
        <v>15</v>
      </c>
      <c r="AC433" s="266" t="s">
        <v>150</v>
      </c>
      <c r="AD433" s="266" t="str">
        <f t="shared" si="127"/>
        <v>TRai_Pas</v>
      </c>
      <c r="AE433" s="266" t="str">
        <f t="shared" si="127"/>
        <v>SH10_11</v>
      </c>
      <c r="AF433" s="266">
        <f t="shared" si="118"/>
        <v>0.0150973156957682</v>
      </c>
      <c r="AG433" s="266" t="s">
        <v>132</v>
      </c>
      <c r="AH433" s="266" t="s">
        <v>21</v>
      </c>
      <c r="AL433" s="266" t="s">
        <v>150</v>
      </c>
      <c r="AM433" s="266" t="str">
        <f t="shared" si="128"/>
        <v>TRai_Pas</v>
      </c>
      <c r="AN433" s="266" t="str">
        <f t="shared" si="128"/>
        <v>SH10_11</v>
      </c>
      <c r="AO433" s="266">
        <f t="shared" si="120"/>
        <v>0.0171295457469424</v>
      </c>
      <c r="AP433" s="266" t="s">
        <v>132</v>
      </c>
      <c r="AQ433" s="266" t="s">
        <v>18</v>
      </c>
      <c r="AU433" s="266" t="s">
        <v>150</v>
      </c>
      <c r="AV433" s="266" t="str">
        <f t="shared" si="129"/>
        <v>TRai_Pas</v>
      </c>
      <c r="AW433" s="266" t="str">
        <f t="shared" si="129"/>
        <v>SH10_11</v>
      </c>
      <c r="AX433" s="266">
        <f t="shared" si="122"/>
        <v>0.0187148851387562</v>
      </c>
      <c r="AY433" s="266" t="s">
        <v>132</v>
      </c>
      <c r="AZ433" s="266" t="s">
        <v>17</v>
      </c>
      <c r="BD433" s="266" t="s">
        <v>150</v>
      </c>
      <c r="BE433" s="266" t="str">
        <f t="shared" si="130"/>
        <v>TRai_Pas</v>
      </c>
      <c r="BF433" s="266" t="str">
        <f t="shared" si="130"/>
        <v>SH10_11</v>
      </c>
      <c r="BG433" s="266">
        <f t="shared" si="134"/>
        <v>0.0171295457469424</v>
      </c>
      <c r="BH433" s="266" t="s">
        <v>132</v>
      </c>
      <c r="BI433" s="266" t="s">
        <v>19</v>
      </c>
      <c r="BM433" s="266" t="s">
        <v>150</v>
      </c>
      <c r="BN433" s="266" t="str">
        <f t="shared" si="131"/>
        <v>TRai_Pas</v>
      </c>
      <c r="BO433" s="266" t="str">
        <f t="shared" si="131"/>
        <v>SH10_11</v>
      </c>
      <c r="BP433" s="266">
        <f t="shared" si="125"/>
        <v>0.0187148851387562</v>
      </c>
      <c r="BQ433" s="266" t="s">
        <v>132</v>
      </c>
      <c r="BR433" s="266" t="s">
        <v>16</v>
      </c>
    </row>
    <row r="434" spans="11:70">
      <c r="K434" s="266" t="s">
        <v>150</v>
      </c>
      <c r="L434" s="266" t="str">
        <f t="shared" si="132"/>
        <v>TRai_Pas</v>
      </c>
      <c r="M434" s="266" t="str">
        <f t="shared" si="114"/>
        <v>SH12_13</v>
      </c>
      <c r="N434" s="266">
        <f t="shared" si="115"/>
        <v>0.0193543241840057</v>
      </c>
      <c r="O434" s="266" t="s">
        <v>132</v>
      </c>
      <c r="P434" s="266" t="s">
        <v>20</v>
      </c>
      <c r="T434" s="266" t="s">
        <v>150</v>
      </c>
      <c r="U434" s="266" t="str">
        <f t="shared" si="133"/>
        <v>TRai_Pas</v>
      </c>
      <c r="V434" s="266" t="str">
        <f t="shared" si="133"/>
        <v>SH12_13</v>
      </c>
      <c r="W434" s="266">
        <f t="shared" si="116"/>
        <v>0.0185329663536096</v>
      </c>
      <c r="X434" s="266" t="s">
        <v>132</v>
      </c>
      <c r="Y434" s="266" t="s">
        <v>15</v>
      </c>
      <c r="AC434" s="266" t="s">
        <v>150</v>
      </c>
      <c r="AD434" s="266" t="str">
        <f t="shared" si="127"/>
        <v>TRai_Pas</v>
      </c>
      <c r="AE434" s="266" t="str">
        <f t="shared" si="127"/>
        <v>SH12_13</v>
      </c>
      <c r="AF434" s="266">
        <f t="shared" si="118"/>
        <v>0.0157162719062912</v>
      </c>
      <c r="AG434" s="266" t="s">
        <v>132</v>
      </c>
      <c r="AH434" s="266" t="s">
        <v>21</v>
      </c>
      <c r="AL434" s="266" t="s">
        <v>150</v>
      </c>
      <c r="AM434" s="266" t="str">
        <f t="shared" si="128"/>
        <v>TRai_Pas</v>
      </c>
      <c r="AN434" s="266" t="str">
        <f t="shared" si="128"/>
        <v>SH12_13</v>
      </c>
      <c r="AO434" s="266">
        <f t="shared" si="120"/>
        <v>0.0184909585816698</v>
      </c>
      <c r="AP434" s="266" t="s">
        <v>132</v>
      </c>
      <c r="AQ434" s="266" t="s">
        <v>18</v>
      </c>
      <c r="AU434" s="266" t="s">
        <v>150</v>
      </c>
      <c r="AV434" s="266" t="str">
        <f t="shared" si="129"/>
        <v>TRai_Pas</v>
      </c>
      <c r="AW434" s="266" t="str">
        <f t="shared" si="129"/>
        <v>SH12_13</v>
      </c>
      <c r="AX434" s="266">
        <f t="shared" si="122"/>
        <v>0.0213435574080405</v>
      </c>
      <c r="AY434" s="266" t="s">
        <v>132</v>
      </c>
      <c r="AZ434" s="266" t="s">
        <v>17</v>
      </c>
      <c r="BD434" s="266" t="s">
        <v>150</v>
      </c>
      <c r="BE434" s="266" t="str">
        <f t="shared" si="130"/>
        <v>TRai_Pas</v>
      </c>
      <c r="BF434" s="266" t="str">
        <f t="shared" si="130"/>
        <v>SH12_13</v>
      </c>
      <c r="BG434" s="266">
        <f t="shared" si="134"/>
        <v>0.0184909585816698</v>
      </c>
      <c r="BH434" s="266" t="s">
        <v>132</v>
      </c>
      <c r="BI434" s="266" t="s">
        <v>19</v>
      </c>
      <c r="BM434" s="266" t="s">
        <v>150</v>
      </c>
      <c r="BN434" s="266" t="str">
        <f t="shared" si="131"/>
        <v>TRai_Pas</v>
      </c>
      <c r="BO434" s="266" t="str">
        <f t="shared" si="131"/>
        <v>SH12_13</v>
      </c>
      <c r="BP434" s="266">
        <f t="shared" si="125"/>
        <v>0.0213435574080405</v>
      </c>
      <c r="BQ434" s="266" t="s">
        <v>132</v>
      </c>
      <c r="BR434" s="266" t="s">
        <v>16</v>
      </c>
    </row>
    <row r="435" spans="11:70">
      <c r="K435" s="330" t="s">
        <v>150</v>
      </c>
      <c r="L435" s="266" t="str">
        <f t="shared" si="132"/>
        <v>TRai_Pas</v>
      </c>
      <c r="M435" s="266" t="str">
        <f t="shared" si="114"/>
        <v>SH14_15</v>
      </c>
      <c r="N435" s="266">
        <f t="shared" si="115"/>
        <v>0.0204723701496402</v>
      </c>
      <c r="O435" s="266" t="s">
        <v>132</v>
      </c>
      <c r="P435" s="266" t="s">
        <v>20</v>
      </c>
      <c r="T435" s="266" t="s">
        <v>150</v>
      </c>
      <c r="U435" s="266" t="str">
        <f t="shared" si="133"/>
        <v>TRai_Pas</v>
      </c>
      <c r="V435" s="266" t="str">
        <f t="shared" si="133"/>
        <v>SH14_15</v>
      </c>
      <c r="W435" s="266">
        <f t="shared" si="116"/>
        <v>0.0189446065338263</v>
      </c>
      <c r="X435" s="266" t="s">
        <v>132</v>
      </c>
      <c r="Y435" s="266" t="s">
        <v>15</v>
      </c>
      <c r="AC435" s="266" t="s">
        <v>150</v>
      </c>
      <c r="AD435" s="266" t="str">
        <f t="shared" si="127"/>
        <v>TRai_Pas</v>
      </c>
      <c r="AE435" s="266" t="str">
        <f t="shared" si="127"/>
        <v>SH14_15</v>
      </c>
      <c r="AF435" s="266">
        <f t="shared" si="118"/>
        <v>0.0181694864820914</v>
      </c>
      <c r="AG435" s="266" t="s">
        <v>132</v>
      </c>
      <c r="AH435" s="266" t="s">
        <v>21</v>
      </c>
      <c r="AL435" s="266" t="s">
        <v>150</v>
      </c>
      <c r="AM435" s="266" t="str">
        <f t="shared" si="128"/>
        <v>TRai_Pas</v>
      </c>
      <c r="AN435" s="266" t="str">
        <f t="shared" si="128"/>
        <v>SH14_15</v>
      </c>
      <c r="AO435" s="266">
        <f t="shared" si="120"/>
        <v>0.019740368004096</v>
      </c>
      <c r="AP435" s="266" t="s">
        <v>132</v>
      </c>
      <c r="AQ435" s="266" t="s">
        <v>18</v>
      </c>
      <c r="AU435" s="266" t="s">
        <v>150</v>
      </c>
      <c r="AV435" s="266" t="str">
        <f t="shared" si="129"/>
        <v>TRai_Pas</v>
      </c>
      <c r="AW435" s="266" t="str">
        <f t="shared" si="129"/>
        <v>SH14_15</v>
      </c>
      <c r="AX435" s="266">
        <f t="shared" si="122"/>
        <v>0.022952067498314</v>
      </c>
      <c r="AY435" s="266" t="s">
        <v>132</v>
      </c>
      <c r="AZ435" s="266" t="s">
        <v>17</v>
      </c>
      <c r="BD435" s="266" t="s">
        <v>150</v>
      </c>
      <c r="BE435" s="266" t="str">
        <f t="shared" si="130"/>
        <v>TRai_Pas</v>
      </c>
      <c r="BF435" s="266" t="str">
        <f t="shared" si="130"/>
        <v>SH14_15</v>
      </c>
      <c r="BG435" s="266">
        <f t="shared" si="134"/>
        <v>0.019740368004096</v>
      </c>
      <c r="BH435" s="266" t="s">
        <v>132</v>
      </c>
      <c r="BI435" s="266" t="s">
        <v>19</v>
      </c>
      <c r="BM435" s="266" t="s">
        <v>150</v>
      </c>
      <c r="BN435" s="266" t="str">
        <f t="shared" si="131"/>
        <v>TRai_Pas</v>
      </c>
      <c r="BO435" s="266" t="str">
        <f t="shared" si="131"/>
        <v>SH14_15</v>
      </c>
      <c r="BP435" s="266">
        <f t="shared" si="125"/>
        <v>0.022952067498314</v>
      </c>
      <c r="BQ435" s="266" t="s">
        <v>132</v>
      </c>
      <c r="BR435" s="266" t="s">
        <v>16</v>
      </c>
    </row>
    <row r="436" spans="11:70">
      <c r="K436" s="266" t="s">
        <v>150</v>
      </c>
      <c r="L436" s="266" t="str">
        <f t="shared" si="132"/>
        <v>TRai_Pas</v>
      </c>
      <c r="M436" s="266" t="str">
        <f t="shared" si="114"/>
        <v>SH16_17</v>
      </c>
      <c r="N436" s="266">
        <f t="shared" si="115"/>
        <v>0.021278922422278</v>
      </c>
      <c r="O436" s="266" t="s">
        <v>132</v>
      </c>
      <c r="P436" s="266" t="s">
        <v>20</v>
      </c>
      <c r="T436" s="266" t="s">
        <v>150</v>
      </c>
      <c r="U436" s="266" t="str">
        <f t="shared" si="133"/>
        <v>TRai_Pas</v>
      </c>
      <c r="V436" s="266" t="str">
        <f t="shared" si="133"/>
        <v>SH16_17</v>
      </c>
      <c r="W436" s="266">
        <f t="shared" si="116"/>
        <v>0.0187938640201366</v>
      </c>
      <c r="X436" s="266" t="s">
        <v>132</v>
      </c>
      <c r="Y436" s="266" t="s">
        <v>15</v>
      </c>
      <c r="AC436" s="266" t="s">
        <v>150</v>
      </c>
      <c r="AD436" s="266" t="str">
        <f t="shared" si="127"/>
        <v>TRai_Pas</v>
      </c>
      <c r="AE436" s="266" t="str">
        <f t="shared" si="127"/>
        <v>SH16_17</v>
      </c>
      <c r="AF436" s="266">
        <f t="shared" si="118"/>
        <v>0.0199388030090388</v>
      </c>
      <c r="AG436" s="266" t="s">
        <v>132</v>
      </c>
      <c r="AH436" s="266" t="s">
        <v>21</v>
      </c>
      <c r="AL436" s="266" t="s">
        <v>150</v>
      </c>
      <c r="AM436" s="266" t="str">
        <f t="shared" si="128"/>
        <v>TRai_Pas</v>
      </c>
      <c r="AN436" s="266" t="str">
        <f t="shared" si="128"/>
        <v>SH16_17</v>
      </c>
      <c r="AO436" s="266">
        <f t="shared" si="120"/>
        <v>0.0204205397465977</v>
      </c>
      <c r="AP436" s="266" t="s">
        <v>132</v>
      </c>
      <c r="AQ436" s="266" t="s">
        <v>18</v>
      </c>
      <c r="AU436" s="266" t="s">
        <v>150</v>
      </c>
      <c r="AV436" s="266" t="str">
        <f t="shared" si="129"/>
        <v>TRai_Pas</v>
      </c>
      <c r="AW436" s="266" t="str">
        <f t="shared" si="129"/>
        <v>SH16_17</v>
      </c>
      <c r="AX436" s="266">
        <f t="shared" si="122"/>
        <v>0.0237104459107458</v>
      </c>
      <c r="AY436" s="266" t="s">
        <v>132</v>
      </c>
      <c r="AZ436" s="266" t="s">
        <v>17</v>
      </c>
      <c r="BD436" s="266" t="s">
        <v>150</v>
      </c>
      <c r="BE436" s="266" t="str">
        <f t="shared" si="130"/>
        <v>TRai_Pas</v>
      </c>
      <c r="BF436" s="266" t="str">
        <f t="shared" si="130"/>
        <v>SH16_17</v>
      </c>
      <c r="BG436" s="266">
        <f t="shared" si="134"/>
        <v>0.0204205397465977</v>
      </c>
      <c r="BH436" s="266" t="s">
        <v>132</v>
      </c>
      <c r="BI436" s="266" t="s">
        <v>19</v>
      </c>
      <c r="BM436" s="266" t="s">
        <v>150</v>
      </c>
      <c r="BN436" s="266" t="str">
        <f t="shared" si="131"/>
        <v>TRai_Pas</v>
      </c>
      <c r="BO436" s="266" t="str">
        <f t="shared" si="131"/>
        <v>SH16_17</v>
      </c>
      <c r="BP436" s="266">
        <f t="shared" si="125"/>
        <v>0.0237104459107458</v>
      </c>
      <c r="BQ436" s="266" t="s">
        <v>132</v>
      </c>
      <c r="BR436" s="266" t="s">
        <v>16</v>
      </c>
    </row>
    <row r="437" spans="11:70">
      <c r="K437" s="266" t="s">
        <v>150</v>
      </c>
      <c r="L437" s="266" t="str">
        <f t="shared" si="132"/>
        <v>TRai_Pas</v>
      </c>
      <c r="M437" s="266" t="str">
        <f t="shared" si="114"/>
        <v>SH18_19</v>
      </c>
      <c r="N437" s="266">
        <f t="shared" si="115"/>
        <v>0.0217388347288327</v>
      </c>
      <c r="O437" s="266" t="s">
        <v>132</v>
      </c>
      <c r="P437" s="266" t="s">
        <v>20</v>
      </c>
      <c r="T437" s="266" t="s">
        <v>150</v>
      </c>
      <c r="U437" s="266" t="str">
        <f t="shared" si="133"/>
        <v>TRai_Pas</v>
      </c>
      <c r="V437" s="266" t="str">
        <f t="shared" si="133"/>
        <v>SH18_19</v>
      </c>
      <c r="W437" s="266">
        <f t="shared" si="116"/>
        <v>0.0189293212414044</v>
      </c>
      <c r="X437" s="266" t="s">
        <v>132</v>
      </c>
      <c r="Y437" s="266" t="s">
        <v>15</v>
      </c>
      <c r="AC437" s="266" t="s">
        <v>150</v>
      </c>
      <c r="AD437" s="266" t="str">
        <f t="shared" si="127"/>
        <v>TRai_Pas</v>
      </c>
      <c r="AE437" s="266" t="str">
        <f t="shared" si="127"/>
        <v>SH18_19</v>
      </c>
      <c r="AF437" s="266">
        <f t="shared" si="118"/>
        <v>0.0205951831792654</v>
      </c>
      <c r="AG437" s="266" t="s">
        <v>132</v>
      </c>
      <c r="AH437" s="266" t="s">
        <v>21</v>
      </c>
      <c r="AL437" s="266" t="s">
        <v>150</v>
      </c>
      <c r="AM437" s="266" t="str">
        <f t="shared" si="128"/>
        <v>TRai_Pas</v>
      </c>
      <c r="AN437" s="266" t="str">
        <f t="shared" si="128"/>
        <v>SH18_19</v>
      </c>
      <c r="AO437" s="266">
        <f t="shared" si="120"/>
        <v>0.0206910653610991</v>
      </c>
      <c r="AP437" s="266" t="s">
        <v>132</v>
      </c>
      <c r="AQ437" s="266" t="s">
        <v>18</v>
      </c>
      <c r="AU437" s="266" t="s">
        <v>150</v>
      </c>
      <c r="AV437" s="266" t="str">
        <f t="shared" si="129"/>
        <v>TRai_Pas</v>
      </c>
      <c r="AW437" s="266" t="str">
        <f t="shared" si="129"/>
        <v>SH18_19</v>
      </c>
      <c r="AX437" s="266">
        <f t="shared" si="122"/>
        <v>0.0239937611707896</v>
      </c>
      <c r="AY437" s="266" t="s">
        <v>132</v>
      </c>
      <c r="AZ437" s="266" t="s">
        <v>17</v>
      </c>
      <c r="BD437" s="266" t="s">
        <v>150</v>
      </c>
      <c r="BE437" s="266" t="str">
        <f t="shared" si="130"/>
        <v>TRai_Pas</v>
      </c>
      <c r="BF437" s="266" t="str">
        <f t="shared" si="130"/>
        <v>SH18_19</v>
      </c>
      <c r="BG437" s="266">
        <f t="shared" si="134"/>
        <v>0.0206910653610991</v>
      </c>
      <c r="BH437" s="266" t="s">
        <v>132</v>
      </c>
      <c r="BI437" s="266" t="s">
        <v>19</v>
      </c>
      <c r="BM437" s="266" t="s">
        <v>150</v>
      </c>
      <c r="BN437" s="266" t="str">
        <f t="shared" si="131"/>
        <v>TRai_Pas</v>
      </c>
      <c r="BO437" s="266" t="str">
        <f t="shared" si="131"/>
        <v>SH18_19</v>
      </c>
      <c r="BP437" s="266">
        <f t="shared" si="125"/>
        <v>0.0239937611707896</v>
      </c>
      <c r="BQ437" s="266" t="s">
        <v>132</v>
      </c>
      <c r="BR437" s="266" t="s">
        <v>16</v>
      </c>
    </row>
    <row r="438" spans="11:70">
      <c r="K438" s="266" t="s">
        <v>150</v>
      </c>
      <c r="L438" s="266" t="str">
        <f t="shared" si="132"/>
        <v>TRai_Pas</v>
      </c>
      <c r="M438" s="266" t="str">
        <f t="shared" si="114"/>
        <v>SH20_21</v>
      </c>
      <c r="N438" s="266">
        <f t="shared" si="115"/>
        <v>0.0219554256218374</v>
      </c>
      <c r="O438" s="266" t="s">
        <v>132</v>
      </c>
      <c r="P438" s="266" t="s">
        <v>20</v>
      </c>
      <c r="T438" s="266" t="s">
        <v>150</v>
      </c>
      <c r="U438" s="266" t="str">
        <f t="shared" si="133"/>
        <v>TRai_Pas</v>
      </c>
      <c r="V438" s="266" t="str">
        <f t="shared" si="133"/>
        <v>SH20_21</v>
      </c>
      <c r="W438" s="266">
        <f t="shared" si="116"/>
        <v>0.0190946892738074</v>
      </c>
      <c r="X438" s="266" t="s">
        <v>132</v>
      </c>
      <c r="Y438" s="266" t="s">
        <v>15</v>
      </c>
      <c r="AC438" s="266" t="s">
        <v>150</v>
      </c>
      <c r="AD438" s="266" t="str">
        <f t="shared" si="127"/>
        <v>TRai_Pas</v>
      </c>
      <c r="AE438" s="266" t="str">
        <f t="shared" si="127"/>
        <v>SH20_21</v>
      </c>
      <c r="AF438" s="266">
        <f t="shared" si="118"/>
        <v>0.0207273778877354</v>
      </c>
      <c r="AG438" s="266" t="s">
        <v>132</v>
      </c>
      <c r="AH438" s="266" t="s">
        <v>21</v>
      </c>
      <c r="AL438" s="266" t="s">
        <v>150</v>
      </c>
      <c r="AM438" s="266" t="str">
        <f t="shared" si="128"/>
        <v>TRai_Pas</v>
      </c>
      <c r="AN438" s="266" t="str">
        <f t="shared" si="128"/>
        <v>SH20_21</v>
      </c>
      <c r="AO438" s="266">
        <f t="shared" si="120"/>
        <v>0.0209631637065674</v>
      </c>
      <c r="AP438" s="266" t="s">
        <v>132</v>
      </c>
      <c r="AQ438" s="266" t="s">
        <v>18</v>
      </c>
      <c r="AU438" s="266" t="s">
        <v>150</v>
      </c>
      <c r="AV438" s="266" t="str">
        <f t="shared" si="129"/>
        <v>TRai_Pas</v>
      </c>
      <c r="AW438" s="266" t="str">
        <f t="shared" si="129"/>
        <v>SH20_21</v>
      </c>
      <c r="AX438" s="266">
        <f t="shared" si="122"/>
        <v>0.0244748252753431</v>
      </c>
      <c r="AY438" s="266" t="s">
        <v>132</v>
      </c>
      <c r="AZ438" s="266" t="s">
        <v>17</v>
      </c>
      <c r="BD438" s="266" t="s">
        <v>150</v>
      </c>
      <c r="BE438" s="266" t="str">
        <f t="shared" si="130"/>
        <v>TRai_Pas</v>
      </c>
      <c r="BF438" s="266" t="str">
        <f t="shared" si="130"/>
        <v>SH20_21</v>
      </c>
      <c r="BG438" s="266">
        <f t="shared" si="134"/>
        <v>0.0209631637065674</v>
      </c>
      <c r="BH438" s="266" t="s">
        <v>132</v>
      </c>
      <c r="BI438" s="266" t="s">
        <v>19</v>
      </c>
      <c r="BM438" s="266" t="s">
        <v>150</v>
      </c>
      <c r="BN438" s="266" t="str">
        <f t="shared" si="131"/>
        <v>TRai_Pas</v>
      </c>
      <c r="BO438" s="266" t="str">
        <f t="shared" si="131"/>
        <v>SH20_21</v>
      </c>
      <c r="BP438" s="266">
        <f t="shared" si="125"/>
        <v>0.0244748252753431</v>
      </c>
      <c r="BQ438" s="266" t="s">
        <v>132</v>
      </c>
      <c r="BR438" s="266" t="s">
        <v>16</v>
      </c>
    </row>
    <row r="439" spans="11:70">
      <c r="K439" s="330" t="s">
        <v>150</v>
      </c>
      <c r="L439" s="266" t="str">
        <f t="shared" si="132"/>
        <v>TRai_Pas</v>
      </c>
      <c r="M439" s="266" t="str">
        <f t="shared" si="114"/>
        <v>SH22_23</v>
      </c>
      <c r="N439" s="266">
        <f t="shared" si="115"/>
        <v>0.0221215642248193</v>
      </c>
      <c r="O439" s="266" t="s">
        <v>132</v>
      </c>
      <c r="P439" s="266" t="s">
        <v>20</v>
      </c>
      <c r="T439" s="266" t="s">
        <v>150</v>
      </c>
      <c r="U439" s="266" t="str">
        <f t="shared" si="133"/>
        <v>TRai_Pas</v>
      </c>
      <c r="V439" s="266" t="str">
        <f t="shared" si="133"/>
        <v>SH22_23</v>
      </c>
      <c r="W439" s="266">
        <f t="shared" si="116"/>
        <v>0.0183466180817403</v>
      </c>
      <c r="X439" s="266" t="s">
        <v>132</v>
      </c>
      <c r="Y439" s="266" t="s">
        <v>15</v>
      </c>
      <c r="AC439" s="266" t="s">
        <v>150</v>
      </c>
      <c r="AD439" s="266" t="str">
        <f t="shared" si="127"/>
        <v>TRai_Pas</v>
      </c>
      <c r="AE439" s="266" t="str">
        <f t="shared" si="127"/>
        <v>SH22_23</v>
      </c>
      <c r="AF439" s="266">
        <f t="shared" si="118"/>
        <v>0.0207157550987243</v>
      </c>
      <c r="AG439" s="266" t="s">
        <v>132</v>
      </c>
      <c r="AH439" s="266" t="s">
        <v>21</v>
      </c>
      <c r="AL439" s="266" t="s">
        <v>150</v>
      </c>
      <c r="AM439" s="266" t="str">
        <f t="shared" si="128"/>
        <v>TRai_Pas</v>
      </c>
      <c r="AN439" s="266" t="str">
        <f t="shared" si="128"/>
        <v>SH22_23</v>
      </c>
      <c r="AO439" s="266">
        <f t="shared" si="120"/>
        <v>0.02077782488644</v>
      </c>
      <c r="AP439" s="266" t="s">
        <v>132</v>
      </c>
      <c r="AQ439" s="266" t="s">
        <v>18</v>
      </c>
      <c r="AU439" s="266" t="s">
        <v>150</v>
      </c>
      <c r="AV439" s="266" t="str">
        <f t="shared" si="129"/>
        <v>TRai_Pas</v>
      </c>
      <c r="AW439" s="266" t="str">
        <f t="shared" si="129"/>
        <v>SH22_23</v>
      </c>
      <c r="AX439" s="266">
        <f t="shared" si="122"/>
        <v>0.0241373966840562</v>
      </c>
      <c r="AY439" s="266" t="s">
        <v>132</v>
      </c>
      <c r="AZ439" s="266" t="s">
        <v>17</v>
      </c>
      <c r="BD439" s="266" t="s">
        <v>150</v>
      </c>
      <c r="BE439" s="266" t="str">
        <f t="shared" si="130"/>
        <v>TRai_Pas</v>
      </c>
      <c r="BF439" s="266" t="str">
        <f t="shared" si="130"/>
        <v>SH22_23</v>
      </c>
      <c r="BG439" s="266">
        <f t="shared" si="134"/>
        <v>0.02077782488644</v>
      </c>
      <c r="BH439" s="266" t="s">
        <v>132</v>
      </c>
      <c r="BI439" s="266" t="s">
        <v>19</v>
      </c>
      <c r="BM439" s="266" t="s">
        <v>150</v>
      </c>
      <c r="BN439" s="266" t="str">
        <f t="shared" si="131"/>
        <v>TRai_Pas</v>
      </c>
      <c r="BO439" s="266" t="str">
        <f t="shared" si="131"/>
        <v>SH22_23</v>
      </c>
      <c r="BP439" s="266">
        <f t="shared" si="125"/>
        <v>0.0241373966840562</v>
      </c>
      <c r="BQ439" s="266" t="s">
        <v>132</v>
      </c>
      <c r="BR439" s="266" t="s">
        <v>16</v>
      </c>
    </row>
    <row r="440" spans="11:70">
      <c r="K440" s="266" t="s">
        <v>150</v>
      </c>
      <c r="L440" s="266" t="str">
        <f t="shared" si="132"/>
        <v>TRai_Pas</v>
      </c>
      <c r="M440" s="266" t="str">
        <f t="shared" si="114"/>
        <v>FH0_1</v>
      </c>
      <c r="N440" s="266">
        <f t="shared" si="115"/>
        <v>0.0213934931755858</v>
      </c>
      <c r="O440" s="266" t="s">
        <v>132</v>
      </c>
      <c r="P440" s="266" t="s">
        <v>20</v>
      </c>
      <c r="T440" s="266" t="s">
        <v>150</v>
      </c>
      <c r="U440" s="266" t="str">
        <f t="shared" si="133"/>
        <v>TRai_Pas</v>
      </c>
      <c r="V440" s="266" t="str">
        <f t="shared" si="133"/>
        <v>FH0_1</v>
      </c>
      <c r="W440" s="266">
        <f t="shared" si="116"/>
        <v>0.0189900151087194</v>
      </c>
      <c r="X440" s="266" t="s">
        <v>132</v>
      </c>
      <c r="Y440" s="266" t="s">
        <v>15</v>
      </c>
      <c r="AC440" s="266" t="s">
        <v>150</v>
      </c>
      <c r="AD440" s="266" t="str">
        <f t="shared" si="127"/>
        <v>TRai_Pas</v>
      </c>
      <c r="AE440" s="266" t="str">
        <f t="shared" si="127"/>
        <v>FH0_1</v>
      </c>
      <c r="AF440" s="266">
        <f t="shared" si="118"/>
        <v>0.0225377088372482</v>
      </c>
      <c r="AG440" s="266" t="s">
        <v>132</v>
      </c>
      <c r="AH440" s="266" t="s">
        <v>21</v>
      </c>
      <c r="AL440" s="266" t="s">
        <v>150</v>
      </c>
      <c r="AM440" s="266" t="str">
        <f t="shared" si="128"/>
        <v>TRai_Pas</v>
      </c>
      <c r="AN440" s="266" t="str">
        <f t="shared" si="128"/>
        <v>FH0_1</v>
      </c>
      <c r="AO440" s="266">
        <f t="shared" si="120"/>
        <v>0.02082812933826</v>
      </c>
      <c r="AP440" s="266" t="s">
        <v>132</v>
      </c>
      <c r="AQ440" s="266" t="s">
        <v>18</v>
      </c>
      <c r="AU440" s="266" t="s">
        <v>150</v>
      </c>
      <c r="AV440" s="266" t="str">
        <f t="shared" si="129"/>
        <v>TRai_Pas</v>
      </c>
      <c r="AW440" s="266" t="str">
        <f t="shared" si="129"/>
        <v>FH0_1</v>
      </c>
      <c r="AX440" s="266">
        <f t="shared" si="122"/>
        <v>0.0222158485714042</v>
      </c>
      <c r="AY440" s="266" t="s">
        <v>132</v>
      </c>
      <c r="AZ440" s="266" t="s">
        <v>17</v>
      </c>
      <c r="BD440" s="266" t="s">
        <v>150</v>
      </c>
      <c r="BE440" s="266" t="str">
        <f t="shared" si="130"/>
        <v>TRai_Pas</v>
      </c>
      <c r="BF440" s="266" t="str">
        <f t="shared" si="130"/>
        <v>FH0_1</v>
      </c>
      <c r="BG440" s="266">
        <f t="shared" si="134"/>
        <v>0.02082812933826</v>
      </c>
      <c r="BH440" s="266" t="s">
        <v>132</v>
      </c>
      <c r="BI440" s="266" t="s">
        <v>19</v>
      </c>
      <c r="BM440" s="266" t="s">
        <v>150</v>
      </c>
      <c r="BN440" s="266" t="str">
        <f t="shared" si="131"/>
        <v>TRai_Pas</v>
      </c>
      <c r="BO440" s="266" t="str">
        <f t="shared" si="131"/>
        <v>FH0_1</v>
      </c>
      <c r="BP440" s="266">
        <f t="shared" si="125"/>
        <v>0.0222158485714042</v>
      </c>
      <c r="BQ440" s="266" t="s">
        <v>132</v>
      </c>
      <c r="BR440" s="266" t="s">
        <v>16</v>
      </c>
    </row>
    <row r="441" spans="11:70">
      <c r="K441" s="266" t="s">
        <v>150</v>
      </c>
      <c r="L441" s="266" t="str">
        <f t="shared" si="132"/>
        <v>TRai_Pas</v>
      </c>
      <c r="M441" s="266" t="str">
        <f t="shared" si="114"/>
        <v>FH2_3</v>
      </c>
      <c r="N441" s="266">
        <f t="shared" si="115"/>
        <v>0.02102967448633</v>
      </c>
      <c r="O441" s="266" t="s">
        <v>132</v>
      </c>
      <c r="P441" s="266" t="s">
        <v>20</v>
      </c>
      <c r="T441" s="266" t="s">
        <v>150</v>
      </c>
      <c r="U441" s="266" t="str">
        <f t="shared" si="133"/>
        <v>TRai_Pas</v>
      </c>
      <c r="V441" s="266" t="str">
        <f t="shared" si="133"/>
        <v>FH2_3</v>
      </c>
      <c r="W441" s="266">
        <f t="shared" si="116"/>
        <v>0.0166572327084534</v>
      </c>
      <c r="X441" s="266" t="s">
        <v>132</v>
      </c>
      <c r="Y441" s="266" t="s">
        <v>15</v>
      </c>
      <c r="AC441" s="266" t="s">
        <v>150</v>
      </c>
      <c r="AD441" s="266" t="str">
        <f t="shared" si="127"/>
        <v>TRai_Pas</v>
      </c>
      <c r="AE441" s="266" t="str">
        <f t="shared" si="127"/>
        <v>FH2_3</v>
      </c>
      <c r="AF441" s="266">
        <f t="shared" si="118"/>
        <v>0.022471121655479</v>
      </c>
      <c r="AG441" s="266" t="s">
        <v>132</v>
      </c>
      <c r="AH441" s="266" t="s">
        <v>21</v>
      </c>
      <c r="AL441" s="266" t="s">
        <v>150</v>
      </c>
      <c r="AM441" s="266" t="str">
        <f t="shared" si="128"/>
        <v>TRai_Pas</v>
      </c>
      <c r="AN441" s="266" t="str">
        <f t="shared" si="128"/>
        <v>FH2_3</v>
      </c>
      <c r="AO441" s="266">
        <f t="shared" si="120"/>
        <v>0.0196922594663782</v>
      </c>
      <c r="AP441" s="266" t="s">
        <v>132</v>
      </c>
      <c r="AQ441" s="266" t="s">
        <v>18</v>
      </c>
      <c r="AU441" s="266" t="s">
        <v>150</v>
      </c>
      <c r="AV441" s="266" t="str">
        <f t="shared" si="129"/>
        <v>TRai_Pas</v>
      </c>
      <c r="AW441" s="266" t="str">
        <f t="shared" si="129"/>
        <v>FH2_3</v>
      </c>
      <c r="AX441" s="266">
        <f t="shared" si="122"/>
        <v>0.0200672016482474</v>
      </c>
      <c r="AY441" s="266" t="s">
        <v>132</v>
      </c>
      <c r="AZ441" s="266" t="s">
        <v>17</v>
      </c>
      <c r="BD441" s="266" t="s">
        <v>150</v>
      </c>
      <c r="BE441" s="266" t="str">
        <f t="shared" si="130"/>
        <v>TRai_Pas</v>
      </c>
      <c r="BF441" s="266" t="str">
        <f t="shared" si="130"/>
        <v>FH2_3</v>
      </c>
      <c r="BG441" s="266">
        <f t="shared" si="134"/>
        <v>0.0196922594663782</v>
      </c>
      <c r="BH441" s="266" t="s">
        <v>132</v>
      </c>
      <c r="BI441" s="266" t="s">
        <v>19</v>
      </c>
      <c r="BM441" s="266" t="s">
        <v>150</v>
      </c>
      <c r="BN441" s="266" t="str">
        <f t="shared" si="131"/>
        <v>TRai_Pas</v>
      </c>
      <c r="BO441" s="266" t="str">
        <f t="shared" si="131"/>
        <v>FH2_3</v>
      </c>
      <c r="BP441" s="266">
        <f t="shared" si="125"/>
        <v>0.0200672016482474</v>
      </c>
      <c r="BQ441" s="266" t="s">
        <v>132</v>
      </c>
      <c r="BR441" s="266" t="s">
        <v>16</v>
      </c>
    </row>
    <row r="442" spans="11:70">
      <c r="K442" s="266" t="s">
        <v>150</v>
      </c>
      <c r="L442" s="266" t="str">
        <f t="shared" si="132"/>
        <v>TRai_Pas</v>
      </c>
      <c r="M442" s="266" t="str">
        <f t="shared" si="114"/>
        <v>FH4_5</v>
      </c>
      <c r="N442" s="266">
        <f t="shared" si="115"/>
        <v>0.0201116701113584</v>
      </c>
      <c r="O442" s="266" t="s">
        <v>132</v>
      </c>
      <c r="P442" s="266" t="s">
        <v>20</v>
      </c>
      <c r="T442" s="266" t="s">
        <v>150</v>
      </c>
      <c r="U442" s="266" t="str">
        <f t="shared" si="133"/>
        <v>TRai_Pas</v>
      </c>
      <c r="V442" s="266" t="str">
        <f t="shared" si="133"/>
        <v>FH4_5</v>
      </c>
      <c r="W442" s="266">
        <f t="shared" si="116"/>
        <v>0.0158290452354489</v>
      </c>
      <c r="X442" s="266" t="s">
        <v>132</v>
      </c>
      <c r="Y442" s="266" t="s">
        <v>15</v>
      </c>
      <c r="AC442" s="266" t="s">
        <v>150</v>
      </c>
      <c r="AD442" s="266" t="str">
        <f t="shared" si="127"/>
        <v>TRai_Pas</v>
      </c>
      <c r="AE442" s="266" t="str">
        <f t="shared" si="127"/>
        <v>FH4_5</v>
      </c>
      <c r="AF442" s="266">
        <f t="shared" si="118"/>
        <v>0.0209246883499341</v>
      </c>
      <c r="AG442" s="266" t="s">
        <v>132</v>
      </c>
      <c r="AH442" s="266" t="s">
        <v>21</v>
      </c>
      <c r="AL442" s="266" t="s">
        <v>150</v>
      </c>
      <c r="AM442" s="266" t="str">
        <f t="shared" si="128"/>
        <v>TRai_Pas</v>
      </c>
      <c r="AN442" s="266" t="str">
        <f t="shared" si="128"/>
        <v>FH4_5</v>
      </c>
      <c r="AO442" s="266">
        <f t="shared" si="120"/>
        <v>0.0185404013701219</v>
      </c>
      <c r="AP442" s="266" t="s">
        <v>132</v>
      </c>
      <c r="AQ442" s="266" t="s">
        <v>18</v>
      </c>
      <c r="AU442" s="266" t="s">
        <v>150</v>
      </c>
      <c r="AV442" s="266" t="str">
        <f t="shared" si="129"/>
        <v>TRai_Pas</v>
      </c>
      <c r="AW442" s="266" t="str">
        <f t="shared" si="129"/>
        <v>FH4_5</v>
      </c>
      <c r="AX442" s="266">
        <f t="shared" si="122"/>
        <v>0.0177877243294525</v>
      </c>
      <c r="AY442" s="266" t="s">
        <v>132</v>
      </c>
      <c r="AZ442" s="266" t="s">
        <v>17</v>
      </c>
      <c r="BD442" s="266" t="s">
        <v>150</v>
      </c>
      <c r="BE442" s="266" t="str">
        <f t="shared" si="130"/>
        <v>TRai_Pas</v>
      </c>
      <c r="BF442" s="266" t="str">
        <f t="shared" si="130"/>
        <v>FH4_5</v>
      </c>
      <c r="BG442" s="266">
        <f t="shared" si="134"/>
        <v>0.0185404013701219</v>
      </c>
      <c r="BH442" s="266" t="s">
        <v>132</v>
      </c>
      <c r="BI442" s="266" t="s">
        <v>19</v>
      </c>
      <c r="BM442" s="266" t="s">
        <v>150</v>
      </c>
      <c r="BN442" s="266" t="str">
        <f t="shared" si="131"/>
        <v>TRai_Pas</v>
      </c>
      <c r="BO442" s="266" t="str">
        <f t="shared" si="131"/>
        <v>FH4_5</v>
      </c>
      <c r="BP442" s="266">
        <f t="shared" si="125"/>
        <v>0.0177877243294525</v>
      </c>
      <c r="BQ442" s="266" t="s">
        <v>132</v>
      </c>
      <c r="BR442" s="266" t="s">
        <v>16</v>
      </c>
    </row>
    <row r="443" spans="11:70">
      <c r="K443" s="330" t="s">
        <v>150</v>
      </c>
      <c r="L443" s="266" t="str">
        <f t="shared" si="132"/>
        <v>TRai_Pas</v>
      </c>
      <c r="M443" s="266" t="str">
        <f t="shared" si="114"/>
        <v>FH6_7</v>
      </c>
      <c r="N443" s="266">
        <f t="shared" si="115"/>
        <v>0.0192099222047578</v>
      </c>
      <c r="O443" s="266" t="s">
        <v>132</v>
      </c>
      <c r="P443" s="266" t="s">
        <v>20</v>
      </c>
      <c r="T443" s="266" t="s">
        <v>150</v>
      </c>
      <c r="U443" s="266" t="str">
        <f t="shared" si="133"/>
        <v>TRai_Pas</v>
      </c>
      <c r="V443" s="266" t="str">
        <f t="shared" si="133"/>
        <v>FH6_7</v>
      </c>
      <c r="W443" s="266">
        <f t="shared" si="116"/>
        <v>0.0159024621248745</v>
      </c>
      <c r="X443" s="266" t="s">
        <v>132</v>
      </c>
      <c r="Y443" s="266" t="s">
        <v>15</v>
      </c>
      <c r="AC443" s="266" t="s">
        <v>150</v>
      </c>
      <c r="AD443" s="266" t="str">
        <f t="shared" si="127"/>
        <v>TRai_Pas</v>
      </c>
      <c r="AE443" s="266" t="str">
        <f t="shared" si="127"/>
        <v>FH6_7</v>
      </c>
      <c r="AF443" s="266">
        <f t="shared" si="118"/>
        <v>0.0184080758697192</v>
      </c>
      <c r="AG443" s="266" t="s">
        <v>132</v>
      </c>
      <c r="AH443" s="266" t="s">
        <v>21</v>
      </c>
      <c r="AL443" s="266" t="s">
        <v>150</v>
      </c>
      <c r="AM443" s="266" t="str">
        <f t="shared" si="128"/>
        <v>TRai_Pas</v>
      </c>
      <c r="AN443" s="266" t="str">
        <f t="shared" si="128"/>
        <v>FH6_7</v>
      </c>
      <c r="AO443" s="266">
        <f t="shared" si="120"/>
        <v>0.0175903530927638</v>
      </c>
      <c r="AP443" s="266" t="s">
        <v>132</v>
      </c>
      <c r="AQ443" s="266" t="s">
        <v>18</v>
      </c>
      <c r="AU443" s="266" t="s">
        <v>150</v>
      </c>
      <c r="AV443" s="266" t="str">
        <f t="shared" si="129"/>
        <v>TRai_Pas</v>
      </c>
      <c r="AW443" s="266" t="str">
        <f t="shared" si="129"/>
        <v>FH6_7</v>
      </c>
      <c r="AX443" s="266">
        <f t="shared" si="122"/>
        <v>0.0165945078402487</v>
      </c>
      <c r="AY443" s="266" t="s">
        <v>132</v>
      </c>
      <c r="AZ443" s="266" t="s">
        <v>17</v>
      </c>
      <c r="BD443" s="266" t="s">
        <v>150</v>
      </c>
      <c r="BE443" s="266" t="str">
        <f t="shared" si="130"/>
        <v>TRai_Pas</v>
      </c>
      <c r="BF443" s="266" t="str">
        <f t="shared" si="130"/>
        <v>FH6_7</v>
      </c>
      <c r="BG443" s="266">
        <f t="shared" si="134"/>
        <v>0.0175903530927638</v>
      </c>
      <c r="BH443" s="266" t="s">
        <v>132</v>
      </c>
      <c r="BI443" s="266" t="s">
        <v>19</v>
      </c>
      <c r="BM443" s="266" t="s">
        <v>150</v>
      </c>
      <c r="BN443" s="266" t="str">
        <f t="shared" si="131"/>
        <v>TRai_Pas</v>
      </c>
      <c r="BO443" s="266" t="str">
        <f t="shared" si="131"/>
        <v>FH6_7</v>
      </c>
      <c r="BP443" s="266">
        <f t="shared" si="125"/>
        <v>0.0165945078402487</v>
      </c>
      <c r="BQ443" s="266" t="s">
        <v>132</v>
      </c>
      <c r="BR443" s="266" t="s">
        <v>16</v>
      </c>
    </row>
    <row r="444" spans="11:70">
      <c r="K444" s="266" t="s">
        <v>150</v>
      </c>
      <c r="L444" s="266" t="str">
        <f t="shared" si="132"/>
        <v>TRai_Pas</v>
      </c>
      <c r="M444" s="266" t="str">
        <f t="shared" si="114"/>
        <v>FH8_9</v>
      </c>
      <c r="N444" s="266">
        <f t="shared" si="115"/>
        <v>0.018841834190357</v>
      </c>
      <c r="O444" s="266" t="s">
        <v>132</v>
      </c>
      <c r="P444" s="266" t="s">
        <v>20</v>
      </c>
      <c r="T444" s="266" t="s">
        <v>150</v>
      </c>
      <c r="U444" s="266" t="str">
        <f t="shared" si="133"/>
        <v>TRai_Pas</v>
      </c>
      <c r="V444" s="266" t="str">
        <f t="shared" si="133"/>
        <v>FH8_9</v>
      </c>
      <c r="W444" s="266">
        <f t="shared" si="116"/>
        <v>0.0171052366659126</v>
      </c>
      <c r="X444" s="266" t="s">
        <v>132</v>
      </c>
      <c r="Y444" s="266" t="s">
        <v>15</v>
      </c>
      <c r="AC444" s="266" t="s">
        <v>150</v>
      </c>
      <c r="AD444" s="266" t="str">
        <f t="shared" si="127"/>
        <v>TRai_Pas</v>
      </c>
      <c r="AE444" s="266" t="str">
        <f t="shared" si="127"/>
        <v>FH8_9</v>
      </c>
      <c r="AF444" s="266">
        <f t="shared" si="118"/>
        <v>0.0169703204195258</v>
      </c>
      <c r="AG444" s="266" t="s">
        <v>132</v>
      </c>
      <c r="AH444" s="266" t="s">
        <v>21</v>
      </c>
      <c r="AL444" s="266" t="s">
        <v>150</v>
      </c>
      <c r="AM444" s="266" t="str">
        <f t="shared" si="128"/>
        <v>TRai_Pas</v>
      </c>
      <c r="AN444" s="266" t="str">
        <f t="shared" si="128"/>
        <v>FH8_9</v>
      </c>
      <c r="AO444" s="266">
        <f t="shared" si="120"/>
        <v>0.0174698671638847</v>
      </c>
      <c r="AP444" s="266" t="s">
        <v>132</v>
      </c>
      <c r="AQ444" s="266" t="s">
        <v>18</v>
      </c>
      <c r="AU444" s="266" t="s">
        <v>150</v>
      </c>
      <c r="AV444" s="266" t="str">
        <f t="shared" si="129"/>
        <v>TRai_Pas</v>
      </c>
      <c r="AW444" s="266" t="str">
        <f t="shared" si="129"/>
        <v>FH8_9</v>
      </c>
      <c r="AX444" s="266">
        <f t="shared" si="122"/>
        <v>0.0165122579121173</v>
      </c>
      <c r="AY444" s="266" t="s">
        <v>132</v>
      </c>
      <c r="AZ444" s="266" t="s">
        <v>17</v>
      </c>
      <c r="BD444" s="266" t="s">
        <v>150</v>
      </c>
      <c r="BE444" s="266" t="str">
        <f t="shared" si="130"/>
        <v>TRai_Pas</v>
      </c>
      <c r="BF444" s="266" t="str">
        <f t="shared" si="130"/>
        <v>FH8_9</v>
      </c>
      <c r="BG444" s="266">
        <f t="shared" si="134"/>
        <v>0.0174698671638847</v>
      </c>
      <c r="BH444" s="266" t="s">
        <v>132</v>
      </c>
      <c r="BI444" s="266" t="s">
        <v>19</v>
      </c>
      <c r="BM444" s="266" t="s">
        <v>150</v>
      </c>
      <c r="BN444" s="266" t="str">
        <f t="shared" si="131"/>
        <v>TRai_Pas</v>
      </c>
      <c r="BO444" s="266" t="str">
        <f t="shared" si="131"/>
        <v>FH8_9</v>
      </c>
      <c r="BP444" s="266">
        <f t="shared" si="125"/>
        <v>0.0165122579121173</v>
      </c>
      <c r="BQ444" s="266" t="s">
        <v>132</v>
      </c>
      <c r="BR444" s="266" t="s">
        <v>16</v>
      </c>
    </row>
    <row r="445" spans="11:70">
      <c r="K445" s="266" t="s">
        <v>150</v>
      </c>
      <c r="L445" s="266" t="str">
        <f t="shared" si="132"/>
        <v>TRai_Pas</v>
      </c>
      <c r="M445" s="266" t="str">
        <f t="shared" si="114"/>
        <v>FH10_11</v>
      </c>
      <c r="N445" s="266">
        <f t="shared" si="115"/>
        <v>0.0189356699331529</v>
      </c>
      <c r="O445" s="266" t="s">
        <v>132</v>
      </c>
      <c r="P445" s="266" t="s">
        <v>20</v>
      </c>
      <c r="T445" s="266" t="s">
        <v>150</v>
      </c>
      <c r="U445" s="266" t="str">
        <f t="shared" si="133"/>
        <v>TRai_Pas</v>
      </c>
      <c r="V445" s="266" t="str">
        <f t="shared" si="133"/>
        <v>FH10_11</v>
      </c>
      <c r="W445" s="266">
        <f t="shared" si="116"/>
        <v>0.0198225161188549</v>
      </c>
      <c r="X445" s="266" t="s">
        <v>132</v>
      </c>
      <c r="Y445" s="266" t="s">
        <v>15</v>
      </c>
      <c r="AC445" s="266" t="s">
        <v>150</v>
      </c>
      <c r="AD445" s="266" t="str">
        <f t="shared" si="127"/>
        <v>TRai_Pas</v>
      </c>
      <c r="AE445" s="266" t="str">
        <f t="shared" si="127"/>
        <v>FH10_11</v>
      </c>
      <c r="AF445" s="266">
        <f t="shared" si="118"/>
        <v>0.0166723480117681</v>
      </c>
      <c r="AG445" s="266" t="s">
        <v>132</v>
      </c>
      <c r="AH445" s="266" t="s">
        <v>21</v>
      </c>
      <c r="AL445" s="266" t="s">
        <v>150</v>
      </c>
      <c r="AM445" s="266" t="str">
        <f t="shared" si="128"/>
        <v>TRai_Pas</v>
      </c>
      <c r="AN445" s="266" t="str">
        <f t="shared" si="128"/>
        <v>FH10_11</v>
      </c>
      <c r="AO445" s="266">
        <f t="shared" si="120"/>
        <v>0.0185481158114173</v>
      </c>
      <c r="AP445" s="266" t="s">
        <v>132</v>
      </c>
      <c r="AQ445" s="266" t="s">
        <v>18</v>
      </c>
      <c r="AU445" s="266" t="s">
        <v>150</v>
      </c>
      <c r="AV445" s="266" t="str">
        <f t="shared" si="129"/>
        <v>TRai_Pas</v>
      </c>
      <c r="AW445" s="266" t="str">
        <f t="shared" si="129"/>
        <v>FH10_11</v>
      </c>
      <c r="AX445" s="266">
        <f t="shared" si="122"/>
        <v>0.0182536626877173</v>
      </c>
      <c r="AY445" s="266" t="s">
        <v>132</v>
      </c>
      <c r="AZ445" s="266" t="s">
        <v>17</v>
      </c>
      <c r="BD445" s="266" t="s">
        <v>150</v>
      </c>
      <c r="BE445" s="266" t="str">
        <f t="shared" si="130"/>
        <v>TRai_Pas</v>
      </c>
      <c r="BF445" s="266" t="str">
        <f t="shared" si="130"/>
        <v>FH10_11</v>
      </c>
      <c r="BG445" s="266">
        <f t="shared" si="134"/>
        <v>0.0185481158114173</v>
      </c>
      <c r="BH445" s="266" t="s">
        <v>132</v>
      </c>
      <c r="BI445" s="266" t="s">
        <v>19</v>
      </c>
      <c r="BM445" s="266" t="s">
        <v>150</v>
      </c>
      <c r="BN445" s="266" t="str">
        <f t="shared" si="131"/>
        <v>TRai_Pas</v>
      </c>
      <c r="BO445" s="266" t="str">
        <f t="shared" si="131"/>
        <v>FH10_11</v>
      </c>
      <c r="BP445" s="266">
        <f t="shared" si="125"/>
        <v>0.0182536626877173</v>
      </c>
      <c r="BQ445" s="266" t="s">
        <v>132</v>
      </c>
      <c r="BR445" s="266" t="s">
        <v>16</v>
      </c>
    </row>
    <row r="446" spans="11:70">
      <c r="K446" s="266" t="s">
        <v>150</v>
      </c>
      <c r="L446" s="266" t="str">
        <f t="shared" si="132"/>
        <v>TRai_Pas</v>
      </c>
      <c r="M446" s="266" t="str">
        <f t="shared" si="114"/>
        <v>FH12_13</v>
      </c>
      <c r="N446" s="266">
        <f t="shared" si="115"/>
        <v>0.0198847069007047</v>
      </c>
      <c r="O446" s="266" t="s">
        <v>132</v>
      </c>
      <c r="P446" s="266" t="s">
        <v>20</v>
      </c>
      <c r="T446" s="266" t="s">
        <v>150</v>
      </c>
      <c r="U446" s="266" t="str">
        <f t="shared" si="133"/>
        <v>TRai_Pas</v>
      </c>
      <c r="V446" s="266" t="str">
        <f t="shared" si="133"/>
        <v>FH12_13</v>
      </c>
      <c r="W446" s="266">
        <f t="shared" si="116"/>
        <v>0.0205767152130325</v>
      </c>
      <c r="X446" s="266" t="s">
        <v>132</v>
      </c>
      <c r="Y446" s="266" t="s">
        <v>15</v>
      </c>
      <c r="AC446" s="266" t="s">
        <v>150</v>
      </c>
      <c r="AD446" s="266" t="str">
        <f t="shared" si="127"/>
        <v>TRai_Pas</v>
      </c>
      <c r="AE446" s="266" t="str">
        <f t="shared" si="127"/>
        <v>FH12_13</v>
      </c>
      <c r="AF446" s="266">
        <f t="shared" si="118"/>
        <v>0.0178993947669431</v>
      </c>
      <c r="AG446" s="266" t="s">
        <v>132</v>
      </c>
      <c r="AH446" s="266" t="s">
        <v>21</v>
      </c>
      <c r="AL446" s="266" t="s">
        <v>150</v>
      </c>
      <c r="AM446" s="266" t="str">
        <f t="shared" si="128"/>
        <v>TRai_Pas</v>
      </c>
      <c r="AN446" s="266" t="str">
        <f t="shared" si="128"/>
        <v>FH12_13</v>
      </c>
      <c r="AO446" s="266">
        <f t="shared" si="120"/>
        <v>0.0197346377775574</v>
      </c>
      <c r="AP446" s="266" t="s">
        <v>132</v>
      </c>
      <c r="AQ446" s="266" t="s">
        <v>18</v>
      </c>
      <c r="AU446" s="266" t="s">
        <v>150</v>
      </c>
      <c r="AV446" s="266" t="str">
        <f t="shared" si="129"/>
        <v>TRai_Pas</v>
      </c>
      <c r="AW446" s="266" t="str">
        <f t="shared" si="129"/>
        <v>FH12_13</v>
      </c>
      <c r="AX446" s="266">
        <f t="shared" si="122"/>
        <v>0.0202626994046479</v>
      </c>
      <c r="AY446" s="266" t="s">
        <v>132</v>
      </c>
      <c r="AZ446" s="266" t="s">
        <v>17</v>
      </c>
      <c r="BD446" s="266" t="s">
        <v>150</v>
      </c>
      <c r="BE446" s="266" t="str">
        <f t="shared" si="130"/>
        <v>TRai_Pas</v>
      </c>
      <c r="BF446" s="266" t="str">
        <f t="shared" si="130"/>
        <v>FH12_13</v>
      </c>
      <c r="BG446" s="266">
        <f t="shared" si="134"/>
        <v>0.0197346377775574</v>
      </c>
      <c r="BH446" s="266" t="s">
        <v>132</v>
      </c>
      <c r="BI446" s="266" t="s">
        <v>19</v>
      </c>
      <c r="BM446" s="266" t="s">
        <v>150</v>
      </c>
      <c r="BN446" s="266" t="str">
        <f t="shared" si="131"/>
        <v>TRai_Pas</v>
      </c>
      <c r="BO446" s="266" t="str">
        <f t="shared" si="131"/>
        <v>FH12_13</v>
      </c>
      <c r="BP446" s="266">
        <f t="shared" si="125"/>
        <v>0.0202626994046479</v>
      </c>
      <c r="BQ446" s="266" t="s">
        <v>132</v>
      </c>
      <c r="BR446" s="266" t="s">
        <v>16</v>
      </c>
    </row>
    <row r="447" spans="11:70">
      <c r="K447" s="330" t="s">
        <v>150</v>
      </c>
      <c r="L447" s="266" t="str">
        <f t="shared" si="132"/>
        <v>TRai_Pas</v>
      </c>
      <c r="M447" s="266" t="str">
        <f t="shared" si="114"/>
        <v>FH14_15</v>
      </c>
      <c r="N447" s="266">
        <f t="shared" si="115"/>
        <v>0.0208389906197208</v>
      </c>
      <c r="O447" s="266" t="s">
        <v>132</v>
      </c>
      <c r="P447" s="266" t="s">
        <v>20</v>
      </c>
      <c r="T447" s="266" t="s">
        <v>150</v>
      </c>
      <c r="U447" s="266" t="str">
        <f t="shared" si="133"/>
        <v>TRai_Pas</v>
      </c>
      <c r="V447" s="266" t="str">
        <f t="shared" si="133"/>
        <v>FH14_15</v>
      </c>
      <c r="W447" s="266">
        <f t="shared" si="116"/>
        <v>0.0201344120759709</v>
      </c>
      <c r="X447" s="266" t="s">
        <v>132</v>
      </c>
      <c r="Y447" s="266" t="s">
        <v>15</v>
      </c>
      <c r="AC447" s="266" t="s">
        <v>150</v>
      </c>
      <c r="AD447" s="266" t="str">
        <f t="shared" si="127"/>
        <v>TRai_Pas</v>
      </c>
      <c r="AE447" s="266" t="str">
        <f t="shared" si="127"/>
        <v>FH14_15</v>
      </c>
      <c r="AF447" s="266">
        <f t="shared" si="118"/>
        <v>0.0207530234250215</v>
      </c>
      <c r="AG447" s="266" t="s">
        <v>132</v>
      </c>
      <c r="AH447" s="266" t="s">
        <v>21</v>
      </c>
      <c r="AL447" s="266" t="s">
        <v>150</v>
      </c>
      <c r="AM447" s="266" t="str">
        <f t="shared" si="128"/>
        <v>TRai_Pas</v>
      </c>
      <c r="AN447" s="266" t="str">
        <f t="shared" si="128"/>
        <v>FH14_15</v>
      </c>
      <c r="AO447" s="266">
        <f t="shared" si="120"/>
        <v>0.0206212544677413</v>
      </c>
      <c r="AP447" s="266" t="s">
        <v>132</v>
      </c>
      <c r="AQ447" s="266" t="s">
        <v>18</v>
      </c>
      <c r="AU447" s="266" t="s">
        <v>150</v>
      </c>
      <c r="AV447" s="266" t="str">
        <f t="shared" si="129"/>
        <v>TRai_Pas</v>
      </c>
      <c r="AW447" s="266" t="str">
        <f t="shared" si="129"/>
        <v>FH14_15</v>
      </c>
      <c r="AX447" s="266">
        <f t="shared" si="122"/>
        <v>0.0211728179792687</v>
      </c>
      <c r="AY447" s="266" t="s">
        <v>132</v>
      </c>
      <c r="AZ447" s="266" t="s">
        <v>17</v>
      </c>
      <c r="BD447" s="266" t="s">
        <v>150</v>
      </c>
      <c r="BE447" s="266" t="str">
        <f t="shared" si="130"/>
        <v>TRai_Pas</v>
      </c>
      <c r="BF447" s="266" t="str">
        <f t="shared" si="130"/>
        <v>FH14_15</v>
      </c>
      <c r="BG447" s="266">
        <f t="shared" si="134"/>
        <v>0.0206212544677413</v>
      </c>
      <c r="BH447" s="266" t="s">
        <v>132</v>
      </c>
      <c r="BI447" s="266" t="s">
        <v>19</v>
      </c>
      <c r="BM447" s="266" t="s">
        <v>150</v>
      </c>
      <c r="BN447" s="266" t="str">
        <f t="shared" si="131"/>
        <v>TRai_Pas</v>
      </c>
      <c r="BO447" s="266" t="str">
        <f t="shared" si="131"/>
        <v>FH14_15</v>
      </c>
      <c r="BP447" s="266">
        <f t="shared" si="125"/>
        <v>0.0211728179792687</v>
      </c>
      <c r="BQ447" s="266" t="s">
        <v>132</v>
      </c>
      <c r="BR447" s="266" t="s">
        <v>16</v>
      </c>
    </row>
    <row r="448" spans="11:70">
      <c r="K448" s="266" t="s">
        <v>150</v>
      </c>
      <c r="L448" s="266" t="str">
        <f t="shared" si="132"/>
        <v>TRai_Pas</v>
      </c>
      <c r="M448" s="266" t="str">
        <f t="shared" ref="M448:M463" si="135">M400</f>
        <v>FH16_17</v>
      </c>
      <c r="N448" s="266">
        <f t="shared" si="115"/>
        <v>0.0211595818818846</v>
      </c>
      <c r="O448" s="266" t="s">
        <v>132</v>
      </c>
      <c r="P448" s="266" t="s">
        <v>20</v>
      </c>
      <c r="T448" s="266" t="s">
        <v>150</v>
      </c>
      <c r="U448" s="266" t="str">
        <f t="shared" si="133"/>
        <v>TRai_Pas</v>
      </c>
      <c r="V448" s="266" t="str">
        <f t="shared" si="133"/>
        <v>FH16_17</v>
      </c>
      <c r="W448" s="266">
        <f t="shared" si="116"/>
        <v>0.019900470527556</v>
      </c>
      <c r="X448" s="266" t="s">
        <v>132</v>
      </c>
      <c r="Y448" s="266" t="s">
        <v>15</v>
      </c>
      <c r="AC448" s="266" t="s">
        <v>150</v>
      </c>
      <c r="AD448" s="266" t="str">
        <f t="shared" si="127"/>
        <v>TRai_Pas</v>
      </c>
      <c r="AE448" s="266" t="str">
        <f t="shared" si="127"/>
        <v>FH16_17</v>
      </c>
      <c r="AF448" s="266">
        <f t="shared" si="118"/>
        <v>0.021834856434323</v>
      </c>
      <c r="AG448" s="266" t="s">
        <v>132</v>
      </c>
      <c r="AH448" s="266" t="s">
        <v>21</v>
      </c>
      <c r="AL448" s="266" t="s">
        <v>150</v>
      </c>
      <c r="AM448" s="266" t="str">
        <f t="shared" si="128"/>
        <v>TRai_Pas</v>
      </c>
      <c r="AN448" s="266" t="str">
        <f t="shared" si="128"/>
        <v>FH16_17</v>
      </c>
      <c r="AO448" s="266">
        <f t="shared" si="120"/>
        <v>0.0208617629033817</v>
      </c>
      <c r="AP448" s="266" t="s">
        <v>132</v>
      </c>
      <c r="AQ448" s="266" t="s">
        <v>18</v>
      </c>
      <c r="AU448" s="266" t="s">
        <v>150</v>
      </c>
      <c r="AV448" s="266" t="str">
        <f t="shared" si="129"/>
        <v>TRai_Pas</v>
      </c>
      <c r="AW448" s="266" t="str">
        <f t="shared" si="129"/>
        <v>FH16_17</v>
      </c>
      <c r="AX448" s="266">
        <f t="shared" si="122"/>
        <v>0.0213427940914599</v>
      </c>
      <c r="AY448" s="266" t="s">
        <v>132</v>
      </c>
      <c r="AZ448" s="266" t="s">
        <v>17</v>
      </c>
      <c r="BD448" s="266" t="s">
        <v>150</v>
      </c>
      <c r="BE448" s="266" t="str">
        <f t="shared" si="130"/>
        <v>TRai_Pas</v>
      </c>
      <c r="BF448" s="266" t="str">
        <f t="shared" si="130"/>
        <v>FH16_17</v>
      </c>
      <c r="BG448" s="266">
        <f t="shared" si="134"/>
        <v>0.0208617629033817</v>
      </c>
      <c r="BH448" s="266" t="s">
        <v>132</v>
      </c>
      <c r="BI448" s="266" t="s">
        <v>19</v>
      </c>
      <c r="BM448" s="266" t="s">
        <v>150</v>
      </c>
      <c r="BN448" s="266" t="str">
        <f t="shared" si="131"/>
        <v>TRai_Pas</v>
      </c>
      <c r="BO448" s="266" t="str">
        <f t="shared" si="131"/>
        <v>FH16_17</v>
      </c>
      <c r="BP448" s="266">
        <f t="shared" si="125"/>
        <v>0.0213427940914599</v>
      </c>
      <c r="BQ448" s="266" t="s">
        <v>132</v>
      </c>
      <c r="BR448" s="266" t="s">
        <v>16</v>
      </c>
    </row>
    <row r="449" spans="11:70">
      <c r="K449" s="266" t="s">
        <v>150</v>
      </c>
      <c r="L449" s="266" t="str">
        <f t="shared" si="132"/>
        <v>TRai_Pas</v>
      </c>
      <c r="M449" s="266" t="str">
        <f t="shared" si="135"/>
        <v>FH18_19</v>
      </c>
      <c r="N449" s="266">
        <f t="shared" si="115"/>
        <v>0.0212246785407572</v>
      </c>
      <c r="O449" s="266" t="s">
        <v>132</v>
      </c>
      <c r="P449" s="266" t="s">
        <v>20</v>
      </c>
      <c r="T449" s="266" t="s">
        <v>150</v>
      </c>
      <c r="U449" s="266" t="str">
        <f t="shared" si="133"/>
        <v>TRai_Pas</v>
      </c>
      <c r="V449" s="266" t="str">
        <f t="shared" si="133"/>
        <v>FH18_19</v>
      </c>
      <c r="W449" s="266">
        <f t="shared" si="116"/>
        <v>0.02010785636109</v>
      </c>
      <c r="X449" s="266" t="s">
        <v>132</v>
      </c>
      <c r="Y449" s="266" t="s">
        <v>15</v>
      </c>
      <c r="AC449" s="266" t="s">
        <v>150</v>
      </c>
      <c r="AD449" s="266" t="str">
        <f t="shared" si="127"/>
        <v>TRai_Pas</v>
      </c>
      <c r="AE449" s="266" t="str">
        <f t="shared" si="127"/>
        <v>FH18_19</v>
      </c>
      <c r="AF449" s="266">
        <f t="shared" si="118"/>
        <v>0.0218516633411387</v>
      </c>
      <c r="AG449" s="266" t="s">
        <v>132</v>
      </c>
      <c r="AH449" s="266" t="s">
        <v>21</v>
      </c>
      <c r="AL449" s="266" t="s">
        <v>150</v>
      </c>
      <c r="AM449" s="266" t="str">
        <f t="shared" si="128"/>
        <v>TRai_Pas</v>
      </c>
      <c r="AN449" s="266" t="str">
        <f t="shared" si="128"/>
        <v>FH18_19</v>
      </c>
      <c r="AO449" s="266">
        <f t="shared" si="120"/>
        <v>0.0207872227642541</v>
      </c>
      <c r="AP449" s="266" t="s">
        <v>132</v>
      </c>
      <c r="AQ449" s="266" t="s">
        <v>18</v>
      </c>
      <c r="AU449" s="266" t="s">
        <v>150</v>
      </c>
      <c r="AV449" s="266" t="str">
        <f t="shared" si="129"/>
        <v>TRai_Pas</v>
      </c>
      <c r="AW449" s="266" t="str">
        <f t="shared" si="129"/>
        <v>FH18_19</v>
      </c>
      <c r="AX449" s="266">
        <f t="shared" si="122"/>
        <v>0.021302546509601</v>
      </c>
      <c r="AY449" s="266" t="s">
        <v>132</v>
      </c>
      <c r="AZ449" s="266" t="s">
        <v>17</v>
      </c>
      <c r="BD449" s="266" t="s">
        <v>150</v>
      </c>
      <c r="BE449" s="266" t="str">
        <f t="shared" si="130"/>
        <v>TRai_Pas</v>
      </c>
      <c r="BF449" s="266" t="str">
        <f t="shared" si="130"/>
        <v>FH18_19</v>
      </c>
      <c r="BG449" s="266">
        <f t="shared" si="134"/>
        <v>0.0207872227642541</v>
      </c>
      <c r="BH449" s="266" t="s">
        <v>132</v>
      </c>
      <c r="BI449" s="266" t="s">
        <v>19</v>
      </c>
      <c r="BM449" s="266" t="s">
        <v>150</v>
      </c>
      <c r="BN449" s="266" t="str">
        <f t="shared" si="131"/>
        <v>TRai_Pas</v>
      </c>
      <c r="BO449" s="266" t="str">
        <f t="shared" si="131"/>
        <v>FH18_19</v>
      </c>
      <c r="BP449" s="266">
        <f t="shared" si="125"/>
        <v>0.021302546509601</v>
      </c>
      <c r="BQ449" s="266" t="s">
        <v>132</v>
      </c>
      <c r="BR449" s="266" t="s">
        <v>16</v>
      </c>
    </row>
    <row r="450" spans="11:70">
      <c r="K450" s="266" t="s">
        <v>150</v>
      </c>
      <c r="L450" s="266" t="str">
        <f t="shared" si="132"/>
        <v>TRai_Pas</v>
      </c>
      <c r="M450" s="266" t="str">
        <f t="shared" si="135"/>
        <v>FH20_21</v>
      </c>
      <c r="N450" s="266">
        <f t="shared" si="115"/>
        <v>0.021196759693815</v>
      </c>
      <c r="O450" s="266" t="s">
        <v>132</v>
      </c>
      <c r="P450" s="266" t="s">
        <v>20</v>
      </c>
      <c r="T450" s="266" t="s">
        <v>150</v>
      </c>
      <c r="U450" s="266" t="str">
        <f t="shared" si="133"/>
        <v>TRai_Pas</v>
      </c>
      <c r="V450" s="266" t="str">
        <f t="shared" si="133"/>
        <v>FH20_21</v>
      </c>
      <c r="W450" s="266">
        <f t="shared" si="116"/>
        <v>0.0209690367288275</v>
      </c>
      <c r="X450" s="266" t="s">
        <v>132</v>
      </c>
      <c r="Y450" s="266" t="s">
        <v>15</v>
      </c>
      <c r="AC450" s="266" t="s">
        <v>150</v>
      </c>
      <c r="AD450" s="266" t="str">
        <f t="shared" si="127"/>
        <v>TRai_Pas</v>
      </c>
      <c r="AE450" s="266" t="str">
        <f t="shared" si="127"/>
        <v>FH20_21</v>
      </c>
      <c r="AF450" s="266">
        <f t="shared" si="118"/>
        <v>0.0215704297529681</v>
      </c>
      <c r="AG450" s="266" t="s">
        <v>132</v>
      </c>
      <c r="AH450" s="266" t="s">
        <v>21</v>
      </c>
      <c r="AL450" s="266" t="s">
        <v>150</v>
      </c>
      <c r="AM450" s="266" t="str">
        <f t="shared" si="128"/>
        <v>TRai_Pas</v>
      </c>
      <c r="AN450" s="266" t="str">
        <f t="shared" si="128"/>
        <v>FH20_21</v>
      </c>
      <c r="AO450" s="266">
        <f t="shared" si="120"/>
        <v>0.0209999265660562</v>
      </c>
      <c r="AP450" s="266" t="s">
        <v>132</v>
      </c>
      <c r="AQ450" s="266" t="s">
        <v>18</v>
      </c>
      <c r="AU450" s="266" t="s">
        <v>150</v>
      </c>
      <c r="AV450" s="266" t="str">
        <f t="shared" si="129"/>
        <v>TRai_Pas</v>
      </c>
      <c r="AW450" s="266" t="str">
        <f t="shared" si="129"/>
        <v>FH20_21</v>
      </c>
      <c r="AX450" s="266">
        <f t="shared" si="122"/>
        <v>0.0217291485724036</v>
      </c>
      <c r="AY450" s="266" t="s">
        <v>132</v>
      </c>
      <c r="AZ450" s="266" t="s">
        <v>17</v>
      </c>
      <c r="BD450" s="266" t="s">
        <v>150</v>
      </c>
      <c r="BE450" s="266" t="str">
        <f t="shared" si="130"/>
        <v>TRai_Pas</v>
      </c>
      <c r="BF450" s="266" t="str">
        <f t="shared" si="130"/>
        <v>FH20_21</v>
      </c>
      <c r="BG450" s="266">
        <f t="shared" si="134"/>
        <v>0.0209999265660562</v>
      </c>
      <c r="BH450" s="266" t="s">
        <v>132</v>
      </c>
      <c r="BI450" s="266" t="s">
        <v>19</v>
      </c>
      <c r="BM450" s="266" t="s">
        <v>150</v>
      </c>
      <c r="BN450" s="266" t="str">
        <f t="shared" si="131"/>
        <v>TRai_Pas</v>
      </c>
      <c r="BO450" s="266" t="str">
        <f t="shared" si="131"/>
        <v>FH20_21</v>
      </c>
      <c r="BP450" s="266">
        <f t="shared" si="125"/>
        <v>0.0217291485724036</v>
      </c>
      <c r="BQ450" s="266" t="s">
        <v>132</v>
      </c>
      <c r="BR450" s="266" t="s">
        <v>16</v>
      </c>
    </row>
    <row r="451" spans="11:70">
      <c r="K451" s="330" t="s">
        <v>150</v>
      </c>
      <c r="L451" s="266" t="str">
        <f t="shared" si="132"/>
        <v>TRai_Pas</v>
      </c>
      <c r="M451" s="266" t="str">
        <f t="shared" si="135"/>
        <v>FH22_23</v>
      </c>
      <c r="N451" s="266">
        <f t="shared" si="115"/>
        <v>0.0213786036359911</v>
      </c>
      <c r="O451" s="266" t="s">
        <v>132</v>
      </c>
      <c r="P451" s="266" t="s">
        <v>20</v>
      </c>
      <c r="T451" s="266" t="s">
        <v>150</v>
      </c>
      <c r="U451" s="266" t="str">
        <f t="shared" si="133"/>
        <v>TRai_Pas</v>
      </c>
      <c r="V451" s="266" t="str">
        <f t="shared" si="133"/>
        <v>FH22_23</v>
      </c>
      <c r="W451" s="266">
        <f t="shared" si="116"/>
        <v>0.0206911985722815</v>
      </c>
      <c r="X451" s="266" t="s">
        <v>132</v>
      </c>
      <c r="Y451" s="266" t="s">
        <v>15</v>
      </c>
      <c r="AC451" s="266" t="s">
        <v>150</v>
      </c>
      <c r="AD451" s="266" t="str">
        <f t="shared" si="127"/>
        <v>TRai_Pas</v>
      </c>
      <c r="AE451" s="266" t="str">
        <f t="shared" si="127"/>
        <v>FH22_23</v>
      </c>
      <c r="AF451" s="266">
        <f t="shared" si="118"/>
        <v>0.0217091411685177</v>
      </c>
      <c r="AG451" s="266" t="s">
        <v>132</v>
      </c>
      <c r="AH451" s="266" t="s">
        <v>21</v>
      </c>
      <c r="AL451" s="266" t="s">
        <v>150</v>
      </c>
      <c r="AM451" s="266" t="str">
        <f t="shared" si="128"/>
        <v>TRai_Pas</v>
      </c>
      <c r="AN451" s="266" t="str">
        <f t="shared" si="128"/>
        <v>FH22_23</v>
      </c>
      <c r="AO451" s="266">
        <f t="shared" si="120"/>
        <v>0.0212075715419054</v>
      </c>
      <c r="AP451" s="266" t="s">
        <v>132</v>
      </c>
      <c r="AQ451" s="266" t="s">
        <v>18</v>
      </c>
      <c r="AU451" s="266" t="s">
        <v>150</v>
      </c>
      <c r="AV451" s="266" t="str">
        <f t="shared" si="129"/>
        <v>TRai_Pas</v>
      </c>
      <c r="AW451" s="266" t="str">
        <f t="shared" si="129"/>
        <v>FH22_23</v>
      </c>
      <c r="AX451" s="266">
        <f t="shared" si="122"/>
        <v>0.0225545958608362</v>
      </c>
      <c r="AY451" s="266" t="s">
        <v>132</v>
      </c>
      <c r="AZ451" s="266" t="s">
        <v>17</v>
      </c>
      <c r="BD451" s="266" t="s">
        <v>150</v>
      </c>
      <c r="BE451" s="266" t="str">
        <f t="shared" si="130"/>
        <v>TRai_Pas</v>
      </c>
      <c r="BF451" s="266" t="str">
        <f t="shared" si="130"/>
        <v>FH22_23</v>
      </c>
      <c r="BG451" s="266">
        <f t="shared" si="134"/>
        <v>0.0212075715419054</v>
      </c>
      <c r="BH451" s="266" t="s">
        <v>132</v>
      </c>
      <c r="BI451" s="266" t="s">
        <v>19</v>
      </c>
      <c r="BM451" s="266" t="s">
        <v>150</v>
      </c>
      <c r="BN451" s="266" t="str">
        <f t="shared" si="131"/>
        <v>TRai_Pas</v>
      </c>
      <c r="BO451" s="266" t="str">
        <f t="shared" si="131"/>
        <v>FH22_23</v>
      </c>
      <c r="BP451" s="266">
        <f t="shared" si="125"/>
        <v>0.0225545958608362</v>
      </c>
      <c r="BQ451" s="266" t="s">
        <v>132</v>
      </c>
      <c r="BR451" s="266" t="s">
        <v>16</v>
      </c>
    </row>
    <row r="452" spans="11:70">
      <c r="K452" s="266" t="s">
        <v>150</v>
      </c>
      <c r="L452" s="266" t="str">
        <f t="shared" si="132"/>
        <v>TRai_Pas</v>
      </c>
      <c r="M452" s="266" t="str">
        <f t="shared" si="135"/>
        <v>WH0_1</v>
      </c>
      <c r="N452" s="266">
        <f t="shared" si="115"/>
        <v>0.0233000948138204</v>
      </c>
      <c r="O452" s="266" t="s">
        <v>132</v>
      </c>
      <c r="P452" s="266" t="s">
        <v>20</v>
      </c>
      <c r="T452" s="266" t="s">
        <v>150</v>
      </c>
      <c r="U452" s="266" t="str">
        <f t="shared" si="133"/>
        <v>TRai_Pas</v>
      </c>
      <c r="V452" s="266" t="str">
        <f t="shared" si="133"/>
        <v>WH0_1</v>
      </c>
      <c r="W452" s="266">
        <f t="shared" si="116"/>
        <v>0.027052832396289</v>
      </c>
      <c r="X452" s="266" t="s">
        <v>132</v>
      </c>
      <c r="Y452" s="266" t="s">
        <v>15</v>
      </c>
      <c r="AC452" s="266" t="s">
        <v>150</v>
      </c>
      <c r="AD452" s="266" t="str">
        <f t="shared" si="127"/>
        <v>TRai_Pas</v>
      </c>
      <c r="AE452" s="266" t="str">
        <f t="shared" si="127"/>
        <v>WH0_1</v>
      </c>
      <c r="AF452" s="266">
        <f t="shared" si="118"/>
        <v>0.0269775312483662</v>
      </c>
      <c r="AG452" s="266" t="s">
        <v>132</v>
      </c>
      <c r="AH452" s="266" t="s">
        <v>21</v>
      </c>
      <c r="AL452" s="266" t="s">
        <v>150</v>
      </c>
      <c r="AM452" s="266" t="str">
        <f t="shared" si="128"/>
        <v>TRai_Pas</v>
      </c>
      <c r="AN452" s="266" t="str">
        <f t="shared" si="128"/>
        <v>WH0_1</v>
      </c>
      <c r="AO452" s="266">
        <f t="shared" si="120"/>
        <v>0.0260079601453114</v>
      </c>
      <c r="AP452" s="266" t="s">
        <v>132</v>
      </c>
      <c r="AQ452" s="266" t="s">
        <v>18</v>
      </c>
      <c r="AU452" s="266" t="s">
        <v>150</v>
      </c>
      <c r="AV452" s="266" t="str">
        <f t="shared" si="129"/>
        <v>TRai_Pas</v>
      </c>
      <c r="AW452" s="266" t="str">
        <f t="shared" si="129"/>
        <v>WH0_1</v>
      </c>
      <c r="AX452" s="266">
        <f t="shared" si="122"/>
        <v>0.0251920133192881</v>
      </c>
      <c r="AY452" s="266" t="s">
        <v>132</v>
      </c>
      <c r="AZ452" s="266" t="s">
        <v>17</v>
      </c>
      <c r="BD452" s="266" t="s">
        <v>150</v>
      </c>
      <c r="BE452" s="266" t="str">
        <f t="shared" si="130"/>
        <v>TRai_Pas</v>
      </c>
      <c r="BF452" s="266" t="str">
        <f t="shared" si="130"/>
        <v>WH0_1</v>
      </c>
      <c r="BG452" s="266">
        <f t="shared" si="134"/>
        <v>0.0260079601453114</v>
      </c>
      <c r="BH452" s="266" t="s">
        <v>132</v>
      </c>
      <c r="BI452" s="266" t="s">
        <v>19</v>
      </c>
      <c r="BM452" s="266" t="s">
        <v>150</v>
      </c>
      <c r="BN452" s="266" t="str">
        <f t="shared" si="131"/>
        <v>TRai_Pas</v>
      </c>
      <c r="BO452" s="266" t="str">
        <f t="shared" si="131"/>
        <v>WH0_1</v>
      </c>
      <c r="BP452" s="266">
        <f t="shared" si="125"/>
        <v>0.0251920133192881</v>
      </c>
      <c r="BQ452" s="266" t="s">
        <v>132</v>
      </c>
      <c r="BR452" s="266" t="s">
        <v>16</v>
      </c>
    </row>
    <row r="453" spans="11:70">
      <c r="K453" s="266" t="s">
        <v>150</v>
      </c>
      <c r="L453" s="266" t="str">
        <f t="shared" si="132"/>
        <v>TRai_Pas</v>
      </c>
      <c r="M453" s="266" t="str">
        <f t="shared" si="135"/>
        <v>WH2_3</v>
      </c>
      <c r="N453" s="266">
        <f t="shared" si="115"/>
        <v>0.0229492798370929</v>
      </c>
      <c r="O453" s="266" t="s">
        <v>132</v>
      </c>
      <c r="P453" s="266" t="s">
        <v>20</v>
      </c>
      <c r="T453" s="266" t="s">
        <v>150</v>
      </c>
      <c r="U453" s="266" t="str">
        <f t="shared" si="133"/>
        <v>TRai_Pas</v>
      </c>
      <c r="V453" s="266" t="str">
        <f t="shared" si="133"/>
        <v>WH2_3</v>
      </c>
      <c r="W453" s="266">
        <f t="shared" si="116"/>
        <v>0.025013577036883</v>
      </c>
      <c r="X453" s="266" t="s">
        <v>132</v>
      </c>
      <c r="Y453" s="266" t="s">
        <v>15</v>
      </c>
      <c r="AC453" s="266" t="s">
        <v>150</v>
      </c>
      <c r="AD453" s="266" t="str">
        <f t="shared" si="127"/>
        <v>TRai_Pas</v>
      </c>
      <c r="AE453" s="266" t="str">
        <f t="shared" si="127"/>
        <v>WH2_3</v>
      </c>
      <c r="AF453" s="266">
        <f t="shared" si="118"/>
        <v>0.026652958693426</v>
      </c>
      <c r="AG453" s="266" t="s">
        <v>132</v>
      </c>
      <c r="AH453" s="266" t="s">
        <v>21</v>
      </c>
      <c r="AL453" s="266" t="s">
        <v>150</v>
      </c>
      <c r="AM453" s="266" t="str">
        <f t="shared" si="128"/>
        <v>TRai_Pas</v>
      </c>
      <c r="AN453" s="266" t="str">
        <f t="shared" si="128"/>
        <v>WH2_3</v>
      </c>
      <c r="AO453" s="266">
        <f t="shared" si="120"/>
        <v>0.0252822319214758</v>
      </c>
      <c r="AP453" s="266" t="s">
        <v>132</v>
      </c>
      <c r="AQ453" s="266" t="s">
        <v>18</v>
      </c>
      <c r="AU453" s="266" t="s">
        <v>150</v>
      </c>
      <c r="AV453" s="266" t="str">
        <f t="shared" si="129"/>
        <v>TRai_Pas</v>
      </c>
      <c r="AW453" s="266" t="str">
        <f t="shared" si="129"/>
        <v>WH2_3</v>
      </c>
      <c r="AX453" s="266">
        <f t="shared" si="122"/>
        <v>0.0240114562974125</v>
      </c>
      <c r="AY453" s="266" t="s">
        <v>132</v>
      </c>
      <c r="AZ453" s="266" t="s">
        <v>17</v>
      </c>
      <c r="BD453" s="266" t="s">
        <v>150</v>
      </c>
      <c r="BE453" s="266" t="str">
        <f t="shared" si="130"/>
        <v>TRai_Pas</v>
      </c>
      <c r="BF453" s="266" t="str">
        <f t="shared" si="130"/>
        <v>WH2_3</v>
      </c>
      <c r="BG453" s="266">
        <f t="shared" si="134"/>
        <v>0.0252822319214758</v>
      </c>
      <c r="BH453" s="266" t="s">
        <v>132</v>
      </c>
      <c r="BI453" s="266" t="s">
        <v>19</v>
      </c>
      <c r="BM453" s="266" t="s">
        <v>150</v>
      </c>
      <c r="BN453" s="266" t="str">
        <f t="shared" si="131"/>
        <v>TRai_Pas</v>
      </c>
      <c r="BO453" s="266" t="str">
        <f t="shared" si="131"/>
        <v>WH2_3</v>
      </c>
      <c r="BP453" s="266">
        <f t="shared" si="125"/>
        <v>0.0240114562974125</v>
      </c>
      <c r="BQ453" s="266" t="s">
        <v>132</v>
      </c>
      <c r="BR453" s="266" t="s">
        <v>16</v>
      </c>
    </row>
    <row r="454" spans="11:70">
      <c r="K454" s="266" t="s">
        <v>150</v>
      </c>
      <c r="L454" s="266" t="str">
        <f t="shared" si="132"/>
        <v>TRai_Pas</v>
      </c>
      <c r="M454" s="266" t="str">
        <f t="shared" si="135"/>
        <v>WH4_5</v>
      </c>
      <c r="N454" s="266">
        <f t="shared" si="115"/>
        <v>0.0222223809455457</v>
      </c>
      <c r="O454" s="266" t="s">
        <v>132</v>
      </c>
      <c r="P454" s="266" t="s">
        <v>20</v>
      </c>
      <c r="T454" s="266" t="s">
        <v>150</v>
      </c>
      <c r="U454" s="266" t="str">
        <f t="shared" si="133"/>
        <v>TRai_Pas</v>
      </c>
      <c r="V454" s="266" t="str">
        <f t="shared" si="133"/>
        <v>WH4_5</v>
      </c>
      <c r="W454" s="266">
        <f t="shared" si="116"/>
        <v>0.023696203770169</v>
      </c>
      <c r="X454" s="266" t="s">
        <v>132</v>
      </c>
      <c r="Y454" s="266" t="s">
        <v>15</v>
      </c>
      <c r="AC454" s="266" t="s">
        <v>150</v>
      </c>
      <c r="AD454" s="266" t="str">
        <f t="shared" si="127"/>
        <v>TRai_Pas</v>
      </c>
      <c r="AE454" s="266" t="str">
        <f t="shared" si="127"/>
        <v>WH4_5</v>
      </c>
      <c r="AF454" s="266">
        <f t="shared" si="118"/>
        <v>0.0249170715686325</v>
      </c>
      <c r="AG454" s="266" t="s">
        <v>132</v>
      </c>
      <c r="AH454" s="266" t="s">
        <v>21</v>
      </c>
      <c r="AL454" s="266" t="s">
        <v>150</v>
      </c>
      <c r="AM454" s="266" t="str">
        <f t="shared" si="128"/>
        <v>TRai_Pas</v>
      </c>
      <c r="AN454" s="266" t="str">
        <f t="shared" si="128"/>
        <v>WH4_5</v>
      </c>
      <c r="AO454" s="266">
        <f t="shared" si="120"/>
        <v>0.0239165993198236</v>
      </c>
      <c r="AP454" s="266" t="s">
        <v>132</v>
      </c>
      <c r="AQ454" s="266" t="s">
        <v>18</v>
      </c>
      <c r="AU454" s="266" t="s">
        <v>150</v>
      </c>
      <c r="AV454" s="266" t="str">
        <f t="shared" si="129"/>
        <v>TRai_Pas</v>
      </c>
      <c r="AW454" s="266" t="str">
        <f t="shared" si="129"/>
        <v>WH4_5</v>
      </c>
      <c r="AX454" s="266">
        <f t="shared" si="122"/>
        <v>0.021583935635486</v>
      </c>
      <c r="AY454" s="266" t="s">
        <v>132</v>
      </c>
      <c r="AZ454" s="266" t="s">
        <v>17</v>
      </c>
      <c r="BD454" s="266" t="s">
        <v>150</v>
      </c>
      <c r="BE454" s="266" t="str">
        <f t="shared" si="130"/>
        <v>TRai_Pas</v>
      </c>
      <c r="BF454" s="266" t="str">
        <f t="shared" si="130"/>
        <v>WH4_5</v>
      </c>
      <c r="BG454" s="266">
        <f t="shared" si="134"/>
        <v>0.0239165993198236</v>
      </c>
      <c r="BH454" s="266" t="s">
        <v>132</v>
      </c>
      <c r="BI454" s="266" t="s">
        <v>19</v>
      </c>
      <c r="BM454" s="266" t="s">
        <v>150</v>
      </c>
      <c r="BN454" s="266" t="str">
        <f t="shared" si="131"/>
        <v>TRai_Pas</v>
      </c>
      <c r="BO454" s="266" t="str">
        <f t="shared" si="131"/>
        <v>WH4_5</v>
      </c>
      <c r="BP454" s="266">
        <f t="shared" si="125"/>
        <v>0.021583935635486</v>
      </c>
      <c r="BQ454" s="266" t="s">
        <v>132</v>
      </c>
      <c r="BR454" s="266" t="s">
        <v>16</v>
      </c>
    </row>
    <row r="455" spans="11:70">
      <c r="K455" s="330" t="s">
        <v>150</v>
      </c>
      <c r="L455" s="266" t="str">
        <f t="shared" si="132"/>
        <v>TRai_Pas</v>
      </c>
      <c r="M455" s="266" t="str">
        <f t="shared" si="135"/>
        <v>WH6_7</v>
      </c>
      <c r="N455" s="266">
        <f t="shared" si="115"/>
        <v>0.0212585220509218</v>
      </c>
      <c r="O455" s="266" t="s">
        <v>132</v>
      </c>
      <c r="P455" s="266" t="s">
        <v>20</v>
      </c>
      <c r="T455" s="266" t="s">
        <v>150</v>
      </c>
      <c r="U455" s="266" t="str">
        <f t="shared" si="133"/>
        <v>TRai_Pas</v>
      </c>
      <c r="V455" s="266" t="str">
        <f t="shared" si="133"/>
        <v>WH6_7</v>
      </c>
      <c r="W455" s="266">
        <f t="shared" si="116"/>
        <v>0.0235544674010497</v>
      </c>
      <c r="X455" s="266" t="s">
        <v>132</v>
      </c>
      <c r="Y455" s="266" t="s">
        <v>15</v>
      </c>
      <c r="AC455" s="266" t="s">
        <v>150</v>
      </c>
      <c r="AD455" s="266" t="str">
        <f t="shared" si="127"/>
        <v>TRai_Pas</v>
      </c>
      <c r="AE455" s="266" t="str">
        <f t="shared" si="127"/>
        <v>WH6_7</v>
      </c>
      <c r="AF455" s="266">
        <f t="shared" si="118"/>
        <v>0.0223149487779418</v>
      </c>
      <c r="AG455" s="266" t="s">
        <v>132</v>
      </c>
      <c r="AH455" s="266" t="s">
        <v>21</v>
      </c>
      <c r="AL455" s="266" t="s">
        <v>150</v>
      </c>
      <c r="AM455" s="266" t="str">
        <f t="shared" si="128"/>
        <v>TRai_Pas</v>
      </c>
      <c r="AN455" s="266" t="str">
        <f t="shared" si="128"/>
        <v>WH6_7</v>
      </c>
      <c r="AO455" s="266">
        <f t="shared" si="120"/>
        <v>0.0226308904433103</v>
      </c>
      <c r="AP455" s="266" t="s">
        <v>132</v>
      </c>
      <c r="AQ455" s="266" t="s">
        <v>18</v>
      </c>
      <c r="AU455" s="266" t="s">
        <v>150</v>
      </c>
      <c r="AV455" s="266" t="str">
        <f t="shared" si="129"/>
        <v>TRai_Pas</v>
      </c>
      <c r="AW455" s="266" t="str">
        <f t="shared" si="129"/>
        <v>WH6_7</v>
      </c>
      <c r="AX455" s="266">
        <f t="shared" si="122"/>
        <v>0.0195664574996017</v>
      </c>
      <c r="AY455" s="266" t="s">
        <v>132</v>
      </c>
      <c r="AZ455" s="266" t="s">
        <v>17</v>
      </c>
      <c r="BD455" s="266" t="s">
        <v>150</v>
      </c>
      <c r="BE455" s="266" t="str">
        <f t="shared" si="130"/>
        <v>TRai_Pas</v>
      </c>
      <c r="BF455" s="266" t="str">
        <f t="shared" si="130"/>
        <v>WH6_7</v>
      </c>
      <c r="BG455" s="266">
        <f t="shared" si="134"/>
        <v>0.0226308904433103</v>
      </c>
      <c r="BH455" s="266" t="s">
        <v>132</v>
      </c>
      <c r="BI455" s="266" t="s">
        <v>19</v>
      </c>
      <c r="BM455" s="266" t="s">
        <v>150</v>
      </c>
      <c r="BN455" s="266" t="str">
        <f t="shared" si="131"/>
        <v>TRai_Pas</v>
      </c>
      <c r="BO455" s="266" t="str">
        <f t="shared" si="131"/>
        <v>WH6_7</v>
      </c>
      <c r="BP455" s="266">
        <f t="shared" si="125"/>
        <v>0.0195664574996017</v>
      </c>
      <c r="BQ455" s="266" t="s">
        <v>132</v>
      </c>
      <c r="BR455" s="266" t="s">
        <v>16</v>
      </c>
    </row>
    <row r="456" spans="11:70">
      <c r="K456" s="266" t="s">
        <v>150</v>
      </c>
      <c r="L456" s="266" t="str">
        <f t="shared" si="132"/>
        <v>TRai_Pas</v>
      </c>
      <c r="M456" s="266" t="str">
        <f t="shared" si="135"/>
        <v>WH8_9</v>
      </c>
      <c r="N456" s="266">
        <f t="shared" si="115"/>
        <v>0.0207811308875425</v>
      </c>
      <c r="O456" s="266" t="s">
        <v>132</v>
      </c>
      <c r="P456" s="266" t="s">
        <v>20</v>
      </c>
      <c r="T456" s="266" t="s">
        <v>150</v>
      </c>
      <c r="U456" s="266" t="str">
        <f t="shared" si="133"/>
        <v>TRai_Pas</v>
      </c>
      <c r="V456" s="266" t="str">
        <f t="shared" si="133"/>
        <v>WH8_9</v>
      </c>
      <c r="W456" s="266">
        <f t="shared" si="116"/>
        <v>0.0243002057667018</v>
      </c>
      <c r="X456" s="266" t="s">
        <v>132</v>
      </c>
      <c r="Y456" s="266" t="s">
        <v>15</v>
      </c>
      <c r="AC456" s="266" t="s">
        <v>150</v>
      </c>
      <c r="AD456" s="266" t="str">
        <f t="shared" si="127"/>
        <v>TRai_Pas</v>
      </c>
      <c r="AE456" s="266" t="str">
        <f t="shared" si="127"/>
        <v>WH8_9</v>
      </c>
      <c r="AF456" s="266">
        <f t="shared" si="118"/>
        <v>0.0206945793819697</v>
      </c>
      <c r="AG456" s="266" t="s">
        <v>132</v>
      </c>
      <c r="AH456" s="266" t="s">
        <v>21</v>
      </c>
      <c r="AL456" s="266" t="s">
        <v>150</v>
      </c>
      <c r="AM456" s="266" t="str">
        <f t="shared" si="128"/>
        <v>TRai_Pas</v>
      </c>
      <c r="AN456" s="266" t="str">
        <f t="shared" si="128"/>
        <v>WH8_9</v>
      </c>
      <c r="AO456" s="266">
        <f t="shared" si="120"/>
        <v>0.0221985165054664</v>
      </c>
      <c r="AP456" s="266" t="s">
        <v>132</v>
      </c>
      <c r="AQ456" s="266" t="s">
        <v>18</v>
      </c>
      <c r="AU456" s="266" t="s">
        <v>150</v>
      </c>
      <c r="AV456" s="266" t="str">
        <f t="shared" si="129"/>
        <v>TRai_Pas</v>
      </c>
      <c r="AW456" s="266" t="str">
        <f t="shared" si="129"/>
        <v>WH8_9</v>
      </c>
      <c r="AX456" s="266">
        <f t="shared" si="122"/>
        <v>0.0189268898351184</v>
      </c>
      <c r="AY456" s="266" t="s">
        <v>132</v>
      </c>
      <c r="AZ456" s="266" t="s">
        <v>17</v>
      </c>
      <c r="BD456" s="266" t="s">
        <v>150</v>
      </c>
      <c r="BE456" s="266" t="str">
        <f t="shared" si="130"/>
        <v>TRai_Pas</v>
      </c>
      <c r="BF456" s="266" t="str">
        <f t="shared" si="130"/>
        <v>WH8_9</v>
      </c>
      <c r="BG456" s="266">
        <f t="shared" si="134"/>
        <v>0.0221985165054664</v>
      </c>
      <c r="BH456" s="266" t="s">
        <v>132</v>
      </c>
      <c r="BI456" s="266" t="s">
        <v>19</v>
      </c>
      <c r="BM456" s="266" t="s">
        <v>150</v>
      </c>
      <c r="BN456" s="266" t="str">
        <f t="shared" si="131"/>
        <v>TRai_Pas</v>
      </c>
      <c r="BO456" s="266" t="str">
        <f t="shared" si="131"/>
        <v>WH8_9</v>
      </c>
      <c r="BP456" s="266">
        <f t="shared" si="125"/>
        <v>0.0189268898351184</v>
      </c>
      <c r="BQ456" s="266" t="s">
        <v>132</v>
      </c>
      <c r="BR456" s="266" t="s">
        <v>16</v>
      </c>
    </row>
    <row r="457" spans="11:70">
      <c r="K457" s="266" t="s">
        <v>150</v>
      </c>
      <c r="L457" s="266" t="str">
        <f t="shared" si="132"/>
        <v>TRai_Pas</v>
      </c>
      <c r="M457" s="266" t="str">
        <f t="shared" si="135"/>
        <v>WH10_11</v>
      </c>
      <c r="N457" s="266">
        <f t="shared" si="115"/>
        <v>0.0207247431264493</v>
      </c>
      <c r="O457" s="266" t="s">
        <v>132</v>
      </c>
      <c r="P457" s="266" t="s">
        <v>20</v>
      </c>
      <c r="T457" s="266" t="s">
        <v>150</v>
      </c>
      <c r="U457" s="266" t="str">
        <f t="shared" si="133"/>
        <v>TRai_Pas</v>
      </c>
      <c r="V457" s="266" t="str">
        <f t="shared" si="133"/>
        <v>WH10_11</v>
      </c>
      <c r="W457" s="266">
        <f t="shared" si="116"/>
        <v>0.0269606064596627</v>
      </c>
      <c r="X457" s="266" t="s">
        <v>132</v>
      </c>
      <c r="Y457" s="266" t="s">
        <v>15</v>
      </c>
      <c r="AC457" s="266" t="s">
        <v>150</v>
      </c>
      <c r="AD457" s="266" t="str">
        <f t="shared" si="127"/>
        <v>TRai_Pas</v>
      </c>
      <c r="AE457" s="266" t="str">
        <f t="shared" si="127"/>
        <v>WH10_11</v>
      </c>
      <c r="AF457" s="266">
        <f t="shared" si="118"/>
        <v>0.0203373562220637</v>
      </c>
      <c r="AG457" s="266" t="s">
        <v>132</v>
      </c>
      <c r="AH457" s="266" t="s">
        <v>21</v>
      </c>
      <c r="AL457" s="266" t="s">
        <v>150</v>
      </c>
      <c r="AM457" s="266" t="str">
        <f t="shared" si="128"/>
        <v>TRai_Pas</v>
      </c>
      <c r="AN457" s="266" t="str">
        <f t="shared" si="128"/>
        <v>WH10_11</v>
      </c>
      <c r="AO457" s="266">
        <f t="shared" si="120"/>
        <v>0.0228944317474162</v>
      </c>
      <c r="AP457" s="266" t="s">
        <v>132</v>
      </c>
      <c r="AQ457" s="266" t="s">
        <v>18</v>
      </c>
      <c r="AU457" s="266" t="s">
        <v>150</v>
      </c>
      <c r="AV457" s="266" t="str">
        <f t="shared" si="129"/>
        <v>TRai_Pas</v>
      </c>
      <c r="AW457" s="266" t="str">
        <f t="shared" si="129"/>
        <v>WH10_11</v>
      </c>
      <c r="AX457" s="266">
        <f t="shared" si="122"/>
        <v>0.0193167729407143</v>
      </c>
      <c r="AY457" s="266" t="s">
        <v>132</v>
      </c>
      <c r="AZ457" s="266" t="s">
        <v>17</v>
      </c>
      <c r="BD457" s="266" t="s">
        <v>150</v>
      </c>
      <c r="BE457" s="266" t="str">
        <f t="shared" si="130"/>
        <v>TRai_Pas</v>
      </c>
      <c r="BF457" s="266" t="str">
        <f t="shared" si="130"/>
        <v>WH10_11</v>
      </c>
      <c r="BG457" s="266">
        <f t="shared" si="134"/>
        <v>0.0228944317474162</v>
      </c>
      <c r="BH457" s="266" t="s">
        <v>132</v>
      </c>
      <c r="BI457" s="266" t="s">
        <v>19</v>
      </c>
      <c r="BM457" s="266" t="s">
        <v>150</v>
      </c>
      <c r="BN457" s="266" t="str">
        <f t="shared" si="131"/>
        <v>TRai_Pas</v>
      </c>
      <c r="BO457" s="266" t="str">
        <f t="shared" si="131"/>
        <v>WH10_11</v>
      </c>
      <c r="BP457" s="266">
        <f t="shared" si="125"/>
        <v>0.0193167729407143</v>
      </c>
      <c r="BQ457" s="266" t="s">
        <v>132</v>
      </c>
      <c r="BR457" s="266" t="s">
        <v>16</v>
      </c>
    </row>
    <row r="458" spans="11:70">
      <c r="K458" s="266" t="s">
        <v>150</v>
      </c>
      <c r="L458" s="266" t="str">
        <f t="shared" si="132"/>
        <v>TRai_Pas</v>
      </c>
      <c r="M458" s="266" t="str">
        <f t="shared" si="135"/>
        <v>WH12_13</v>
      </c>
      <c r="N458" s="266">
        <f t="shared" si="115"/>
        <v>0.0213134263086159</v>
      </c>
      <c r="O458" s="266" t="s">
        <v>132</v>
      </c>
      <c r="P458" s="266" t="s">
        <v>20</v>
      </c>
      <c r="T458" s="266" t="s">
        <v>150</v>
      </c>
      <c r="U458" s="266" t="str">
        <f t="shared" si="133"/>
        <v>TRai_Pas</v>
      </c>
      <c r="V458" s="266" t="str">
        <f t="shared" si="133"/>
        <v>WH12_13</v>
      </c>
      <c r="W458" s="266">
        <f t="shared" si="116"/>
        <v>0.0281941532212526</v>
      </c>
      <c r="X458" s="266" t="s">
        <v>132</v>
      </c>
      <c r="Y458" s="266" t="s">
        <v>15</v>
      </c>
      <c r="AC458" s="266" t="s">
        <v>150</v>
      </c>
      <c r="AD458" s="266" t="str">
        <f t="shared" si="127"/>
        <v>TRai_Pas</v>
      </c>
      <c r="AE458" s="266" t="str">
        <f t="shared" si="127"/>
        <v>WH12_13</v>
      </c>
      <c r="AF458" s="266">
        <f t="shared" si="118"/>
        <v>0.0215779233299048</v>
      </c>
      <c r="AG458" s="266" t="s">
        <v>132</v>
      </c>
      <c r="AH458" s="266" t="s">
        <v>21</v>
      </c>
      <c r="AL458" s="266" t="s">
        <v>150</v>
      </c>
      <c r="AM458" s="266" t="str">
        <f t="shared" si="128"/>
        <v>TRai_Pas</v>
      </c>
      <c r="AN458" s="266" t="str">
        <f t="shared" si="128"/>
        <v>WH12_13</v>
      </c>
      <c r="AO458" s="266">
        <f t="shared" si="120"/>
        <v>0.0243699220566265</v>
      </c>
      <c r="AP458" s="266" t="s">
        <v>132</v>
      </c>
      <c r="AQ458" s="266" t="s">
        <v>18</v>
      </c>
      <c r="AU458" s="266" t="s">
        <v>150</v>
      </c>
      <c r="AV458" s="266" t="str">
        <f t="shared" si="129"/>
        <v>TRai_Pas</v>
      </c>
      <c r="AW458" s="266" t="str">
        <f t="shared" si="129"/>
        <v>WH12_13</v>
      </c>
      <c r="AX458" s="266">
        <f t="shared" si="122"/>
        <v>0.0217136791659968</v>
      </c>
      <c r="AY458" s="266" t="s">
        <v>132</v>
      </c>
      <c r="AZ458" s="266" t="s">
        <v>17</v>
      </c>
      <c r="BD458" s="266" t="s">
        <v>150</v>
      </c>
      <c r="BE458" s="266" t="str">
        <f t="shared" si="130"/>
        <v>TRai_Pas</v>
      </c>
      <c r="BF458" s="266" t="str">
        <f t="shared" si="130"/>
        <v>WH12_13</v>
      </c>
      <c r="BG458" s="266">
        <f t="shared" si="134"/>
        <v>0.0243699220566265</v>
      </c>
      <c r="BH458" s="266" t="s">
        <v>132</v>
      </c>
      <c r="BI458" s="266" t="s">
        <v>19</v>
      </c>
      <c r="BM458" s="266" t="s">
        <v>150</v>
      </c>
      <c r="BN458" s="266" t="str">
        <f t="shared" si="131"/>
        <v>TRai_Pas</v>
      </c>
      <c r="BO458" s="266" t="str">
        <f t="shared" si="131"/>
        <v>WH12_13</v>
      </c>
      <c r="BP458" s="266">
        <f t="shared" si="125"/>
        <v>0.0217136791659968</v>
      </c>
      <c r="BQ458" s="266" t="s">
        <v>132</v>
      </c>
      <c r="BR458" s="266" t="s">
        <v>16</v>
      </c>
    </row>
    <row r="459" spans="11:70">
      <c r="K459" s="330" t="s">
        <v>150</v>
      </c>
      <c r="L459" s="266" t="str">
        <f t="shared" si="132"/>
        <v>TRai_Pas</v>
      </c>
      <c r="M459" s="266" t="str">
        <f t="shared" si="135"/>
        <v>WH14_15</v>
      </c>
      <c r="N459" s="266">
        <f t="shared" si="115"/>
        <v>0.0224691056303517</v>
      </c>
      <c r="O459" s="266" t="s">
        <v>132</v>
      </c>
      <c r="P459" s="266" t="s">
        <v>20</v>
      </c>
      <c r="T459" s="266" t="s">
        <v>150</v>
      </c>
      <c r="U459" s="266" t="str">
        <f t="shared" si="133"/>
        <v>TRai_Pas</v>
      </c>
      <c r="V459" s="266" t="str">
        <f t="shared" si="133"/>
        <v>WH14_15</v>
      </c>
      <c r="W459" s="266">
        <f t="shared" si="116"/>
        <v>0.0277591077183275</v>
      </c>
      <c r="X459" s="266" t="s">
        <v>132</v>
      </c>
      <c r="Y459" s="266" t="s">
        <v>15</v>
      </c>
      <c r="AC459" s="266" t="s">
        <v>150</v>
      </c>
      <c r="AD459" s="266" t="str">
        <f t="shared" si="127"/>
        <v>TRai_Pas</v>
      </c>
      <c r="AE459" s="266" t="str">
        <f t="shared" si="127"/>
        <v>WH14_15</v>
      </c>
      <c r="AF459" s="266">
        <f t="shared" si="118"/>
        <v>0.0244372230846757</v>
      </c>
      <c r="AG459" s="266" t="s">
        <v>132</v>
      </c>
      <c r="AH459" s="266" t="s">
        <v>21</v>
      </c>
      <c r="AL459" s="266" t="s">
        <v>150</v>
      </c>
      <c r="AM459" s="266" t="str">
        <f t="shared" si="128"/>
        <v>TRai_Pas</v>
      </c>
      <c r="AN459" s="266" t="str">
        <f t="shared" si="128"/>
        <v>WH14_15</v>
      </c>
      <c r="AO459" s="266">
        <f t="shared" si="120"/>
        <v>0.0252966565536165</v>
      </c>
      <c r="AP459" s="266" t="s">
        <v>132</v>
      </c>
      <c r="AQ459" s="266" t="s">
        <v>18</v>
      </c>
      <c r="AU459" s="266" t="s">
        <v>150</v>
      </c>
      <c r="AV459" s="266" t="str">
        <f t="shared" si="129"/>
        <v>TRai_Pas</v>
      </c>
      <c r="AW459" s="266" t="str">
        <f t="shared" si="129"/>
        <v>WH14_15</v>
      </c>
      <c r="AX459" s="266">
        <f t="shared" si="122"/>
        <v>0.0231546162990083</v>
      </c>
      <c r="AY459" s="266" t="s">
        <v>132</v>
      </c>
      <c r="AZ459" s="266" t="s">
        <v>17</v>
      </c>
      <c r="BD459" s="266" t="s">
        <v>150</v>
      </c>
      <c r="BE459" s="266" t="str">
        <f t="shared" si="130"/>
        <v>TRai_Pas</v>
      </c>
      <c r="BF459" s="266" t="str">
        <f t="shared" si="130"/>
        <v>WH14_15</v>
      </c>
      <c r="BG459" s="266">
        <f t="shared" si="134"/>
        <v>0.0252966565536165</v>
      </c>
      <c r="BH459" s="266" t="s">
        <v>132</v>
      </c>
      <c r="BI459" s="266" t="s">
        <v>19</v>
      </c>
      <c r="BM459" s="266" t="s">
        <v>150</v>
      </c>
      <c r="BN459" s="266" t="str">
        <f t="shared" si="131"/>
        <v>TRai_Pas</v>
      </c>
      <c r="BO459" s="266" t="str">
        <f t="shared" si="131"/>
        <v>WH14_15</v>
      </c>
      <c r="BP459" s="266">
        <f t="shared" si="125"/>
        <v>0.0231546162990083</v>
      </c>
      <c r="BQ459" s="266" t="s">
        <v>132</v>
      </c>
      <c r="BR459" s="266" t="s">
        <v>16</v>
      </c>
    </row>
    <row r="460" spans="11:70">
      <c r="K460" s="266" t="s">
        <v>150</v>
      </c>
      <c r="L460" s="266" t="str">
        <f t="shared" si="132"/>
        <v>TRai_Pas</v>
      </c>
      <c r="M460" s="266" t="str">
        <f t="shared" si="135"/>
        <v>WH16_17</v>
      </c>
      <c r="N460" s="266">
        <f t="shared" si="115"/>
        <v>0.0228058793544892</v>
      </c>
      <c r="O460" s="266" t="s">
        <v>132</v>
      </c>
      <c r="P460" s="266" t="s">
        <v>20</v>
      </c>
      <c r="T460" s="266" t="s">
        <v>150</v>
      </c>
      <c r="U460" s="266" t="str">
        <f t="shared" si="133"/>
        <v>TRai_Pas</v>
      </c>
      <c r="V460" s="266" t="str">
        <f t="shared" si="133"/>
        <v>WH16_17</v>
      </c>
      <c r="W460" s="266">
        <f t="shared" si="116"/>
        <v>0.0270225001421144</v>
      </c>
      <c r="X460" s="266" t="s">
        <v>132</v>
      </c>
      <c r="Y460" s="266" t="s">
        <v>15</v>
      </c>
      <c r="AC460" s="266" t="s">
        <v>150</v>
      </c>
      <c r="AD460" s="266" t="str">
        <f t="shared" si="127"/>
        <v>TRai_Pas</v>
      </c>
      <c r="AE460" s="266" t="str">
        <f t="shared" si="127"/>
        <v>WH16_17</v>
      </c>
      <c r="AF460" s="266">
        <f t="shared" si="118"/>
        <v>0.0257055276901567</v>
      </c>
      <c r="AG460" s="266" t="s">
        <v>132</v>
      </c>
      <c r="AH460" s="266" t="s">
        <v>21</v>
      </c>
      <c r="AL460" s="266" t="s">
        <v>150</v>
      </c>
      <c r="AM460" s="266" t="str">
        <f t="shared" si="128"/>
        <v>TRai_Pas</v>
      </c>
      <c r="AN460" s="266" t="str">
        <f t="shared" si="128"/>
        <v>WH16_17</v>
      </c>
      <c r="AO460" s="266">
        <f t="shared" si="120"/>
        <v>0.0253035348263485</v>
      </c>
      <c r="AP460" s="266" t="s">
        <v>132</v>
      </c>
      <c r="AQ460" s="266" t="s">
        <v>18</v>
      </c>
      <c r="AU460" s="266" t="s">
        <v>150</v>
      </c>
      <c r="AV460" s="266" t="str">
        <f t="shared" si="129"/>
        <v>TRai_Pas</v>
      </c>
      <c r="AW460" s="266" t="str">
        <f t="shared" si="129"/>
        <v>WH16_17</v>
      </c>
      <c r="AX460" s="266">
        <f t="shared" si="122"/>
        <v>0.0233585702637121</v>
      </c>
      <c r="AY460" s="266" t="s">
        <v>132</v>
      </c>
      <c r="AZ460" s="266" t="s">
        <v>17</v>
      </c>
      <c r="BD460" s="266" t="s">
        <v>150</v>
      </c>
      <c r="BE460" s="266" t="str">
        <f t="shared" si="130"/>
        <v>TRai_Pas</v>
      </c>
      <c r="BF460" s="266" t="str">
        <f t="shared" si="130"/>
        <v>WH16_17</v>
      </c>
      <c r="BG460" s="266">
        <f t="shared" si="134"/>
        <v>0.0253035348263485</v>
      </c>
      <c r="BH460" s="266" t="s">
        <v>132</v>
      </c>
      <c r="BI460" s="266" t="s">
        <v>19</v>
      </c>
      <c r="BM460" s="266" t="s">
        <v>150</v>
      </c>
      <c r="BN460" s="266" t="str">
        <f t="shared" si="131"/>
        <v>TRai_Pas</v>
      </c>
      <c r="BO460" s="266" t="str">
        <f t="shared" si="131"/>
        <v>WH16_17</v>
      </c>
      <c r="BP460" s="266">
        <f t="shared" si="125"/>
        <v>0.0233585702637121</v>
      </c>
      <c r="BQ460" s="266" t="s">
        <v>132</v>
      </c>
      <c r="BR460" s="266" t="s">
        <v>16</v>
      </c>
    </row>
    <row r="461" spans="11:70">
      <c r="K461" s="266" t="s">
        <v>150</v>
      </c>
      <c r="L461" s="266" t="str">
        <f t="shared" si="132"/>
        <v>TRai_Pas</v>
      </c>
      <c r="M461" s="266" t="str">
        <f t="shared" si="135"/>
        <v>WH18_19</v>
      </c>
      <c r="N461" s="266">
        <f t="shared" si="115"/>
        <v>0.0228335510535675</v>
      </c>
      <c r="O461" s="266" t="s">
        <v>132</v>
      </c>
      <c r="P461" s="266" t="s">
        <v>20</v>
      </c>
      <c r="T461" s="266" t="s">
        <v>150</v>
      </c>
      <c r="U461" s="266" t="str">
        <f t="shared" si="133"/>
        <v>TRai_Pas</v>
      </c>
      <c r="V461" s="266" t="str">
        <f t="shared" si="133"/>
        <v>WH18_19</v>
      </c>
      <c r="W461" s="266">
        <f t="shared" si="116"/>
        <v>0.0267517944660614</v>
      </c>
      <c r="X461" s="266" t="s">
        <v>132</v>
      </c>
      <c r="Y461" s="266" t="s">
        <v>15</v>
      </c>
      <c r="AC461" s="266" t="s">
        <v>150</v>
      </c>
      <c r="AD461" s="266" t="str">
        <f t="shared" si="127"/>
        <v>TRai_Pas</v>
      </c>
      <c r="AE461" s="266" t="str">
        <f t="shared" si="127"/>
        <v>WH18_19</v>
      </c>
      <c r="AF461" s="266">
        <f t="shared" si="118"/>
        <v>0.0255927943653416</v>
      </c>
      <c r="AG461" s="266" t="s">
        <v>132</v>
      </c>
      <c r="AH461" s="266" t="s">
        <v>21</v>
      </c>
      <c r="AL461" s="266" t="s">
        <v>150</v>
      </c>
      <c r="AM461" s="266" t="str">
        <f t="shared" si="128"/>
        <v>TRai_Pas</v>
      </c>
      <c r="AN461" s="266" t="str">
        <f t="shared" si="128"/>
        <v>WH18_19</v>
      </c>
      <c r="AO461" s="266">
        <f t="shared" si="120"/>
        <v>0.0249695860312862</v>
      </c>
      <c r="AP461" s="266" t="s">
        <v>132</v>
      </c>
      <c r="AQ461" s="266" t="s">
        <v>18</v>
      </c>
      <c r="AU461" s="266" t="s">
        <v>150</v>
      </c>
      <c r="AV461" s="266" t="str">
        <f t="shared" si="129"/>
        <v>TRai_Pas</v>
      </c>
      <c r="AW461" s="266" t="str">
        <f t="shared" si="129"/>
        <v>WH18_19</v>
      </c>
      <c r="AX461" s="266">
        <f t="shared" si="122"/>
        <v>0.023127630615324</v>
      </c>
      <c r="AY461" s="266" t="s">
        <v>132</v>
      </c>
      <c r="AZ461" s="266" t="s">
        <v>17</v>
      </c>
      <c r="BD461" s="266" t="s">
        <v>150</v>
      </c>
      <c r="BE461" s="266" t="str">
        <f t="shared" si="130"/>
        <v>TRai_Pas</v>
      </c>
      <c r="BF461" s="266" t="str">
        <f t="shared" si="130"/>
        <v>WH18_19</v>
      </c>
      <c r="BG461" s="266">
        <f t="shared" si="134"/>
        <v>0.0249695860312862</v>
      </c>
      <c r="BH461" s="266" t="s">
        <v>132</v>
      </c>
      <c r="BI461" s="266" t="s">
        <v>19</v>
      </c>
      <c r="BM461" s="266" t="s">
        <v>150</v>
      </c>
      <c r="BN461" s="266" t="str">
        <f t="shared" si="131"/>
        <v>TRai_Pas</v>
      </c>
      <c r="BO461" s="266" t="str">
        <f t="shared" si="131"/>
        <v>WH18_19</v>
      </c>
      <c r="BP461" s="266">
        <f t="shared" si="125"/>
        <v>0.023127630615324</v>
      </c>
      <c r="BQ461" s="266" t="s">
        <v>132</v>
      </c>
      <c r="BR461" s="266" t="s">
        <v>16</v>
      </c>
    </row>
    <row r="462" spans="11:70">
      <c r="K462" s="266" t="s">
        <v>150</v>
      </c>
      <c r="L462" s="266" t="str">
        <f t="shared" si="132"/>
        <v>TRai_Pas</v>
      </c>
      <c r="M462" s="266" t="str">
        <f t="shared" si="135"/>
        <v>WH20_21</v>
      </c>
      <c r="N462" s="266">
        <f t="shared" si="115"/>
        <v>0.0227154557821904</v>
      </c>
      <c r="O462" s="266" t="s">
        <v>132</v>
      </c>
      <c r="P462" s="266" t="s">
        <v>20</v>
      </c>
      <c r="T462" s="266" t="s">
        <v>150</v>
      </c>
      <c r="U462" s="266" t="str">
        <f t="shared" si="133"/>
        <v>TRai_Pas</v>
      </c>
      <c r="V462" s="266" t="str">
        <f t="shared" si="133"/>
        <v>WH20_21</v>
      </c>
      <c r="W462" s="266">
        <f t="shared" si="116"/>
        <v>0.0283933513791526</v>
      </c>
      <c r="X462" s="266" t="s">
        <v>132</v>
      </c>
      <c r="Y462" s="266" t="s">
        <v>15</v>
      </c>
      <c r="AC462" s="266" t="s">
        <v>150</v>
      </c>
      <c r="AD462" s="266" t="str">
        <f t="shared" si="127"/>
        <v>TRai_Pas</v>
      </c>
      <c r="AE462" s="266" t="str">
        <f t="shared" si="127"/>
        <v>WH20_21</v>
      </c>
      <c r="AF462" s="266">
        <f t="shared" si="118"/>
        <v>0.0251280963570105</v>
      </c>
      <c r="AG462" s="266" t="s">
        <v>132</v>
      </c>
      <c r="AH462" s="266" t="s">
        <v>21</v>
      </c>
      <c r="AL462" s="266" t="s">
        <v>150</v>
      </c>
      <c r="AM462" s="266" t="str">
        <f t="shared" si="128"/>
        <v>TRai_Pas</v>
      </c>
      <c r="AN462" s="266" t="str">
        <f t="shared" si="128"/>
        <v>WH20_21</v>
      </c>
      <c r="AO462" s="266">
        <f t="shared" si="120"/>
        <v>0.0251936667769471</v>
      </c>
      <c r="AP462" s="266" t="s">
        <v>132</v>
      </c>
      <c r="AQ462" s="266" t="s">
        <v>18</v>
      </c>
      <c r="AU462" s="266" t="s">
        <v>150</v>
      </c>
      <c r="AV462" s="266" t="str">
        <f t="shared" si="129"/>
        <v>TRai_Pas</v>
      </c>
      <c r="AW462" s="266" t="str">
        <f t="shared" si="129"/>
        <v>WH20_21</v>
      </c>
      <c r="AX462" s="266">
        <f t="shared" si="122"/>
        <v>0.0230669226777415</v>
      </c>
      <c r="AY462" s="266" t="s">
        <v>132</v>
      </c>
      <c r="AZ462" s="266" t="s">
        <v>17</v>
      </c>
      <c r="BD462" s="266" t="s">
        <v>150</v>
      </c>
      <c r="BE462" s="266" t="str">
        <f t="shared" si="130"/>
        <v>TRai_Pas</v>
      </c>
      <c r="BF462" s="266" t="str">
        <f t="shared" si="130"/>
        <v>WH20_21</v>
      </c>
      <c r="BG462" s="266">
        <f t="shared" si="134"/>
        <v>0.0251936667769471</v>
      </c>
      <c r="BH462" s="266" t="s">
        <v>132</v>
      </c>
      <c r="BI462" s="266" t="s">
        <v>19</v>
      </c>
      <c r="BM462" s="266" t="s">
        <v>150</v>
      </c>
      <c r="BN462" s="266" t="str">
        <f t="shared" si="131"/>
        <v>TRai_Pas</v>
      </c>
      <c r="BO462" s="266" t="str">
        <f t="shared" si="131"/>
        <v>WH20_21</v>
      </c>
      <c r="BP462" s="266">
        <f t="shared" si="125"/>
        <v>0.0230669226777415</v>
      </c>
      <c r="BQ462" s="266" t="s">
        <v>132</v>
      </c>
      <c r="BR462" s="266" t="s">
        <v>16</v>
      </c>
    </row>
    <row r="463" spans="11:70">
      <c r="K463" s="330" t="s">
        <v>150</v>
      </c>
      <c r="L463" s="266" t="str">
        <f t="shared" si="132"/>
        <v>TRai_Pas</v>
      </c>
      <c r="M463" s="266" t="str">
        <f t="shared" si="135"/>
        <v>WH22_23</v>
      </c>
      <c r="N463" s="266">
        <f t="shared" si="115"/>
        <v>0.0228898262899369</v>
      </c>
      <c r="O463" s="266" t="s">
        <v>132</v>
      </c>
      <c r="P463" s="266" t="s">
        <v>20</v>
      </c>
      <c r="T463" s="266" t="s">
        <v>150</v>
      </c>
      <c r="U463" s="266" t="str">
        <f t="shared" si="133"/>
        <v>TRai_Pas</v>
      </c>
      <c r="V463" s="266" t="str">
        <f t="shared" si="133"/>
        <v>WH22_23</v>
      </c>
      <c r="W463" s="266">
        <f t="shared" si="116"/>
        <v>0.0283097816617008</v>
      </c>
      <c r="X463" s="266" t="s">
        <v>132</v>
      </c>
      <c r="Y463" s="266" t="s">
        <v>15</v>
      </c>
      <c r="AC463" s="266" t="s">
        <v>150</v>
      </c>
      <c r="AD463" s="266" t="str">
        <f t="shared" si="127"/>
        <v>TRai_Pas</v>
      </c>
      <c r="AE463" s="266" t="str">
        <f t="shared" si="127"/>
        <v>WH22_23</v>
      </c>
      <c r="AF463" s="266">
        <f t="shared" si="118"/>
        <v>0.0254920738775338</v>
      </c>
      <c r="AG463" s="266" t="s">
        <v>132</v>
      </c>
      <c r="AH463" s="266" t="s">
        <v>21</v>
      </c>
      <c r="AL463" s="266" t="s">
        <v>150</v>
      </c>
      <c r="AM463" s="266" t="str">
        <f t="shared" si="128"/>
        <v>TRai_Pas</v>
      </c>
      <c r="AN463" s="266" t="str">
        <f t="shared" si="128"/>
        <v>WH22_23</v>
      </c>
      <c r="AO463" s="266">
        <f t="shared" si="120"/>
        <v>0.025793097568826</v>
      </c>
      <c r="AP463" s="266" t="s">
        <v>132</v>
      </c>
      <c r="AQ463" s="266" t="s">
        <v>18</v>
      </c>
      <c r="AU463" s="266" t="s">
        <v>150</v>
      </c>
      <c r="AV463" s="266" t="str">
        <f t="shared" si="129"/>
        <v>TRai_Pas</v>
      </c>
      <c r="AW463" s="266" t="str">
        <f t="shared" si="129"/>
        <v>WH22_23</v>
      </c>
      <c r="AX463" s="266">
        <f t="shared" si="122"/>
        <v>0.0246581494217923</v>
      </c>
      <c r="AY463" s="266" t="s">
        <v>132</v>
      </c>
      <c r="AZ463" s="266" t="s">
        <v>17</v>
      </c>
      <c r="BD463" s="266" t="s">
        <v>150</v>
      </c>
      <c r="BE463" s="266" t="str">
        <f t="shared" si="130"/>
        <v>TRai_Pas</v>
      </c>
      <c r="BF463" s="266" t="str">
        <f t="shared" si="130"/>
        <v>WH22_23</v>
      </c>
      <c r="BG463" s="266">
        <f t="shared" si="134"/>
        <v>0.025793097568826</v>
      </c>
      <c r="BH463" s="266" t="s">
        <v>132</v>
      </c>
      <c r="BI463" s="266" t="s">
        <v>19</v>
      </c>
      <c r="BM463" s="266" t="s">
        <v>150</v>
      </c>
      <c r="BN463" s="266" t="str">
        <f t="shared" si="131"/>
        <v>TRai_Pas</v>
      </c>
      <c r="BO463" s="266" t="str">
        <f t="shared" si="131"/>
        <v>WH22_23</v>
      </c>
      <c r="BP463" s="266">
        <f t="shared" si="125"/>
        <v>0.0246581494217923</v>
      </c>
      <c r="BQ463" s="266" t="s">
        <v>132</v>
      </c>
      <c r="BR463" s="266" t="s">
        <v>16</v>
      </c>
    </row>
    <row r="464" spans="11:70">
      <c r="K464" s="266"/>
      <c r="L464" s="266"/>
      <c r="M464" s="266"/>
      <c r="N464" s="266"/>
      <c r="O464" s="266"/>
      <c r="P464" s="266"/>
      <c r="T464" s="266"/>
      <c r="U464" s="266"/>
      <c r="V464" s="266"/>
      <c r="W464" s="266"/>
      <c r="X464" s="266"/>
      <c r="Y464" s="266"/>
      <c r="AC464" s="266"/>
      <c r="AD464" s="266"/>
      <c r="AE464" s="266"/>
      <c r="AF464" s="266"/>
      <c r="AG464" s="266"/>
      <c r="AH464" s="266"/>
      <c r="AL464" s="266"/>
      <c r="AM464" s="266"/>
      <c r="AN464" s="266"/>
      <c r="AO464" s="266"/>
      <c r="AP464" s="266"/>
      <c r="AQ464" s="266"/>
      <c r="AU464" s="266"/>
      <c r="AV464" s="266"/>
      <c r="AW464" s="266"/>
      <c r="AX464" s="266"/>
      <c r="AY464" s="266"/>
      <c r="AZ464" s="266"/>
      <c r="BD464" s="266"/>
      <c r="BE464" s="266"/>
      <c r="BF464" s="266"/>
      <c r="BG464" s="266"/>
      <c r="BH464" s="266"/>
      <c r="BI464" s="266"/>
      <c r="BM464" s="266"/>
      <c r="BN464" s="266"/>
      <c r="BO464" s="266"/>
      <c r="BP464" s="266"/>
      <c r="BQ464" s="266"/>
      <c r="BR464" s="266"/>
    </row>
    <row r="465" spans="11:70">
      <c r="K465" s="266"/>
      <c r="L465" s="266"/>
      <c r="M465" s="266"/>
      <c r="N465" s="266"/>
      <c r="O465" s="266"/>
      <c r="P465" s="266"/>
      <c r="T465" s="266"/>
      <c r="U465" s="266"/>
      <c r="V465" s="266"/>
      <c r="W465" s="266"/>
      <c r="X465" s="266"/>
      <c r="Y465" s="266"/>
      <c r="AC465" s="266"/>
      <c r="AD465" s="266"/>
      <c r="AE465" s="266"/>
      <c r="AF465" s="266"/>
      <c r="AG465" s="266"/>
      <c r="AH465" s="266"/>
      <c r="AL465" s="266"/>
      <c r="AM465" s="266"/>
      <c r="AN465" s="266"/>
      <c r="AO465" s="266"/>
      <c r="AP465" s="266"/>
      <c r="AQ465" s="266"/>
      <c r="AU465" s="266"/>
      <c r="AV465" s="266"/>
      <c r="AW465" s="266"/>
      <c r="AX465" s="266"/>
      <c r="AY465" s="266"/>
      <c r="AZ465" s="266"/>
      <c r="BD465" s="266"/>
      <c r="BE465" s="266"/>
      <c r="BF465" s="266"/>
      <c r="BG465" s="266"/>
      <c r="BH465" s="266"/>
      <c r="BI465" s="266"/>
      <c r="BM465" s="266"/>
      <c r="BN465" s="266"/>
      <c r="BO465" s="266"/>
      <c r="BP465" s="266"/>
      <c r="BQ465" s="266"/>
      <c r="BR465" s="266"/>
    </row>
    <row r="466" spans="11:70">
      <c r="K466" s="266"/>
      <c r="L466" s="266"/>
      <c r="M466" s="266"/>
      <c r="N466" s="266"/>
      <c r="O466" s="266"/>
      <c r="P466" s="266"/>
      <c r="T466" s="266"/>
      <c r="U466" s="266"/>
      <c r="V466" s="266"/>
      <c r="W466" s="266"/>
      <c r="X466" s="266"/>
      <c r="Y466" s="266"/>
      <c r="AC466" s="266"/>
      <c r="AD466" s="266"/>
      <c r="AE466" s="266"/>
      <c r="AF466" s="266"/>
      <c r="AG466" s="266"/>
      <c r="AH466" s="266"/>
      <c r="AL466" s="266"/>
      <c r="AM466" s="266"/>
      <c r="AN466" s="266"/>
      <c r="AO466" s="266"/>
      <c r="AP466" s="266"/>
      <c r="AQ466" s="266"/>
      <c r="AU466" s="266"/>
      <c r="AV466" s="266"/>
      <c r="AW466" s="266"/>
      <c r="AX466" s="266"/>
      <c r="AY466" s="266"/>
      <c r="AZ466" s="266"/>
      <c r="BD466" s="266"/>
      <c r="BE466" s="266"/>
      <c r="BF466" s="266"/>
      <c r="BG466" s="266"/>
      <c r="BH466" s="266"/>
      <c r="BI466" s="266"/>
      <c r="BM466" s="266"/>
      <c r="BN466" s="266"/>
      <c r="BO466" s="266"/>
      <c r="BP466" s="266"/>
      <c r="BQ466" s="266"/>
      <c r="BR466" s="266"/>
    </row>
    <row r="467" spans="11:70">
      <c r="K467" s="330"/>
      <c r="L467" s="266"/>
      <c r="M467" s="266"/>
      <c r="N467" s="266"/>
      <c r="O467" s="266"/>
      <c r="P467" s="266"/>
      <c r="T467" s="266"/>
      <c r="U467" s="266"/>
      <c r="V467" s="266"/>
      <c r="W467" s="266"/>
      <c r="X467" s="266"/>
      <c r="Y467" s="266"/>
      <c r="AC467" s="266"/>
      <c r="AD467" s="266"/>
      <c r="AE467" s="266"/>
      <c r="AF467" s="266"/>
      <c r="AG467" s="266"/>
      <c r="AH467" s="266"/>
      <c r="AL467" s="266"/>
      <c r="AM467" s="266"/>
      <c r="AN467" s="266"/>
      <c r="AO467" s="266"/>
      <c r="AP467" s="266"/>
      <c r="AQ467" s="266"/>
      <c r="AU467" s="266"/>
      <c r="AV467" s="266"/>
      <c r="AW467" s="266"/>
      <c r="AX467" s="266"/>
      <c r="AY467" s="266"/>
      <c r="AZ467" s="266"/>
      <c r="BD467" s="266"/>
      <c r="BE467" s="266"/>
      <c r="BF467" s="266"/>
      <c r="BG467" s="266"/>
      <c r="BH467" s="266"/>
      <c r="BI467" s="266"/>
      <c r="BM467" s="266"/>
      <c r="BN467" s="266"/>
      <c r="BO467" s="266"/>
      <c r="BP467" s="266"/>
      <c r="BQ467" s="266"/>
      <c r="BR467" s="266"/>
    </row>
    <row r="468" spans="11:70">
      <c r="K468" s="266"/>
      <c r="L468" s="266"/>
      <c r="M468" s="266"/>
      <c r="N468" s="266"/>
      <c r="O468" s="266"/>
      <c r="P468" s="266"/>
      <c r="T468" s="266"/>
      <c r="U468" s="266"/>
      <c r="V468" s="266"/>
      <c r="W468" s="266"/>
      <c r="X468" s="266"/>
      <c r="Y468" s="266"/>
      <c r="AC468" s="266"/>
      <c r="AD468" s="266"/>
      <c r="AE468" s="266"/>
      <c r="AF468" s="266"/>
      <c r="AG468" s="266"/>
      <c r="AH468" s="266"/>
      <c r="AL468" s="266"/>
      <c r="AM468" s="266"/>
      <c r="AN468" s="266"/>
      <c r="AO468" s="266"/>
      <c r="AP468" s="266"/>
      <c r="AQ468" s="266"/>
      <c r="AU468" s="266"/>
      <c r="AV468" s="266"/>
      <c r="AW468" s="266"/>
      <c r="AX468" s="266"/>
      <c r="AY468" s="266"/>
      <c r="AZ468" s="266"/>
      <c r="BD468" s="266"/>
      <c r="BE468" s="266"/>
      <c r="BF468" s="266"/>
      <c r="BG468" s="266"/>
      <c r="BH468" s="266"/>
      <c r="BI468" s="266"/>
      <c r="BM468" s="266"/>
      <c r="BN468" s="266"/>
      <c r="BO468" s="266"/>
      <c r="BP468" s="266"/>
      <c r="BQ468" s="266"/>
      <c r="BR468" s="266"/>
    </row>
    <row r="469" spans="11:70">
      <c r="K469" s="266"/>
      <c r="L469" s="266"/>
      <c r="M469" s="266"/>
      <c r="N469" s="266"/>
      <c r="O469" s="266"/>
      <c r="P469" s="266"/>
      <c r="T469" s="266"/>
      <c r="U469" s="266"/>
      <c r="V469" s="266"/>
      <c r="W469" s="266"/>
      <c r="X469" s="266"/>
      <c r="Y469" s="266"/>
      <c r="AC469" s="266"/>
      <c r="AD469" s="266"/>
      <c r="AE469" s="266"/>
      <c r="AF469" s="266"/>
      <c r="AG469" s="266"/>
      <c r="AH469" s="266"/>
      <c r="AL469" s="266"/>
      <c r="AM469" s="266"/>
      <c r="AN469" s="266"/>
      <c r="AO469" s="266"/>
      <c r="AP469" s="266"/>
      <c r="AQ469" s="266"/>
      <c r="AU469" s="266"/>
      <c r="AV469" s="266"/>
      <c r="AW469" s="266"/>
      <c r="AX469" s="266"/>
      <c r="AY469" s="266"/>
      <c r="AZ469" s="266"/>
      <c r="BD469" s="266"/>
      <c r="BE469" s="266"/>
      <c r="BF469" s="266"/>
      <c r="BG469" s="266"/>
      <c r="BH469" s="266"/>
      <c r="BI469" s="266"/>
      <c r="BM469" s="266"/>
      <c r="BN469" s="266"/>
      <c r="BO469" s="266"/>
      <c r="BP469" s="266"/>
      <c r="BQ469" s="266"/>
      <c r="BR469" s="266"/>
    </row>
    <row r="470" spans="11:70">
      <c r="K470" s="266"/>
      <c r="L470" s="266"/>
      <c r="M470" s="266"/>
      <c r="N470" s="266"/>
      <c r="O470" s="266"/>
      <c r="P470" s="266"/>
      <c r="T470" s="266"/>
      <c r="U470" s="266"/>
      <c r="V470" s="266"/>
      <c r="W470" s="266"/>
      <c r="X470" s="266"/>
      <c r="Y470" s="266"/>
      <c r="AC470" s="266"/>
      <c r="AD470" s="266"/>
      <c r="AE470" s="266"/>
      <c r="AF470" s="266"/>
      <c r="AG470" s="266"/>
      <c r="AH470" s="266"/>
      <c r="AL470" s="266"/>
      <c r="AM470" s="266"/>
      <c r="AN470" s="266"/>
      <c r="AO470" s="266"/>
      <c r="AP470" s="266"/>
      <c r="AQ470" s="266"/>
      <c r="AU470" s="266"/>
      <c r="AV470" s="266"/>
      <c r="AW470" s="266"/>
      <c r="AX470" s="266"/>
      <c r="AY470" s="266"/>
      <c r="AZ470" s="266"/>
      <c r="BD470" s="266"/>
      <c r="BE470" s="266"/>
      <c r="BF470" s="266"/>
      <c r="BG470" s="266"/>
      <c r="BH470" s="266"/>
      <c r="BI470" s="266"/>
      <c r="BM470" s="266"/>
      <c r="BN470" s="266"/>
      <c r="BO470" s="266"/>
      <c r="BP470" s="266"/>
      <c r="BQ470" s="266"/>
      <c r="BR470" s="266"/>
    </row>
    <row r="471" spans="11:70">
      <c r="K471" s="330"/>
      <c r="L471" s="266"/>
      <c r="M471" s="266"/>
      <c r="N471" s="266"/>
      <c r="O471" s="266"/>
      <c r="P471" s="266"/>
      <c r="T471" s="266"/>
      <c r="U471" s="266"/>
      <c r="V471" s="266"/>
      <c r="W471" s="266"/>
      <c r="X471" s="266"/>
      <c r="Y471" s="266"/>
      <c r="AC471" s="266"/>
      <c r="AD471" s="266"/>
      <c r="AE471" s="266"/>
      <c r="AF471" s="266"/>
      <c r="AG471" s="266"/>
      <c r="AH471" s="266"/>
      <c r="AL471" s="266"/>
      <c r="AM471" s="266"/>
      <c r="AN471" s="266"/>
      <c r="AO471" s="266"/>
      <c r="AP471" s="266"/>
      <c r="AQ471" s="266"/>
      <c r="AU471" s="266"/>
      <c r="AV471" s="266"/>
      <c r="AW471" s="266"/>
      <c r="AX471" s="266"/>
      <c r="AY471" s="266"/>
      <c r="AZ471" s="266"/>
      <c r="BD471" s="266"/>
      <c r="BE471" s="266"/>
      <c r="BF471" s="266"/>
      <c r="BG471" s="266"/>
      <c r="BH471" s="266"/>
      <c r="BI471" s="266"/>
      <c r="BM471" s="266"/>
      <c r="BN471" s="266"/>
      <c r="BO471" s="266"/>
      <c r="BP471" s="266"/>
      <c r="BQ471" s="266"/>
      <c r="BR471" s="266"/>
    </row>
    <row r="472" spans="11:70">
      <c r="K472" s="266"/>
      <c r="L472" s="266"/>
      <c r="M472" s="266"/>
      <c r="N472" s="266"/>
      <c r="O472" s="266"/>
      <c r="P472" s="266"/>
      <c r="T472" s="266"/>
      <c r="U472" s="266"/>
      <c r="V472" s="266"/>
      <c r="W472" s="266"/>
      <c r="X472" s="266"/>
      <c r="Y472" s="266"/>
      <c r="AC472" s="266"/>
      <c r="AD472" s="266"/>
      <c r="AE472" s="266"/>
      <c r="AF472" s="266"/>
      <c r="AG472" s="266"/>
      <c r="AH472" s="266"/>
      <c r="AL472" s="266"/>
      <c r="AM472" s="266"/>
      <c r="AN472" s="266"/>
      <c r="AO472" s="266"/>
      <c r="AP472" s="266"/>
      <c r="AQ472" s="266"/>
      <c r="AU472" s="266"/>
      <c r="AV472" s="266"/>
      <c r="AW472" s="266"/>
      <c r="AX472" s="266"/>
      <c r="AY472" s="266"/>
      <c r="AZ472" s="266"/>
      <c r="BD472" s="266"/>
      <c r="BE472" s="266"/>
      <c r="BF472" s="266"/>
      <c r="BG472" s="266"/>
      <c r="BH472" s="266"/>
      <c r="BI472" s="266"/>
      <c r="BM472" s="266"/>
      <c r="BN472" s="266"/>
      <c r="BO472" s="266"/>
      <c r="BP472" s="266"/>
      <c r="BQ472" s="266"/>
      <c r="BR472" s="266"/>
    </row>
    <row r="473" spans="11:70">
      <c r="K473" s="266"/>
      <c r="L473" s="266"/>
      <c r="M473" s="266"/>
      <c r="N473" s="266"/>
      <c r="O473" s="266"/>
      <c r="P473" s="266"/>
      <c r="T473" s="266"/>
      <c r="U473" s="266"/>
      <c r="V473" s="266"/>
      <c r="W473" s="266"/>
      <c r="X473" s="266"/>
      <c r="Y473" s="266"/>
      <c r="AC473" s="266"/>
      <c r="AD473" s="266"/>
      <c r="AE473" s="266"/>
      <c r="AF473" s="266"/>
      <c r="AG473" s="266"/>
      <c r="AH473" s="266"/>
      <c r="AL473" s="266"/>
      <c r="AM473" s="266"/>
      <c r="AN473" s="266"/>
      <c r="AO473" s="266"/>
      <c r="AP473" s="266"/>
      <c r="AQ473" s="266"/>
      <c r="AU473" s="266"/>
      <c r="AV473" s="266"/>
      <c r="AW473" s="266"/>
      <c r="AX473" s="266"/>
      <c r="AY473" s="266"/>
      <c r="AZ473" s="266"/>
      <c r="BD473" s="266"/>
      <c r="BE473" s="266"/>
      <c r="BF473" s="266"/>
      <c r="BG473" s="266"/>
      <c r="BH473" s="266"/>
      <c r="BI473" s="266"/>
      <c r="BM473" s="266"/>
      <c r="BN473" s="266"/>
      <c r="BO473" s="266"/>
      <c r="BP473" s="266"/>
      <c r="BQ473" s="266"/>
      <c r="BR473" s="266"/>
    </row>
    <row r="474" spans="11:70">
      <c r="K474" s="266"/>
      <c r="L474" s="266"/>
      <c r="M474" s="266"/>
      <c r="N474" s="266"/>
      <c r="O474" s="266"/>
      <c r="P474" s="266"/>
      <c r="T474" s="266"/>
      <c r="U474" s="266"/>
      <c r="V474" s="266"/>
      <c r="W474" s="266"/>
      <c r="X474" s="266"/>
      <c r="Y474" s="266"/>
      <c r="AC474" s="266"/>
      <c r="AD474" s="266"/>
      <c r="AE474" s="266"/>
      <c r="AF474" s="266"/>
      <c r="AG474" s="266"/>
      <c r="AH474" s="266"/>
      <c r="AL474" s="266"/>
      <c r="AM474" s="266"/>
      <c r="AN474" s="266"/>
      <c r="AO474" s="266"/>
      <c r="AP474" s="266"/>
      <c r="AQ474" s="266"/>
      <c r="AU474" s="266"/>
      <c r="AV474" s="266"/>
      <c r="AW474" s="266"/>
      <c r="AX474" s="266"/>
      <c r="AY474" s="266"/>
      <c r="AZ474" s="266"/>
      <c r="BD474" s="266"/>
      <c r="BE474" s="266"/>
      <c r="BF474" s="266"/>
      <c r="BG474" s="266"/>
      <c r="BH474" s="266"/>
      <c r="BI474" s="266"/>
      <c r="BM474" s="266"/>
      <c r="BN474" s="266"/>
      <c r="BO474" s="266"/>
      <c r="BP474" s="266"/>
      <c r="BQ474" s="266"/>
      <c r="BR474" s="266"/>
    </row>
    <row r="475" spans="11:70">
      <c r="K475" s="330"/>
      <c r="L475" s="266"/>
      <c r="M475" s="266"/>
      <c r="N475" s="266"/>
      <c r="O475" s="266"/>
      <c r="P475" s="266"/>
      <c r="T475" s="266"/>
      <c r="U475" s="266"/>
      <c r="V475" s="266"/>
      <c r="W475" s="266"/>
      <c r="X475" s="266"/>
      <c r="Y475" s="266"/>
      <c r="AC475" s="266"/>
      <c r="AD475" s="266"/>
      <c r="AE475" s="266"/>
      <c r="AF475" s="266"/>
      <c r="AG475" s="266"/>
      <c r="AH475" s="266"/>
      <c r="AL475" s="266"/>
      <c r="AM475" s="266"/>
      <c r="AN475" s="266"/>
      <c r="AO475" s="266"/>
      <c r="AP475" s="266"/>
      <c r="AQ475" s="266"/>
      <c r="AU475" s="266"/>
      <c r="AV475" s="266"/>
      <c r="AW475" s="266"/>
      <c r="AX475" s="266"/>
      <c r="AY475" s="266"/>
      <c r="AZ475" s="266"/>
      <c r="BD475" s="266"/>
      <c r="BE475" s="266"/>
      <c r="BF475" s="266"/>
      <c r="BG475" s="266"/>
      <c r="BH475" s="266"/>
      <c r="BI475" s="266"/>
      <c r="BM475" s="266"/>
      <c r="BN475" s="266"/>
      <c r="BO475" s="266"/>
      <c r="BP475" s="266"/>
      <c r="BQ475" s="266"/>
      <c r="BR475" s="266"/>
    </row>
    <row r="476" spans="11:70">
      <c r="K476" s="266"/>
      <c r="L476" s="266"/>
      <c r="M476" s="266"/>
      <c r="N476" s="266"/>
      <c r="O476" s="266"/>
      <c r="P476" s="266"/>
      <c r="T476" s="266"/>
      <c r="U476" s="266"/>
      <c r="V476" s="266"/>
      <c r="W476" s="266"/>
      <c r="X476" s="266"/>
      <c r="Y476" s="266"/>
      <c r="AC476" s="266"/>
      <c r="AD476" s="266"/>
      <c r="AE476" s="266"/>
      <c r="AF476" s="266"/>
      <c r="AG476" s="266"/>
      <c r="AH476" s="266"/>
      <c r="AL476" s="266"/>
      <c r="AM476" s="266"/>
      <c r="AN476" s="266"/>
      <c r="AO476" s="266"/>
      <c r="AP476" s="266"/>
      <c r="AQ476" s="266"/>
      <c r="AU476" s="266"/>
      <c r="AV476" s="266"/>
      <c r="AW476" s="266"/>
      <c r="AX476" s="266"/>
      <c r="AY476" s="266"/>
      <c r="AZ476" s="266"/>
      <c r="BD476" s="266"/>
      <c r="BE476" s="266"/>
      <c r="BF476" s="266"/>
      <c r="BG476" s="266"/>
      <c r="BH476" s="266"/>
      <c r="BI476" s="266"/>
      <c r="BM476" s="266"/>
      <c r="BN476" s="266"/>
      <c r="BO476" s="266"/>
      <c r="BP476" s="266"/>
      <c r="BQ476" s="266"/>
      <c r="BR476" s="266"/>
    </row>
    <row r="477" spans="11:70">
      <c r="K477" s="266"/>
      <c r="L477" s="266"/>
      <c r="M477" s="266"/>
      <c r="N477" s="266"/>
      <c r="O477" s="266"/>
      <c r="P477" s="266"/>
      <c r="T477" s="266"/>
      <c r="U477" s="266"/>
      <c r="V477" s="266"/>
      <c r="W477" s="266"/>
      <c r="X477" s="266"/>
      <c r="Y477" s="266"/>
      <c r="AC477" s="266"/>
      <c r="AD477" s="266"/>
      <c r="AE477" s="266"/>
      <c r="AF477" s="266"/>
      <c r="AG477" s="266"/>
      <c r="AH477" s="266"/>
      <c r="AL477" s="266"/>
      <c r="AM477" s="266"/>
      <c r="AN477" s="266"/>
      <c r="AO477" s="266"/>
      <c r="AP477" s="266"/>
      <c r="AQ477" s="266"/>
      <c r="AU477" s="266"/>
      <c r="AV477" s="266"/>
      <c r="AW477" s="266"/>
      <c r="AX477" s="266"/>
      <c r="AY477" s="266"/>
      <c r="AZ477" s="266"/>
      <c r="BD477" s="266"/>
      <c r="BE477" s="266"/>
      <c r="BF477" s="266"/>
      <c r="BG477" s="266"/>
      <c r="BH477" s="266"/>
      <c r="BI477" s="266"/>
      <c r="BM477" s="266"/>
      <c r="BN477" s="266"/>
      <c r="BO477" s="266"/>
      <c r="BP477" s="266"/>
      <c r="BQ477" s="266"/>
      <c r="BR477" s="266"/>
    </row>
    <row r="478" spans="11:70">
      <c r="K478" s="266"/>
      <c r="L478" s="266"/>
      <c r="M478" s="266"/>
      <c r="N478" s="266"/>
      <c r="O478" s="266"/>
      <c r="P478" s="266"/>
      <c r="T478" s="266"/>
      <c r="U478" s="266"/>
      <c r="V478" s="266"/>
      <c r="W478" s="266"/>
      <c r="X478" s="266"/>
      <c r="Y478" s="266"/>
      <c r="AC478" s="266"/>
      <c r="AD478" s="266"/>
      <c r="AE478" s="266"/>
      <c r="AF478" s="266"/>
      <c r="AG478" s="266"/>
      <c r="AH478" s="266"/>
      <c r="AL478" s="266"/>
      <c r="AM478" s="266"/>
      <c r="AN478" s="266"/>
      <c r="AO478" s="266"/>
      <c r="AP478" s="266"/>
      <c r="AQ478" s="266"/>
      <c r="AU478" s="266"/>
      <c r="AV478" s="266"/>
      <c r="AW478" s="266"/>
      <c r="AX478" s="266"/>
      <c r="AY478" s="266"/>
      <c r="AZ478" s="266"/>
      <c r="BD478" s="266"/>
      <c r="BE478" s="266"/>
      <c r="BF478" s="266"/>
      <c r="BG478" s="266"/>
      <c r="BH478" s="266"/>
      <c r="BI478" s="266"/>
      <c r="BM478" s="266"/>
      <c r="BN478" s="266"/>
      <c r="BO478" s="266"/>
      <c r="BP478" s="266"/>
      <c r="BQ478" s="266"/>
      <c r="BR478" s="266"/>
    </row>
    <row r="479" spans="11:70">
      <c r="K479" s="330"/>
      <c r="L479" s="266"/>
      <c r="M479" s="266"/>
      <c r="N479" s="266"/>
      <c r="O479" s="266"/>
      <c r="P479" s="266"/>
      <c r="T479" s="266"/>
      <c r="U479" s="266"/>
      <c r="V479" s="266"/>
      <c r="W479" s="266"/>
      <c r="X479" s="266"/>
      <c r="Y479" s="266"/>
      <c r="AC479" s="266"/>
      <c r="AD479" s="266"/>
      <c r="AE479" s="266"/>
      <c r="AF479" s="266"/>
      <c r="AG479" s="266"/>
      <c r="AH479" s="266"/>
      <c r="AL479" s="266"/>
      <c r="AM479" s="266"/>
      <c r="AN479" s="266"/>
      <c r="AO479" s="266"/>
      <c r="AP479" s="266"/>
      <c r="AQ479" s="266"/>
      <c r="AU479" s="266"/>
      <c r="AV479" s="266"/>
      <c r="AW479" s="266"/>
      <c r="AX479" s="266"/>
      <c r="AY479" s="266"/>
      <c r="AZ479" s="266"/>
      <c r="BD479" s="266"/>
      <c r="BE479" s="266"/>
      <c r="BF479" s="266"/>
      <c r="BG479" s="266"/>
      <c r="BH479" s="266"/>
      <c r="BI479" s="266"/>
      <c r="BM479" s="266"/>
      <c r="BN479" s="266"/>
      <c r="BO479" s="266"/>
      <c r="BP479" s="266"/>
      <c r="BQ479" s="266"/>
      <c r="BR479" s="266"/>
    </row>
    <row r="480" spans="11:70">
      <c r="K480" s="266"/>
      <c r="L480" s="266"/>
      <c r="M480" s="266"/>
      <c r="N480" s="266"/>
      <c r="O480" s="266"/>
      <c r="P480" s="266"/>
      <c r="T480" s="266"/>
      <c r="U480" s="266"/>
      <c r="V480" s="266"/>
      <c r="W480" s="266"/>
      <c r="X480" s="266"/>
      <c r="Y480" s="266"/>
      <c r="AC480" s="266"/>
      <c r="AD480" s="266"/>
      <c r="AE480" s="266"/>
      <c r="AF480" s="266"/>
      <c r="AG480" s="266"/>
      <c r="AH480" s="266"/>
      <c r="AL480" s="266"/>
      <c r="AM480" s="266"/>
      <c r="AN480" s="266"/>
      <c r="AO480" s="266"/>
      <c r="AP480" s="266"/>
      <c r="AQ480" s="266"/>
      <c r="AU480" s="266"/>
      <c r="AV480" s="266"/>
      <c r="AW480" s="266"/>
      <c r="AX480" s="266"/>
      <c r="AY480" s="266"/>
      <c r="AZ480" s="266"/>
      <c r="BD480" s="266"/>
      <c r="BE480" s="266"/>
      <c r="BF480" s="266"/>
      <c r="BG480" s="266"/>
      <c r="BH480" s="266"/>
      <c r="BI480" s="266"/>
      <c r="BM480" s="266"/>
      <c r="BN480" s="266"/>
      <c r="BO480" s="266"/>
      <c r="BP480" s="266"/>
      <c r="BQ480" s="266"/>
      <c r="BR480" s="266"/>
    </row>
    <row r="481" spans="11:70">
      <c r="K481" s="266"/>
      <c r="L481" s="266"/>
      <c r="M481" s="266"/>
      <c r="N481" s="266"/>
      <c r="O481" s="266"/>
      <c r="P481" s="266"/>
      <c r="T481" s="266"/>
      <c r="U481" s="266"/>
      <c r="V481" s="266"/>
      <c r="W481" s="266"/>
      <c r="X481" s="266"/>
      <c r="Y481" s="266"/>
      <c r="AC481" s="266"/>
      <c r="AD481" s="266"/>
      <c r="AE481" s="266"/>
      <c r="AF481" s="266"/>
      <c r="AG481" s="266"/>
      <c r="AH481" s="266"/>
      <c r="AL481" s="266"/>
      <c r="AM481" s="266"/>
      <c r="AN481" s="266"/>
      <c r="AO481" s="266"/>
      <c r="AP481" s="266"/>
      <c r="AQ481" s="266"/>
      <c r="AU481" s="266"/>
      <c r="AV481" s="266"/>
      <c r="AW481" s="266"/>
      <c r="AX481" s="266"/>
      <c r="AY481" s="266"/>
      <c r="AZ481" s="266"/>
      <c r="BD481" s="266"/>
      <c r="BE481" s="266"/>
      <c r="BF481" s="266"/>
      <c r="BG481" s="266"/>
      <c r="BH481" s="266"/>
      <c r="BI481" s="266"/>
      <c r="BM481" s="266"/>
      <c r="BN481" s="266"/>
      <c r="BO481" s="266"/>
      <c r="BP481" s="266"/>
      <c r="BQ481" s="266"/>
      <c r="BR481" s="266"/>
    </row>
    <row r="482" spans="11:70">
      <c r="K482" s="266"/>
      <c r="L482" s="266"/>
      <c r="M482" s="266"/>
      <c r="N482" s="266"/>
      <c r="O482" s="266"/>
      <c r="P482" s="266"/>
      <c r="T482" s="266"/>
      <c r="U482" s="266"/>
      <c r="V482" s="266"/>
      <c r="W482" s="266"/>
      <c r="X482" s="266"/>
      <c r="Y482" s="266"/>
      <c r="AC482" s="266"/>
      <c r="AD482" s="266"/>
      <c r="AE482" s="266"/>
      <c r="AF482" s="266"/>
      <c r="AG482" s="266"/>
      <c r="AH482" s="266"/>
      <c r="AL482" s="266"/>
      <c r="AM482" s="266"/>
      <c r="AN482" s="266"/>
      <c r="AO482" s="266"/>
      <c r="AP482" s="266"/>
      <c r="AQ482" s="266"/>
      <c r="AU482" s="266"/>
      <c r="AV482" s="266"/>
      <c r="AW482" s="266"/>
      <c r="AX482" s="266"/>
      <c r="AY482" s="266"/>
      <c r="AZ482" s="266"/>
      <c r="BD482" s="266"/>
      <c r="BE482" s="266"/>
      <c r="BF482" s="266"/>
      <c r="BG482" s="266"/>
      <c r="BH482" s="266"/>
      <c r="BI482" s="266"/>
      <c r="BM482" s="266"/>
      <c r="BN482" s="266"/>
      <c r="BO482" s="266"/>
      <c r="BP482" s="266"/>
      <c r="BQ482" s="266"/>
      <c r="BR482" s="266"/>
    </row>
    <row r="483" spans="11:70">
      <c r="K483" s="330"/>
      <c r="L483" s="266"/>
      <c r="M483" s="266"/>
      <c r="N483" s="266"/>
      <c r="O483" s="266"/>
      <c r="P483" s="266"/>
      <c r="T483" s="266"/>
      <c r="U483" s="266"/>
      <c r="V483" s="266"/>
      <c r="W483" s="266"/>
      <c r="X483" s="266"/>
      <c r="Y483" s="266"/>
      <c r="AC483" s="266"/>
      <c r="AD483" s="266"/>
      <c r="AE483" s="266"/>
      <c r="AF483" s="266"/>
      <c r="AG483" s="266"/>
      <c r="AH483" s="266"/>
      <c r="AL483" s="266"/>
      <c r="AM483" s="266"/>
      <c r="AN483" s="266"/>
      <c r="AO483" s="266"/>
      <c r="AP483" s="266"/>
      <c r="AQ483" s="266"/>
      <c r="AU483" s="266"/>
      <c r="AV483" s="266"/>
      <c r="AW483" s="266"/>
      <c r="AX483" s="266"/>
      <c r="AY483" s="266"/>
      <c r="AZ483" s="266"/>
      <c r="BD483" s="266"/>
      <c r="BE483" s="266"/>
      <c r="BF483" s="266"/>
      <c r="BG483" s="266"/>
      <c r="BH483" s="266"/>
      <c r="BI483" s="266"/>
      <c r="BM483" s="266"/>
      <c r="BN483" s="266"/>
      <c r="BO483" s="266"/>
      <c r="BP483" s="266"/>
      <c r="BQ483" s="266"/>
      <c r="BR483" s="266"/>
    </row>
    <row r="484" spans="11:70">
      <c r="K484" s="266"/>
      <c r="L484" s="266"/>
      <c r="M484" s="266"/>
      <c r="N484" s="266"/>
      <c r="O484" s="266"/>
      <c r="P484" s="266"/>
      <c r="T484" s="266"/>
      <c r="U484" s="266"/>
      <c r="V484" s="266"/>
      <c r="W484" s="266"/>
      <c r="X484" s="266"/>
      <c r="Y484" s="266"/>
      <c r="AC484" s="266"/>
      <c r="AD484" s="266"/>
      <c r="AE484" s="266"/>
      <c r="AF484" s="266"/>
      <c r="AG484" s="266"/>
      <c r="AH484" s="266"/>
      <c r="AL484" s="266"/>
      <c r="AM484" s="266"/>
      <c r="AN484" s="266"/>
      <c r="AO484" s="266"/>
      <c r="AP484" s="266"/>
      <c r="AQ484" s="266"/>
      <c r="AU484" s="266"/>
      <c r="AV484" s="266"/>
      <c r="AW484" s="266"/>
      <c r="AX484" s="266"/>
      <c r="AY484" s="266"/>
      <c r="AZ484" s="266"/>
      <c r="BD484" s="266"/>
      <c r="BE484" s="266"/>
      <c r="BF484" s="266"/>
      <c r="BG484" s="266"/>
      <c r="BH484" s="266"/>
      <c r="BI484" s="266"/>
      <c r="BM484" s="266"/>
      <c r="BN484" s="266"/>
      <c r="BO484" s="266"/>
      <c r="BP484" s="266"/>
      <c r="BQ484" s="266"/>
      <c r="BR484" s="266"/>
    </row>
    <row r="485" spans="11:70">
      <c r="K485" s="266"/>
      <c r="L485" s="266"/>
      <c r="M485" s="266"/>
      <c r="N485" s="266"/>
      <c r="O485" s="266"/>
      <c r="P485" s="266"/>
      <c r="T485" s="266"/>
      <c r="U485" s="266"/>
      <c r="V485" s="266"/>
      <c r="W485" s="266"/>
      <c r="X485" s="266"/>
      <c r="Y485" s="266"/>
      <c r="AC485" s="266"/>
      <c r="AD485" s="266"/>
      <c r="AE485" s="266"/>
      <c r="AF485" s="266"/>
      <c r="AG485" s="266"/>
      <c r="AH485" s="266"/>
      <c r="AL485" s="266"/>
      <c r="AM485" s="266"/>
      <c r="AN485" s="266"/>
      <c r="AO485" s="266"/>
      <c r="AP485" s="266"/>
      <c r="AQ485" s="266"/>
      <c r="AU485" s="266"/>
      <c r="AV485" s="266"/>
      <c r="AW485" s="266"/>
      <c r="AX485" s="266"/>
      <c r="AY485" s="266"/>
      <c r="AZ485" s="266"/>
      <c r="BD485" s="266"/>
      <c r="BE485" s="266"/>
      <c r="BF485" s="266"/>
      <c r="BG485" s="266"/>
      <c r="BH485" s="266"/>
      <c r="BI485" s="266"/>
      <c r="BM485" s="266"/>
      <c r="BN485" s="266"/>
      <c r="BO485" s="266"/>
      <c r="BP485" s="266"/>
      <c r="BQ485" s="266"/>
      <c r="BR485" s="266"/>
    </row>
    <row r="486" spans="11:70">
      <c r="K486" s="266"/>
      <c r="L486" s="266"/>
      <c r="M486" s="266"/>
      <c r="N486" s="266"/>
      <c r="O486" s="266"/>
      <c r="P486" s="266"/>
      <c r="T486" s="266"/>
      <c r="U486" s="266"/>
      <c r="V486" s="266"/>
      <c r="W486" s="266"/>
      <c r="X486" s="266"/>
      <c r="Y486" s="266"/>
      <c r="AC486" s="266"/>
      <c r="AD486" s="266"/>
      <c r="AE486" s="266"/>
      <c r="AF486" s="266"/>
      <c r="AG486" s="266"/>
      <c r="AH486" s="266"/>
      <c r="AL486" s="266"/>
      <c r="AM486" s="266"/>
      <c r="AN486" s="266"/>
      <c r="AO486" s="266"/>
      <c r="AP486" s="266"/>
      <c r="AQ486" s="266"/>
      <c r="AU486" s="266"/>
      <c r="AV486" s="266"/>
      <c r="AW486" s="266"/>
      <c r="AX486" s="266"/>
      <c r="AY486" s="266"/>
      <c r="AZ486" s="266"/>
      <c r="BD486" s="266"/>
      <c r="BE486" s="266"/>
      <c r="BF486" s="266"/>
      <c r="BG486" s="266"/>
      <c r="BH486" s="266"/>
      <c r="BI486" s="266"/>
      <c r="BM486" s="266"/>
      <c r="BN486" s="266"/>
      <c r="BO486" s="266"/>
      <c r="BP486" s="266"/>
      <c r="BQ486" s="266"/>
      <c r="BR486" s="266"/>
    </row>
    <row r="487" spans="11:70">
      <c r="K487" s="330"/>
      <c r="L487" s="266"/>
      <c r="M487" s="266"/>
      <c r="N487" s="266"/>
      <c r="O487" s="266"/>
      <c r="P487" s="266"/>
      <c r="T487" s="266"/>
      <c r="U487" s="266"/>
      <c r="V487" s="266"/>
      <c r="W487" s="266"/>
      <c r="X487" s="266"/>
      <c r="Y487" s="266"/>
      <c r="AC487" s="266"/>
      <c r="AD487" s="266"/>
      <c r="AE487" s="266"/>
      <c r="AF487" s="266"/>
      <c r="AG487" s="266"/>
      <c r="AH487" s="266"/>
      <c r="AL487" s="266"/>
      <c r="AM487" s="266"/>
      <c r="AN487" s="266"/>
      <c r="AO487" s="266"/>
      <c r="AP487" s="266"/>
      <c r="AQ487" s="266"/>
      <c r="AU487" s="266"/>
      <c r="AV487" s="266"/>
      <c r="AW487" s="266"/>
      <c r="AX487" s="266"/>
      <c r="AY487" s="266"/>
      <c r="AZ487" s="266"/>
      <c r="BD487" s="266"/>
      <c r="BE487" s="266"/>
      <c r="BF487" s="266"/>
      <c r="BG487" s="266"/>
      <c r="BH487" s="266"/>
      <c r="BI487" s="266"/>
      <c r="BM487" s="266"/>
      <c r="BN487" s="266"/>
      <c r="BO487" s="266"/>
      <c r="BP487" s="266"/>
      <c r="BQ487" s="266"/>
      <c r="BR487" s="266"/>
    </row>
    <row r="488" spans="11:70">
      <c r="K488" s="266"/>
      <c r="L488" s="266"/>
      <c r="M488" s="266"/>
      <c r="N488" s="266"/>
      <c r="O488" s="266"/>
      <c r="P488" s="266"/>
      <c r="T488" s="266"/>
      <c r="U488" s="266"/>
      <c r="V488" s="266"/>
      <c r="W488" s="266"/>
      <c r="X488" s="266"/>
      <c r="Y488" s="266"/>
      <c r="AC488" s="266"/>
      <c r="AD488" s="266"/>
      <c r="AE488" s="266"/>
      <c r="AF488" s="266"/>
      <c r="AG488" s="266"/>
      <c r="AH488" s="266"/>
      <c r="AL488" s="266"/>
      <c r="AM488" s="266"/>
      <c r="AN488" s="266"/>
      <c r="AO488" s="266"/>
      <c r="AP488" s="266"/>
      <c r="AQ488" s="266"/>
      <c r="AU488" s="266"/>
      <c r="AV488" s="266"/>
      <c r="AW488" s="266"/>
      <c r="AX488" s="266"/>
      <c r="AY488" s="266"/>
      <c r="AZ488" s="266"/>
      <c r="BD488" s="266"/>
      <c r="BE488" s="266"/>
      <c r="BF488" s="266"/>
      <c r="BG488" s="266"/>
      <c r="BH488" s="266"/>
      <c r="BI488" s="266"/>
      <c r="BM488" s="266"/>
      <c r="BN488" s="266"/>
      <c r="BO488" s="266"/>
      <c r="BP488" s="266"/>
      <c r="BQ488" s="266"/>
      <c r="BR488" s="266"/>
    </row>
    <row r="489" spans="11:70">
      <c r="K489" s="266"/>
      <c r="L489" s="266"/>
      <c r="M489" s="266"/>
      <c r="N489" s="266"/>
      <c r="O489" s="266"/>
      <c r="P489" s="266"/>
      <c r="T489" s="266"/>
      <c r="U489" s="266"/>
      <c r="V489" s="266"/>
      <c r="W489" s="266"/>
      <c r="X489" s="266"/>
      <c r="Y489" s="266"/>
      <c r="AC489" s="266"/>
      <c r="AD489" s="266"/>
      <c r="AE489" s="266"/>
      <c r="AF489" s="266"/>
      <c r="AG489" s="266"/>
      <c r="AH489" s="266"/>
      <c r="AL489" s="266"/>
      <c r="AM489" s="266"/>
      <c r="AN489" s="266"/>
      <c r="AO489" s="266"/>
      <c r="AP489" s="266"/>
      <c r="AQ489" s="266"/>
      <c r="AU489" s="266"/>
      <c r="AV489" s="266"/>
      <c r="AW489" s="266"/>
      <c r="AX489" s="266"/>
      <c r="AY489" s="266"/>
      <c r="AZ489" s="266"/>
      <c r="BD489" s="266"/>
      <c r="BE489" s="266"/>
      <c r="BF489" s="266"/>
      <c r="BG489" s="266"/>
      <c r="BH489" s="266"/>
      <c r="BI489" s="266"/>
      <c r="BM489" s="266"/>
      <c r="BN489" s="266"/>
      <c r="BO489" s="266"/>
      <c r="BP489" s="266"/>
      <c r="BQ489" s="266"/>
      <c r="BR489" s="266"/>
    </row>
    <row r="490" spans="11:70">
      <c r="K490" s="266"/>
      <c r="L490" s="266"/>
      <c r="M490" s="266"/>
      <c r="N490" s="266"/>
      <c r="O490" s="266"/>
      <c r="P490" s="266"/>
      <c r="T490" s="266"/>
      <c r="U490" s="266"/>
      <c r="V490" s="266"/>
      <c r="W490" s="266"/>
      <c r="X490" s="266"/>
      <c r="Y490" s="266"/>
      <c r="AC490" s="266"/>
      <c r="AD490" s="266"/>
      <c r="AE490" s="266"/>
      <c r="AF490" s="266"/>
      <c r="AG490" s="266"/>
      <c r="AH490" s="266"/>
      <c r="AL490" s="266"/>
      <c r="AM490" s="266"/>
      <c r="AN490" s="266"/>
      <c r="AO490" s="266"/>
      <c r="AP490" s="266"/>
      <c r="AQ490" s="266"/>
      <c r="AU490" s="266"/>
      <c r="AV490" s="266"/>
      <c r="AW490" s="266"/>
      <c r="AX490" s="266"/>
      <c r="AY490" s="266"/>
      <c r="AZ490" s="266"/>
      <c r="BD490" s="266"/>
      <c r="BE490" s="266"/>
      <c r="BF490" s="266"/>
      <c r="BG490" s="266"/>
      <c r="BH490" s="266"/>
      <c r="BI490" s="266"/>
      <c r="BM490" s="266"/>
      <c r="BN490" s="266"/>
      <c r="BO490" s="266"/>
      <c r="BP490" s="266"/>
      <c r="BQ490" s="266"/>
      <c r="BR490" s="266"/>
    </row>
    <row r="491" spans="11:70">
      <c r="K491" s="330"/>
      <c r="L491" s="266"/>
      <c r="M491" s="266"/>
      <c r="N491" s="266"/>
      <c r="O491" s="266"/>
      <c r="P491" s="266"/>
      <c r="T491" s="266"/>
      <c r="U491" s="266"/>
      <c r="V491" s="266"/>
      <c r="W491" s="266"/>
      <c r="X491" s="266"/>
      <c r="Y491" s="266"/>
      <c r="AC491" s="266"/>
      <c r="AD491" s="266"/>
      <c r="AE491" s="266"/>
      <c r="AF491" s="266"/>
      <c r="AG491" s="266"/>
      <c r="AH491" s="266"/>
      <c r="AL491" s="266"/>
      <c r="AM491" s="266"/>
      <c r="AN491" s="266"/>
      <c r="AO491" s="266"/>
      <c r="AP491" s="266"/>
      <c r="AQ491" s="266"/>
      <c r="AU491" s="266"/>
      <c r="AV491" s="266"/>
      <c r="AW491" s="266"/>
      <c r="AX491" s="266"/>
      <c r="AY491" s="266"/>
      <c r="AZ491" s="266"/>
      <c r="BD491" s="266"/>
      <c r="BE491" s="266"/>
      <c r="BF491" s="266"/>
      <c r="BG491" s="266"/>
      <c r="BH491" s="266"/>
      <c r="BI491" s="266"/>
      <c r="BM491" s="266"/>
      <c r="BN491" s="266"/>
      <c r="BO491" s="266"/>
      <c r="BP491" s="266"/>
      <c r="BQ491" s="266"/>
      <c r="BR491" s="266"/>
    </row>
    <row r="492" spans="11:70">
      <c r="K492" s="266"/>
      <c r="L492" s="266"/>
      <c r="M492" s="266"/>
      <c r="N492" s="266"/>
      <c r="O492" s="266"/>
      <c r="P492" s="266"/>
      <c r="T492" s="266"/>
      <c r="U492" s="266"/>
      <c r="V492" s="266"/>
      <c r="W492" s="266"/>
      <c r="X492" s="266"/>
      <c r="Y492" s="266"/>
      <c r="AC492" s="266"/>
      <c r="AD492" s="266"/>
      <c r="AE492" s="266"/>
      <c r="AF492" s="266"/>
      <c r="AG492" s="266"/>
      <c r="AH492" s="266"/>
      <c r="AL492" s="266"/>
      <c r="AM492" s="266"/>
      <c r="AN492" s="266"/>
      <c r="AO492" s="266"/>
      <c r="AP492" s="266"/>
      <c r="AQ492" s="266"/>
      <c r="AU492" s="266"/>
      <c r="AV492" s="266"/>
      <c r="AW492" s="266"/>
      <c r="AX492" s="266"/>
      <c r="AY492" s="266"/>
      <c r="AZ492" s="266"/>
      <c r="BD492" s="266"/>
      <c r="BE492" s="266"/>
      <c r="BF492" s="266"/>
      <c r="BG492" s="266"/>
      <c r="BH492" s="266"/>
      <c r="BI492" s="266"/>
      <c r="BM492" s="266"/>
      <c r="BN492" s="266"/>
      <c r="BO492" s="266"/>
      <c r="BP492" s="266"/>
      <c r="BQ492" s="266"/>
      <c r="BR492" s="266"/>
    </row>
    <row r="493" spans="11:70">
      <c r="K493" s="266"/>
      <c r="L493" s="266"/>
      <c r="M493" s="266"/>
      <c r="N493" s="266"/>
      <c r="O493" s="266"/>
      <c r="P493" s="266"/>
      <c r="T493" s="266"/>
      <c r="U493" s="266"/>
      <c r="V493" s="266"/>
      <c r="W493" s="266"/>
      <c r="X493" s="266"/>
      <c r="Y493" s="266"/>
      <c r="AC493" s="266"/>
      <c r="AD493" s="266"/>
      <c r="AE493" s="266"/>
      <c r="AF493" s="266"/>
      <c r="AG493" s="266"/>
      <c r="AH493" s="266"/>
      <c r="AL493" s="266"/>
      <c r="AM493" s="266"/>
      <c r="AN493" s="266"/>
      <c r="AO493" s="266"/>
      <c r="AP493" s="266"/>
      <c r="AQ493" s="266"/>
      <c r="AU493" s="266"/>
      <c r="AV493" s="266"/>
      <c r="AW493" s="266"/>
      <c r="AX493" s="266"/>
      <c r="AY493" s="266"/>
      <c r="AZ493" s="266"/>
      <c r="BD493" s="266"/>
      <c r="BE493" s="266"/>
      <c r="BF493" s="266"/>
      <c r="BG493" s="266"/>
      <c r="BH493" s="266"/>
      <c r="BI493" s="266"/>
      <c r="BM493" s="266"/>
      <c r="BN493" s="266"/>
      <c r="BO493" s="266"/>
      <c r="BP493" s="266"/>
      <c r="BQ493" s="266"/>
      <c r="BR493" s="266"/>
    </row>
    <row r="494" spans="11:70">
      <c r="K494" s="266"/>
      <c r="L494" s="266"/>
      <c r="M494" s="266"/>
      <c r="N494" s="266"/>
      <c r="O494" s="266"/>
      <c r="P494" s="266"/>
      <c r="T494" s="266"/>
      <c r="U494" s="266"/>
      <c r="V494" s="266"/>
      <c r="W494" s="266"/>
      <c r="X494" s="266"/>
      <c r="Y494" s="266"/>
      <c r="AC494" s="266"/>
      <c r="AD494" s="266"/>
      <c r="AE494" s="266"/>
      <c r="AF494" s="266"/>
      <c r="AG494" s="266"/>
      <c r="AH494" s="266"/>
      <c r="AL494" s="266"/>
      <c r="AM494" s="266"/>
      <c r="AN494" s="266"/>
      <c r="AO494" s="266"/>
      <c r="AP494" s="266"/>
      <c r="AQ494" s="266"/>
      <c r="AU494" s="266"/>
      <c r="AV494" s="266"/>
      <c r="AW494" s="266"/>
      <c r="AX494" s="266"/>
      <c r="AY494" s="266"/>
      <c r="AZ494" s="266"/>
      <c r="BD494" s="266"/>
      <c r="BE494" s="266"/>
      <c r="BF494" s="266"/>
      <c r="BG494" s="266"/>
      <c r="BH494" s="266"/>
      <c r="BI494" s="266"/>
      <c r="BM494" s="266"/>
      <c r="BN494" s="266"/>
      <c r="BO494" s="266"/>
      <c r="BP494" s="266"/>
      <c r="BQ494" s="266"/>
      <c r="BR494" s="266"/>
    </row>
    <row r="495" spans="11:70">
      <c r="K495" s="330"/>
      <c r="L495" s="266"/>
      <c r="M495" s="266"/>
      <c r="N495" s="266"/>
      <c r="O495" s="266"/>
      <c r="P495" s="266"/>
      <c r="T495" s="266"/>
      <c r="U495" s="266"/>
      <c r="V495" s="266"/>
      <c r="W495" s="266"/>
      <c r="X495" s="266"/>
      <c r="Y495" s="266"/>
      <c r="AC495" s="266"/>
      <c r="AD495" s="266"/>
      <c r="AE495" s="266"/>
      <c r="AF495" s="266"/>
      <c r="AG495" s="266"/>
      <c r="AH495" s="266"/>
      <c r="AL495" s="266"/>
      <c r="AM495" s="266"/>
      <c r="AN495" s="266"/>
      <c r="AO495" s="266"/>
      <c r="AP495" s="266"/>
      <c r="AQ495" s="266"/>
      <c r="AU495" s="266"/>
      <c r="AV495" s="266"/>
      <c r="AW495" s="266"/>
      <c r="AX495" s="266"/>
      <c r="AY495" s="266"/>
      <c r="AZ495" s="266"/>
      <c r="BD495" s="266"/>
      <c r="BE495" s="266"/>
      <c r="BF495" s="266"/>
      <c r="BG495" s="266"/>
      <c r="BH495" s="266"/>
      <c r="BI495" s="266"/>
      <c r="BM495" s="266"/>
      <c r="BN495" s="266"/>
      <c r="BO495" s="266"/>
      <c r="BP495" s="266"/>
      <c r="BQ495" s="266"/>
      <c r="BR495" s="266"/>
    </row>
    <row r="496" spans="11:70">
      <c r="K496" s="266"/>
      <c r="L496" s="266"/>
      <c r="M496" s="266"/>
      <c r="N496" s="266"/>
      <c r="O496" s="266"/>
      <c r="P496" s="266"/>
      <c r="T496" s="266"/>
      <c r="U496" s="266"/>
      <c r="V496" s="266"/>
      <c r="W496" s="266"/>
      <c r="X496" s="266"/>
      <c r="Y496" s="266"/>
      <c r="AC496" s="266"/>
      <c r="AD496" s="266"/>
      <c r="AE496" s="266"/>
      <c r="AF496" s="266"/>
      <c r="AG496" s="266"/>
      <c r="AH496" s="266"/>
      <c r="AL496" s="266"/>
      <c r="AM496" s="266"/>
      <c r="AN496" s="266"/>
      <c r="AO496" s="266"/>
      <c r="AP496" s="266"/>
      <c r="AQ496" s="266"/>
      <c r="AU496" s="266"/>
      <c r="AV496" s="266"/>
      <c r="AW496" s="266"/>
      <c r="AX496" s="266"/>
      <c r="AY496" s="266"/>
      <c r="AZ496" s="266"/>
      <c r="BD496" s="266"/>
      <c r="BE496" s="266"/>
      <c r="BF496" s="266"/>
      <c r="BG496" s="266"/>
      <c r="BH496" s="266"/>
      <c r="BI496" s="266"/>
      <c r="BM496" s="266"/>
      <c r="BN496" s="266"/>
      <c r="BO496" s="266"/>
      <c r="BP496" s="266"/>
      <c r="BQ496" s="266"/>
      <c r="BR496" s="266"/>
    </row>
    <row r="497" spans="11:70">
      <c r="K497" s="266"/>
      <c r="L497" s="266"/>
      <c r="M497" s="266"/>
      <c r="N497" s="266"/>
      <c r="O497" s="266"/>
      <c r="P497" s="266"/>
      <c r="T497" s="266"/>
      <c r="U497" s="266"/>
      <c r="V497" s="266"/>
      <c r="W497" s="266"/>
      <c r="X497" s="266"/>
      <c r="Y497" s="266"/>
      <c r="AC497" s="266"/>
      <c r="AD497" s="266"/>
      <c r="AE497" s="266"/>
      <c r="AF497" s="266"/>
      <c r="AG497" s="266"/>
      <c r="AH497" s="266"/>
      <c r="AL497" s="266"/>
      <c r="AM497" s="266"/>
      <c r="AN497" s="266"/>
      <c r="AO497" s="266"/>
      <c r="AP497" s="266"/>
      <c r="AQ497" s="266"/>
      <c r="AU497" s="266"/>
      <c r="AV497" s="266"/>
      <c r="AW497" s="266"/>
      <c r="AX497" s="266"/>
      <c r="AY497" s="266"/>
      <c r="AZ497" s="266"/>
      <c r="BD497" s="266"/>
      <c r="BE497" s="266"/>
      <c r="BF497" s="266"/>
      <c r="BG497" s="266"/>
      <c r="BH497" s="266"/>
      <c r="BI497" s="266"/>
      <c r="BM497" s="266"/>
      <c r="BN497" s="266"/>
      <c r="BO497" s="266"/>
      <c r="BP497" s="266"/>
      <c r="BQ497" s="266"/>
      <c r="BR497" s="266"/>
    </row>
    <row r="498" spans="11:70">
      <c r="K498" s="266"/>
      <c r="L498" s="266"/>
      <c r="M498" s="266"/>
      <c r="N498" s="266"/>
      <c r="O498" s="266"/>
      <c r="P498" s="266"/>
      <c r="T498" s="266"/>
      <c r="U498" s="266"/>
      <c r="V498" s="266"/>
      <c r="W498" s="266"/>
      <c r="X498" s="266"/>
      <c r="Y498" s="266"/>
      <c r="AC498" s="266"/>
      <c r="AD498" s="266"/>
      <c r="AE498" s="266"/>
      <c r="AF498" s="266"/>
      <c r="AG498" s="266"/>
      <c r="AH498" s="266"/>
      <c r="AL498" s="266"/>
      <c r="AM498" s="266"/>
      <c r="AN498" s="266"/>
      <c r="AO498" s="266"/>
      <c r="AP498" s="266"/>
      <c r="AQ498" s="266"/>
      <c r="AU498" s="266"/>
      <c r="AV498" s="266"/>
      <c r="AW498" s="266"/>
      <c r="AX498" s="266"/>
      <c r="AY498" s="266"/>
      <c r="AZ498" s="266"/>
      <c r="BD498" s="266"/>
      <c r="BE498" s="266"/>
      <c r="BF498" s="266"/>
      <c r="BG498" s="266"/>
      <c r="BH498" s="266"/>
      <c r="BI498" s="266"/>
      <c r="BM498" s="266"/>
      <c r="BN498" s="266"/>
      <c r="BO498" s="266"/>
      <c r="BP498" s="266"/>
      <c r="BQ498" s="266"/>
      <c r="BR498" s="266"/>
    </row>
    <row r="499" spans="11:70">
      <c r="K499" s="330"/>
      <c r="L499" s="266"/>
      <c r="M499" s="266"/>
      <c r="N499" s="266"/>
      <c r="O499" s="266"/>
      <c r="P499" s="266"/>
      <c r="T499" s="266"/>
      <c r="U499" s="266"/>
      <c r="V499" s="266"/>
      <c r="W499" s="266"/>
      <c r="X499" s="266"/>
      <c r="Y499" s="266"/>
      <c r="AC499" s="266"/>
      <c r="AD499" s="266"/>
      <c r="AE499" s="266"/>
      <c r="AF499" s="266"/>
      <c r="AG499" s="266"/>
      <c r="AH499" s="266"/>
      <c r="AL499" s="266"/>
      <c r="AM499" s="266"/>
      <c r="AN499" s="266"/>
      <c r="AO499" s="266"/>
      <c r="AP499" s="266"/>
      <c r="AQ499" s="266"/>
      <c r="AU499" s="266"/>
      <c r="AV499" s="266"/>
      <c r="AW499" s="266"/>
      <c r="AX499" s="266"/>
      <c r="AY499" s="266"/>
      <c r="AZ499" s="266"/>
      <c r="BD499" s="266"/>
      <c r="BE499" s="266"/>
      <c r="BF499" s="266"/>
      <c r="BG499" s="266"/>
      <c r="BH499" s="266"/>
      <c r="BI499" s="266"/>
      <c r="BM499" s="266"/>
      <c r="BN499" s="266"/>
      <c r="BO499" s="266"/>
      <c r="BP499" s="266"/>
      <c r="BQ499" s="266"/>
      <c r="BR499" s="266"/>
    </row>
    <row r="500" spans="11:70">
      <c r="K500" s="266"/>
      <c r="L500" s="266"/>
      <c r="M500" s="266"/>
      <c r="N500" s="266"/>
      <c r="O500" s="266"/>
      <c r="P500" s="266"/>
      <c r="T500" s="266"/>
      <c r="U500" s="266"/>
      <c r="V500" s="266"/>
      <c r="W500" s="266"/>
      <c r="X500" s="266"/>
      <c r="Y500" s="266"/>
      <c r="AC500" s="266"/>
      <c r="AD500" s="266"/>
      <c r="AE500" s="266"/>
      <c r="AF500" s="266"/>
      <c r="AG500" s="266"/>
      <c r="AH500" s="266"/>
      <c r="AL500" s="266"/>
      <c r="AM500" s="266"/>
      <c r="AN500" s="266"/>
      <c r="AO500" s="266"/>
      <c r="AP500" s="266"/>
      <c r="AQ500" s="266"/>
      <c r="AU500" s="266"/>
      <c r="AV500" s="266"/>
      <c r="AW500" s="266"/>
      <c r="AX500" s="266"/>
      <c r="AY500" s="266"/>
      <c r="AZ500" s="266"/>
      <c r="BD500" s="266"/>
      <c r="BE500" s="266"/>
      <c r="BF500" s="266"/>
      <c r="BG500" s="266"/>
      <c r="BH500" s="266"/>
      <c r="BI500" s="266"/>
      <c r="BM500" s="266"/>
      <c r="BN500" s="266"/>
      <c r="BO500" s="266"/>
      <c r="BP500" s="266"/>
      <c r="BQ500" s="266"/>
      <c r="BR500" s="266"/>
    </row>
    <row r="501" spans="11:70">
      <c r="K501" s="266"/>
      <c r="L501" s="266"/>
      <c r="M501" s="266"/>
      <c r="N501" s="266"/>
      <c r="O501" s="266"/>
      <c r="P501" s="266"/>
      <c r="T501" s="266"/>
      <c r="U501" s="266"/>
      <c r="V501" s="266"/>
      <c r="W501" s="266"/>
      <c r="X501" s="266"/>
      <c r="Y501" s="266"/>
      <c r="AC501" s="266"/>
      <c r="AD501" s="266"/>
      <c r="AE501" s="266"/>
      <c r="AF501" s="266"/>
      <c r="AG501" s="266"/>
      <c r="AH501" s="266"/>
      <c r="AL501" s="266"/>
      <c r="AM501" s="266"/>
      <c r="AN501" s="266"/>
      <c r="AO501" s="266"/>
      <c r="AP501" s="266"/>
      <c r="AQ501" s="266"/>
      <c r="AU501" s="266"/>
      <c r="AV501" s="266"/>
      <c r="AW501" s="266"/>
      <c r="AX501" s="266"/>
      <c r="AY501" s="266"/>
      <c r="AZ501" s="266"/>
      <c r="BD501" s="266"/>
      <c r="BE501" s="266"/>
      <c r="BF501" s="266"/>
      <c r="BG501" s="266"/>
      <c r="BH501" s="266"/>
      <c r="BI501" s="266"/>
      <c r="BM501" s="266"/>
      <c r="BN501" s="266"/>
      <c r="BO501" s="266"/>
      <c r="BP501" s="266"/>
      <c r="BQ501" s="266"/>
      <c r="BR501" s="266"/>
    </row>
    <row r="502" spans="11:70">
      <c r="K502" s="266"/>
      <c r="L502" s="266"/>
      <c r="M502" s="266"/>
      <c r="N502" s="266"/>
      <c r="O502" s="266"/>
      <c r="P502" s="266"/>
      <c r="T502" s="266"/>
      <c r="U502" s="266"/>
      <c r="V502" s="266"/>
      <c r="W502" s="266"/>
      <c r="X502" s="266"/>
      <c r="Y502" s="266"/>
      <c r="AC502" s="266"/>
      <c r="AD502" s="266"/>
      <c r="AE502" s="266"/>
      <c r="AF502" s="266"/>
      <c r="AG502" s="266"/>
      <c r="AH502" s="266"/>
      <c r="AL502" s="266"/>
      <c r="AM502" s="266"/>
      <c r="AN502" s="266"/>
      <c r="AO502" s="266"/>
      <c r="AP502" s="266"/>
      <c r="AQ502" s="266"/>
      <c r="AU502" s="266"/>
      <c r="AV502" s="266"/>
      <c r="AW502" s="266"/>
      <c r="AX502" s="266"/>
      <c r="AY502" s="266"/>
      <c r="AZ502" s="266"/>
      <c r="BD502" s="266"/>
      <c r="BE502" s="266"/>
      <c r="BF502" s="266"/>
      <c r="BG502" s="266"/>
      <c r="BH502" s="266"/>
      <c r="BI502" s="266"/>
      <c r="BM502" s="266"/>
      <c r="BN502" s="266"/>
      <c r="BO502" s="266"/>
      <c r="BP502" s="266"/>
      <c r="BQ502" s="266"/>
      <c r="BR502" s="266"/>
    </row>
    <row r="503" spans="11:70">
      <c r="K503" s="330"/>
      <c r="L503" s="266"/>
      <c r="M503" s="266"/>
      <c r="N503" s="266"/>
      <c r="O503" s="266"/>
      <c r="P503" s="266"/>
      <c r="T503" s="266"/>
      <c r="U503" s="266"/>
      <c r="V503" s="266"/>
      <c r="W503" s="266"/>
      <c r="X503" s="266"/>
      <c r="Y503" s="266"/>
      <c r="AC503" s="266"/>
      <c r="AD503" s="266"/>
      <c r="AE503" s="266"/>
      <c r="AF503" s="266"/>
      <c r="AG503" s="266"/>
      <c r="AH503" s="266"/>
      <c r="AL503" s="266"/>
      <c r="AM503" s="266"/>
      <c r="AN503" s="266"/>
      <c r="AO503" s="266"/>
      <c r="AP503" s="266"/>
      <c r="AQ503" s="266"/>
      <c r="AU503" s="266"/>
      <c r="AV503" s="266"/>
      <c r="AW503" s="266"/>
      <c r="AX503" s="266"/>
      <c r="AY503" s="266"/>
      <c r="AZ503" s="266"/>
      <c r="BD503" s="266"/>
      <c r="BE503" s="266"/>
      <c r="BF503" s="266"/>
      <c r="BG503" s="266"/>
      <c r="BH503" s="266"/>
      <c r="BI503" s="266"/>
      <c r="BM503" s="266"/>
      <c r="BN503" s="266"/>
      <c r="BO503" s="266"/>
      <c r="BP503" s="266"/>
      <c r="BQ503" s="266"/>
      <c r="BR503" s="266"/>
    </row>
    <row r="504" spans="11:70">
      <c r="K504" s="266"/>
      <c r="L504" s="266"/>
      <c r="M504" s="266"/>
      <c r="N504" s="266"/>
      <c r="O504" s="266"/>
      <c r="P504" s="266"/>
      <c r="T504" s="266"/>
      <c r="U504" s="266"/>
      <c r="V504" s="266"/>
      <c r="W504" s="266"/>
      <c r="X504" s="266"/>
      <c r="Y504" s="266"/>
      <c r="AC504" s="266"/>
      <c r="AD504" s="266"/>
      <c r="AE504" s="266"/>
      <c r="AF504" s="266"/>
      <c r="AG504" s="266"/>
      <c r="AH504" s="266"/>
      <c r="AL504" s="266"/>
      <c r="AM504" s="266"/>
      <c r="AN504" s="266"/>
      <c r="AO504" s="266"/>
      <c r="AP504" s="266"/>
      <c r="AQ504" s="266"/>
      <c r="AU504" s="266"/>
      <c r="AV504" s="266"/>
      <c r="AW504" s="266"/>
      <c r="AX504" s="266"/>
      <c r="AY504" s="266"/>
      <c r="AZ504" s="266"/>
      <c r="BD504" s="266"/>
      <c r="BE504" s="266"/>
      <c r="BF504" s="266"/>
      <c r="BG504" s="266"/>
      <c r="BH504" s="266"/>
      <c r="BI504" s="266"/>
      <c r="BM504" s="266"/>
      <c r="BN504" s="266"/>
      <c r="BO504" s="266"/>
      <c r="BP504" s="266"/>
      <c r="BQ504" s="266"/>
      <c r="BR504" s="266"/>
    </row>
    <row r="505" spans="11:70">
      <c r="K505" s="266"/>
      <c r="L505" s="266"/>
      <c r="M505" s="266"/>
      <c r="N505" s="266"/>
      <c r="O505" s="266"/>
      <c r="P505" s="266"/>
      <c r="T505" s="266"/>
      <c r="U505" s="266"/>
      <c r="V505" s="266"/>
      <c r="W505" s="266"/>
      <c r="X505" s="266"/>
      <c r="Y505" s="266"/>
      <c r="AC505" s="266"/>
      <c r="AD505" s="266"/>
      <c r="AE505" s="266"/>
      <c r="AF505" s="266"/>
      <c r="AG505" s="266"/>
      <c r="AH505" s="266"/>
      <c r="AL505" s="266"/>
      <c r="AM505" s="266"/>
      <c r="AN505" s="266"/>
      <c r="AO505" s="266"/>
      <c r="AP505" s="266"/>
      <c r="AQ505" s="266"/>
      <c r="AU505" s="266"/>
      <c r="AV505" s="266"/>
      <c r="AW505" s="266"/>
      <c r="AX505" s="266"/>
      <c r="AY505" s="266"/>
      <c r="AZ505" s="266"/>
      <c r="BD505" s="266"/>
      <c r="BE505" s="266"/>
      <c r="BF505" s="266"/>
      <c r="BG505" s="266"/>
      <c r="BH505" s="266"/>
      <c r="BI505" s="266"/>
      <c r="BM505" s="266"/>
      <c r="BN505" s="266"/>
      <c r="BO505" s="266"/>
      <c r="BP505" s="266"/>
      <c r="BQ505" s="266"/>
      <c r="BR505" s="266"/>
    </row>
    <row r="506" spans="11:70">
      <c r="K506" s="266"/>
      <c r="L506" s="266"/>
      <c r="M506" s="266"/>
      <c r="N506" s="266"/>
      <c r="O506" s="266"/>
      <c r="P506" s="266"/>
      <c r="T506" s="266"/>
      <c r="U506" s="266"/>
      <c r="V506" s="266"/>
      <c r="W506" s="266"/>
      <c r="X506" s="266"/>
      <c r="Y506" s="266"/>
      <c r="AC506" s="266"/>
      <c r="AD506" s="266"/>
      <c r="AE506" s="266"/>
      <c r="AF506" s="266"/>
      <c r="AG506" s="266"/>
      <c r="AH506" s="266"/>
      <c r="AL506" s="266"/>
      <c r="AM506" s="266"/>
      <c r="AN506" s="266"/>
      <c r="AO506" s="266"/>
      <c r="AP506" s="266"/>
      <c r="AQ506" s="266"/>
      <c r="AU506" s="266"/>
      <c r="AV506" s="266"/>
      <c r="AW506" s="266"/>
      <c r="AX506" s="266"/>
      <c r="AY506" s="266"/>
      <c r="AZ506" s="266"/>
      <c r="BD506" s="266"/>
      <c r="BE506" s="266"/>
      <c r="BF506" s="266"/>
      <c r="BG506" s="266"/>
      <c r="BH506" s="266"/>
      <c r="BI506" s="266"/>
      <c r="BM506" s="266"/>
      <c r="BN506" s="266"/>
      <c r="BO506" s="266"/>
      <c r="BP506" s="266"/>
      <c r="BQ506" s="266"/>
      <c r="BR506" s="266"/>
    </row>
    <row r="507" spans="11:70">
      <c r="K507" s="330"/>
      <c r="L507" s="266"/>
      <c r="M507" s="266"/>
      <c r="N507" s="266"/>
      <c r="O507" s="266"/>
      <c r="P507" s="266"/>
      <c r="T507" s="266"/>
      <c r="U507" s="266"/>
      <c r="V507" s="266"/>
      <c r="W507" s="266"/>
      <c r="X507" s="266"/>
      <c r="Y507" s="266"/>
      <c r="AC507" s="266"/>
      <c r="AD507" s="266"/>
      <c r="AE507" s="266"/>
      <c r="AF507" s="266"/>
      <c r="AG507" s="266"/>
      <c r="AH507" s="266"/>
      <c r="AL507" s="266"/>
      <c r="AM507" s="266"/>
      <c r="AN507" s="266"/>
      <c r="AO507" s="266"/>
      <c r="AP507" s="266"/>
      <c r="AQ507" s="266"/>
      <c r="AU507" s="266"/>
      <c r="AV507" s="266"/>
      <c r="AW507" s="266"/>
      <c r="AX507" s="266"/>
      <c r="AY507" s="266"/>
      <c r="AZ507" s="266"/>
      <c r="BD507" s="266"/>
      <c r="BE507" s="266"/>
      <c r="BF507" s="266"/>
      <c r="BG507" s="266"/>
      <c r="BH507" s="266"/>
      <c r="BI507" s="266"/>
      <c r="BM507" s="266"/>
      <c r="BN507" s="266"/>
      <c r="BO507" s="266"/>
      <c r="BP507" s="266"/>
      <c r="BQ507" s="266"/>
      <c r="BR507" s="266"/>
    </row>
    <row r="508" spans="11:70">
      <c r="K508" s="266"/>
      <c r="L508" s="266"/>
      <c r="M508" s="266"/>
      <c r="N508" s="266"/>
      <c r="O508" s="266"/>
      <c r="P508" s="266"/>
      <c r="T508" s="266"/>
      <c r="U508" s="266"/>
      <c r="V508" s="266"/>
      <c r="W508" s="266"/>
      <c r="X508" s="266"/>
      <c r="Y508" s="266"/>
      <c r="AC508" s="266"/>
      <c r="AD508" s="266"/>
      <c r="AE508" s="266"/>
      <c r="AF508" s="266"/>
      <c r="AG508" s="266"/>
      <c r="AH508" s="266"/>
      <c r="AL508" s="266"/>
      <c r="AM508" s="266"/>
      <c r="AN508" s="266"/>
      <c r="AO508" s="266"/>
      <c r="AP508" s="266"/>
      <c r="AQ508" s="266"/>
      <c r="AU508" s="266"/>
      <c r="AV508" s="266"/>
      <c r="AW508" s="266"/>
      <c r="AX508" s="266"/>
      <c r="AY508" s="266"/>
      <c r="AZ508" s="266"/>
      <c r="BD508" s="266"/>
      <c r="BE508" s="266"/>
      <c r="BF508" s="266"/>
      <c r="BG508" s="266"/>
      <c r="BH508" s="266"/>
      <c r="BI508" s="266"/>
      <c r="BM508" s="266"/>
      <c r="BN508" s="266"/>
      <c r="BO508" s="266"/>
      <c r="BP508" s="266"/>
      <c r="BQ508" s="266"/>
      <c r="BR508" s="266"/>
    </row>
    <row r="509" spans="11:70">
      <c r="K509" s="266"/>
      <c r="L509" s="266"/>
      <c r="M509" s="266"/>
      <c r="N509" s="266"/>
      <c r="O509" s="266"/>
      <c r="P509" s="266"/>
      <c r="T509" s="266"/>
      <c r="U509" s="266"/>
      <c r="V509" s="266"/>
      <c r="W509" s="266"/>
      <c r="X509" s="266"/>
      <c r="Y509" s="266"/>
      <c r="AC509" s="266"/>
      <c r="AD509" s="266"/>
      <c r="AE509" s="266"/>
      <c r="AF509" s="266"/>
      <c r="AG509" s="266"/>
      <c r="AH509" s="266"/>
      <c r="AL509" s="266"/>
      <c r="AM509" s="266"/>
      <c r="AN509" s="266"/>
      <c r="AO509" s="266"/>
      <c r="AP509" s="266"/>
      <c r="AQ509" s="266"/>
      <c r="AU509" s="266"/>
      <c r="AV509" s="266"/>
      <c r="AW509" s="266"/>
      <c r="AX509" s="266"/>
      <c r="AY509" s="266"/>
      <c r="AZ509" s="266"/>
      <c r="BD509" s="266"/>
      <c r="BE509" s="266"/>
      <c r="BF509" s="266"/>
      <c r="BG509" s="266"/>
      <c r="BH509" s="266"/>
      <c r="BI509" s="266"/>
      <c r="BM509" s="266"/>
      <c r="BN509" s="266"/>
      <c r="BO509" s="266"/>
      <c r="BP509" s="266"/>
      <c r="BQ509" s="266"/>
      <c r="BR509" s="266"/>
    </row>
    <row r="510" spans="11:70">
      <c r="K510" s="266"/>
      <c r="L510" s="266"/>
      <c r="M510" s="266"/>
      <c r="N510" s="266"/>
      <c r="O510" s="266"/>
      <c r="P510" s="266"/>
      <c r="T510" s="266"/>
      <c r="U510" s="266"/>
      <c r="V510" s="266"/>
      <c r="W510" s="266"/>
      <c r="X510" s="266"/>
      <c r="Y510" s="266"/>
      <c r="AC510" s="266"/>
      <c r="AD510" s="266"/>
      <c r="AE510" s="266"/>
      <c r="AF510" s="266"/>
      <c r="AG510" s="266"/>
      <c r="AH510" s="266"/>
      <c r="AL510" s="266"/>
      <c r="AM510" s="266"/>
      <c r="AN510" s="266"/>
      <c r="AO510" s="266"/>
      <c r="AP510" s="266"/>
      <c r="AQ510" s="266"/>
      <c r="AU510" s="266"/>
      <c r="AV510" s="266"/>
      <c r="AW510" s="266"/>
      <c r="AX510" s="266"/>
      <c r="AY510" s="266"/>
      <c r="AZ510" s="266"/>
      <c r="BD510" s="266"/>
      <c r="BE510" s="266"/>
      <c r="BF510" s="266"/>
      <c r="BG510" s="266"/>
      <c r="BH510" s="266"/>
      <c r="BI510" s="266"/>
      <c r="BM510" s="266"/>
      <c r="BN510" s="266"/>
      <c r="BO510" s="266"/>
      <c r="BP510" s="266"/>
      <c r="BQ510" s="266"/>
      <c r="BR510" s="266"/>
    </row>
    <row r="511" spans="11:70">
      <c r="K511" s="330"/>
      <c r="L511" s="266"/>
      <c r="M511" s="266"/>
      <c r="N511" s="266"/>
      <c r="O511" s="266"/>
      <c r="P511" s="266"/>
      <c r="T511" s="266"/>
      <c r="U511" s="266"/>
      <c r="V511" s="266"/>
      <c r="W511" s="266"/>
      <c r="X511" s="266"/>
      <c r="Y511" s="266"/>
      <c r="AC511" s="266"/>
      <c r="AD511" s="266"/>
      <c r="AE511" s="266"/>
      <c r="AF511" s="266"/>
      <c r="AG511" s="266"/>
      <c r="AH511" s="266"/>
      <c r="AL511" s="266"/>
      <c r="AM511" s="266"/>
      <c r="AN511" s="266"/>
      <c r="AO511" s="266"/>
      <c r="AP511" s="266"/>
      <c r="AQ511" s="266"/>
      <c r="AU511" s="266"/>
      <c r="AV511" s="266"/>
      <c r="AW511" s="266"/>
      <c r="AX511" s="266"/>
      <c r="AY511" s="266"/>
      <c r="AZ511" s="266"/>
      <c r="BD511" s="266"/>
      <c r="BE511" s="266"/>
      <c r="BF511" s="266"/>
      <c r="BG511" s="266"/>
      <c r="BH511" s="266"/>
      <c r="BI511" s="266"/>
      <c r="BM511" s="266"/>
      <c r="BN511" s="266"/>
      <c r="BO511" s="266"/>
      <c r="BP511" s="266"/>
      <c r="BQ511" s="266"/>
      <c r="BR511" s="266"/>
    </row>
    <row r="512" spans="11:70">
      <c r="K512" s="266"/>
      <c r="L512" s="266"/>
      <c r="M512" s="266"/>
      <c r="N512" s="266"/>
      <c r="O512" s="266"/>
      <c r="P512" s="266"/>
      <c r="T512" s="266"/>
      <c r="U512" s="266"/>
      <c r="V512" s="266"/>
      <c r="W512" s="266"/>
      <c r="X512" s="266"/>
      <c r="Y512" s="266"/>
      <c r="AC512" s="266"/>
      <c r="AD512" s="266"/>
      <c r="AE512" s="266"/>
      <c r="AF512" s="266"/>
      <c r="AG512" s="266"/>
      <c r="AH512" s="266"/>
      <c r="AL512" s="266"/>
      <c r="AM512" s="266"/>
      <c r="AN512" s="266"/>
      <c r="AO512" s="266"/>
      <c r="AP512" s="266"/>
      <c r="AQ512" s="266"/>
      <c r="AU512" s="266"/>
      <c r="AV512" s="266"/>
      <c r="AW512" s="266"/>
      <c r="AX512" s="266"/>
      <c r="AY512" s="266"/>
      <c r="AZ512" s="266"/>
      <c r="BD512" s="266"/>
      <c r="BE512" s="266"/>
      <c r="BF512" s="266"/>
      <c r="BG512" s="266"/>
      <c r="BH512" s="266"/>
      <c r="BI512" s="266"/>
      <c r="BM512" s="266"/>
      <c r="BN512" s="266"/>
      <c r="BO512" s="266"/>
      <c r="BP512" s="266"/>
      <c r="BQ512" s="266"/>
      <c r="BR512" s="266"/>
    </row>
    <row r="513" spans="11:70">
      <c r="K513" s="266"/>
      <c r="L513" s="266"/>
      <c r="M513" s="266"/>
      <c r="N513" s="266"/>
      <c r="O513" s="266"/>
      <c r="P513" s="266"/>
      <c r="T513" s="266"/>
      <c r="U513" s="266"/>
      <c r="V513" s="266"/>
      <c r="W513" s="266"/>
      <c r="X513" s="266"/>
      <c r="Y513" s="266"/>
      <c r="AC513" s="266"/>
      <c r="AD513" s="266"/>
      <c r="AE513" s="266"/>
      <c r="AF513" s="266"/>
      <c r="AG513" s="266"/>
      <c r="AH513" s="266"/>
      <c r="AL513" s="266"/>
      <c r="AM513" s="266"/>
      <c r="AN513" s="266"/>
      <c r="AO513" s="266"/>
      <c r="AP513" s="266"/>
      <c r="AQ513" s="266"/>
      <c r="AU513" s="266"/>
      <c r="AV513" s="266"/>
      <c r="AW513" s="266"/>
      <c r="AX513" s="266"/>
      <c r="AY513" s="266"/>
      <c r="AZ513" s="266"/>
      <c r="BD513" s="266"/>
      <c r="BE513" s="266"/>
      <c r="BF513" s="266"/>
      <c r="BG513" s="266"/>
      <c r="BH513" s="266"/>
      <c r="BI513" s="266"/>
      <c r="BM513" s="266"/>
      <c r="BN513" s="266"/>
      <c r="BO513" s="266"/>
      <c r="BP513" s="266"/>
      <c r="BQ513" s="266"/>
      <c r="BR513" s="266"/>
    </row>
    <row r="514" spans="11:70">
      <c r="K514" s="266"/>
      <c r="L514" s="266"/>
      <c r="M514" s="266"/>
      <c r="N514" s="266"/>
      <c r="O514" s="266"/>
      <c r="P514" s="266"/>
      <c r="T514" s="266"/>
      <c r="U514" s="266"/>
      <c r="V514" s="266"/>
      <c r="W514" s="266"/>
      <c r="X514" s="266"/>
      <c r="Y514" s="266"/>
      <c r="AC514" s="266"/>
      <c r="AD514" s="266"/>
      <c r="AE514" s="266"/>
      <c r="AF514" s="266"/>
      <c r="AG514" s="266"/>
      <c r="AH514" s="266"/>
      <c r="AL514" s="266"/>
      <c r="AM514" s="266"/>
      <c r="AN514" s="266"/>
      <c r="AO514" s="266"/>
      <c r="AP514" s="266"/>
      <c r="AQ514" s="266"/>
      <c r="AU514" s="266"/>
      <c r="AV514" s="266"/>
      <c r="AW514" s="266"/>
      <c r="AX514" s="266"/>
      <c r="AY514" s="266"/>
      <c r="AZ514" s="266"/>
      <c r="BD514" s="266"/>
      <c r="BE514" s="266"/>
      <c r="BF514" s="266"/>
      <c r="BG514" s="266"/>
      <c r="BH514" s="266"/>
      <c r="BI514" s="266"/>
      <c r="BM514" s="266"/>
      <c r="BN514" s="266"/>
      <c r="BO514" s="266"/>
      <c r="BP514" s="266"/>
      <c r="BQ514" s="266"/>
      <c r="BR514" s="266"/>
    </row>
    <row r="515" spans="11:70">
      <c r="K515" s="330"/>
      <c r="L515" s="266"/>
      <c r="M515" s="266"/>
      <c r="N515" s="266"/>
      <c r="O515" s="266"/>
      <c r="P515" s="266"/>
      <c r="T515" s="266"/>
      <c r="U515" s="266"/>
      <c r="V515" s="266"/>
      <c r="W515" s="266"/>
      <c r="X515" s="266"/>
      <c r="Y515" s="266"/>
      <c r="AC515" s="266"/>
      <c r="AD515" s="266"/>
      <c r="AE515" s="266"/>
      <c r="AF515" s="266"/>
      <c r="AG515" s="266"/>
      <c r="AH515" s="266"/>
      <c r="AL515" s="266"/>
      <c r="AM515" s="266"/>
      <c r="AN515" s="266"/>
      <c r="AO515" s="266"/>
      <c r="AP515" s="266"/>
      <c r="AQ515" s="266"/>
      <c r="AU515" s="266"/>
      <c r="AV515" s="266"/>
      <c r="AW515" s="266"/>
      <c r="AX515" s="266"/>
      <c r="AY515" s="266"/>
      <c r="AZ515" s="266"/>
      <c r="BD515" s="266"/>
      <c r="BE515" s="266"/>
      <c r="BF515" s="266"/>
      <c r="BG515" s="266"/>
      <c r="BH515" s="266"/>
      <c r="BI515" s="266"/>
      <c r="BM515" s="266"/>
      <c r="BN515" s="266"/>
      <c r="BO515" s="266"/>
      <c r="BP515" s="266"/>
      <c r="BQ515" s="266"/>
      <c r="BR515" s="266"/>
    </row>
    <row r="516" spans="11:70">
      <c r="K516" s="266"/>
      <c r="L516" s="266"/>
      <c r="M516" s="266"/>
      <c r="N516" s="266"/>
      <c r="O516" s="266"/>
      <c r="P516" s="266"/>
      <c r="T516" s="266"/>
      <c r="U516" s="266"/>
      <c r="V516" s="266"/>
      <c r="W516" s="266"/>
      <c r="X516" s="266"/>
      <c r="Y516" s="266"/>
      <c r="AC516" s="266"/>
      <c r="AD516" s="266"/>
      <c r="AE516" s="266"/>
      <c r="AF516" s="266"/>
      <c r="AG516" s="266"/>
      <c r="AH516" s="266"/>
      <c r="AL516" s="266"/>
      <c r="AM516" s="266"/>
      <c r="AN516" s="266"/>
      <c r="AO516" s="266"/>
      <c r="AP516" s="266"/>
      <c r="AQ516" s="266"/>
      <c r="AU516" s="266"/>
      <c r="AV516" s="266"/>
      <c r="AW516" s="266"/>
      <c r="AX516" s="266"/>
      <c r="AY516" s="266"/>
      <c r="AZ516" s="266"/>
      <c r="BD516" s="266"/>
      <c r="BE516" s="266"/>
      <c r="BF516" s="266"/>
      <c r="BG516" s="266"/>
      <c r="BH516" s="266"/>
      <c r="BI516" s="266"/>
      <c r="BM516" s="266"/>
      <c r="BN516" s="266"/>
      <c r="BO516" s="266"/>
      <c r="BP516" s="266"/>
      <c r="BQ516" s="266"/>
      <c r="BR516" s="266"/>
    </row>
    <row r="517" spans="11:70">
      <c r="K517" s="266"/>
      <c r="L517" s="266"/>
      <c r="M517" s="266"/>
      <c r="N517" s="266"/>
      <c r="O517" s="266"/>
      <c r="P517" s="266"/>
      <c r="T517" s="266"/>
      <c r="U517" s="266"/>
      <c r="V517" s="266"/>
      <c r="W517" s="266"/>
      <c r="X517" s="266"/>
      <c r="Y517" s="266"/>
      <c r="AC517" s="266"/>
      <c r="AD517" s="266"/>
      <c r="AE517" s="266"/>
      <c r="AF517" s="266"/>
      <c r="AG517" s="266"/>
      <c r="AH517" s="266"/>
      <c r="AL517" s="266"/>
      <c r="AM517" s="266"/>
      <c r="AN517" s="266"/>
      <c r="AO517" s="266"/>
      <c r="AP517" s="266"/>
      <c r="AQ517" s="266"/>
      <c r="AU517" s="266"/>
      <c r="AV517" s="266"/>
      <c r="AW517" s="266"/>
      <c r="AX517" s="266"/>
      <c r="AY517" s="266"/>
      <c r="AZ517" s="266"/>
      <c r="BD517" s="266"/>
      <c r="BE517" s="266"/>
      <c r="BF517" s="266"/>
      <c r="BG517" s="266"/>
      <c r="BH517" s="266"/>
      <c r="BI517" s="266"/>
      <c r="BM517" s="266"/>
      <c r="BN517" s="266"/>
      <c r="BO517" s="266"/>
      <c r="BP517" s="266"/>
      <c r="BQ517" s="266"/>
      <c r="BR517" s="266"/>
    </row>
    <row r="518" spans="11:70">
      <c r="K518" s="266"/>
      <c r="L518" s="266"/>
      <c r="M518" s="266"/>
      <c r="N518" s="266"/>
      <c r="O518" s="266"/>
      <c r="P518" s="266"/>
      <c r="T518" s="266"/>
      <c r="U518" s="266"/>
      <c r="V518" s="266"/>
      <c r="W518" s="266"/>
      <c r="X518" s="266"/>
      <c r="Y518" s="266"/>
      <c r="AC518" s="266"/>
      <c r="AD518" s="266"/>
      <c r="AE518" s="266"/>
      <c r="AF518" s="266"/>
      <c r="AG518" s="266"/>
      <c r="AH518" s="266"/>
      <c r="AL518" s="266"/>
      <c r="AM518" s="266"/>
      <c r="AN518" s="266"/>
      <c r="AO518" s="266"/>
      <c r="AP518" s="266"/>
      <c r="AQ518" s="266"/>
      <c r="AU518" s="266"/>
      <c r="AV518" s="266"/>
      <c r="AW518" s="266"/>
      <c r="AX518" s="266"/>
      <c r="AY518" s="266"/>
      <c r="AZ518" s="266"/>
      <c r="BD518" s="266"/>
      <c r="BE518" s="266"/>
      <c r="BF518" s="266"/>
      <c r="BG518" s="266"/>
      <c r="BH518" s="266"/>
      <c r="BI518" s="266"/>
      <c r="BM518" s="266"/>
      <c r="BN518" s="266"/>
      <c r="BO518" s="266"/>
      <c r="BP518" s="266"/>
      <c r="BQ518" s="266"/>
      <c r="BR518" s="266"/>
    </row>
    <row r="519" spans="11:70">
      <c r="K519" s="330"/>
      <c r="L519" s="266"/>
      <c r="M519" s="266"/>
      <c r="N519" s="266"/>
      <c r="O519" s="266"/>
      <c r="P519" s="266"/>
      <c r="T519" s="266"/>
      <c r="U519" s="266"/>
      <c r="V519" s="266"/>
      <c r="W519" s="266"/>
      <c r="X519" s="266"/>
      <c r="Y519" s="266"/>
      <c r="AC519" s="266"/>
      <c r="AD519" s="266"/>
      <c r="AE519" s="266"/>
      <c r="AF519" s="266"/>
      <c r="AG519" s="266"/>
      <c r="AH519" s="266"/>
      <c r="AL519" s="266"/>
      <c r="AM519" s="266"/>
      <c r="AN519" s="266"/>
      <c r="AO519" s="266"/>
      <c r="AP519" s="266"/>
      <c r="AQ519" s="266"/>
      <c r="AU519" s="266"/>
      <c r="AV519" s="266"/>
      <c r="AW519" s="266"/>
      <c r="AX519" s="266"/>
      <c r="AY519" s="266"/>
      <c r="AZ519" s="266"/>
      <c r="BD519" s="266"/>
      <c r="BE519" s="266"/>
      <c r="BF519" s="266"/>
      <c r="BG519" s="266"/>
      <c r="BH519" s="266"/>
      <c r="BI519" s="266"/>
      <c r="BM519" s="266"/>
      <c r="BN519" s="266"/>
      <c r="BO519" s="266"/>
      <c r="BP519" s="266"/>
      <c r="BQ519" s="266"/>
      <c r="BR519" s="266"/>
    </row>
    <row r="520" spans="11:70">
      <c r="K520" s="266"/>
      <c r="L520" s="266"/>
      <c r="M520" s="266"/>
      <c r="N520" s="266"/>
      <c r="O520" s="266"/>
      <c r="P520" s="266"/>
      <c r="T520" s="266"/>
      <c r="U520" s="266"/>
      <c r="V520" s="266"/>
      <c r="W520" s="266"/>
      <c r="X520" s="266"/>
      <c r="Y520" s="266"/>
      <c r="AC520" s="266"/>
      <c r="AD520" s="266"/>
      <c r="AE520" s="266"/>
      <c r="AF520" s="266"/>
      <c r="AG520" s="266"/>
      <c r="AH520" s="266"/>
      <c r="AL520" s="266"/>
      <c r="AM520" s="266"/>
      <c r="AN520" s="266"/>
      <c r="AO520" s="266"/>
      <c r="AP520" s="266"/>
      <c r="AQ520" s="266"/>
      <c r="AU520" s="266"/>
      <c r="AV520" s="266"/>
      <c r="AW520" s="266"/>
      <c r="AX520" s="266"/>
      <c r="AY520" s="266"/>
      <c r="AZ520" s="266"/>
      <c r="BD520" s="266"/>
      <c r="BE520" s="266"/>
      <c r="BF520" s="266"/>
      <c r="BG520" s="266"/>
      <c r="BH520" s="266"/>
      <c r="BI520" s="266"/>
      <c r="BM520" s="266"/>
      <c r="BN520" s="266"/>
      <c r="BO520" s="266"/>
      <c r="BP520" s="266"/>
      <c r="BQ520" s="266"/>
      <c r="BR520" s="266"/>
    </row>
    <row r="521" spans="11:70">
      <c r="K521" s="266"/>
      <c r="L521" s="266"/>
      <c r="M521" s="266"/>
      <c r="N521" s="266"/>
      <c r="O521" s="266"/>
      <c r="P521" s="266"/>
      <c r="T521" s="266"/>
      <c r="U521" s="266"/>
      <c r="V521" s="266"/>
      <c r="W521" s="266"/>
      <c r="X521" s="266"/>
      <c r="Y521" s="266"/>
      <c r="AC521" s="266"/>
      <c r="AD521" s="266"/>
      <c r="AE521" s="266"/>
      <c r="AF521" s="266"/>
      <c r="AG521" s="266"/>
      <c r="AH521" s="266"/>
      <c r="AL521" s="266"/>
      <c r="AM521" s="266"/>
      <c r="AN521" s="266"/>
      <c r="AO521" s="266"/>
      <c r="AP521" s="266"/>
      <c r="AQ521" s="266"/>
      <c r="AU521" s="266"/>
      <c r="AV521" s="266"/>
      <c r="AW521" s="266"/>
      <c r="AX521" s="266"/>
      <c r="AY521" s="266"/>
      <c r="AZ521" s="266"/>
      <c r="BD521" s="266"/>
      <c r="BE521" s="266"/>
      <c r="BF521" s="266"/>
      <c r="BG521" s="266"/>
      <c r="BH521" s="266"/>
      <c r="BI521" s="266"/>
      <c r="BM521" s="266"/>
      <c r="BN521" s="266"/>
      <c r="BO521" s="266"/>
      <c r="BP521" s="266"/>
      <c r="BQ521" s="266"/>
      <c r="BR521" s="266"/>
    </row>
    <row r="522" spans="11:70">
      <c r="K522" s="266"/>
      <c r="L522" s="266"/>
      <c r="M522" s="266"/>
      <c r="N522" s="266"/>
      <c r="O522" s="266"/>
      <c r="P522" s="266"/>
      <c r="T522" s="266"/>
      <c r="U522" s="266"/>
      <c r="V522" s="266"/>
      <c r="W522" s="266"/>
      <c r="X522" s="266"/>
      <c r="Y522" s="266"/>
      <c r="AC522" s="266"/>
      <c r="AD522" s="266"/>
      <c r="AE522" s="266"/>
      <c r="AF522" s="266"/>
      <c r="AG522" s="266"/>
      <c r="AH522" s="266"/>
      <c r="AL522" s="266"/>
      <c r="AM522" s="266"/>
      <c r="AN522" s="266"/>
      <c r="AO522" s="266"/>
      <c r="AP522" s="266"/>
      <c r="AQ522" s="266"/>
      <c r="AU522" s="266"/>
      <c r="AV522" s="266"/>
      <c r="AW522" s="266"/>
      <c r="AX522" s="266"/>
      <c r="AY522" s="266"/>
      <c r="AZ522" s="266"/>
      <c r="BD522" s="266"/>
      <c r="BE522" s="266"/>
      <c r="BF522" s="266"/>
      <c r="BG522" s="266"/>
      <c r="BH522" s="266"/>
      <c r="BI522" s="266"/>
      <c r="BM522" s="266"/>
      <c r="BN522" s="266"/>
      <c r="BO522" s="266"/>
      <c r="BP522" s="266"/>
      <c r="BQ522" s="266"/>
      <c r="BR522" s="266"/>
    </row>
    <row r="523" spans="11:70">
      <c r="K523" s="330"/>
      <c r="L523" s="266"/>
      <c r="M523" s="266"/>
      <c r="N523" s="266"/>
      <c r="O523" s="266"/>
      <c r="P523" s="266"/>
      <c r="T523" s="266"/>
      <c r="U523" s="266"/>
      <c r="V523" s="266"/>
      <c r="W523" s="266"/>
      <c r="X523" s="266"/>
      <c r="Y523" s="266"/>
      <c r="AC523" s="266"/>
      <c r="AD523" s="266"/>
      <c r="AE523" s="266"/>
      <c r="AF523" s="266"/>
      <c r="AG523" s="266"/>
      <c r="AH523" s="266"/>
      <c r="AL523" s="266"/>
      <c r="AM523" s="266"/>
      <c r="AN523" s="266"/>
      <c r="AO523" s="266"/>
      <c r="AP523" s="266"/>
      <c r="AQ523" s="266"/>
      <c r="AU523" s="266"/>
      <c r="AV523" s="266"/>
      <c r="AW523" s="266"/>
      <c r="AX523" s="266"/>
      <c r="AY523" s="266"/>
      <c r="AZ523" s="266"/>
      <c r="BD523" s="266"/>
      <c r="BE523" s="266"/>
      <c r="BF523" s="266"/>
      <c r="BG523" s="266"/>
      <c r="BH523" s="266"/>
      <c r="BI523" s="266"/>
      <c r="BM523" s="266"/>
      <c r="BN523" s="266"/>
      <c r="BO523" s="266"/>
      <c r="BP523" s="266"/>
      <c r="BQ523" s="266"/>
      <c r="BR523" s="266"/>
    </row>
    <row r="524" spans="11:70">
      <c r="K524" s="266"/>
      <c r="L524" s="266"/>
      <c r="M524" s="266"/>
      <c r="N524" s="266"/>
      <c r="O524" s="266"/>
      <c r="P524" s="266"/>
      <c r="T524" s="266"/>
      <c r="U524" s="266"/>
      <c r="V524" s="266"/>
      <c r="W524" s="266"/>
      <c r="X524" s="266"/>
      <c r="Y524" s="266"/>
      <c r="AC524" s="266"/>
      <c r="AD524" s="266"/>
      <c r="AE524" s="266"/>
      <c r="AF524" s="266"/>
      <c r="AG524" s="266"/>
      <c r="AH524" s="266"/>
      <c r="AL524" s="266"/>
      <c r="AM524" s="266"/>
      <c r="AN524" s="266"/>
      <c r="AO524" s="266"/>
      <c r="AP524" s="266"/>
      <c r="AQ524" s="266"/>
      <c r="AU524" s="266"/>
      <c r="AV524" s="266"/>
      <c r="AW524" s="266"/>
      <c r="AX524" s="266"/>
      <c r="AY524" s="266"/>
      <c r="AZ524" s="266"/>
      <c r="BD524" s="266"/>
      <c r="BE524" s="266"/>
      <c r="BF524" s="266"/>
      <c r="BG524" s="266"/>
      <c r="BH524" s="266"/>
      <c r="BI524" s="266"/>
      <c r="BM524" s="266"/>
      <c r="BN524" s="266"/>
      <c r="BO524" s="266"/>
      <c r="BP524" s="266"/>
      <c r="BQ524" s="266"/>
      <c r="BR524" s="266"/>
    </row>
    <row r="525" spans="11:70">
      <c r="K525" s="266"/>
      <c r="L525" s="266"/>
      <c r="M525" s="266"/>
      <c r="N525" s="266"/>
      <c r="O525" s="266"/>
      <c r="P525" s="266"/>
      <c r="T525" s="266"/>
      <c r="U525" s="266"/>
      <c r="V525" s="266"/>
      <c r="W525" s="266"/>
      <c r="X525" s="266"/>
      <c r="Y525" s="266"/>
      <c r="AC525" s="266"/>
      <c r="AD525" s="266"/>
      <c r="AE525" s="266"/>
      <c r="AF525" s="266"/>
      <c r="AG525" s="266"/>
      <c r="AH525" s="266"/>
      <c r="AL525" s="266"/>
      <c r="AM525" s="266"/>
      <c r="AN525" s="266"/>
      <c r="AO525" s="266"/>
      <c r="AP525" s="266"/>
      <c r="AQ525" s="266"/>
      <c r="AU525" s="266"/>
      <c r="AV525" s="266"/>
      <c r="AW525" s="266"/>
      <c r="AX525" s="266"/>
      <c r="AY525" s="266"/>
      <c r="AZ525" s="266"/>
      <c r="BD525" s="266"/>
      <c r="BE525" s="266"/>
      <c r="BF525" s="266"/>
      <c r="BG525" s="266"/>
      <c r="BH525" s="266"/>
      <c r="BI525" s="266"/>
      <c r="BM525" s="266"/>
      <c r="BN525" s="266"/>
      <c r="BO525" s="266"/>
      <c r="BP525" s="266"/>
      <c r="BQ525" s="266"/>
      <c r="BR525" s="266"/>
    </row>
    <row r="526" spans="11:70">
      <c r="K526" s="266"/>
      <c r="L526" s="266"/>
      <c r="M526" s="266"/>
      <c r="N526" s="266"/>
      <c r="O526" s="266"/>
      <c r="P526" s="266"/>
      <c r="T526" s="266"/>
      <c r="U526" s="266"/>
      <c r="V526" s="266"/>
      <c r="W526" s="266"/>
      <c r="X526" s="266"/>
      <c r="Y526" s="266"/>
      <c r="AC526" s="266"/>
      <c r="AD526" s="266"/>
      <c r="AE526" s="266"/>
      <c r="AF526" s="266"/>
      <c r="AG526" s="266"/>
      <c r="AH526" s="266"/>
      <c r="AL526" s="266"/>
      <c r="AM526" s="266"/>
      <c r="AN526" s="266"/>
      <c r="AO526" s="266"/>
      <c r="AP526" s="266"/>
      <c r="AQ526" s="266"/>
      <c r="AU526" s="266"/>
      <c r="AV526" s="266"/>
      <c r="AW526" s="266"/>
      <c r="AX526" s="266"/>
      <c r="AY526" s="266"/>
      <c r="AZ526" s="266"/>
      <c r="BD526" s="266"/>
      <c r="BE526" s="266"/>
      <c r="BF526" s="266"/>
      <c r="BG526" s="266"/>
      <c r="BH526" s="266"/>
      <c r="BI526" s="266"/>
      <c r="BM526" s="266"/>
      <c r="BN526" s="266"/>
      <c r="BO526" s="266"/>
      <c r="BP526" s="266"/>
      <c r="BQ526" s="266"/>
      <c r="BR526" s="266"/>
    </row>
    <row r="527" spans="11:70">
      <c r="K527" s="330"/>
      <c r="L527" s="266"/>
      <c r="M527" s="266"/>
      <c r="N527" s="266"/>
      <c r="O527" s="266"/>
      <c r="P527" s="266"/>
      <c r="T527" s="266"/>
      <c r="U527" s="266"/>
      <c r="V527" s="266"/>
      <c r="W527" s="266"/>
      <c r="X527" s="266"/>
      <c r="Y527" s="266"/>
      <c r="AC527" s="266"/>
      <c r="AD527" s="266"/>
      <c r="AE527" s="266"/>
      <c r="AF527" s="266"/>
      <c r="AG527" s="266"/>
      <c r="AH527" s="266"/>
      <c r="AL527" s="266"/>
      <c r="AM527" s="266"/>
      <c r="AN527" s="266"/>
      <c r="AO527" s="266"/>
      <c r="AP527" s="266"/>
      <c r="AQ527" s="266"/>
      <c r="AU527" s="266"/>
      <c r="AV527" s="266"/>
      <c r="AW527" s="266"/>
      <c r="AX527" s="266"/>
      <c r="AY527" s="266"/>
      <c r="AZ527" s="266"/>
      <c r="BD527" s="266"/>
      <c r="BE527" s="266"/>
      <c r="BF527" s="266"/>
      <c r="BG527" s="266"/>
      <c r="BH527" s="266"/>
      <c r="BI527" s="266"/>
      <c r="BM527" s="266"/>
      <c r="BN527" s="266"/>
      <c r="BO527" s="266"/>
      <c r="BP527" s="266"/>
      <c r="BQ527" s="266"/>
      <c r="BR527" s="266"/>
    </row>
    <row r="528" spans="11:70">
      <c r="K528" s="266"/>
      <c r="L528" s="266"/>
      <c r="M528" s="266"/>
      <c r="N528" s="266"/>
      <c r="O528" s="266"/>
      <c r="P528" s="266"/>
      <c r="T528" s="266"/>
      <c r="U528" s="266"/>
      <c r="V528" s="266"/>
      <c r="W528" s="266"/>
      <c r="X528" s="266"/>
      <c r="Y528" s="266"/>
      <c r="AC528" s="266"/>
      <c r="AD528" s="266"/>
      <c r="AE528" s="266"/>
      <c r="AF528" s="266"/>
      <c r="AG528" s="266"/>
      <c r="AH528" s="266"/>
      <c r="AL528" s="266"/>
      <c r="AM528" s="266"/>
      <c r="AN528" s="266"/>
      <c r="AO528" s="266"/>
      <c r="AP528" s="266"/>
      <c r="AQ528" s="266"/>
      <c r="AU528" s="266"/>
      <c r="AV528" s="266"/>
      <c r="AW528" s="266"/>
      <c r="AX528" s="266"/>
      <c r="AY528" s="266"/>
      <c r="AZ528" s="266"/>
      <c r="BD528" s="266"/>
      <c r="BE528" s="266"/>
      <c r="BF528" s="266"/>
      <c r="BG528" s="266"/>
      <c r="BH528" s="266"/>
      <c r="BI528" s="266"/>
      <c r="BM528" s="266"/>
      <c r="BN528" s="266"/>
      <c r="BO528" s="266"/>
      <c r="BP528" s="266"/>
      <c r="BQ528" s="266"/>
      <c r="BR528" s="266"/>
    </row>
    <row r="529" spans="11:70">
      <c r="K529" s="266"/>
      <c r="L529" s="266"/>
      <c r="M529" s="266"/>
      <c r="N529" s="266"/>
      <c r="O529" s="266"/>
      <c r="P529" s="266"/>
      <c r="T529" s="266"/>
      <c r="U529" s="266"/>
      <c r="V529" s="266"/>
      <c r="W529" s="266"/>
      <c r="X529" s="266"/>
      <c r="Y529" s="266"/>
      <c r="AC529" s="266"/>
      <c r="AD529" s="266"/>
      <c r="AE529" s="266"/>
      <c r="AF529" s="266"/>
      <c r="AG529" s="266"/>
      <c r="AH529" s="266"/>
      <c r="AL529" s="266"/>
      <c r="AM529" s="266"/>
      <c r="AN529" s="266"/>
      <c r="AO529" s="266"/>
      <c r="AP529" s="266"/>
      <c r="AQ529" s="266"/>
      <c r="AU529" s="266"/>
      <c r="AV529" s="266"/>
      <c r="AW529" s="266"/>
      <c r="AX529" s="266"/>
      <c r="AY529" s="266"/>
      <c r="AZ529" s="266"/>
      <c r="BD529" s="266"/>
      <c r="BE529" s="266"/>
      <c r="BF529" s="266"/>
      <c r="BG529" s="266"/>
      <c r="BH529" s="266"/>
      <c r="BI529" s="266"/>
      <c r="BM529" s="266"/>
      <c r="BN529" s="266"/>
      <c r="BO529" s="266"/>
      <c r="BP529" s="266"/>
      <c r="BQ529" s="266"/>
      <c r="BR529" s="266"/>
    </row>
    <row r="530" spans="11:70">
      <c r="K530" s="266"/>
      <c r="L530" s="266"/>
      <c r="M530" s="266"/>
      <c r="N530" s="266"/>
      <c r="O530" s="266"/>
      <c r="P530" s="266"/>
      <c r="T530" s="266"/>
      <c r="U530" s="266"/>
      <c r="V530" s="266"/>
      <c r="W530" s="266"/>
      <c r="X530" s="266"/>
      <c r="Y530" s="266"/>
      <c r="AC530" s="266"/>
      <c r="AD530" s="266"/>
      <c r="AE530" s="266"/>
      <c r="AF530" s="266"/>
      <c r="AG530" s="266"/>
      <c r="AH530" s="266"/>
      <c r="AL530" s="266"/>
      <c r="AM530" s="266"/>
      <c r="AN530" s="266"/>
      <c r="AO530" s="266"/>
      <c r="AP530" s="266"/>
      <c r="AQ530" s="266"/>
      <c r="AU530" s="266"/>
      <c r="AV530" s="266"/>
      <c r="AW530" s="266"/>
      <c r="AX530" s="266"/>
      <c r="AY530" s="266"/>
      <c r="AZ530" s="266"/>
      <c r="BD530" s="266"/>
      <c r="BE530" s="266"/>
      <c r="BF530" s="266"/>
      <c r="BG530" s="266"/>
      <c r="BH530" s="266"/>
      <c r="BI530" s="266"/>
      <c r="BM530" s="266"/>
      <c r="BN530" s="266"/>
      <c r="BO530" s="266"/>
      <c r="BP530" s="266"/>
      <c r="BQ530" s="266"/>
      <c r="BR530" s="266"/>
    </row>
    <row r="531" spans="11:70">
      <c r="K531" s="330"/>
      <c r="L531" s="266"/>
      <c r="M531" s="266"/>
      <c r="N531" s="266"/>
      <c r="O531" s="266"/>
      <c r="P531" s="266"/>
      <c r="T531" s="266"/>
      <c r="U531" s="266"/>
      <c r="V531" s="266"/>
      <c r="W531" s="266"/>
      <c r="X531" s="266"/>
      <c r="Y531" s="266"/>
      <c r="AC531" s="266"/>
      <c r="AD531" s="266"/>
      <c r="AE531" s="266"/>
      <c r="AF531" s="266"/>
      <c r="AG531" s="266"/>
      <c r="AH531" s="266"/>
      <c r="AL531" s="266"/>
      <c r="AM531" s="266"/>
      <c r="AN531" s="266"/>
      <c r="AO531" s="266"/>
      <c r="AP531" s="266"/>
      <c r="AQ531" s="266"/>
      <c r="AU531" s="266"/>
      <c r="AV531" s="266"/>
      <c r="AW531" s="266"/>
      <c r="AX531" s="266"/>
      <c r="AY531" s="266"/>
      <c r="AZ531" s="266"/>
      <c r="BD531" s="266"/>
      <c r="BE531" s="266"/>
      <c r="BF531" s="266"/>
      <c r="BG531" s="266"/>
      <c r="BH531" s="266"/>
      <c r="BI531" s="266"/>
      <c r="BM531" s="266"/>
      <c r="BN531" s="266"/>
      <c r="BO531" s="266"/>
      <c r="BP531" s="266"/>
      <c r="BQ531" s="266"/>
      <c r="BR531" s="266"/>
    </row>
    <row r="532" spans="11:70">
      <c r="K532" s="266"/>
      <c r="L532" s="266"/>
      <c r="M532" s="266"/>
      <c r="N532" s="266"/>
      <c r="O532" s="266"/>
      <c r="P532" s="266"/>
      <c r="T532" s="266"/>
      <c r="U532" s="266"/>
      <c r="V532" s="266"/>
      <c r="W532" s="266"/>
      <c r="X532" s="266"/>
      <c r="Y532" s="266"/>
      <c r="AC532" s="266"/>
      <c r="AD532" s="266"/>
      <c r="AE532" s="266"/>
      <c r="AF532" s="266"/>
      <c r="AG532" s="266"/>
      <c r="AH532" s="266"/>
      <c r="AL532" s="266"/>
      <c r="AM532" s="266"/>
      <c r="AN532" s="266"/>
      <c r="AO532" s="266"/>
      <c r="AP532" s="266"/>
      <c r="AQ532" s="266"/>
      <c r="AU532" s="266"/>
      <c r="AV532" s="266"/>
      <c r="AW532" s="266"/>
      <c r="AX532" s="266"/>
      <c r="AY532" s="266"/>
      <c r="AZ532" s="266"/>
      <c r="BD532" s="266"/>
      <c r="BE532" s="266"/>
      <c r="BF532" s="266"/>
      <c r="BG532" s="266"/>
      <c r="BH532" s="266"/>
      <c r="BI532" s="266"/>
      <c r="BM532" s="266"/>
      <c r="BN532" s="266"/>
      <c r="BO532" s="266"/>
      <c r="BP532" s="266"/>
      <c r="BQ532" s="266"/>
      <c r="BR532" s="266"/>
    </row>
    <row r="533" spans="11:70">
      <c r="K533" s="266"/>
      <c r="L533" s="266"/>
      <c r="M533" s="266"/>
      <c r="N533" s="266"/>
      <c r="O533" s="266"/>
      <c r="P533" s="266"/>
      <c r="T533" s="266"/>
      <c r="U533" s="266"/>
      <c r="V533" s="266"/>
      <c r="W533" s="266"/>
      <c r="X533" s="266"/>
      <c r="Y533" s="266"/>
      <c r="AC533" s="266"/>
      <c r="AD533" s="266"/>
      <c r="AE533" s="266"/>
      <c r="AF533" s="266"/>
      <c r="AG533" s="266"/>
      <c r="AH533" s="266"/>
      <c r="AL533" s="266"/>
      <c r="AM533" s="266"/>
      <c r="AN533" s="266"/>
      <c r="AO533" s="266"/>
      <c r="AP533" s="266"/>
      <c r="AQ533" s="266"/>
      <c r="AU533" s="266"/>
      <c r="AV533" s="266"/>
      <c r="AW533" s="266"/>
      <c r="AX533" s="266"/>
      <c r="AY533" s="266"/>
      <c r="AZ533" s="266"/>
      <c r="BD533" s="266"/>
      <c r="BE533" s="266"/>
      <c r="BF533" s="266"/>
      <c r="BG533" s="266"/>
      <c r="BH533" s="266"/>
      <c r="BI533" s="266"/>
      <c r="BM533" s="266"/>
      <c r="BN533" s="266"/>
      <c r="BO533" s="266"/>
      <c r="BP533" s="266"/>
      <c r="BQ533" s="266"/>
      <c r="BR533" s="266"/>
    </row>
    <row r="534" spans="11:70">
      <c r="K534" s="266"/>
      <c r="L534" s="266"/>
      <c r="M534" s="266"/>
      <c r="N534" s="266"/>
      <c r="O534" s="266"/>
      <c r="P534" s="266"/>
      <c r="T534" s="266"/>
      <c r="U534" s="266"/>
      <c r="V534" s="266"/>
      <c r="W534" s="266"/>
      <c r="X534" s="266"/>
      <c r="Y534" s="266"/>
      <c r="AC534" s="266"/>
      <c r="AD534" s="266"/>
      <c r="AE534" s="266"/>
      <c r="AF534" s="266"/>
      <c r="AG534" s="266"/>
      <c r="AH534" s="266"/>
      <c r="AL534" s="266"/>
      <c r="AM534" s="266"/>
      <c r="AN534" s="266"/>
      <c r="AO534" s="266"/>
      <c r="AP534" s="266"/>
      <c r="AQ534" s="266"/>
      <c r="AU534" s="266"/>
      <c r="AV534" s="266"/>
      <c r="AW534" s="266"/>
      <c r="AX534" s="266"/>
      <c r="AY534" s="266"/>
      <c r="AZ534" s="266"/>
      <c r="BD534" s="266"/>
      <c r="BE534" s="266"/>
      <c r="BF534" s="266"/>
      <c r="BG534" s="266"/>
      <c r="BH534" s="266"/>
      <c r="BI534" s="266"/>
      <c r="BM534" s="266"/>
      <c r="BN534" s="266"/>
      <c r="BO534" s="266"/>
      <c r="BP534" s="266"/>
      <c r="BQ534" s="266"/>
      <c r="BR534" s="266"/>
    </row>
    <row r="535" spans="11:70">
      <c r="K535" s="330"/>
      <c r="L535" s="266"/>
      <c r="M535" s="266"/>
      <c r="N535" s="266"/>
      <c r="O535" s="266"/>
      <c r="P535" s="266"/>
      <c r="T535" s="266"/>
      <c r="U535" s="266"/>
      <c r="V535" s="266"/>
      <c r="W535" s="266"/>
      <c r="X535" s="266"/>
      <c r="Y535" s="266"/>
      <c r="AC535" s="266"/>
      <c r="AD535" s="266"/>
      <c r="AE535" s="266"/>
      <c r="AF535" s="266"/>
      <c r="AG535" s="266"/>
      <c r="AH535" s="266"/>
      <c r="AL535" s="266"/>
      <c r="AM535" s="266"/>
      <c r="AN535" s="266"/>
      <c r="AO535" s="266"/>
      <c r="AP535" s="266"/>
      <c r="AQ535" s="266"/>
      <c r="AU535" s="266"/>
      <c r="AV535" s="266"/>
      <c r="AW535" s="266"/>
      <c r="AX535" s="266"/>
      <c r="AY535" s="266"/>
      <c r="AZ535" s="266"/>
      <c r="BD535" s="266"/>
      <c r="BE535" s="266"/>
      <c r="BF535" s="266"/>
      <c r="BG535" s="266"/>
      <c r="BH535" s="266"/>
      <c r="BI535" s="266"/>
      <c r="BM535" s="266"/>
      <c r="BN535" s="266"/>
      <c r="BO535" s="266"/>
      <c r="BP535" s="266"/>
      <c r="BQ535" s="266"/>
      <c r="BR535" s="266"/>
    </row>
    <row r="536" spans="11:70">
      <c r="K536" s="266"/>
      <c r="L536" s="266"/>
      <c r="M536" s="266"/>
      <c r="N536" s="266"/>
      <c r="O536" s="266"/>
      <c r="P536" s="266"/>
      <c r="T536" s="266"/>
      <c r="U536" s="266"/>
      <c r="V536" s="266"/>
      <c r="W536" s="266"/>
      <c r="X536" s="266"/>
      <c r="Y536" s="266"/>
      <c r="AC536" s="266"/>
      <c r="AD536" s="266"/>
      <c r="AE536" s="266"/>
      <c r="AF536" s="266"/>
      <c r="AG536" s="266"/>
      <c r="AH536" s="266"/>
      <c r="AL536" s="266"/>
      <c r="AM536" s="266"/>
      <c r="AN536" s="266"/>
      <c r="AO536" s="266"/>
      <c r="AP536" s="266"/>
      <c r="AQ536" s="266"/>
      <c r="AU536" s="266"/>
      <c r="AV536" s="266"/>
      <c r="AW536" s="266"/>
      <c r="AX536" s="266"/>
      <c r="AY536" s="266"/>
      <c r="AZ536" s="266"/>
      <c r="BD536" s="266"/>
      <c r="BE536" s="266"/>
      <c r="BF536" s="266"/>
      <c r="BG536" s="266"/>
      <c r="BH536" s="266"/>
      <c r="BI536" s="266"/>
      <c r="BM536" s="266"/>
      <c r="BN536" s="266"/>
      <c r="BO536" s="266"/>
      <c r="BP536" s="266"/>
      <c r="BQ536" s="266"/>
      <c r="BR536" s="266"/>
    </row>
    <row r="537" spans="11:70">
      <c r="K537" s="266"/>
      <c r="L537" s="266"/>
      <c r="M537" s="266"/>
      <c r="N537" s="266"/>
      <c r="O537" s="266"/>
      <c r="P537" s="266"/>
      <c r="T537" s="266"/>
      <c r="U537" s="266"/>
      <c r="V537" s="266"/>
      <c r="W537" s="266"/>
      <c r="X537" s="266"/>
      <c r="Y537" s="266"/>
      <c r="AC537" s="266"/>
      <c r="AD537" s="266"/>
      <c r="AE537" s="266"/>
      <c r="AF537" s="266"/>
      <c r="AG537" s="266"/>
      <c r="AH537" s="266"/>
      <c r="AL537" s="266"/>
      <c r="AM537" s="266"/>
      <c r="AN537" s="266"/>
      <c r="AO537" s="266"/>
      <c r="AP537" s="266"/>
      <c r="AQ537" s="266"/>
      <c r="AU537" s="266"/>
      <c r="AV537" s="266"/>
      <c r="AW537" s="266"/>
      <c r="AX537" s="266"/>
      <c r="AY537" s="266"/>
      <c r="AZ537" s="266"/>
      <c r="BD537" s="266"/>
      <c r="BE537" s="266"/>
      <c r="BF537" s="266"/>
      <c r="BG537" s="266"/>
      <c r="BH537" s="266"/>
      <c r="BI537" s="266"/>
      <c r="BM537" s="266"/>
      <c r="BN537" s="266"/>
      <c r="BO537" s="266"/>
      <c r="BP537" s="266"/>
      <c r="BQ537" s="266"/>
      <c r="BR537" s="266"/>
    </row>
    <row r="538" spans="11:70">
      <c r="K538" s="266"/>
      <c r="L538" s="266"/>
      <c r="M538" s="266"/>
      <c r="N538" s="266"/>
      <c r="O538" s="266"/>
      <c r="P538" s="266"/>
      <c r="T538" s="266"/>
      <c r="U538" s="266"/>
      <c r="V538" s="266"/>
      <c r="W538" s="266"/>
      <c r="X538" s="266"/>
      <c r="Y538" s="266"/>
      <c r="AC538" s="266"/>
      <c r="AD538" s="266"/>
      <c r="AE538" s="266"/>
      <c r="AF538" s="266"/>
      <c r="AG538" s="266"/>
      <c r="AH538" s="266"/>
      <c r="AL538" s="266"/>
      <c r="AM538" s="266"/>
      <c r="AN538" s="266"/>
      <c r="AO538" s="266"/>
      <c r="AP538" s="266"/>
      <c r="AQ538" s="266"/>
      <c r="AU538" s="266"/>
      <c r="AV538" s="266"/>
      <c r="AW538" s="266"/>
      <c r="AX538" s="266"/>
      <c r="AY538" s="266"/>
      <c r="AZ538" s="266"/>
      <c r="BD538" s="266"/>
      <c r="BE538" s="266"/>
      <c r="BF538" s="266"/>
      <c r="BG538" s="266"/>
      <c r="BH538" s="266"/>
      <c r="BI538" s="266"/>
      <c r="BM538" s="266"/>
      <c r="BN538" s="266"/>
      <c r="BO538" s="266"/>
      <c r="BP538" s="266"/>
      <c r="BQ538" s="266"/>
      <c r="BR538" s="266"/>
    </row>
    <row r="539" spans="11:70">
      <c r="K539" s="330"/>
      <c r="L539" s="266"/>
      <c r="M539" s="266"/>
      <c r="N539" s="266"/>
      <c r="O539" s="266"/>
      <c r="P539" s="266"/>
      <c r="T539" s="266"/>
      <c r="U539" s="266"/>
      <c r="V539" s="266"/>
      <c r="W539" s="266"/>
      <c r="X539" s="266"/>
      <c r="Y539" s="266"/>
      <c r="AC539" s="266"/>
      <c r="AD539" s="266"/>
      <c r="AE539" s="266"/>
      <c r="AF539" s="266"/>
      <c r="AG539" s="266"/>
      <c r="AH539" s="266"/>
      <c r="AL539" s="266"/>
      <c r="AM539" s="266"/>
      <c r="AN539" s="266"/>
      <c r="AO539" s="266"/>
      <c r="AP539" s="266"/>
      <c r="AQ539" s="266"/>
      <c r="AU539" s="266"/>
      <c r="AV539" s="266"/>
      <c r="AW539" s="266"/>
      <c r="AX539" s="266"/>
      <c r="AY539" s="266"/>
      <c r="AZ539" s="266"/>
      <c r="BD539" s="266"/>
      <c r="BE539" s="266"/>
      <c r="BF539" s="266"/>
      <c r="BG539" s="266"/>
      <c r="BH539" s="266"/>
      <c r="BI539" s="266"/>
      <c r="BM539" s="266"/>
      <c r="BN539" s="266"/>
      <c r="BO539" s="266"/>
      <c r="BP539" s="266"/>
      <c r="BQ539" s="266"/>
      <c r="BR539" s="266"/>
    </row>
    <row r="540" spans="11:70">
      <c r="K540" s="266"/>
      <c r="L540" s="266"/>
      <c r="M540" s="266"/>
      <c r="N540" s="266"/>
      <c r="O540" s="266"/>
      <c r="P540" s="266"/>
      <c r="T540" s="266"/>
      <c r="U540" s="266"/>
      <c r="V540" s="266"/>
      <c r="W540" s="266"/>
      <c r="X540" s="266"/>
      <c r="Y540" s="266"/>
      <c r="AC540" s="266"/>
      <c r="AD540" s="266"/>
      <c r="AE540" s="266"/>
      <c r="AF540" s="266"/>
      <c r="AG540" s="266"/>
      <c r="AH540" s="266"/>
      <c r="AL540" s="266"/>
      <c r="AM540" s="266"/>
      <c r="AN540" s="266"/>
      <c r="AO540" s="266"/>
      <c r="AP540" s="266"/>
      <c r="AQ540" s="266"/>
      <c r="AU540" s="266"/>
      <c r="AV540" s="266"/>
      <c r="AW540" s="266"/>
      <c r="AX540" s="266"/>
      <c r="AY540" s="266"/>
      <c r="AZ540" s="266"/>
      <c r="BD540" s="266"/>
      <c r="BE540" s="266"/>
      <c r="BF540" s="266"/>
      <c r="BG540" s="266"/>
      <c r="BH540" s="266"/>
      <c r="BI540" s="266"/>
      <c r="BM540" s="266"/>
      <c r="BN540" s="266"/>
      <c r="BO540" s="266"/>
      <c r="BP540" s="266"/>
      <c r="BQ540" s="266"/>
      <c r="BR540" s="266"/>
    </row>
    <row r="541" spans="11:70">
      <c r="K541" s="266"/>
      <c r="L541" s="266"/>
      <c r="M541" s="266"/>
      <c r="N541" s="266"/>
      <c r="O541" s="266"/>
      <c r="P541" s="266"/>
      <c r="T541" s="266"/>
      <c r="U541" s="266"/>
      <c r="V541" s="266"/>
      <c r="W541" s="266"/>
      <c r="X541" s="266"/>
      <c r="Y541" s="266"/>
      <c r="AC541" s="266"/>
      <c r="AD541" s="266"/>
      <c r="AE541" s="266"/>
      <c r="AF541" s="266"/>
      <c r="AG541" s="266"/>
      <c r="AH541" s="266"/>
      <c r="AL541" s="266"/>
      <c r="AM541" s="266"/>
      <c r="AN541" s="266"/>
      <c r="AO541" s="266"/>
      <c r="AP541" s="266"/>
      <c r="AQ541" s="266"/>
      <c r="AU541" s="266"/>
      <c r="AV541" s="266"/>
      <c r="AW541" s="266"/>
      <c r="AX541" s="266"/>
      <c r="AY541" s="266"/>
      <c r="AZ541" s="266"/>
      <c r="BD541" s="266"/>
      <c r="BE541" s="266"/>
      <c r="BF541" s="266"/>
      <c r="BG541" s="266"/>
      <c r="BH541" s="266"/>
      <c r="BI541" s="266"/>
      <c r="BM541" s="266"/>
      <c r="BN541" s="266"/>
      <c r="BO541" s="266"/>
      <c r="BP541" s="266"/>
      <c r="BQ541" s="266"/>
      <c r="BR541" s="266"/>
    </row>
    <row r="542" spans="11:70">
      <c r="K542" s="266"/>
      <c r="L542" s="266"/>
      <c r="M542" s="266"/>
      <c r="N542" s="266"/>
      <c r="O542" s="266"/>
      <c r="P542" s="266"/>
      <c r="T542" s="266"/>
      <c r="U542" s="266"/>
      <c r="V542" s="266"/>
      <c r="W542" s="266"/>
      <c r="X542" s="266"/>
      <c r="Y542" s="266"/>
      <c r="AC542" s="266"/>
      <c r="AD542" s="266"/>
      <c r="AE542" s="266"/>
      <c r="AF542" s="266"/>
      <c r="AG542" s="266"/>
      <c r="AH542" s="266"/>
      <c r="AL542" s="266"/>
      <c r="AM542" s="266"/>
      <c r="AN542" s="266"/>
      <c r="AO542" s="266"/>
      <c r="AP542" s="266"/>
      <c r="AQ542" s="266"/>
      <c r="AU542" s="266"/>
      <c r="AV542" s="266"/>
      <c r="AW542" s="266"/>
      <c r="AX542" s="266"/>
      <c r="AY542" s="266"/>
      <c r="AZ542" s="266"/>
      <c r="BD542" s="266"/>
      <c r="BE542" s="266"/>
      <c r="BF542" s="266"/>
      <c r="BG542" s="266"/>
      <c r="BH542" s="266"/>
      <c r="BI542" s="266"/>
      <c r="BM542" s="266"/>
      <c r="BN542" s="266"/>
      <c r="BO542" s="266"/>
      <c r="BP542" s="266"/>
      <c r="BQ542" s="266"/>
      <c r="BR542" s="266"/>
    </row>
    <row r="543" spans="11:70">
      <c r="K543" s="330"/>
      <c r="L543" s="266"/>
      <c r="M543" s="266"/>
      <c r="N543" s="266"/>
      <c r="O543" s="266"/>
      <c r="P543" s="266"/>
      <c r="T543" s="266"/>
      <c r="U543" s="266"/>
      <c r="V543" s="266"/>
      <c r="W543" s="266"/>
      <c r="X543" s="266"/>
      <c r="Y543" s="266"/>
      <c r="AC543" s="266"/>
      <c r="AD543" s="266"/>
      <c r="AE543" s="266"/>
      <c r="AF543" s="266"/>
      <c r="AG543" s="266"/>
      <c r="AH543" s="266"/>
      <c r="AL543" s="266"/>
      <c r="AM543" s="266"/>
      <c r="AN543" s="266"/>
      <c r="AO543" s="266"/>
      <c r="AP543" s="266"/>
      <c r="AQ543" s="266"/>
      <c r="AU543" s="266"/>
      <c r="AV543" s="266"/>
      <c r="AW543" s="266"/>
      <c r="AX543" s="266"/>
      <c r="AY543" s="266"/>
      <c r="AZ543" s="266"/>
      <c r="BD543" s="266"/>
      <c r="BE543" s="266"/>
      <c r="BF543" s="266"/>
      <c r="BG543" s="266"/>
      <c r="BH543" s="266"/>
      <c r="BI543" s="266"/>
      <c r="BM543" s="266"/>
      <c r="BN543" s="266"/>
      <c r="BO543" s="266"/>
      <c r="BP543" s="266"/>
      <c r="BQ543" s="266"/>
      <c r="BR543" s="266"/>
    </row>
    <row r="544" spans="11:70">
      <c r="K544" s="266"/>
      <c r="L544" s="266"/>
      <c r="M544" s="266"/>
      <c r="N544" s="266"/>
      <c r="O544" s="266"/>
      <c r="P544" s="266"/>
      <c r="T544" s="266"/>
      <c r="U544" s="266"/>
      <c r="V544" s="266"/>
      <c r="W544" s="266"/>
      <c r="X544" s="266"/>
      <c r="Y544" s="266"/>
      <c r="AC544" s="266"/>
      <c r="AD544" s="266"/>
      <c r="AE544" s="266"/>
      <c r="AF544" s="266"/>
      <c r="AG544" s="266"/>
      <c r="AH544" s="266"/>
      <c r="AL544" s="266"/>
      <c r="AM544" s="266"/>
      <c r="AN544" s="266"/>
      <c r="AO544" s="266"/>
      <c r="AP544" s="266"/>
      <c r="AQ544" s="266"/>
      <c r="AU544" s="266"/>
      <c r="AV544" s="266"/>
      <c r="AW544" s="266"/>
      <c r="AX544" s="266"/>
      <c r="AY544" s="266"/>
      <c r="AZ544" s="266"/>
      <c r="BD544" s="266"/>
      <c r="BE544" s="266"/>
      <c r="BF544" s="266"/>
      <c r="BG544" s="266"/>
      <c r="BH544" s="266"/>
      <c r="BI544" s="266"/>
      <c r="BM544" s="266"/>
      <c r="BN544" s="266"/>
      <c r="BO544" s="266"/>
      <c r="BP544" s="266"/>
      <c r="BQ544" s="266"/>
      <c r="BR544" s="266"/>
    </row>
    <row r="545" spans="11:70">
      <c r="K545" s="266"/>
      <c r="L545" s="266"/>
      <c r="M545" s="266"/>
      <c r="N545" s="266"/>
      <c r="O545" s="266"/>
      <c r="P545" s="266"/>
      <c r="T545" s="266"/>
      <c r="U545" s="266"/>
      <c r="V545" s="266"/>
      <c r="W545" s="266"/>
      <c r="X545" s="266"/>
      <c r="Y545" s="266"/>
      <c r="AC545" s="266"/>
      <c r="AD545" s="266"/>
      <c r="AE545" s="266"/>
      <c r="AF545" s="266"/>
      <c r="AG545" s="266"/>
      <c r="AH545" s="266"/>
      <c r="AL545" s="266"/>
      <c r="AM545" s="266"/>
      <c r="AN545" s="266"/>
      <c r="AO545" s="266"/>
      <c r="AP545" s="266"/>
      <c r="AQ545" s="266"/>
      <c r="AU545" s="266"/>
      <c r="AV545" s="266"/>
      <c r="AW545" s="266"/>
      <c r="AX545" s="266"/>
      <c r="AY545" s="266"/>
      <c r="AZ545" s="266"/>
      <c r="BD545" s="266"/>
      <c r="BE545" s="266"/>
      <c r="BF545" s="266"/>
      <c r="BG545" s="266"/>
      <c r="BH545" s="266"/>
      <c r="BI545" s="266"/>
      <c r="BM545" s="266"/>
      <c r="BN545" s="266"/>
      <c r="BO545" s="266"/>
      <c r="BP545" s="266"/>
      <c r="BQ545" s="266"/>
      <c r="BR545" s="266"/>
    </row>
    <row r="546" spans="11:70">
      <c r="K546" s="266"/>
      <c r="L546" s="266"/>
      <c r="M546" s="266"/>
      <c r="N546" s="266"/>
      <c r="O546" s="266"/>
      <c r="P546" s="266"/>
      <c r="T546" s="266"/>
      <c r="U546" s="266"/>
      <c r="V546" s="266"/>
      <c r="W546" s="266"/>
      <c r="X546" s="266"/>
      <c r="Y546" s="266"/>
      <c r="AC546" s="266"/>
      <c r="AD546" s="266"/>
      <c r="AE546" s="266"/>
      <c r="AF546" s="266"/>
      <c r="AG546" s="266"/>
      <c r="AH546" s="266"/>
      <c r="AL546" s="266"/>
      <c r="AM546" s="266"/>
      <c r="AN546" s="266"/>
      <c r="AO546" s="266"/>
      <c r="AP546" s="266"/>
      <c r="AQ546" s="266"/>
      <c r="AU546" s="266"/>
      <c r="AV546" s="266"/>
      <c r="AW546" s="266"/>
      <c r="AX546" s="266"/>
      <c r="AY546" s="266"/>
      <c r="AZ546" s="266"/>
      <c r="BD546" s="266"/>
      <c r="BE546" s="266"/>
      <c r="BF546" s="266"/>
      <c r="BG546" s="266"/>
      <c r="BH546" s="266"/>
      <c r="BI546" s="266"/>
      <c r="BM546" s="266"/>
      <c r="BN546" s="266"/>
      <c r="BO546" s="266"/>
      <c r="BP546" s="266"/>
      <c r="BQ546" s="266"/>
      <c r="BR546" s="266"/>
    </row>
    <row r="547" spans="11:70">
      <c r="K547" s="330"/>
      <c r="L547" s="266"/>
      <c r="M547" s="266"/>
      <c r="N547" s="266"/>
      <c r="O547" s="266"/>
      <c r="P547" s="266"/>
      <c r="T547" s="266"/>
      <c r="U547" s="266"/>
      <c r="V547" s="266"/>
      <c r="W547" s="266"/>
      <c r="X547" s="266"/>
      <c r="Y547" s="266"/>
      <c r="AC547" s="266"/>
      <c r="AD547" s="266"/>
      <c r="AE547" s="266"/>
      <c r="AF547" s="266"/>
      <c r="AG547" s="266"/>
      <c r="AH547" s="266"/>
      <c r="AL547" s="266"/>
      <c r="AM547" s="266"/>
      <c r="AN547" s="266"/>
      <c r="AO547" s="266"/>
      <c r="AP547" s="266"/>
      <c r="AQ547" s="266"/>
      <c r="AU547" s="266"/>
      <c r="AV547" s="266"/>
      <c r="AW547" s="266"/>
      <c r="AX547" s="266"/>
      <c r="AY547" s="266"/>
      <c r="AZ547" s="266"/>
      <c r="BD547" s="266"/>
      <c r="BE547" s="266"/>
      <c r="BF547" s="266"/>
      <c r="BG547" s="266"/>
      <c r="BH547" s="266"/>
      <c r="BI547" s="266"/>
      <c r="BM547" s="266"/>
      <c r="BN547" s="266"/>
      <c r="BO547" s="266"/>
      <c r="BP547" s="266"/>
      <c r="BQ547" s="266"/>
      <c r="BR547" s="266"/>
    </row>
    <row r="548" spans="11:70">
      <c r="K548" s="266"/>
      <c r="L548" s="266"/>
      <c r="M548" s="266"/>
      <c r="N548" s="266"/>
      <c r="O548" s="266"/>
      <c r="P548" s="266"/>
      <c r="T548" s="266"/>
      <c r="U548" s="266"/>
      <c r="V548" s="266"/>
      <c r="W548" s="266"/>
      <c r="X548" s="266"/>
      <c r="Y548" s="266"/>
      <c r="AC548" s="266"/>
      <c r="AD548" s="266"/>
      <c r="AE548" s="266"/>
      <c r="AF548" s="266"/>
      <c r="AG548" s="266"/>
      <c r="AH548" s="266"/>
      <c r="AL548" s="266"/>
      <c r="AM548" s="266"/>
      <c r="AN548" s="266"/>
      <c r="AO548" s="266"/>
      <c r="AP548" s="266"/>
      <c r="AQ548" s="266"/>
      <c r="AU548" s="266"/>
      <c r="AV548" s="266"/>
      <c r="AW548" s="266"/>
      <c r="AX548" s="266"/>
      <c r="AY548" s="266"/>
      <c r="AZ548" s="266"/>
      <c r="BD548" s="266"/>
      <c r="BE548" s="266"/>
      <c r="BF548" s="266"/>
      <c r="BG548" s="266"/>
      <c r="BH548" s="266"/>
      <c r="BI548" s="266"/>
      <c r="BM548" s="266"/>
      <c r="BN548" s="266"/>
      <c r="BO548" s="266"/>
      <c r="BP548" s="266"/>
      <c r="BQ548" s="266"/>
      <c r="BR548" s="266"/>
    </row>
    <row r="549" spans="11:70">
      <c r="K549" s="266"/>
      <c r="L549" s="266"/>
      <c r="M549" s="266"/>
      <c r="N549" s="266"/>
      <c r="O549" s="266"/>
      <c r="P549" s="266"/>
      <c r="T549" s="266"/>
      <c r="U549" s="266"/>
      <c r="V549" s="266"/>
      <c r="W549" s="266"/>
      <c r="X549" s="266"/>
      <c r="Y549" s="266"/>
      <c r="AC549" s="266"/>
      <c r="AD549" s="266"/>
      <c r="AE549" s="266"/>
      <c r="AF549" s="266"/>
      <c r="AG549" s="266"/>
      <c r="AH549" s="266"/>
      <c r="AL549" s="266"/>
      <c r="AM549" s="266"/>
      <c r="AN549" s="266"/>
      <c r="AO549" s="266"/>
      <c r="AP549" s="266"/>
      <c r="AQ549" s="266"/>
      <c r="AU549" s="266"/>
      <c r="AV549" s="266"/>
      <c r="AW549" s="266"/>
      <c r="AX549" s="266"/>
      <c r="AY549" s="266"/>
      <c r="AZ549" s="266"/>
      <c r="BD549" s="266"/>
      <c r="BE549" s="266"/>
      <c r="BF549" s="266"/>
      <c r="BG549" s="266"/>
      <c r="BH549" s="266"/>
      <c r="BI549" s="266"/>
      <c r="BM549" s="266"/>
      <c r="BN549" s="266"/>
      <c r="BO549" s="266"/>
      <c r="BP549" s="266"/>
      <c r="BQ549" s="266"/>
      <c r="BR549" s="266"/>
    </row>
    <row r="550" spans="11:70">
      <c r="K550" s="266"/>
      <c r="L550" s="266"/>
      <c r="M550" s="266"/>
      <c r="N550" s="266"/>
      <c r="O550" s="266"/>
      <c r="P550" s="266"/>
      <c r="T550" s="266"/>
      <c r="U550" s="266"/>
      <c r="V550" s="266"/>
      <c r="W550" s="266"/>
      <c r="X550" s="266"/>
      <c r="Y550" s="266"/>
      <c r="AC550" s="266"/>
      <c r="AD550" s="266"/>
      <c r="AE550" s="266"/>
      <c r="AF550" s="266"/>
      <c r="AG550" s="266"/>
      <c r="AH550" s="266"/>
      <c r="AL550" s="266"/>
      <c r="AM550" s="266"/>
      <c r="AN550" s="266"/>
      <c r="AO550" s="266"/>
      <c r="AP550" s="266"/>
      <c r="AQ550" s="266"/>
      <c r="AU550" s="266"/>
      <c r="AV550" s="266"/>
      <c r="AW550" s="266"/>
      <c r="AX550" s="266"/>
      <c r="AY550" s="266"/>
      <c r="AZ550" s="266"/>
      <c r="BD550" s="266"/>
      <c r="BE550" s="266"/>
      <c r="BF550" s="266"/>
      <c r="BG550" s="266"/>
      <c r="BH550" s="266"/>
      <c r="BI550" s="266"/>
      <c r="BM550" s="266"/>
      <c r="BN550" s="266"/>
      <c r="BO550" s="266"/>
      <c r="BP550" s="266"/>
      <c r="BQ550" s="266"/>
      <c r="BR550" s="266"/>
    </row>
    <row r="551" spans="11:70">
      <c r="K551" s="330"/>
      <c r="L551" s="266"/>
      <c r="M551" s="266"/>
      <c r="N551" s="266"/>
      <c r="O551" s="266"/>
      <c r="P551" s="266"/>
      <c r="T551" s="266"/>
      <c r="U551" s="266"/>
      <c r="V551" s="266"/>
      <c r="W551" s="266"/>
      <c r="X551" s="266"/>
      <c r="Y551" s="266"/>
      <c r="AC551" s="266"/>
      <c r="AD551" s="266"/>
      <c r="AE551" s="266"/>
      <c r="AF551" s="266"/>
      <c r="AG551" s="266"/>
      <c r="AH551" s="266"/>
      <c r="AL551" s="266"/>
      <c r="AM551" s="266"/>
      <c r="AN551" s="266"/>
      <c r="AO551" s="266"/>
      <c r="AP551" s="266"/>
      <c r="AQ551" s="266"/>
      <c r="AU551" s="266"/>
      <c r="AV551" s="266"/>
      <c r="AW551" s="266"/>
      <c r="AX551" s="266"/>
      <c r="AY551" s="266"/>
      <c r="AZ551" s="266"/>
      <c r="BD551" s="266"/>
      <c r="BE551" s="266"/>
      <c r="BF551" s="266"/>
      <c r="BG551" s="266"/>
      <c r="BH551" s="266"/>
      <c r="BI551" s="266"/>
      <c r="BM551" s="266"/>
      <c r="BN551" s="266"/>
      <c r="BO551" s="266"/>
      <c r="BP551" s="266"/>
      <c r="BQ551" s="266"/>
      <c r="BR551" s="266"/>
    </row>
    <row r="552" spans="11:70">
      <c r="K552" s="266"/>
      <c r="L552" s="266"/>
      <c r="M552" s="266"/>
      <c r="N552" s="266"/>
      <c r="O552" s="266"/>
      <c r="P552" s="266"/>
      <c r="T552" s="266"/>
      <c r="U552" s="266"/>
      <c r="V552" s="266"/>
      <c r="W552" s="266"/>
      <c r="X552" s="266"/>
      <c r="Y552" s="266"/>
      <c r="AC552" s="266"/>
      <c r="AD552" s="266"/>
      <c r="AE552" s="266"/>
      <c r="AF552" s="266"/>
      <c r="AG552" s="266"/>
      <c r="AH552" s="266"/>
      <c r="AL552" s="266"/>
      <c r="AM552" s="266"/>
      <c r="AN552" s="266"/>
      <c r="AO552" s="266"/>
      <c r="AP552" s="266"/>
      <c r="AQ552" s="266"/>
      <c r="AU552" s="266"/>
      <c r="AV552" s="266"/>
      <c r="AW552" s="266"/>
      <c r="AX552" s="266"/>
      <c r="AY552" s="266"/>
      <c r="AZ552" s="266"/>
      <c r="BD552" s="266"/>
      <c r="BE552" s="266"/>
      <c r="BF552" s="266"/>
      <c r="BG552" s="266"/>
      <c r="BH552" s="266"/>
      <c r="BI552" s="266"/>
      <c r="BM552" s="266"/>
      <c r="BN552" s="266"/>
      <c r="BO552" s="266"/>
      <c r="BP552" s="266"/>
      <c r="BQ552" s="266"/>
      <c r="BR552" s="266"/>
    </row>
    <row r="553" spans="11:70">
      <c r="K553" s="266"/>
      <c r="L553" s="266"/>
      <c r="M553" s="266"/>
      <c r="N553" s="266"/>
      <c r="O553" s="266"/>
      <c r="P553" s="266"/>
      <c r="T553" s="266"/>
      <c r="U553" s="266"/>
      <c r="V553" s="266"/>
      <c r="W553" s="266"/>
      <c r="X553" s="266"/>
      <c r="Y553" s="266"/>
      <c r="AC553" s="266"/>
      <c r="AD553" s="266"/>
      <c r="AE553" s="266"/>
      <c r="AF553" s="266"/>
      <c r="AG553" s="266"/>
      <c r="AH553" s="266"/>
      <c r="AL553" s="266"/>
      <c r="AM553" s="266"/>
      <c r="AN553" s="266"/>
      <c r="AO553" s="266"/>
      <c r="AP553" s="266"/>
      <c r="AQ553" s="266"/>
      <c r="AU553" s="266"/>
      <c r="AV553" s="266"/>
      <c r="AW553" s="266"/>
      <c r="AX553" s="266"/>
      <c r="AY553" s="266"/>
      <c r="AZ553" s="266"/>
      <c r="BD553" s="266"/>
      <c r="BE553" s="266"/>
      <c r="BF553" s="266"/>
      <c r="BG553" s="266"/>
      <c r="BH553" s="266"/>
      <c r="BI553" s="266"/>
      <c r="BM553" s="266"/>
      <c r="BN553" s="266"/>
      <c r="BO553" s="266"/>
      <c r="BP553" s="266"/>
      <c r="BQ553" s="266"/>
      <c r="BR553" s="266"/>
    </row>
    <row r="554" spans="11:70">
      <c r="K554" s="266"/>
      <c r="L554" s="266"/>
      <c r="M554" s="266"/>
      <c r="N554" s="266"/>
      <c r="O554" s="266"/>
      <c r="P554" s="266"/>
      <c r="T554" s="266"/>
      <c r="U554" s="266"/>
      <c r="V554" s="266"/>
      <c r="W554" s="266"/>
      <c r="X554" s="266"/>
      <c r="Y554" s="266"/>
      <c r="AC554" s="266"/>
      <c r="AD554" s="266"/>
      <c r="AE554" s="266"/>
      <c r="AF554" s="266"/>
      <c r="AG554" s="266"/>
      <c r="AH554" s="266"/>
      <c r="AL554" s="266"/>
      <c r="AM554" s="266"/>
      <c r="AN554" s="266"/>
      <c r="AO554" s="266"/>
      <c r="AP554" s="266"/>
      <c r="AQ554" s="266"/>
      <c r="AU554" s="266"/>
      <c r="AV554" s="266"/>
      <c r="AW554" s="266"/>
      <c r="AX554" s="266"/>
      <c r="AY554" s="266"/>
      <c r="AZ554" s="266"/>
      <c r="BD554" s="266"/>
      <c r="BE554" s="266"/>
      <c r="BF554" s="266"/>
      <c r="BG554" s="266"/>
      <c r="BH554" s="266"/>
      <c r="BI554" s="266"/>
      <c r="BM554" s="266"/>
      <c r="BN554" s="266"/>
      <c r="BO554" s="266"/>
      <c r="BP554" s="266"/>
      <c r="BQ554" s="266"/>
      <c r="BR554" s="266"/>
    </row>
    <row r="555" spans="11:70">
      <c r="K555" s="330"/>
      <c r="L555" s="266"/>
      <c r="M555" s="266"/>
      <c r="N555" s="266"/>
      <c r="O555" s="266"/>
      <c r="P555" s="266"/>
      <c r="T555" s="266"/>
      <c r="U555" s="266"/>
      <c r="V555" s="266"/>
      <c r="W555" s="266"/>
      <c r="X555" s="266"/>
      <c r="Y555" s="266"/>
      <c r="AC555" s="266"/>
      <c r="AD555" s="266"/>
      <c r="AE555" s="266"/>
      <c r="AF555" s="266"/>
      <c r="AG555" s="266"/>
      <c r="AH555" s="266"/>
      <c r="AL555" s="266"/>
      <c r="AM555" s="266"/>
      <c r="AN555" s="266"/>
      <c r="AO555" s="266"/>
      <c r="AP555" s="266"/>
      <c r="AQ555" s="266"/>
      <c r="AU555" s="266"/>
      <c r="AV555" s="266"/>
      <c r="AW555" s="266"/>
      <c r="AX555" s="266"/>
      <c r="AY555" s="266"/>
      <c r="AZ555" s="266"/>
      <c r="BD555" s="266"/>
      <c r="BE555" s="266"/>
      <c r="BF555" s="266"/>
      <c r="BG555" s="266"/>
      <c r="BH555" s="266"/>
      <c r="BI555" s="266"/>
      <c r="BM555" s="266"/>
      <c r="BN555" s="266"/>
      <c r="BO555" s="266"/>
      <c r="BP555" s="266"/>
      <c r="BQ555" s="266"/>
      <c r="BR555" s="266"/>
    </row>
    <row r="556" spans="11:70">
      <c r="K556" s="266"/>
      <c r="L556" s="266"/>
      <c r="M556" s="266"/>
      <c r="N556" s="266"/>
      <c r="O556" s="266"/>
      <c r="P556" s="266"/>
      <c r="T556" s="266"/>
      <c r="U556" s="266"/>
      <c r="V556" s="266"/>
      <c r="W556" s="266"/>
      <c r="X556" s="266"/>
      <c r="Y556" s="266"/>
      <c r="AC556" s="266"/>
      <c r="AD556" s="266"/>
      <c r="AE556" s="266"/>
      <c r="AF556" s="266"/>
      <c r="AG556" s="266"/>
      <c r="AH556" s="266"/>
      <c r="AL556" s="266"/>
      <c r="AM556" s="266"/>
      <c r="AN556" s="266"/>
      <c r="AO556" s="266"/>
      <c r="AP556" s="266"/>
      <c r="AQ556" s="266"/>
      <c r="AU556" s="266"/>
      <c r="AV556" s="266"/>
      <c r="AW556" s="266"/>
      <c r="AX556" s="266"/>
      <c r="AY556" s="266"/>
      <c r="AZ556" s="266"/>
      <c r="BD556" s="266"/>
      <c r="BE556" s="266"/>
      <c r="BF556" s="266"/>
      <c r="BG556" s="266"/>
      <c r="BH556" s="266"/>
      <c r="BI556" s="266"/>
      <c r="BM556" s="266"/>
      <c r="BN556" s="266"/>
      <c r="BO556" s="266"/>
      <c r="BP556" s="266"/>
      <c r="BQ556" s="266"/>
      <c r="BR556" s="266"/>
    </row>
    <row r="557" spans="11:70">
      <c r="K557" s="266"/>
      <c r="L557" s="266"/>
      <c r="M557" s="266"/>
      <c r="N557" s="266"/>
      <c r="O557" s="266"/>
      <c r="P557" s="266"/>
      <c r="T557" s="266"/>
      <c r="U557" s="266"/>
      <c r="V557" s="266"/>
      <c r="W557" s="266"/>
      <c r="X557" s="266"/>
      <c r="Y557" s="266"/>
      <c r="AC557" s="266"/>
      <c r="AD557" s="266"/>
      <c r="AE557" s="266"/>
      <c r="AF557" s="266"/>
      <c r="AG557" s="266"/>
      <c r="AH557" s="266"/>
      <c r="AL557" s="266"/>
      <c r="AM557" s="266"/>
      <c r="AN557" s="266"/>
      <c r="AO557" s="266"/>
      <c r="AP557" s="266"/>
      <c r="AQ557" s="266"/>
      <c r="AU557" s="266"/>
      <c r="AV557" s="266"/>
      <c r="AW557" s="266"/>
      <c r="AX557" s="266"/>
      <c r="AY557" s="266"/>
      <c r="AZ557" s="266"/>
      <c r="BD557" s="266"/>
      <c r="BE557" s="266"/>
      <c r="BF557" s="266"/>
      <c r="BG557" s="266"/>
      <c r="BH557" s="266"/>
      <c r="BI557" s="266"/>
      <c r="BM557" s="266"/>
      <c r="BN557" s="266"/>
      <c r="BO557" s="266"/>
      <c r="BP557" s="266"/>
      <c r="BQ557" s="266"/>
      <c r="BR557" s="266"/>
    </row>
    <row r="558" spans="11:70">
      <c r="K558" s="266"/>
      <c r="L558" s="266"/>
      <c r="M558" s="266"/>
      <c r="N558" s="266"/>
      <c r="O558" s="266"/>
      <c r="P558" s="266"/>
      <c r="T558" s="266"/>
      <c r="U558" s="266"/>
      <c r="V558" s="266"/>
      <c r="W558" s="266"/>
      <c r="X558" s="266"/>
      <c r="Y558" s="266"/>
      <c r="AC558" s="266"/>
      <c r="AD558" s="266"/>
      <c r="AE558" s="266"/>
      <c r="AF558" s="266"/>
      <c r="AG558" s="266"/>
      <c r="AH558" s="266"/>
      <c r="AL558" s="266"/>
      <c r="AM558" s="266"/>
      <c r="AN558" s="266"/>
      <c r="AO558" s="266"/>
      <c r="AP558" s="266"/>
      <c r="AQ558" s="266"/>
      <c r="AU558" s="266"/>
      <c r="AV558" s="266"/>
      <c r="AW558" s="266"/>
      <c r="AX558" s="266"/>
      <c r="AY558" s="266"/>
      <c r="AZ558" s="266"/>
      <c r="BD558" s="266"/>
      <c r="BE558" s="266"/>
      <c r="BF558" s="266"/>
      <c r="BG558" s="266"/>
      <c r="BH558" s="266"/>
      <c r="BI558" s="266"/>
      <c r="BM558" s="266"/>
      <c r="BN558" s="266"/>
      <c r="BO558" s="266"/>
      <c r="BP558" s="266"/>
      <c r="BQ558" s="266"/>
      <c r="BR558" s="266"/>
    </row>
    <row r="559" spans="11:70">
      <c r="K559" s="330"/>
      <c r="L559" s="266"/>
      <c r="M559" s="266"/>
      <c r="N559" s="266"/>
      <c r="O559" s="266"/>
      <c r="P559" s="266"/>
      <c r="T559" s="266"/>
      <c r="U559" s="266"/>
      <c r="V559" s="266"/>
      <c r="W559" s="266"/>
      <c r="X559" s="266"/>
      <c r="Y559" s="266"/>
      <c r="AC559" s="266"/>
      <c r="AD559" s="266"/>
      <c r="AE559" s="266"/>
      <c r="AF559" s="266"/>
      <c r="AG559" s="266"/>
      <c r="AH559" s="266"/>
      <c r="AL559" s="266"/>
      <c r="AM559" s="266"/>
      <c r="AN559" s="266"/>
      <c r="AO559" s="266"/>
      <c r="AP559" s="266"/>
      <c r="AQ559" s="266"/>
      <c r="AU559" s="266"/>
      <c r="AV559" s="266"/>
      <c r="AW559" s="266"/>
      <c r="AX559" s="266"/>
      <c r="AY559" s="266"/>
      <c r="AZ559" s="266"/>
      <c r="BD559" s="266"/>
      <c r="BE559" s="266"/>
      <c r="BF559" s="266"/>
      <c r="BG559" s="266"/>
      <c r="BH559" s="266"/>
      <c r="BI559" s="266"/>
      <c r="BM559" s="266"/>
      <c r="BN559" s="266"/>
      <c r="BO559" s="266"/>
      <c r="BP559" s="266"/>
      <c r="BQ559" s="266"/>
      <c r="BR559" s="266"/>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5" sqref="E5"/>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223</v>
      </c>
      <c r="B1" s="43"/>
      <c r="C1" s="43"/>
      <c r="D1" s="46"/>
      <c r="E1" s="46"/>
      <c r="F1" s="46"/>
      <c r="G1" s="46"/>
      <c r="H1" s="46"/>
      <c r="I1" s="46"/>
      <c r="J1" s="46"/>
      <c r="K1" s="46"/>
      <c r="L1" s="46"/>
      <c r="M1" s="46"/>
      <c r="N1" s="46"/>
      <c r="O1" s="46"/>
      <c r="P1" s="46"/>
      <c r="Q1" s="43"/>
      <c r="R1" s="43"/>
      <c r="S1" s="297"/>
      <c r="T1" s="297"/>
      <c r="U1" s="297"/>
      <c r="V1" s="297"/>
      <c r="W1" s="297"/>
      <c r="X1" s="297"/>
      <c r="Y1" s="297"/>
      <c r="Z1" s="297"/>
      <c r="AA1" s="297"/>
      <c r="AB1" s="297"/>
      <c r="AC1" s="297"/>
      <c r="AD1" s="297"/>
      <c r="AE1" s="297"/>
      <c r="AF1" s="297"/>
      <c r="AG1" s="297"/>
      <c r="AH1" s="297"/>
      <c r="AI1" s="297"/>
      <c r="AJ1" s="297"/>
      <c r="AK1" s="297"/>
      <c r="AL1" s="297"/>
      <c r="AM1" s="297"/>
      <c r="AN1" s="297"/>
      <c r="AO1" s="297"/>
      <c r="AP1" s="297"/>
      <c r="AQ1" s="297"/>
    </row>
    <row r="2" spans="27:44">
      <c r="AA2" s="302" t="s">
        <v>224</v>
      </c>
      <c r="AG2" s="303"/>
      <c r="AQ2" s="305" t="s">
        <v>225</v>
      </c>
      <c r="AR2" s="306"/>
    </row>
    <row r="3" ht="14.5" spans="4:44">
      <c r="D3" s="45" t="s">
        <v>65</v>
      </c>
      <c r="E3" s="220"/>
      <c r="F3" s="220"/>
      <c r="G3" s="220"/>
      <c r="H3" s="220"/>
      <c r="I3" s="220"/>
      <c r="J3" s="220"/>
      <c r="K3" s="220"/>
      <c r="S3" s="298"/>
      <c r="T3" s="298"/>
      <c r="U3" s="298"/>
      <c r="V3" s="298"/>
      <c r="W3" s="298"/>
      <c r="X3" s="298"/>
      <c r="Y3" s="298"/>
      <c r="Z3" s="298"/>
      <c r="AA3" s="297"/>
      <c r="AB3" s="297"/>
      <c r="AC3" s="297"/>
      <c r="AD3" s="298"/>
      <c r="AE3" s="298"/>
      <c r="AF3" s="298" t="s">
        <v>226</v>
      </c>
      <c r="AG3" s="304" t="s">
        <v>106</v>
      </c>
      <c r="AH3" s="304" t="s">
        <v>107</v>
      </c>
      <c r="AI3" s="304" t="s">
        <v>108</v>
      </c>
      <c r="AJ3" s="304" t="s">
        <v>109</v>
      </c>
      <c r="AK3" s="304" t="s">
        <v>16</v>
      </c>
      <c r="AL3" s="304" t="s">
        <v>17</v>
      </c>
      <c r="AM3" s="304" t="s">
        <v>18</v>
      </c>
      <c r="AN3" s="304" t="s">
        <v>19</v>
      </c>
      <c r="AO3" s="304" t="s">
        <v>20</v>
      </c>
      <c r="AP3" s="304" t="s">
        <v>227</v>
      </c>
      <c r="AQ3" s="307" t="s">
        <v>228</v>
      </c>
      <c r="AR3" s="307" t="s">
        <v>229</v>
      </c>
    </row>
    <row r="4" ht="29" spans="4:44">
      <c r="D4" s="278" t="s">
        <v>14</v>
      </c>
      <c r="E4" s="279" t="s">
        <v>15</v>
      </c>
      <c r="F4" s="279" t="s">
        <v>16</v>
      </c>
      <c r="G4" s="279" t="s">
        <v>17</v>
      </c>
      <c r="H4" s="279" t="s">
        <v>18</v>
      </c>
      <c r="I4" s="279" t="s">
        <v>19</v>
      </c>
      <c r="J4" s="279" t="s">
        <v>20</v>
      </c>
      <c r="K4" s="279" t="s">
        <v>21</v>
      </c>
      <c r="S4" s="298"/>
      <c r="T4" s="298"/>
      <c r="U4" s="298"/>
      <c r="V4" s="298"/>
      <c r="W4" s="298"/>
      <c r="X4" s="298"/>
      <c r="Y4" s="298"/>
      <c r="Z4" s="298"/>
      <c r="AA4" s="297"/>
      <c r="AB4" s="297"/>
      <c r="AC4" s="297"/>
      <c r="AD4" s="298" t="s">
        <v>110</v>
      </c>
      <c r="AE4" s="298" t="s">
        <v>111</v>
      </c>
      <c r="AF4" s="298"/>
      <c r="AG4" s="304"/>
      <c r="AH4" s="304"/>
      <c r="AI4" s="304"/>
      <c r="AJ4" s="304"/>
      <c r="AK4" s="304"/>
      <c r="AL4" s="304"/>
      <c r="AM4" s="304"/>
      <c r="AN4" s="304"/>
      <c r="AO4" s="304"/>
      <c r="AP4" s="304"/>
      <c r="AQ4" s="307"/>
      <c r="AR4" s="307"/>
    </row>
    <row r="5" ht="14.5" customHeight="1" spans="4:44">
      <c r="D5" s="280" t="s">
        <v>94</v>
      </c>
      <c r="E5" s="281">
        <v>25</v>
      </c>
      <c r="F5" s="281">
        <v>20</v>
      </c>
      <c r="G5" s="281">
        <v>18</v>
      </c>
      <c r="H5" s="281">
        <v>9</v>
      </c>
      <c r="I5" s="281">
        <v>17</v>
      </c>
      <c r="J5" s="281">
        <v>25</v>
      </c>
      <c r="K5" s="281">
        <v>28</v>
      </c>
      <c r="S5" s="299"/>
      <c r="T5" s="299"/>
      <c r="U5" s="299"/>
      <c r="V5" s="299"/>
      <c r="W5" s="299"/>
      <c r="X5" s="299"/>
      <c r="Y5" s="299"/>
      <c r="Z5" s="299"/>
      <c r="AA5" s="297" t="s">
        <v>112</v>
      </c>
      <c r="AB5" s="297" t="s">
        <v>113</v>
      </c>
      <c r="AC5" s="297"/>
      <c r="AD5" s="298" t="s">
        <v>112</v>
      </c>
      <c r="AE5" s="297" t="s">
        <v>113</v>
      </c>
      <c r="AF5" s="297" t="s">
        <v>230</v>
      </c>
      <c r="AG5" s="299">
        <f>AR5*1000000*(AQ5)/(AQ5+AQ6)/19.78/('000Veh_STOCK'!P10*AQ5/(AQ5+AQ6))</f>
        <v>31850353.892821</v>
      </c>
      <c r="AH5" s="299"/>
      <c r="AI5" s="299"/>
      <c r="AJ5" s="299"/>
      <c r="AK5" s="299"/>
      <c r="AL5" s="299"/>
      <c r="AM5" s="299"/>
      <c r="AN5" s="299"/>
      <c r="AO5" s="299"/>
      <c r="AP5" s="299"/>
      <c r="AQ5" s="308">
        <v>0.02</v>
      </c>
      <c r="AR5" s="309">
        <v>630</v>
      </c>
    </row>
    <row r="6" ht="14.5" customHeight="1" spans="4:44">
      <c r="D6" s="282" t="s">
        <v>92</v>
      </c>
      <c r="E6" s="281">
        <f>E5</f>
        <v>25</v>
      </c>
      <c r="F6" s="281">
        <v>20</v>
      </c>
      <c r="G6" s="281">
        <f>G5</f>
        <v>18</v>
      </c>
      <c r="H6" s="281">
        <v>9</v>
      </c>
      <c r="I6" s="281">
        <v>17</v>
      </c>
      <c r="J6" s="281">
        <v>25</v>
      </c>
      <c r="K6" s="281">
        <v>28</v>
      </c>
      <c r="S6" s="299"/>
      <c r="T6" s="299"/>
      <c r="U6" s="299"/>
      <c r="V6" s="299"/>
      <c r="W6" s="299"/>
      <c r="X6" s="299"/>
      <c r="Y6" s="299"/>
      <c r="Z6" s="299"/>
      <c r="AA6" s="297"/>
      <c r="AB6" s="297"/>
      <c r="AC6" s="297"/>
      <c r="AD6" s="298"/>
      <c r="AE6" s="297"/>
      <c r="AF6" s="297" t="s">
        <v>115</v>
      </c>
      <c r="AG6" s="299">
        <f>AG5</f>
        <v>31850353.892821</v>
      </c>
      <c r="AH6" s="299"/>
      <c r="AI6" s="299"/>
      <c r="AJ6" s="299"/>
      <c r="AK6" s="299"/>
      <c r="AL6" s="299"/>
      <c r="AM6" s="299"/>
      <c r="AN6" s="299"/>
      <c r="AO6" s="299"/>
      <c r="AP6" s="299"/>
      <c r="AQ6" s="308">
        <v>0.18</v>
      </c>
      <c r="AR6" s="309"/>
    </row>
    <row r="7" ht="14.5" spans="4:44">
      <c r="D7" s="280" t="s">
        <v>96</v>
      </c>
      <c r="E7" s="281">
        <v>44</v>
      </c>
      <c r="F7" s="281">
        <v>46</v>
      </c>
      <c r="G7" s="281">
        <v>41</v>
      </c>
      <c r="H7" s="281">
        <v>16</v>
      </c>
      <c r="I7" s="281">
        <v>36</v>
      </c>
      <c r="J7" s="281">
        <v>37</v>
      </c>
      <c r="K7" s="281">
        <v>59</v>
      </c>
      <c r="S7" s="299"/>
      <c r="T7" s="299"/>
      <c r="U7" s="299"/>
      <c r="V7" s="299"/>
      <c r="W7" s="299"/>
      <c r="X7" s="299"/>
      <c r="Y7" s="299"/>
      <c r="Z7" s="299"/>
      <c r="AA7" s="297" t="s">
        <v>112</v>
      </c>
      <c r="AB7" s="297" t="s">
        <v>116</v>
      </c>
      <c r="AC7" s="297"/>
      <c r="AD7" s="298"/>
      <c r="AE7" s="297" t="s">
        <v>116</v>
      </c>
      <c r="AF7" s="297" t="s">
        <v>230</v>
      </c>
      <c r="AG7" s="299"/>
      <c r="AH7" s="299"/>
      <c r="AI7" s="299"/>
      <c r="AJ7" s="299"/>
      <c r="AK7" s="299"/>
      <c r="AL7" s="299"/>
      <c r="AM7" s="299"/>
      <c r="AN7" s="299"/>
      <c r="AO7" s="299"/>
      <c r="AP7" s="299"/>
      <c r="AQ7" s="308">
        <v>0.014</v>
      </c>
      <c r="AR7" s="309" t="s">
        <v>231</v>
      </c>
    </row>
    <row r="8" ht="14.5" spans="4:44">
      <c r="D8" s="282" t="s">
        <v>95</v>
      </c>
      <c r="E8" s="281">
        <f t="shared" ref="E8:E10" si="0">E7</f>
        <v>44</v>
      </c>
      <c r="F8" s="281">
        <v>46</v>
      </c>
      <c r="G8" s="281">
        <v>41</v>
      </c>
      <c r="H8" s="281">
        <v>16</v>
      </c>
      <c r="I8" s="281">
        <v>36</v>
      </c>
      <c r="J8" s="281">
        <v>37</v>
      </c>
      <c r="K8" s="281">
        <v>59</v>
      </c>
      <c r="S8" s="299"/>
      <c r="T8" s="299"/>
      <c r="U8" s="299"/>
      <c r="V8" s="299"/>
      <c r="W8" s="299"/>
      <c r="X8" s="299"/>
      <c r="Y8" s="299"/>
      <c r="Z8" s="299"/>
      <c r="AA8" s="297"/>
      <c r="AB8" s="297"/>
      <c r="AC8" s="297"/>
      <c r="AD8" s="298"/>
      <c r="AE8" s="297"/>
      <c r="AF8" s="297" t="s">
        <v>115</v>
      </c>
      <c r="AG8" s="299"/>
      <c r="AH8" s="299"/>
      <c r="AI8" s="299"/>
      <c r="AJ8" s="299"/>
      <c r="AK8" s="299"/>
      <c r="AL8" s="299"/>
      <c r="AM8" s="299"/>
      <c r="AN8" s="299"/>
      <c r="AO8" s="299"/>
      <c r="AP8" s="299"/>
      <c r="AQ8" s="308">
        <v>0.686</v>
      </c>
      <c r="AR8" s="309"/>
    </row>
    <row r="9" ht="14.5" spans="4:44">
      <c r="D9" s="280" t="s">
        <v>98</v>
      </c>
      <c r="E9" s="281">
        <v>43</v>
      </c>
      <c r="F9" s="281">
        <v>29</v>
      </c>
      <c r="G9" s="281">
        <v>34</v>
      </c>
      <c r="H9" s="281">
        <v>22</v>
      </c>
      <c r="I9" s="281">
        <v>39</v>
      </c>
      <c r="J9" s="281">
        <v>30</v>
      </c>
      <c r="K9" s="281">
        <v>39</v>
      </c>
      <c r="S9" s="299"/>
      <c r="T9" s="299"/>
      <c r="U9" s="299"/>
      <c r="V9" s="299"/>
      <c r="W9" s="299"/>
      <c r="X9" s="299"/>
      <c r="Y9" s="299"/>
      <c r="Z9" s="299"/>
      <c r="AA9" s="297" t="s">
        <v>112</v>
      </c>
      <c r="AB9" s="297" t="s">
        <v>117</v>
      </c>
      <c r="AC9" s="297"/>
      <c r="AD9" s="298"/>
      <c r="AE9" s="297" t="s">
        <v>117</v>
      </c>
      <c r="AF9" s="297" t="s">
        <v>230</v>
      </c>
      <c r="AG9" s="299"/>
      <c r="AH9" s="299"/>
      <c r="AI9" s="299"/>
      <c r="AJ9" s="299"/>
      <c r="AK9" s="299"/>
      <c r="AL9" s="299"/>
      <c r="AM9" s="299"/>
      <c r="AN9" s="299"/>
      <c r="AO9" s="299"/>
      <c r="AP9" s="299"/>
      <c r="AQ9" s="164">
        <f>0.1*0.144</f>
        <v>0.0144</v>
      </c>
      <c r="AR9" s="309" t="s">
        <v>232</v>
      </c>
    </row>
    <row r="10" ht="14.5" spans="4:44">
      <c r="D10" s="282" t="s">
        <v>97</v>
      </c>
      <c r="E10" s="281">
        <f t="shared" si="0"/>
        <v>43</v>
      </c>
      <c r="F10" s="281">
        <v>29</v>
      </c>
      <c r="G10" s="281">
        <v>34</v>
      </c>
      <c r="H10" s="281">
        <v>22</v>
      </c>
      <c r="I10" s="281">
        <v>39</v>
      </c>
      <c r="J10" s="281">
        <v>30</v>
      </c>
      <c r="K10" s="281">
        <v>39</v>
      </c>
      <c r="S10" s="299"/>
      <c r="T10" s="299"/>
      <c r="U10" s="299"/>
      <c r="V10" s="299"/>
      <c r="W10" s="299"/>
      <c r="X10" s="299"/>
      <c r="Y10" s="299"/>
      <c r="Z10" s="299"/>
      <c r="AA10" s="297"/>
      <c r="AB10" s="297"/>
      <c r="AC10" s="297"/>
      <c r="AD10" s="298"/>
      <c r="AE10" s="297"/>
      <c r="AF10" s="297" t="s">
        <v>115</v>
      </c>
      <c r="AG10" s="299"/>
      <c r="AH10" s="299"/>
      <c r="AI10" s="299"/>
      <c r="AJ10" s="299"/>
      <c r="AK10" s="299"/>
      <c r="AL10" s="299"/>
      <c r="AM10" s="299"/>
      <c r="AN10" s="299"/>
      <c r="AO10" s="299"/>
      <c r="AP10" s="299"/>
      <c r="AQ10" s="164">
        <f>0.0856</f>
        <v>0.0856</v>
      </c>
      <c r="AR10" s="309"/>
    </row>
    <row r="11" ht="14.5" spans="4:44">
      <c r="D11" s="280" t="s">
        <v>84</v>
      </c>
      <c r="E11" s="281">
        <v>16</v>
      </c>
      <c r="F11" s="281">
        <v>13</v>
      </c>
      <c r="G11" s="281">
        <v>14</v>
      </c>
      <c r="H11" s="281">
        <v>16</v>
      </c>
      <c r="I11" s="281">
        <v>16</v>
      </c>
      <c r="J11" s="281">
        <v>11</v>
      </c>
      <c r="K11" s="281">
        <v>12</v>
      </c>
      <c r="S11" s="299"/>
      <c r="T11" s="299"/>
      <c r="U11" s="299"/>
      <c r="V11" s="299"/>
      <c r="W11" s="299"/>
      <c r="X11" s="299"/>
      <c r="Y11" s="299"/>
      <c r="Z11" s="299"/>
      <c r="AA11" s="297" t="s">
        <v>118</v>
      </c>
      <c r="AB11" s="297" t="s">
        <v>119</v>
      </c>
      <c r="AC11" s="297" t="s">
        <v>230</v>
      </c>
      <c r="AD11" s="298" t="s">
        <v>120</v>
      </c>
      <c r="AE11" s="297" t="s">
        <v>119</v>
      </c>
      <c r="AF11" s="297" t="s">
        <v>230</v>
      </c>
      <c r="AG11" s="299"/>
      <c r="AH11" s="299"/>
      <c r="AI11" s="299"/>
      <c r="AJ11" s="299"/>
      <c r="AK11" s="299"/>
      <c r="AL11" s="299"/>
      <c r="AM11" s="299"/>
      <c r="AN11" s="299"/>
      <c r="AO11" s="299"/>
      <c r="AP11" s="299"/>
      <c r="AQ11" s="308" t="s">
        <v>233</v>
      </c>
      <c r="AR11" s="309" t="s">
        <v>234</v>
      </c>
    </row>
    <row r="12" ht="14.5" spans="4:44">
      <c r="D12" s="282" t="s">
        <v>85</v>
      </c>
      <c r="E12" s="281">
        <f>E11</f>
        <v>16</v>
      </c>
      <c r="F12" s="281">
        <v>13</v>
      </c>
      <c r="G12" s="281">
        <v>14</v>
      </c>
      <c r="H12" s="281">
        <v>16</v>
      </c>
      <c r="I12" s="281">
        <v>16</v>
      </c>
      <c r="J12" s="281">
        <v>11</v>
      </c>
      <c r="K12" s="281">
        <v>12</v>
      </c>
      <c r="S12" s="299"/>
      <c r="T12" s="299"/>
      <c r="U12" s="299"/>
      <c r="V12" s="299"/>
      <c r="W12" s="299"/>
      <c r="X12" s="299"/>
      <c r="Y12" s="299"/>
      <c r="Z12" s="299"/>
      <c r="AA12" s="297"/>
      <c r="AB12" s="297"/>
      <c r="AC12" s="297"/>
      <c r="AD12" s="298"/>
      <c r="AE12" s="297"/>
      <c r="AF12" s="297" t="s">
        <v>115</v>
      </c>
      <c r="AG12" s="299"/>
      <c r="AH12" s="299"/>
      <c r="AI12" s="299"/>
      <c r="AJ12" s="299"/>
      <c r="AK12" s="299"/>
      <c r="AL12" s="299"/>
      <c r="AM12" s="299"/>
      <c r="AN12" s="299"/>
      <c r="AO12" s="299"/>
      <c r="AP12" s="299"/>
      <c r="AQ12" s="308" t="s">
        <v>235</v>
      </c>
      <c r="AR12" s="309"/>
    </row>
    <row r="13" ht="29" spans="4:44">
      <c r="D13" s="280" t="s">
        <v>87</v>
      </c>
      <c r="E13" s="281">
        <v>17</v>
      </c>
      <c r="F13" s="281">
        <v>18</v>
      </c>
      <c r="G13" s="281">
        <v>17</v>
      </c>
      <c r="H13" s="281">
        <v>19</v>
      </c>
      <c r="I13" s="281">
        <v>18</v>
      </c>
      <c r="J13" s="281">
        <v>12</v>
      </c>
      <c r="K13" s="281">
        <v>12</v>
      </c>
      <c r="S13" s="299"/>
      <c r="T13" s="299"/>
      <c r="U13" s="299"/>
      <c r="V13" s="299"/>
      <c r="W13" s="299"/>
      <c r="X13" s="299"/>
      <c r="Y13" s="299"/>
      <c r="Z13" s="299"/>
      <c r="AA13" s="297" t="s">
        <v>118</v>
      </c>
      <c r="AB13" s="297" t="s">
        <v>121</v>
      </c>
      <c r="AC13" s="297"/>
      <c r="AD13" s="298"/>
      <c r="AE13" s="297" t="s">
        <v>121</v>
      </c>
      <c r="AF13" s="297" t="s">
        <v>230</v>
      </c>
      <c r="AG13" s="299"/>
      <c r="AH13" s="299"/>
      <c r="AI13" s="299"/>
      <c r="AJ13" s="299"/>
      <c r="AK13" s="299"/>
      <c r="AL13" s="299"/>
      <c r="AM13" s="299"/>
      <c r="AN13" s="299"/>
      <c r="AO13" s="299"/>
      <c r="AP13" s="299"/>
      <c r="AQ13" s="308" t="s">
        <v>236</v>
      </c>
      <c r="AR13" s="308" t="s">
        <v>237</v>
      </c>
    </row>
    <row r="14" ht="14.5" spans="4:44">
      <c r="D14" s="280" t="s">
        <v>88</v>
      </c>
      <c r="E14" s="281">
        <v>18</v>
      </c>
      <c r="F14" s="281">
        <v>19</v>
      </c>
      <c r="G14" s="281">
        <v>18</v>
      </c>
      <c r="H14" s="281">
        <v>12</v>
      </c>
      <c r="I14" s="281">
        <v>22</v>
      </c>
      <c r="J14" s="281">
        <v>22</v>
      </c>
      <c r="K14" s="281">
        <v>23</v>
      </c>
      <c r="S14" s="299"/>
      <c r="T14" s="299"/>
      <c r="U14" s="299"/>
      <c r="V14" s="299"/>
      <c r="W14" s="299"/>
      <c r="X14" s="299"/>
      <c r="Y14" s="299"/>
      <c r="Z14" s="299"/>
      <c r="AA14" s="297" t="s">
        <v>118</v>
      </c>
      <c r="AB14" s="297" t="s">
        <v>122</v>
      </c>
      <c r="AC14" s="297"/>
      <c r="AD14" s="298"/>
      <c r="AE14" s="297" t="s">
        <v>122</v>
      </c>
      <c r="AF14" s="297" t="s">
        <v>230</v>
      </c>
      <c r="AG14" s="299"/>
      <c r="AH14" s="299"/>
      <c r="AI14" s="299"/>
      <c r="AJ14" s="299"/>
      <c r="AK14" s="299"/>
      <c r="AL14" s="299"/>
      <c r="AM14" s="299"/>
      <c r="AN14" s="299"/>
      <c r="AO14" s="299"/>
      <c r="AP14" s="299"/>
      <c r="AQ14" s="310">
        <v>1.4</v>
      </c>
      <c r="AR14" s="309" t="s">
        <v>238</v>
      </c>
    </row>
    <row r="15" ht="14.5" spans="4:44">
      <c r="D15" s="282" t="s">
        <v>89</v>
      </c>
      <c r="E15" s="281">
        <v>61</v>
      </c>
      <c r="F15" s="281">
        <v>85</v>
      </c>
      <c r="G15" s="281">
        <v>88</v>
      </c>
      <c r="H15" s="281">
        <v>52</v>
      </c>
      <c r="I15" s="281">
        <v>58</v>
      </c>
      <c r="J15" s="281">
        <v>64</v>
      </c>
      <c r="K15" s="281">
        <v>50</v>
      </c>
      <c r="S15" s="299"/>
      <c r="T15" s="299"/>
      <c r="U15" s="299"/>
      <c r="V15" s="299"/>
      <c r="W15" s="299"/>
      <c r="X15" s="299"/>
      <c r="Y15" s="299"/>
      <c r="Z15" s="299"/>
      <c r="AA15" s="297"/>
      <c r="AB15" s="297"/>
      <c r="AC15" s="297"/>
      <c r="AD15" s="298"/>
      <c r="AE15" s="297"/>
      <c r="AF15" s="297" t="s">
        <v>115</v>
      </c>
      <c r="AG15" s="299"/>
      <c r="AH15" s="299"/>
      <c r="AI15" s="299"/>
      <c r="AJ15" s="299"/>
      <c r="AK15" s="299"/>
      <c r="AL15" s="299"/>
      <c r="AM15" s="299"/>
      <c r="AN15" s="299"/>
      <c r="AO15" s="299"/>
      <c r="AP15" s="299"/>
      <c r="AQ15" s="310">
        <v>2</v>
      </c>
      <c r="AR15" s="309"/>
    </row>
    <row r="16" ht="29" spans="4:44">
      <c r="D16" s="280" t="s">
        <v>90</v>
      </c>
      <c r="E16" s="281">
        <v>4</v>
      </c>
      <c r="F16" s="281">
        <v>3.2</v>
      </c>
      <c r="G16" s="281">
        <v>4</v>
      </c>
      <c r="H16" s="281">
        <v>5</v>
      </c>
      <c r="I16" s="281">
        <f>H16</f>
        <v>5</v>
      </c>
      <c r="J16" s="281">
        <v>3</v>
      </c>
      <c r="K16" s="281">
        <v>4</v>
      </c>
      <c r="S16" s="299"/>
      <c r="T16" s="299"/>
      <c r="U16" s="299"/>
      <c r="V16" s="299"/>
      <c r="W16" s="299"/>
      <c r="X16" s="299"/>
      <c r="Y16" s="299"/>
      <c r="Z16" s="299"/>
      <c r="AA16" s="297" t="s">
        <v>118</v>
      </c>
      <c r="AB16" s="297" t="s">
        <v>123</v>
      </c>
      <c r="AC16" s="297"/>
      <c r="AD16" s="298"/>
      <c r="AE16" s="297" t="s">
        <v>123</v>
      </c>
      <c r="AG16" s="299"/>
      <c r="AH16" s="299"/>
      <c r="AI16" s="299"/>
      <c r="AJ16" s="299"/>
      <c r="AK16" s="299"/>
      <c r="AL16" s="299"/>
      <c r="AM16" s="299"/>
      <c r="AN16" s="299"/>
      <c r="AO16" s="299"/>
      <c r="AP16" s="299"/>
      <c r="AQ16" s="310">
        <v>0.7</v>
      </c>
      <c r="AR16" s="308" t="s">
        <v>239</v>
      </c>
    </row>
    <row r="17" ht="29" spans="4:44">
      <c r="D17" s="280" t="s">
        <v>99</v>
      </c>
      <c r="E17" s="281">
        <v>15</v>
      </c>
      <c r="F17" s="281">
        <v>11.041</v>
      </c>
      <c r="G17" s="281">
        <v>13</v>
      </c>
      <c r="H17" s="281">
        <v>16</v>
      </c>
      <c r="I17" s="281">
        <v>15</v>
      </c>
      <c r="J17" s="281">
        <v>10</v>
      </c>
      <c r="K17" s="281">
        <v>11</v>
      </c>
      <c r="S17" s="299"/>
      <c r="T17" s="299"/>
      <c r="U17" s="299"/>
      <c r="V17" s="299"/>
      <c r="W17" s="299"/>
      <c r="X17" s="299"/>
      <c r="Y17" s="299"/>
      <c r="Z17" s="299"/>
      <c r="AA17" s="297" t="s">
        <v>124</v>
      </c>
      <c r="AB17" s="297" t="s">
        <v>230</v>
      </c>
      <c r="AC17" s="297"/>
      <c r="AD17" s="298" t="s">
        <v>124</v>
      </c>
      <c r="AE17" s="297"/>
      <c r="AF17" s="297" t="s">
        <v>230</v>
      </c>
      <c r="AG17" s="299"/>
      <c r="AH17" s="299"/>
      <c r="AI17" s="299"/>
      <c r="AJ17" s="299"/>
      <c r="AK17" s="299"/>
      <c r="AL17" s="299"/>
      <c r="AM17" s="299"/>
      <c r="AN17" s="299"/>
      <c r="AO17" s="299"/>
      <c r="AP17" s="299"/>
      <c r="AQ17" s="308">
        <v>0.1</v>
      </c>
      <c r="AR17" s="308" t="s">
        <v>240</v>
      </c>
    </row>
    <row r="18" ht="29.15" customHeight="1" spans="4:44">
      <c r="D18" s="282" t="s">
        <v>100</v>
      </c>
      <c r="E18" s="281">
        <f>E17</f>
        <v>15</v>
      </c>
      <c r="F18" s="281">
        <f>F17</f>
        <v>11.041</v>
      </c>
      <c r="G18" s="281">
        <f>G17</f>
        <v>13</v>
      </c>
      <c r="H18" s="281">
        <v>16</v>
      </c>
      <c r="I18" s="281">
        <v>15</v>
      </c>
      <c r="J18" s="281">
        <v>10</v>
      </c>
      <c r="K18" s="281">
        <v>11</v>
      </c>
      <c r="S18" s="299"/>
      <c r="T18" s="299"/>
      <c r="U18" s="299"/>
      <c r="V18" s="299"/>
      <c r="W18" s="299"/>
      <c r="X18" s="299"/>
      <c r="Y18" s="299"/>
      <c r="Z18" s="299"/>
      <c r="AA18" s="297" t="s">
        <v>125</v>
      </c>
      <c r="AB18" s="297" t="s">
        <v>126</v>
      </c>
      <c r="AC18" s="297"/>
      <c r="AD18" s="298" t="s">
        <v>125</v>
      </c>
      <c r="AF18" s="297" t="s">
        <v>230</v>
      </c>
      <c r="AG18" s="299"/>
      <c r="AH18" s="299"/>
      <c r="AI18" s="299"/>
      <c r="AJ18" s="299"/>
      <c r="AK18" s="299"/>
      <c r="AL18" s="299"/>
      <c r="AM18" s="299"/>
      <c r="AN18" s="299"/>
      <c r="AO18" s="299"/>
      <c r="AP18" s="299"/>
      <c r="AQ18" s="308">
        <f>6.965</f>
        <v>6.965</v>
      </c>
      <c r="AR18" s="309" t="s">
        <v>241</v>
      </c>
    </row>
    <row r="19" ht="14.5" spans="7:44">
      <c r="G19" s="267"/>
      <c r="I19" s="295"/>
      <c r="J19" s="267"/>
      <c r="K19" s="267"/>
      <c r="S19" s="299"/>
      <c r="T19" s="299"/>
      <c r="U19" s="299"/>
      <c r="V19" s="299"/>
      <c r="W19" s="299"/>
      <c r="X19" s="299"/>
      <c r="Y19" s="299"/>
      <c r="Z19" s="299"/>
      <c r="AA19" s="297"/>
      <c r="AB19" s="297"/>
      <c r="AC19" s="297"/>
      <c r="AD19" s="298"/>
      <c r="AE19" s="297"/>
      <c r="AF19" s="297" t="s">
        <v>115</v>
      </c>
      <c r="AG19" s="299"/>
      <c r="AH19" s="299"/>
      <c r="AI19" s="299"/>
      <c r="AJ19" s="299"/>
      <c r="AK19" s="299"/>
      <c r="AL19" s="299"/>
      <c r="AM19" s="299"/>
      <c r="AN19" s="299"/>
      <c r="AO19" s="299"/>
      <c r="AP19" s="299"/>
      <c r="AQ19" s="308">
        <f>7/200</f>
        <v>0.035</v>
      </c>
      <c r="AR19" s="309"/>
    </row>
    <row r="20" ht="14.5" spans="3:16">
      <c r="C20" s="46"/>
      <c r="D20" s="46"/>
      <c r="E20" s="70"/>
      <c r="F20" s="70"/>
      <c r="G20" s="70"/>
      <c r="H20" s="70"/>
      <c r="I20" s="296"/>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283"/>
      <c r="G24" s="283"/>
      <c r="H24" s="283"/>
      <c r="I24" s="283"/>
      <c r="J24" s="283"/>
      <c r="K24" s="283"/>
      <c r="L24" s="283"/>
      <c r="M24" s="283"/>
      <c r="N24" s="283"/>
      <c r="O24" s="283"/>
      <c r="P24" s="283"/>
    </row>
    <row r="25" spans="4:4">
      <c r="D25" s="131"/>
    </row>
    <row r="27" s="53" customFormat="1" ht="14.5" spans="1:42">
      <c r="A27" s="284"/>
      <c r="B27" s="285"/>
      <c r="C27" s="286"/>
      <c r="D27" s="287"/>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c r="AC27" s="288"/>
      <c r="AD27" s="288"/>
      <c r="AE27" s="288"/>
      <c r="AF27" s="288"/>
      <c r="AG27" s="288"/>
      <c r="AH27" s="288"/>
      <c r="AI27" s="288"/>
      <c r="AJ27" s="288"/>
      <c r="AK27" s="288"/>
      <c r="AL27" s="288"/>
      <c r="AM27" s="288"/>
      <c r="AN27" s="288"/>
      <c r="AO27" s="288"/>
      <c r="AP27" s="287"/>
    </row>
    <row r="28" s="134" customFormat="1" ht="14.5" spans="1:42">
      <c r="A28" s="289"/>
      <c r="B28" s="290"/>
      <c r="C28" s="282"/>
      <c r="D28" s="282"/>
      <c r="E28" s="291"/>
      <c r="F28" s="291"/>
      <c r="G28" s="291"/>
      <c r="H28" s="291"/>
      <c r="I28" s="291"/>
      <c r="J28" s="291"/>
      <c r="K28" s="291"/>
      <c r="L28" s="291"/>
      <c r="M28" s="291"/>
      <c r="N28" s="291"/>
      <c r="O28" s="291"/>
      <c r="P28" s="291"/>
      <c r="Q28" s="300"/>
      <c r="R28" s="300"/>
      <c r="S28" s="291"/>
      <c r="T28" s="291"/>
      <c r="U28" s="291"/>
      <c r="V28" s="291"/>
      <c r="W28" s="291"/>
      <c r="X28" s="291"/>
      <c r="Y28" s="291"/>
      <c r="Z28" s="291"/>
      <c r="AA28" s="291"/>
      <c r="AB28" s="291"/>
      <c r="AC28" s="291"/>
      <c r="AD28" s="291"/>
      <c r="AE28" s="291"/>
      <c r="AF28" s="291"/>
      <c r="AG28" s="291"/>
      <c r="AH28" s="291"/>
      <c r="AI28" s="291"/>
      <c r="AJ28" s="291"/>
      <c r="AK28" s="291"/>
      <c r="AL28" s="291"/>
      <c r="AM28" s="291"/>
      <c r="AN28" s="291"/>
      <c r="AO28" s="291"/>
      <c r="AP28" s="282"/>
    </row>
    <row r="29" ht="14.5" spans="1:42">
      <c r="A29" s="131"/>
      <c r="B29" s="292"/>
      <c r="C29" s="220"/>
      <c r="D29" s="220"/>
      <c r="E29" s="293"/>
      <c r="F29" s="293"/>
      <c r="G29" s="293"/>
      <c r="H29" s="293"/>
      <c r="I29" s="293"/>
      <c r="J29" s="293"/>
      <c r="K29" s="293"/>
      <c r="L29" s="293"/>
      <c r="M29" s="293"/>
      <c r="N29" s="293"/>
      <c r="O29" s="293"/>
      <c r="P29" s="293"/>
      <c r="Q29" s="301"/>
      <c r="R29" s="30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82"/>
    </row>
    <row r="30" ht="14.5" spans="1:42">
      <c r="A30" s="131"/>
      <c r="B30" s="292"/>
      <c r="C30" s="220"/>
      <c r="D30" s="220"/>
      <c r="E30" s="293"/>
      <c r="F30" s="293"/>
      <c r="G30" s="293"/>
      <c r="H30" s="293"/>
      <c r="I30" s="293"/>
      <c r="J30" s="293"/>
      <c r="K30" s="293"/>
      <c r="L30" s="293"/>
      <c r="M30" s="293"/>
      <c r="N30" s="293"/>
      <c r="O30" s="293"/>
      <c r="P30" s="293"/>
      <c r="Q30" s="301"/>
      <c r="R30" s="301"/>
      <c r="S30" s="291"/>
      <c r="T30" s="291"/>
      <c r="U30" s="291"/>
      <c r="V30" s="291"/>
      <c r="W30" s="291"/>
      <c r="X30" s="291"/>
      <c r="Y30" s="291"/>
      <c r="Z30" s="291"/>
      <c r="AA30" s="291"/>
      <c r="AB30" s="291"/>
      <c r="AC30" s="291"/>
      <c r="AD30" s="291"/>
      <c r="AE30" s="291"/>
      <c r="AF30" s="291"/>
      <c r="AG30" s="291"/>
      <c r="AH30" s="291"/>
      <c r="AI30" s="291"/>
      <c r="AJ30" s="291"/>
      <c r="AK30" s="291"/>
      <c r="AL30" s="291"/>
      <c r="AM30" s="291"/>
      <c r="AN30" s="291"/>
      <c r="AO30" s="291"/>
      <c r="AP30" s="282"/>
    </row>
    <row r="31" ht="14.5" spans="1:42">
      <c r="A31" s="131"/>
      <c r="B31" s="292"/>
      <c r="C31" s="220"/>
      <c r="D31" s="220"/>
      <c r="E31" s="293"/>
      <c r="F31" s="293"/>
      <c r="G31" s="293"/>
      <c r="H31" s="293"/>
      <c r="I31" s="293"/>
      <c r="J31" s="293"/>
      <c r="K31" s="293"/>
      <c r="L31" s="293"/>
      <c r="M31" s="293"/>
      <c r="N31" s="293"/>
      <c r="O31" s="293"/>
      <c r="P31" s="293"/>
      <c r="Q31" s="301"/>
      <c r="R31" s="301"/>
      <c r="S31" s="291"/>
      <c r="T31" s="291"/>
      <c r="U31" s="291"/>
      <c r="V31" s="291"/>
      <c r="W31" s="291"/>
      <c r="X31" s="291"/>
      <c r="Y31" s="291"/>
      <c r="Z31" s="291"/>
      <c r="AA31" s="291"/>
      <c r="AB31" s="291"/>
      <c r="AC31" s="291"/>
      <c r="AD31" s="291"/>
      <c r="AE31" s="291"/>
      <c r="AF31" s="291"/>
      <c r="AG31" s="291"/>
      <c r="AH31" s="291"/>
      <c r="AI31" s="291"/>
      <c r="AJ31" s="291"/>
      <c r="AK31" s="291"/>
      <c r="AL31" s="291"/>
      <c r="AM31" s="291"/>
      <c r="AN31" s="291"/>
      <c r="AO31" s="291"/>
      <c r="AP31" s="282"/>
    </row>
    <row r="32" ht="14.5" spans="1:42">
      <c r="A32" s="131"/>
      <c r="B32" s="290"/>
      <c r="C32" s="220"/>
      <c r="D32" s="220"/>
      <c r="E32" s="293"/>
      <c r="F32" s="293"/>
      <c r="G32" s="293"/>
      <c r="H32" s="293"/>
      <c r="I32" s="293"/>
      <c r="J32" s="293"/>
      <c r="K32" s="293"/>
      <c r="L32" s="293"/>
      <c r="M32" s="293"/>
      <c r="N32" s="293"/>
      <c r="O32" s="293"/>
      <c r="P32" s="293"/>
      <c r="Q32" s="301"/>
      <c r="R32" s="301"/>
      <c r="S32" s="291"/>
      <c r="T32" s="291"/>
      <c r="U32" s="291"/>
      <c r="V32" s="291"/>
      <c r="W32" s="291"/>
      <c r="X32" s="291"/>
      <c r="Y32" s="291"/>
      <c r="Z32" s="291"/>
      <c r="AA32" s="291"/>
      <c r="AB32" s="291"/>
      <c r="AC32" s="291"/>
      <c r="AD32" s="291"/>
      <c r="AE32" s="291"/>
      <c r="AF32" s="291"/>
      <c r="AG32" s="291"/>
      <c r="AH32" s="291"/>
      <c r="AI32" s="291"/>
      <c r="AJ32" s="291"/>
      <c r="AK32" s="291"/>
      <c r="AL32" s="291"/>
      <c r="AM32" s="291"/>
      <c r="AN32" s="291"/>
      <c r="AO32" s="291"/>
      <c r="AP32" s="282"/>
    </row>
    <row r="33" ht="14.5" spans="1:42">
      <c r="A33" s="131"/>
      <c r="B33" s="292"/>
      <c r="C33" s="220"/>
      <c r="D33" s="220"/>
      <c r="E33" s="293"/>
      <c r="F33" s="293"/>
      <c r="G33" s="293"/>
      <c r="H33" s="293"/>
      <c r="I33" s="293"/>
      <c r="J33" s="293"/>
      <c r="K33" s="293"/>
      <c r="L33" s="293"/>
      <c r="M33" s="293"/>
      <c r="N33" s="293"/>
      <c r="O33" s="293"/>
      <c r="P33" s="293"/>
      <c r="Q33" s="301"/>
      <c r="R33" s="301"/>
      <c r="S33" s="291"/>
      <c r="T33" s="291"/>
      <c r="U33" s="291"/>
      <c r="V33" s="291"/>
      <c r="W33" s="291"/>
      <c r="X33" s="291"/>
      <c r="Y33" s="291"/>
      <c r="Z33" s="291"/>
      <c r="AA33" s="291"/>
      <c r="AB33" s="291"/>
      <c r="AC33" s="291"/>
      <c r="AD33" s="291"/>
      <c r="AE33" s="291"/>
      <c r="AF33" s="291"/>
      <c r="AG33" s="291"/>
      <c r="AH33" s="291"/>
      <c r="AI33" s="291"/>
      <c r="AJ33" s="291"/>
      <c r="AK33" s="291"/>
      <c r="AL33" s="291"/>
      <c r="AM33" s="291"/>
      <c r="AN33" s="291"/>
      <c r="AO33" s="291"/>
      <c r="AP33" s="282"/>
    </row>
    <row r="34" ht="14.5" spans="1:42">
      <c r="A34" s="131"/>
      <c r="B34" s="290"/>
      <c r="C34" s="220"/>
      <c r="D34" s="220"/>
      <c r="E34" s="293"/>
      <c r="F34" s="293"/>
      <c r="G34" s="293"/>
      <c r="H34" s="293"/>
      <c r="I34" s="293"/>
      <c r="J34" s="293"/>
      <c r="K34" s="293"/>
      <c r="L34" s="293"/>
      <c r="M34" s="293"/>
      <c r="N34" s="293"/>
      <c r="O34" s="293"/>
      <c r="P34" s="293"/>
      <c r="Q34" s="301"/>
      <c r="R34" s="301"/>
      <c r="S34" s="291"/>
      <c r="T34" s="291"/>
      <c r="U34" s="291"/>
      <c r="V34" s="291"/>
      <c r="W34" s="291"/>
      <c r="X34" s="291"/>
      <c r="Y34" s="291"/>
      <c r="Z34" s="291"/>
      <c r="AA34" s="291"/>
      <c r="AB34" s="291"/>
      <c r="AC34" s="291"/>
      <c r="AD34" s="291"/>
      <c r="AE34" s="291"/>
      <c r="AF34" s="291"/>
      <c r="AG34" s="291"/>
      <c r="AH34" s="291"/>
      <c r="AI34" s="291"/>
      <c r="AJ34" s="291"/>
      <c r="AK34" s="291"/>
      <c r="AL34" s="291"/>
      <c r="AM34" s="291"/>
      <c r="AN34" s="291"/>
      <c r="AO34" s="291"/>
      <c r="AP34" s="282"/>
    </row>
    <row r="35" ht="14.5" spans="1:42">
      <c r="A35" s="131"/>
      <c r="B35" s="292"/>
      <c r="C35" s="220"/>
      <c r="D35" s="220"/>
      <c r="E35" s="293"/>
      <c r="F35" s="293"/>
      <c r="G35" s="293"/>
      <c r="H35" s="293"/>
      <c r="I35" s="293"/>
      <c r="J35" s="293"/>
      <c r="K35" s="293"/>
      <c r="L35" s="293"/>
      <c r="M35" s="293"/>
      <c r="N35" s="293"/>
      <c r="O35" s="293"/>
      <c r="P35" s="293"/>
      <c r="Q35" s="301"/>
      <c r="R35" s="301"/>
      <c r="S35" s="291"/>
      <c r="T35" s="291"/>
      <c r="U35" s="291"/>
      <c r="V35" s="291"/>
      <c r="W35" s="291"/>
      <c r="X35" s="291"/>
      <c r="Y35" s="291"/>
      <c r="Z35" s="291"/>
      <c r="AA35" s="291"/>
      <c r="AB35" s="291"/>
      <c r="AC35" s="291"/>
      <c r="AD35" s="291"/>
      <c r="AE35" s="291"/>
      <c r="AF35" s="291"/>
      <c r="AG35" s="291"/>
      <c r="AH35" s="291"/>
      <c r="AI35" s="291"/>
      <c r="AJ35" s="291"/>
      <c r="AK35" s="291"/>
      <c r="AL35" s="291"/>
      <c r="AM35" s="291"/>
      <c r="AN35" s="291"/>
      <c r="AO35" s="291"/>
      <c r="AP35" s="282"/>
    </row>
    <row r="36" ht="14.5" spans="1:42">
      <c r="A36" s="131"/>
      <c r="B36" s="292"/>
      <c r="C36" s="220"/>
      <c r="D36" s="220"/>
      <c r="E36" s="293"/>
      <c r="F36" s="293"/>
      <c r="G36" s="293"/>
      <c r="H36" s="293"/>
      <c r="I36" s="293"/>
      <c r="J36" s="293"/>
      <c r="K36" s="293"/>
      <c r="L36" s="293"/>
      <c r="M36" s="293"/>
      <c r="N36" s="293"/>
      <c r="O36" s="293"/>
      <c r="P36" s="293"/>
      <c r="Q36" s="301"/>
      <c r="R36" s="301"/>
      <c r="S36" s="291"/>
      <c r="T36" s="291"/>
      <c r="U36" s="291"/>
      <c r="V36" s="291"/>
      <c r="W36" s="291"/>
      <c r="X36" s="291"/>
      <c r="Y36" s="291"/>
      <c r="Z36" s="291"/>
      <c r="AA36" s="291"/>
      <c r="AB36" s="291"/>
      <c r="AC36" s="291"/>
      <c r="AD36" s="291"/>
      <c r="AE36" s="291"/>
      <c r="AF36" s="291"/>
      <c r="AG36" s="291"/>
      <c r="AH36" s="291"/>
      <c r="AI36" s="291"/>
      <c r="AJ36" s="291"/>
      <c r="AK36" s="291"/>
      <c r="AL36" s="291"/>
      <c r="AM36" s="291"/>
      <c r="AN36" s="291"/>
      <c r="AO36" s="291"/>
      <c r="AP36" s="282"/>
    </row>
    <row r="37" ht="14.5" spans="1:42">
      <c r="A37" s="131"/>
      <c r="B37" s="292"/>
      <c r="C37" s="220"/>
      <c r="D37" s="220"/>
      <c r="E37" s="293"/>
      <c r="F37" s="293"/>
      <c r="G37" s="293"/>
      <c r="H37" s="293"/>
      <c r="I37" s="293"/>
      <c r="J37" s="293"/>
      <c r="K37" s="293"/>
      <c r="L37" s="293"/>
      <c r="M37" s="293"/>
      <c r="N37" s="293"/>
      <c r="O37" s="293"/>
      <c r="P37" s="293"/>
      <c r="Q37" s="301"/>
      <c r="R37" s="301"/>
      <c r="S37" s="291"/>
      <c r="T37" s="291"/>
      <c r="U37" s="291"/>
      <c r="V37" s="291"/>
      <c r="W37" s="291"/>
      <c r="X37" s="291"/>
      <c r="Y37" s="291"/>
      <c r="Z37" s="291"/>
      <c r="AA37" s="291"/>
      <c r="AB37" s="291"/>
      <c r="AC37" s="291"/>
      <c r="AD37" s="291"/>
      <c r="AE37" s="291"/>
      <c r="AF37" s="291"/>
      <c r="AG37" s="291"/>
      <c r="AH37" s="291"/>
      <c r="AI37" s="291"/>
      <c r="AJ37" s="291"/>
      <c r="AK37" s="291"/>
      <c r="AL37" s="291"/>
      <c r="AM37" s="291"/>
      <c r="AN37" s="291"/>
      <c r="AO37" s="291"/>
      <c r="AP37" s="282"/>
    </row>
    <row r="38" ht="14.5" spans="1:42">
      <c r="A38" s="131"/>
      <c r="B38" s="292"/>
      <c r="C38" s="220"/>
      <c r="D38" s="220"/>
      <c r="E38" s="293"/>
      <c r="F38" s="293"/>
      <c r="G38" s="293"/>
      <c r="H38" s="293"/>
      <c r="I38" s="293"/>
      <c r="J38" s="293"/>
      <c r="K38" s="293"/>
      <c r="L38" s="293"/>
      <c r="M38" s="293"/>
      <c r="N38" s="293"/>
      <c r="O38" s="293"/>
      <c r="P38" s="293"/>
      <c r="Q38" s="301"/>
      <c r="R38" s="301"/>
      <c r="S38" s="291"/>
      <c r="T38" s="291"/>
      <c r="U38" s="291"/>
      <c r="V38" s="291"/>
      <c r="W38" s="291"/>
      <c r="X38" s="291"/>
      <c r="Y38" s="291"/>
      <c r="Z38" s="291"/>
      <c r="AA38" s="291"/>
      <c r="AB38" s="291"/>
      <c r="AC38" s="291"/>
      <c r="AD38" s="291"/>
      <c r="AE38" s="291"/>
      <c r="AF38" s="291"/>
      <c r="AG38" s="291"/>
      <c r="AH38" s="291"/>
      <c r="AI38" s="291"/>
      <c r="AJ38" s="291"/>
      <c r="AK38" s="291"/>
      <c r="AL38" s="291"/>
      <c r="AM38" s="291"/>
      <c r="AN38" s="291"/>
      <c r="AO38" s="291"/>
      <c r="AP38" s="282"/>
    </row>
    <row r="39" ht="14.5" spans="1:42">
      <c r="A39" s="131"/>
      <c r="B39" s="294"/>
      <c r="C39" s="220"/>
      <c r="D39" s="220"/>
      <c r="E39" s="293"/>
      <c r="F39" s="293"/>
      <c r="G39" s="293"/>
      <c r="H39" s="293"/>
      <c r="I39" s="293"/>
      <c r="J39" s="293"/>
      <c r="K39" s="293"/>
      <c r="L39" s="293"/>
      <c r="M39" s="293"/>
      <c r="N39" s="293"/>
      <c r="O39" s="293"/>
      <c r="P39" s="293"/>
      <c r="Q39" s="301"/>
      <c r="R39" s="301"/>
      <c r="S39" s="291"/>
      <c r="T39" s="291"/>
      <c r="U39" s="291"/>
      <c r="V39" s="291"/>
      <c r="W39" s="291"/>
      <c r="X39" s="291"/>
      <c r="Y39" s="291"/>
      <c r="Z39" s="291"/>
      <c r="AA39" s="291"/>
      <c r="AB39" s="291"/>
      <c r="AC39" s="291"/>
      <c r="AD39" s="291"/>
      <c r="AE39" s="291"/>
      <c r="AF39" s="291"/>
      <c r="AG39" s="291"/>
      <c r="AH39" s="291"/>
      <c r="AI39" s="291"/>
      <c r="AJ39" s="291"/>
      <c r="AK39" s="291"/>
      <c r="AL39" s="291"/>
      <c r="AM39" s="291"/>
      <c r="AN39" s="291"/>
      <c r="AO39" s="291"/>
      <c r="AP39" s="282"/>
    </row>
    <row r="40" ht="14.5" spans="1:42">
      <c r="A40" s="131"/>
      <c r="B40" s="294"/>
      <c r="C40" s="220"/>
      <c r="D40" s="220"/>
      <c r="E40" s="293"/>
      <c r="F40" s="293"/>
      <c r="G40" s="293"/>
      <c r="H40" s="293"/>
      <c r="I40" s="293"/>
      <c r="J40" s="293"/>
      <c r="K40" s="293"/>
      <c r="L40" s="293"/>
      <c r="M40" s="293"/>
      <c r="N40" s="293"/>
      <c r="O40" s="293"/>
      <c r="P40" s="293"/>
      <c r="Q40" s="301"/>
      <c r="R40" s="30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82"/>
    </row>
    <row r="41" ht="14.5" spans="1:42">
      <c r="A41" s="131"/>
      <c r="B41" s="292"/>
      <c r="C41" s="220"/>
      <c r="D41" s="220"/>
      <c r="E41" s="293"/>
      <c r="F41" s="293"/>
      <c r="G41" s="293"/>
      <c r="H41" s="293"/>
      <c r="I41" s="293"/>
      <c r="J41" s="293"/>
      <c r="K41" s="293"/>
      <c r="L41" s="293"/>
      <c r="M41" s="293"/>
      <c r="N41" s="293"/>
      <c r="O41" s="293"/>
      <c r="P41" s="293"/>
      <c r="Q41" s="301"/>
      <c r="R41" s="301"/>
      <c r="S41" s="291"/>
      <c r="T41" s="291"/>
      <c r="U41" s="291"/>
      <c r="V41" s="291"/>
      <c r="W41" s="291"/>
      <c r="X41" s="291"/>
      <c r="Y41" s="291"/>
      <c r="Z41" s="291"/>
      <c r="AA41" s="291"/>
      <c r="AB41" s="291"/>
      <c r="AC41" s="291"/>
      <c r="AD41" s="291"/>
      <c r="AE41" s="291"/>
      <c r="AF41" s="291"/>
      <c r="AG41" s="291"/>
      <c r="AH41" s="291"/>
      <c r="AI41" s="291"/>
      <c r="AJ41" s="291"/>
      <c r="AK41" s="291"/>
      <c r="AL41" s="291"/>
      <c r="AM41" s="291"/>
      <c r="AN41" s="291"/>
      <c r="AO41" s="291"/>
      <c r="AP41" s="282"/>
    </row>
    <row r="42" ht="14.5" spans="1:42">
      <c r="A42" s="131"/>
      <c r="B42" s="292"/>
      <c r="C42" s="220"/>
      <c r="D42" s="220"/>
      <c r="E42" s="293"/>
      <c r="F42" s="293"/>
      <c r="G42" s="293"/>
      <c r="H42" s="293"/>
      <c r="I42" s="293"/>
      <c r="J42" s="293"/>
      <c r="K42" s="293"/>
      <c r="L42" s="293"/>
      <c r="M42" s="293"/>
      <c r="N42" s="293"/>
      <c r="O42" s="293"/>
      <c r="P42" s="293"/>
      <c r="Q42" s="301"/>
      <c r="R42" s="301"/>
      <c r="S42" s="291"/>
      <c r="T42" s="291"/>
      <c r="U42" s="291"/>
      <c r="V42" s="291"/>
      <c r="W42" s="291"/>
      <c r="X42" s="291"/>
      <c r="Y42" s="291"/>
      <c r="Z42" s="291"/>
      <c r="AA42" s="291"/>
      <c r="AB42" s="291"/>
      <c r="AC42" s="291"/>
      <c r="AD42" s="291"/>
      <c r="AE42" s="291"/>
      <c r="AF42" s="291"/>
      <c r="AG42" s="291"/>
      <c r="AH42" s="291"/>
      <c r="AI42" s="291"/>
      <c r="AJ42" s="291"/>
      <c r="AK42" s="291"/>
      <c r="AL42" s="291"/>
      <c r="AM42" s="291"/>
      <c r="AN42" s="291"/>
      <c r="AO42" s="291"/>
      <c r="AP42" s="282"/>
    </row>
    <row r="43" ht="14.5" spans="1:42">
      <c r="A43" s="131"/>
      <c r="B43" s="292"/>
      <c r="C43" s="220"/>
      <c r="D43" s="220"/>
      <c r="E43" s="293"/>
      <c r="F43" s="293"/>
      <c r="G43" s="293"/>
      <c r="H43" s="293"/>
      <c r="I43" s="293"/>
      <c r="J43" s="293"/>
      <c r="K43" s="293"/>
      <c r="L43" s="293"/>
      <c r="M43" s="293"/>
      <c r="N43" s="293"/>
      <c r="O43" s="293"/>
      <c r="P43" s="293"/>
      <c r="Q43" s="301"/>
      <c r="R43" s="301"/>
      <c r="S43" s="291"/>
      <c r="T43" s="291"/>
      <c r="U43" s="291"/>
      <c r="V43" s="291"/>
      <c r="W43" s="291"/>
      <c r="X43" s="291"/>
      <c r="Y43" s="291"/>
      <c r="Z43" s="291"/>
      <c r="AA43" s="291"/>
      <c r="AB43" s="291"/>
      <c r="AC43" s="291"/>
      <c r="AD43" s="291"/>
      <c r="AE43" s="291"/>
      <c r="AF43" s="291"/>
      <c r="AG43" s="291"/>
      <c r="AH43" s="291"/>
      <c r="AI43" s="291"/>
      <c r="AJ43" s="291"/>
      <c r="AK43" s="291"/>
      <c r="AL43" s="291"/>
      <c r="AM43" s="291"/>
      <c r="AN43" s="291"/>
      <c r="AO43" s="291"/>
      <c r="AP43" s="282"/>
    </row>
    <row r="44" ht="14.5" spans="1:42">
      <c r="A44" s="131"/>
      <c r="B44" s="292"/>
      <c r="C44" s="220"/>
      <c r="D44" s="220"/>
      <c r="E44" s="293"/>
      <c r="F44" s="293"/>
      <c r="G44" s="293"/>
      <c r="H44" s="293"/>
      <c r="I44" s="293"/>
      <c r="J44" s="293"/>
      <c r="K44" s="293"/>
      <c r="L44" s="293"/>
      <c r="M44" s="293"/>
      <c r="N44" s="293"/>
      <c r="O44" s="293"/>
      <c r="P44" s="293"/>
      <c r="Q44" s="301"/>
      <c r="R44" s="301"/>
      <c r="S44" s="291"/>
      <c r="T44" s="291"/>
      <c r="U44" s="291"/>
      <c r="V44" s="291"/>
      <c r="W44" s="291"/>
      <c r="X44" s="291"/>
      <c r="Y44" s="291"/>
      <c r="Z44" s="291"/>
      <c r="AA44" s="291"/>
      <c r="AB44" s="291"/>
      <c r="AC44" s="291"/>
      <c r="AD44" s="291"/>
      <c r="AE44" s="291"/>
      <c r="AF44" s="291"/>
      <c r="AG44" s="291"/>
      <c r="AH44" s="291"/>
      <c r="AI44" s="291"/>
      <c r="AJ44" s="291"/>
      <c r="AK44" s="291"/>
      <c r="AL44" s="291"/>
      <c r="AM44" s="291"/>
      <c r="AN44" s="291"/>
      <c r="AO44" s="291"/>
      <c r="AP44" s="282"/>
    </row>
    <row r="45" ht="14.5" spans="1:42">
      <c r="A45" s="131"/>
      <c r="B45" s="292"/>
      <c r="C45" s="220"/>
      <c r="D45" s="220"/>
      <c r="E45" s="293"/>
      <c r="F45" s="293"/>
      <c r="G45" s="293"/>
      <c r="H45" s="293"/>
      <c r="I45" s="293"/>
      <c r="J45" s="293"/>
      <c r="K45" s="293"/>
      <c r="L45" s="293"/>
      <c r="M45" s="293"/>
      <c r="N45" s="293"/>
      <c r="O45" s="293"/>
      <c r="P45" s="293"/>
      <c r="Q45" s="301"/>
      <c r="R45" s="301"/>
      <c r="S45" s="291"/>
      <c r="T45" s="291"/>
      <c r="U45" s="291"/>
      <c r="V45" s="291"/>
      <c r="W45" s="291"/>
      <c r="X45" s="291"/>
      <c r="Y45" s="291"/>
      <c r="Z45" s="291"/>
      <c r="AA45" s="291"/>
      <c r="AB45" s="291"/>
      <c r="AC45" s="291"/>
      <c r="AD45" s="291"/>
      <c r="AE45" s="291"/>
      <c r="AF45" s="291"/>
      <c r="AG45" s="291"/>
      <c r="AH45" s="291"/>
      <c r="AI45" s="291"/>
      <c r="AJ45" s="291"/>
      <c r="AK45" s="291"/>
      <c r="AL45" s="291"/>
      <c r="AM45" s="291"/>
      <c r="AN45" s="291"/>
      <c r="AO45" s="291"/>
      <c r="AP45" s="28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workbookViewId="0">
      <selection activeCell="D29" sqref="D2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2" t="s">
        <v>242</v>
      </c>
      <c r="B1" s="263"/>
      <c r="C1" s="263"/>
      <c r="D1" s="263"/>
      <c r="E1" s="263"/>
      <c r="F1" s="263"/>
      <c r="G1" s="263"/>
      <c r="H1" s="263"/>
      <c r="I1" s="273" t="s">
        <v>243</v>
      </c>
    </row>
    <row r="3" ht="14.5" spans="2:16">
      <c r="B3" s="46"/>
      <c r="C3" s="45" t="s">
        <v>244</v>
      </c>
      <c r="D3" s="46"/>
      <c r="F3" s="46"/>
      <c r="G3" s="46"/>
      <c r="H3" s="46"/>
      <c r="I3" s="46"/>
      <c r="J3" s="46"/>
      <c r="K3" s="46"/>
      <c r="L3" s="46"/>
      <c r="M3" s="46"/>
      <c r="N3" s="91"/>
      <c r="O3" s="46"/>
      <c r="P3" s="46"/>
    </row>
    <row r="4" ht="15.25" spans="2:16">
      <c r="B4" s="47" t="s">
        <v>14</v>
      </c>
      <c r="C4" s="47" t="s">
        <v>245</v>
      </c>
      <c r="D4" s="71" t="s">
        <v>15</v>
      </c>
      <c r="E4" s="71" t="s">
        <v>16</v>
      </c>
      <c r="F4" s="71" t="s">
        <v>17</v>
      </c>
      <c r="G4" s="71" t="s">
        <v>18</v>
      </c>
      <c r="H4" s="71" t="s">
        <v>19</v>
      </c>
      <c r="I4" s="71" t="s">
        <v>20</v>
      </c>
      <c r="J4" s="71" t="s">
        <v>21</v>
      </c>
      <c r="M4" s="86"/>
      <c r="N4" s="86"/>
      <c r="O4" s="86"/>
      <c r="P4" s="86"/>
    </row>
    <row r="5" ht="14.5" spans="2:16">
      <c r="B5" s="264" t="s">
        <v>94</v>
      </c>
      <c r="C5" s="51"/>
      <c r="D5" s="265">
        <f>1600/3/25</f>
        <v>21.3333333333333</v>
      </c>
      <c r="E5" s="256">
        <f>attached_School_bus!CR31</f>
        <v>21.8418750089648</v>
      </c>
      <c r="F5" s="256">
        <f>attached_School_bus!DP31</f>
        <v>21.8605044623345</v>
      </c>
      <c r="G5" s="256">
        <f>attached_School_bus!EN31</f>
        <v>20.593830121578</v>
      </c>
      <c r="H5" s="256">
        <f>attached_School_bus!FL31</f>
        <v>25.2302926550909</v>
      </c>
      <c r="I5" s="256">
        <f>attached_School_bus!GJ31</f>
        <v>22.0360635563177</v>
      </c>
      <c r="J5" s="256">
        <f>attached_School_bus!HH31</f>
        <v>20.9204289037765</v>
      </c>
      <c r="M5" s="88"/>
      <c r="N5" s="88"/>
      <c r="O5" s="88"/>
      <c r="P5" s="88"/>
    </row>
    <row r="6" ht="14.5" spans="2:16">
      <c r="B6" s="220" t="s">
        <v>92</v>
      </c>
      <c r="C6" s="51"/>
      <c r="D6" s="256">
        <f t="shared" ref="D6:J6" si="0">D5</f>
        <v>21.3333333333333</v>
      </c>
      <c r="E6" s="256">
        <f t="shared" si="0"/>
        <v>21.8418750089648</v>
      </c>
      <c r="F6" s="256">
        <f t="shared" si="0"/>
        <v>21.8605044623345</v>
      </c>
      <c r="G6" s="256">
        <f t="shared" si="0"/>
        <v>20.593830121578</v>
      </c>
      <c r="H6" s="256">
        <f t="shared" si="0"/>
        <v>25.2302926550909</v>
      </c>
      <c r="I6" s="256">
        <f t="shared" si="0"/>
        <v>22.0360635563177</v>
      </c>
      <c r="J6" s="256">
        <f t="shared" si="0"/>
        <v>20.9204289037765</v>
      </c>
      <c r="K6" s="63" t="s">
        <v>246</v>
      </c>
      <c r="L6" s="63" t="s">
        <v>246</v>
      </c>
      <c r="M6" s="88"/>
      <c r="N6" s="88"/>
      <c r="O6" s="88"/>
      <c r="P6" s="88"/>
    </row>
    <row r="7" ht="14.5" spans="2:11">
      <c r="B7" s="264" t="s">
        <v>96</v>
      </c>
      <c r="C7" s="51"/>
      <c r="D7" s="256">
        <f>905/2/44</f>
        <v>10.2840909090909</v>
      </c>
      <c r="E7" s="256">
        <f>attached_Urban_bus!CR33</f>
        <v>11.7891087273474</v>
      </c>
      <c r="F7" s="256">
        <f>attached_Urban_bus!DP33</f>
        <v>11.88703311674</v>
      </c>
      <c r="G7" s="256">
        <f>attached_Urban_bus!EN33</f>
        <v>9.7167457954454</v>
      </c>
      <c r="H7" s="256">
        <f>attached_Urban_bus!FL33</f>
        <v>15.8787441356911</v>
      </c>
      <c r="I7" s="256">
        <f>attached_Urban_bus!GJ33</f>
        <v>12.4873365440065</v>
      </c>
      <c r="J7" s="256">
        <f>attached_Urban_bus!HH33</f>
        <v>11.5259847732539</v>
      </c>
      <c r="K7" s="267"/>
    </row>
    <row r="8" ht="14.5" spans="2:11">
      <c r="B8" s="220" t="s">
        <v>95</v>
      </c>
      <c r="C8" s="51"/>
      <c r="D8" s="256">
        <f t="shared" ref="D8:J8" si="1">D7</f>
        <v>10.2840909090909</v>
      </c>
      <c r="E8" s="256">
        <f t="shared" si="1"/>
        <v>11.7891087273474</v>
      </c>
      <c r="F8" s="256">
        <f t="shared" si="1"/>
        <v>11.88703311674</v>
      </c>
      <c r="G8" s="256">
        <f t="shared" si="1"/>
        <v>9.7167457954454</v>
      </c>
      <c r="H8" s="256">
        <f t="shared" si="1"/>
        <v>15.8787441356911</v>
      </c>
      <c r="I8" s="256">
        <f t="shared" si="1"/>
        <v>12.4873365440065</v>
      </c>
      <c r="J8" s="256">
        <f t="shared" si="1"/>
        <v>11.5259847732539</v>
      </c>
      <c r="K8" s="267"/>
    </row>
    <row r="9" s="53" customFormat="1" ht="14.5" spans="2:11">
      <c r="B9" s="264" t="s">
        <v>98</v>
      </c>
      <c r="D9" s="256">
        <f>207/(5*5/95)/39</f>
        <v>20.1692307692308</v>
      </c>
      <c r="E9" s="256">
        <f>'attached_Inter-city_bus'!CR27</f>
        <v>19.3516333374736</v>
      </c>
      <c r="F9" s="256">
        <f>'attached_Inter-city_bus'!DP27</f>
        <v>15.3255534510499</v>
      </c>
      <c r="G9" s="256">
        <f>'attached_Inter-city_bus'!EN27</f>
        <v>14.5192021706934</v>
      </c>
      <c r="H9" s="256">
        <f>'attached_Inter-city_bus'!FL27</f>
        <v>19.8590296577541</v>
      </c>
      <c r="I9" s="256">
        <f>'attached_Inter-city_bus'!GJ27</f>
        <v>14.6365843210053</v>
      </c>
      <c r="J9" s="256">
        <f>'attached_Inter-city_bus'!HH27</f>
        <v>10.8043408873284</v>
      </c>
      <c r="K9" s="56"/>
    </row>
    <row r="10" s="53" customFormat="1" ht="15.25" spans="2:13">
      <c r="B10" s="220" t="s">
        <v>97</v>
      </c>
      <c r="D10" s="256">
        <f t="shared" ref="D10:J10" si="2">D9</f>
        <v>20.1692307692308</v>
      </c>
      <c r="E10" s="256">
        <f t="shared" si="2"/>
        <v>19.3516333374736</v>
      </c>
      <c r="F10" s="256">
        <f t="shared" si="2"/>
        <v>15.3255534510499</v>
      </c>
      <c r="G10" s="256">
        <f t="shared" si="2"/>
        <v>14.5192021706934</v>
      </c>
      <c r="H10" s="256">
        <f t="shared" si="2"/>
        <v>19.8590296577541</v>
      </c>
      <c r="I10" s="256">
        <f t="shared" si="2"/>
        <v>14.6365843210053</v>
      </c>
      <c r="J10" s="256">
        <f t="shared" si="2"/>
        <v>10.8043408873284</v>
      </c>
      <c r="K10" s="86"/>
      <c r="L10" s="86"/>
      <c r="M10" s="86"/>
    </row>
    <row r="11" ht="75.75" spans="2:23">
      <c r="B11" s="264" t="s">
        <v>84</v>
      </c>
      <c r="C11" s="266"/>
      <c r="D11" s="256">
        <f>'Product of ACTFLO &amp; AFA'!T16/AFA_000kmPerVeh_AFA!E11</f>
        <v>1.66174865804799</v>
      </c>
      <c r="E11" s="256">
        <f>'Product of ACTFLO &amp; AFA'!U16/AFA_000kmPerVeh_AFA!F11</f>
        <v>1.7016632016632</v>
      </c>
      <c r="F11" s="256">
        <f>'Product of ACTFLO &amp; AFA'!V16/AFA_000kmPerVeh_AFA!G11</f>
        <v>1.82386486681585</v>
      </c>
      <c r="G11" s="256">
        <f>'Product of ACTFLO &amp; AFA'!W16/AFA_000kmPerVeh_AFA!H11</f>
        <v>1.67839506172839</v>
      </c>
      <c r="H11" s="256">
        <f>'Product of ACTFLO &amp; AFA'!X16/AFA_000kmPerVeh_AFA!I11</f>
        <v>1.70008680555556</v>
      </c>
      <c r="I11" s="256">
        <f>'Product of ACTFLO &amp; AFA'!Y16/AFA_000kmPerVeh_AFA!J11</f>
        <v>1.67628224310252</v>
      </c>
      <c r="J11" s="256">
        <f>'Product of ACTFLO &amp; AFA'!Z16/AFA_000kmPerVeh_AFA!K11</f>
        <v>1.75384180790961</v>
      </c>
      <c r="K11" s="63"/>
      <c r="L11" s="274" t="s">
        <v>247</v>
      </c>
      <c r="M11" s="274" t="s">
        <v>248</v>
      </c>
      <c r="N11" s="274" t="s">
        <v>249</v>
      </c>
      <c r="O11" s="274" t="s">
        <v>250</v>
      </c>
      <c r="P11" s="275"/>
      <c r="Q11" s="277" t="s">
        <v>251</v>
      </c>
      <c r="R11" s="275"/>
      <c r="S11" s="275"/>
      <c r="T11" s="275"/>
      <c r="U11" s="275"/>
      <c r="V11" s="275"/>
      <c r="W11" s="275"/>
    </row>
    <row r="12" ht="63.25" spans="2:23">
      <c r="B12" s="264" t="s">
        <v>85</v>
      </c>
      <c r="C12" s="266"/>
      <c r="D12" s="256">
        <f>'Product of ACTFLO &amp; AFA'!T17/AFA_000kmPerVeh_AFA!E12</f>
        <v>1.66174865804799</v>
      </c>
      <c r="E12" s="256">
        <f>'Product of ACTFLO &amp; AFA'!U17/AFA_000kmPerVeh_AFA!F12</f>
        <v>1.7016632016632</v>
      </c>
      <c r="F12" s="256">
        <f>'Product of ACTFLO &amp; AFA'!V17/AFA_000kmPerVeh_AFA!G12</f>
        <v>1.82386486681585</v>
      </c>
      <c r="G12" s="256">
        <f>'Product of ACTFLO &amp; AFA'!W17/AFA_000kmPerVeh_AFA!H12</f>
        <v>1.67839506172839</v>
      </c>
      <c r="H12" s="256">
        <f>'Product of ACTFLO &amp; AFA'!X17/AFA_000kmPerVeh_AFA!I12</f>
        <v>1.70008680555556</v>
      </c>
      <c r="I12" s="256">
        <f>'Product of ACTFLO &amp; AFA'!Y17/AFA_000kmPerVeh_AFA!J12</f>
        <v>1.67628224310252</v>
      </c>
      <c r="J12" s="256">
        <f>'Product of ACTFLO &amp; AFA'!Z17/AFA_000kmPerVeh_AFA!K12</f>
        <v>1.75384180790961</v>
      </c>
      <c r="K12" s="115"/>
      <c r="L12" s="274" t="s">
        <v>252</v>
      </c>
      <c r="M12" s="274" t="s">
        <v>248</v>
      </c>
      <c r="N12" s="274" t="s">
        <v>253</v>
      </c>
      <c r="O12" s="274" t="s">
        <v>254</v>
      </c>
      <c r="P12" s="275"/>
      <c r="Q12" s="275"/>
      <c r="R12" s="275"/>
      <c r="S12" s="275"/>
      <c r="T12" s="275"/>
      <c r="U12" s="275"/>
      <c r="V12" s="275"/>
      <c r="W12" s="275"/>
    </row>
    <row r="13" s="261" customFormat="1" ht="14.5" spans="1:23">
      <c r="A13" s="54"/>
      <c r="B13" s="251" t="s">
        <v>87</v>
      </c>
      <c r="C13" s="267"/>
      <c r="D13" s="256">
        <f>'Product of ACTFLO &amp; AFA'!T18/AFA_000kmPerVeh_AFA!E13</f>
        <v>0.516272634667721</v>
      </c>
      <c r="E13" s="256">
        <f>'Product of ACTFLO &amp; AFA'!U18/AFA_000kmPerVeh_AFA!F13</f>
        <v>0.559220679012344</v>
      </c>
      <c r="F13" s="256">
        <f>'Product of ACTFLO &amp; AFA'!V18/AFA_000kmPerVeh_AFA!G13</f>
        <v>0.583743315508021</v>
      </c>
      <c r="G13" s="256">
        <f>'Product of ACTFLO &amp; AFA'!W18/AFA_000kmPerVeh_AFA!H13</f>
        <v>0.534553775743705</v>
      </c>
      <c r="H13" s="256">
        <f>'Product of ACTFLO &amp; AFA'!X18/AFA_000kmPerVeh_AFA!I13</f>
        <v>0.566877303844128</v>
      </c>
      <c r="I13" s="256">
        <f>'Product of ACTFLO &amp; AFA'!Y18/AFA_000kmPerVeh_AFA!J13</f>
        <v>0.581632653061224</v>
      </c>
      <c r="J13" s="256">
        <f>'Product of ACTFLO &amp; AFA'!Z18/AFA_000kmPerVeh_AFA!K13</f>
        <v>0.576731220657277</v>
      </c>
      <c r="K13" s="54"/>
      <c r="L13" s="275" t="s">
        <v>255</v>
      </c>
      <c r="M13" s="275" t="s">
        <v>256</v>
      </c>
      <c r="N13" s="275"/>
      <c r="O13" s="275"/>
      <c r="P13" s="275"/>
      <c r="Q13" s="275"/>
      <c r="R13" s="275"/>
      <c r="S13" s="275"/>
      <c r="T13" s="275"/>
      <c r="U13" s="275"/>
      <c r="V13" s="275"/>
      <c r="W13" s="275"/>
    </row>
    <row r="14" ht="14.5" spans="1:23">
      <c r="A14" s="54"/>
      <c r="B14" s="251" t="s">
        <v>88</v>
      </c>
      <c r="C14" s="267"/>
      <c r="D14" s="256">
        <f>'Product of ACTFLO &amp; AFA'!T19/AFA_000kmPerVeh_AFA!E14</f>
        <v>0.926103583258056</v>
      </c>
      <c r="E14" s="256">
        <f>'Product of ACTFLO &amp; AFA'!U19/AFA_000kmPerVeh_AFA!F14</f>
        <v>0.905296681193432</v>
      </c>
      <c r="F14" s="256">
        <f>'Product of ACTFLO &amp; AFA'!V19/AFA_000kmPerVeh_AFA!G14</f>
        <v>0.945064023130939</v>
      </c>
      <c r="G14" s="256">
        <f>'Product of ACTFLO &amp; AFA'!W19/AFA_000kmPerVeh_AFA!H14</f>
        <v>0.841485507246375</v>
      </c>
      <c r="H14" s="256">
        <f>'Product of ACTFLO &amp; AFA'!X19/AFA_000kmPerVeh_AFA!I14</f>
        <v>0.997550353837777</v>
      </c>
      <c r="I14" s="256">
        <f>'Product of ACTFLO &amp; AFA'!Y19/AFA_000kmPerVeh_AFA!J14</f>
        <v>1.23517786561265</v>
      </c>
      <c r="J14" s="256">
        <f>'Product of ACTFLO &amp; AFA'!Z19/AFA_000kmPerVeh_AFA!K14</f>
        <v>1.2319218980588</v>
      </c>
      <c r="K14" s="54"/>
      <c r="L14" s="275" t="s">
        <v>257</v>
      </c>
      <c r="M14" s="275"/>
      <c r="N14" s="275"/>
      <c r="O14" s="275"/>
      <c r="P14" s="275"/>
      <c r="Q14" s="275"/>
      <c r="R14" s="275"/>
      <c r="S14" s="275"/>
      <c r="T14" s="275"/>
      <c r="U14" s="275"/>
      <c r="V14" s="275"/>
      <c r="W14" s="275"/>
    </row>
    <row r="15" s="261" customFormat="1" ht="14.5" spans="1:23">
      <c r="A15" s="54"/>
      <c r="B15" s="251" t="s">
        <v>89</v>
      </c>
      <c r="C15" s="267"/>
      <c r="D15" s="256">
        <f>'Product of ACTFLO &amp; AFA'!T20/AFA_000kmPerVeh_AFA!E15</f>
        <v>0.273276467190902</v>
      </c>
      <c r="E15" s="256">
        <f>'Product of ACTFLO &amp; AFA'!U20/AFA_000kmPerVeh_AFA!F15</f>
        <v>0.202360434619708</v>
      </c>
      <c r="F15" s="256">
        <f>'Product of ACTFLO &amp; AFA'!V20/AFA_000kmPerVeh_AFA!G15</f>
        <v>0.193308550185874</v>
      </c>
      <c r="G15" s="256">
        <f>'Product of ACTFLO &amp; AFA'!W20/AFA_000kmPerVeh_AFA!H15</f>
        <v>0.194188963210702</v>
      </c>
      <c r="H15" s="256">
        <f>'Product of ACTFLO &amp; AFA'!X20/AFA_000kmPerVeh_AFA!I15</f>
        <v>0.378381168697088</v>
      </c>
      <c r="I15" s="256">
        <f>'Product of ACTFLO &amp; AFA'!Y20/AFA_000kmPerVeh_AFA!J15</f>
        <v>0.424592391304348</v>
      </c>
      <c r="J15" s="256">
        <f>'Product of ACTFLO &amp; AFA'!Z20/AFA_000kmPerVeh_AFA!K15</f>
        <v>0.56668407310705</v>
      </c>
      <c r="K15" s="54"/>
      <c r="L15" s="275" t="s">
        <v>258</v>
      </c>
      <c r="M15" s="275" t="s">
        <v>259</v>
      </c>
      <c r="N15" s="275"/>
      <c r="O15" s="275"/>
      <c r="P15" s="275"/>
      <c r="Q15" s="275"/>
      <c r="R15" s="275"/>
      <c r="S15" s="275"/>
      <c r="T15" s="275"/>
      <c r="U15" s="275"/>
      <c r="V15" s="275"/>
      <c r="W15" s="275"/>
    </row>
    <row r="16" ht="14.5" spans="2:23">
      <c r="B16" s="264" t="s">
        <v>90</v>
      </c>
      <c r="D16" s="256">
        <f>attached_motorcycle_stock!X20</f>
        <v>1.15837131535249</v>
      </c>
      <c r="E16" s="256">
        <f>attached_motorcycle_stock!DP16</f>
        <v>1.20132011435283</v>
      </c>
      <c r="F16" s="256">
        <f>attached_motorcycle_stock!EN16</f>
        <v>1.20481927710843</v>
      </c>
      <c r="G16" s="256">
        <f>attached_motorcycle_stock!FL16</f>
        <v>1.21199529053259</v>
      </c>
      <c r="H16" s="256">
        <f>attached_motorcycle_stock!GJ16</f>
        <v>1.16369278510473</v>
      </c>
      <c r="I16" s="256">
        <f>attached_motorcycle_stock!HH16</f>
        <v>1.20229815542788</v>
      </c>
      <c r="J16" s="256">
        <f>attached_motorcycle_stock!IF16</f>
        <v>1.19681500659469</v>
      </c>
      <c r="K16" s="54"/>
      <c r="L16" s="275"/>
      <c r="M16" s="275"/>
      <c r="N16" s="275"/>
      <c r="O16" s="275"/>
      <c r="P16" s="275"/>
      <c r="Q16" s="275"/>
      <c r="R16" s="275"/>
      <c r="S16" s="275"/>
      <c r="T16" s="275"/>
      <c r="U16" s="275"/>
      <c r="V16" s="275"/>
      <c r="W16" s="275"/>
    </row>
    <row r="17" ht="14.5" spans="2:23">
      <c r="B17" s="264" t="s">
        <v>99</v>
      </c>
      <c r="D17" s="256">
        <f>19798/807/15.477</f>
        <v>1.58511582802766</v>
      </c>
      <c r="E17" s="256">
        <f>attached_Car!CR31</f>
        <v>1.58599357826457</v>
      </c>
      <c r="F17" s="256">
        <f>attached_Car!DP31</f>
        <v>1.58611380426514</v>
      </c>
      <c r="G17" s="256">
        <f>attached_Car!EN31</f>
        <v>1.5873444933123</v>
      </c>
      <c r="H17" s="256">
        <f>attached_Car!FL31</f>
        <v>1.58465719198746</v>
      </c>
      <c r="I17" s="256">
        <f>attached_Car!GJ31</f>
        <v>1.58584358013974</v>
      </c>
      <c r="J17" s="256">
        <f>attached_Car!HH31</f>
        <v>1.58620631621465</v>
      </c>
      <c r="K17" s="54"/>
      <c r="L17" s="275"/>
      <c r="M17" s="275"/>
      <c r="N17" s="275"/>
      <c r="O17" s="275"/>
      <c r="P17" s="275"/>
      <c r="Q17" s="275"/>
      <c r="R17" s="275"/>
      <c r="S17" s="275"/>
      <c r="T17" s="275"/>
      <c r="U17" s="275"/>
      <c r="V17" s="275"/>
      <c r="W17" s="275"/>
    </row>
    <row r="18" ht="14.5" spans="2:23">
      <c r="B18" s="220" t="s">
        <v>100</v>
      </c>
      <c r="D18" s="256">
        <f t="shared" ref="D18:J21" si="3">D17</f>
        <v>1.58511582802766</v>
      </c>
      <c r="E18" s="256">
        <f t="shared" si="3"/>
        <v>1.58599357826457</v>
      </c>
      <c r="F18" s="256">
        <f t="shared" si="3"/>
        <v>1.58611380426514</v>
      </c>
      <c r="G18" s="256">
        <f t="shared" si="3"/>
        <v>1.5873444933123</v>
      </c>
      <c r="H18" s="256">
        <f t="shared" si="3"/>
        <v>1.58465719198746</v>
      </c>
      <c r="I18" s="256">
        <f t="shared" si="3"/>
        <v>1.58584358013974</v>
      </c>
      <c r="J18" s="256">
        <f t="shared" si="3"/>
        <v>1.58620631621465</v>
      </c>
      <c r="K18" s="54"/>
      <c r="L18" s="275"/>
      <c r="M18" s="275"/>
      <c r="N18" s="275"/>
      <c r="O18" s="275"/>
      <c r="P18" s="275"/>
      <c r="Q18" s="275"/>
      <c r="R18" s="275"/>
      <c r="S18" s="275"/>
      <c r="T18" s="275"/>
      <c r="U18" s="275"/>
      <c r="V18" s="275"/>
      <c r="W18" s="275"/>
    </row>
    <row r="19" ht="14.5" spans="2:23">
      <c r="B19" s="264" t="s">
        <v>22</v>
      </c>
      <c r="D19" s="256">
        <f t="shared" si="3"/>
        <v>1.58511582802766</v>
      </c>
      <c r="E19" s="256">
        <f t="shared" si="3"/>
        <v>1.58599357826457</v>
      </c>
      <c r="F19" s="256">
        <f t="shared" si="3"/>
        <v>1.58611380426514</v>
      </c>
      <c r="G19" s="256">
        <f t="shared" si="3"/>
        <v>1.5873444933123</v>
      </c>
      <c r="H19" s="256">
        <f t="shared" si="3"/>
        <v>1.58465719198746</v>
      </c>
      <c r="I19" s="256">
        <f t="shared" si="3"/>
        <v>1.58584358013974</v>
      </c>
      <c r="J19" s="256">
        <f t="shared" si="3"/>
        <v>1.58620631621465</v>
      </c>
      <c r="L19" s="275"/>
      <c r="M19" s="275"/>
      <c r="N19" s="275"/>
      <c r="O19" s="275"/>
      <c r="P19" s="275"/>
      <c r="Q19" s="275"/>
      <c r="R19" s="275"/>
      <c r="S19" s="275"/>
      <c r="T19" s="275"/>
      <c r="U19" s="275"/>
      <c r="V19" s="275"/>
      <c r="W19" s="275"/>
    </row>
    <row r="20" ht="14.5" spans="2:23">
      <c r="B20" s="264" t="s">
        <v>24</v>
      </c>
      <c r="D20" s="256">
        <f t="shared" si="3"/>
        <v>1.58511582802766</v>
      </c>
      <c r="E20" s="256">
        <f t="shared" si="3"/>
        <v>1.58599357826457</v>
      </c>
      <c r="F20" s="256">
        <f t="shared" si="3"/>
        <v>1.58611380426514</v>
      </c>
      <c r="G20" s="256">
        <f t="shared" si="3"/>
        <v>1.5873444933123</v>
      </c>
      <c r="H20" s="256">
        <f t="shared" si="3"/>
        <v>1.58465719198746</v>
      </c>
      <c r="I20" s="256">
        <f t="shared" si="3"/>
        <v>1.58584358013974</v>
      </c>
      <c r="J20" s="256">
        <f t="shared" si="3"/>
        <v>1.58620631621465</v>
      </c>
      <c r="L20" s="275"/>
      <c r="M20" s="275"/>
      <c r="N20" s="275"/>
      <c r="O20" s="275"/>
      <c r="P20" s="275"/>
      <c r="Q20" s="275"/>
      <c r="R20" s="275"/>
      <c r="S20" s="275"/>
      <c r="T20" s="275"/>
      <c r="U20" s="275"/>
      <c r="V20" s="275"/>
      <c r="W20" s="275"/>
    </row>
    <row r="21" ht="14.5" spans="2:23">
      <c r="B21" s="264" t="s">
        <v>28</v>
      </c>
      <c r="D21" s="256">
        <f t="shared" si="3"/>
        <v>1.58511582802766</v>
      </c>
      <c r="E21" s="256">
        <f t="shared" si="3"/>
        <v>1.58599357826457</v>
      </c>
      <c r="F21" s="256">
        <f t="shared" si="3"/>
        <v>1.58611380426514</v>
      </c>
      <c r="G21" s="256">
        <f t="shared" si="3"/>
        <v>1.5873444933123</v>
      </c>
      <c r="H21" s="256">
        <f t="shared" si="3"/>
        <v>1.58465719198746</v>
      </c>
      <c r="I21" s="256">
        <f t="shared" si="3"/>
        <v>1.58584358013974</v>
      </c>
      <c r="J21" s="256">
        <f t="shared" si="3"/>
        <v>1.58620631621465</v>
      </c>
      <c r="L21" s="275"/>
      <c r="M21" s="275"/>
      <c r="N21" s="275"/>
      <c r="O21" s="275"/>
      <c r="P21" s="275"/>
      <c r="Q21" s="275"/>
      <c r="R21" s="275"/>
      <c r="S21" s="275"/>
      <c r="T21" s="275"/>
      <c r="U21" s="275"/>
      <c r="V21" s="275"/>
      <c r="W21" s="275"/>
    </row>
    <row r="22" ht="14.5" spans="2:10">
      <c r="B22" s="264" t="s">
        <v>29</v>
      </c>
      <c r="D22" s="256">
        <f>D12</f>
        <v>1.66174865804799</v>
      </c>
      <c r="E22" s="256">
        <f t="shared" ref="E22:J22" si="4">E12</f>
        <v>1.7016632016632</v>
      </c>
      <c r="F22" s="256">
        <f t="shared" si="4"/>
        <v>1.82386486681585</v>
      </c>
      <c r="G22" s="256">
        <f t="shared" si="4"/>
        <v>1.67839506172839</v>
      </c>
      <c r="H22" s="256">
        <f t="shared" si="4"/>
        <v>1.70008680555556</v>
      </c>
      <c r="I22" s="256">
        <f t="shared" si="4"/>
        <v>1.67628224310252</v>
      </c>
      <c r="J22" s="256">
        <f t="shared" si="4"/>
        <v>1.75384180790961</v>
      </c>
    </row>
    <row r="23" ht="14.5" spans="2:10">
      <c r="B23" s="264" t="s">
        <v>30</v>
      </c>
      <c r="D23" s="256">
        <f>D22</f>
        <v>1.66174865804799</v>
      </c>
      <c r="E23" s="256">
        <f t="shared" ref="E23:J23" si="5">E22</f>
        <v>1.7016632016632</v>
      </c>
      <c r="F23" s="256">
        <f t="shared" si="5"/>
        <v>1.82386486681585</v>
      </c>
      <c r="G23" s="256">
        <f t="shared" si="5"/>
        <v>1.67839506172839</v>
      </c>
      <c r="H23" s="256">
        <f t="shared" si="5"/>
        <v>1.70008680555556</v>
      </c>
      <c r="I23" s="256">
        <f t="shared" si="5"/>
        <v>1.67628224310252</v>
      </c>
      <c r="J23" s="256">
        <f t="shared" si="5"/>
        <v>1.75384180790961</v>
      </c>
    </row>
    <row r="24" ht="14.5" spans="2:10">
      <c r="B24" s="264" t="s">
        <v>32</v>
      </c>
      <c r="D24" s="256">
        <f>D23</f>
        <v>1.66174865804799</v>
      </c>
      <c r="E24" s="256">
        <f t="shared" ref="E24:J24" si="6">E23</f>
        <v>1.7016632016632</v>
      </c>
      <c r="F24" s="256">
        <f t="shared" si="6"/>
        <v>1.82386486681585</v>
      </c>
      <c r="G24" s="256">
        <f t="shared" si="6"/>
        <v>1.67839506172839</v>
      </c>
      <c r="H24" s="256">
        <f t="shared" si="6"/>
        <v>1.70008680555556</v>
      </c>
      <c r="I24" s="256">
        <f t="shared" si="6"/>
        <v>1.67628224310252</v>
      </c>
      <c r="J24" s="256">
        <f t="shared" si="6"/>
        <v>1.75384180790961</v>
      </c>
    </row>
    <row r="25" ht="14.5" spans="4:13">
      <c r="D25" s="255"/>
      <c r="E25" s="170"/>
      <c r="F25" s="170"/>
      <c r="G25" s="268"/>
      <c r="H25" s="268"/>
      <c r="I25" s="268"/>
      <c r="J25" s="268"/>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260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261</v>
      </c>
      <c r="E30" s="51"/>
      <c r="F30" s="51"/>
      <c r="G30" s="51"/>
      <c r="H30" s="51"/>
      <c r="I30" s="51"/>
      <c r="J30" s="51"/>
      <c r="K30" s="51"/>
      <c r="L30" s="63"/>
      <c r="M30" s="63"/>
    </row>
    <row r="31" s="134" customFormat="1" ht="15.25" spans="2:13">
      <c r="B31" s="269" t="s">
        <v>14</v>
      </c>
      <c r="C31" s="269" t="s">
        <v>73</v>
      </c>
      <c r="D31" s="269" t="s">
        <v>74</v>
      </c>
      <c r="E31" s="270" t="s">
        <v>15</v>
      </c>
      <c r="F31" s="270" t="s">
        <v>16</v>
      </c>
      <c r="G31" s="270" t="s">
        <v>17</v>
      </c>
      <c r="H31" s="270" t="s">
        <v>18</v>
      </c>
      <c r="I31" s="270" t="s">
        <v>19</v>
      </c>
      <c r="J31" s="270" t="s">
        <v>20</v>
      </c>
      <c r="K31" s="270" t="s">
        <v>21</v>
      </c>
      <c r="L31" s="276"/>
      <c r="M31" s="276"/>
    </row>
    <row r="32" ht="14.5" spans="2:11">
      <c r="B32" s="271" t="s">
        <v>84</v>
      </c>
      <c r="C32" s="51" t="s">
        <v>76</v>
      </c>
      <c r="D32" s="51" t="s">
        <v>77</v>
      </c>
      <c r="E32" s="272">
        <v>0.001</v>
      </c>
      <c r="F32" s="272">
        <v>0.001</v>
      </c>
      <c r="G32" s="272">
        <v>0.001</v>
      </c>
      <c r="H32" s="272">
        <v>0.001</v>
      </c>
      <c r="I32" s="272">
        <v>0.001</v>
      </c>
      <c r="J32" s="272">
        <v>0.001</v>
      </c>
      <c r="K32" s="272">
        <v>0.001</v>
      </c>
    </row>
    <row r="33" ht="14.5" spans="2:11">
      <c r="B33" s="271" t="s">
        <v>85</v>
      </c>
      <c r="C33" s="51" t="s">
        <v>86</v>
      </c>
      <c r="D33" s="51" t="s">
        <v>77</v>
      </c>
      <c r="E33" s="272">
        <v>0.001</v>
      </c>
      <c r="F33" s="272">
        <v>0.001</v>
      </c>
      <c r="G33" s="272">
        <v>0.001</v>
      </c>
      <c r="H33" s="272">
        <v>0.001</v>
      </c>
      <c r="I33" s="272">
        <v>0.001</v>
      </c>
      <c r="J33" s="272">
        <v>0.001</v>
      </c>
      <c r="K33" s="272">
        <v>0.001</v>
      </c>
    </row>
    <row r="34" ht="14.5" spans="2:11">
      <c r="B34" s="271" t="s">
        <v>87</v>
      </c>
      <c r="C34" s="51" t="s">
        <v>76</v>
      </c>
      <c r="D34" s="51" t="s">
        <v>77</v>
      </c>
      <c r="E34" s="272">
        <v>0.001</v>
      </c>
      <c r="F34" s="272">
        <v>0.001</v>
      </c>
      <c r="G34" s="272">
        <v>0.001</v>
      </c>
      <c r="H34" s="272">
        <v>0.001</v>
      </c>
      <c r="I34" s="272">
        <v>0.001</v>
      </c>
      <c r="J34" s="272">
        <v>0.001</v>
      </c>
      <c r="K34" s="272">
        <v>0.001</v>
      </c>
    </row>
    <row r="35" ht="14.5" spans="2:11">
      <c r="B35" s="271" t="s">
        <v>88</v>
      </c>
      <c r="C35" s="51" t="s">
        <v>76</v>
      </c>
      <c r="D35" s="51" t="s">
        <v>77</v>
      </c>
      <c r="E35" s="272">
        <v>0.001</v>
      </c>
      <c r="F35" s="272">
        <v>0.001</v>
      </c>
      <c r="G35" s="272">
        <v>0.001</v>
      </c>
      <c r="H35" s="272">
        <v>0.001</v>
      </c>
      <c r="I35" s="272">
        <v>0.001</v>
      </c>
      <c r="J35" s="272">
        <v>0.001</v>
      </c>
      <c r="K35" s="272">
        <v>0.001</v>
      </c>
    </row>
    <row r="36" ht="14.5" spans="2:11">
      <c r="B36" s="271" t="s">
        <v>89</v>
      </c>
      <c r="C36" s="51" t="s">
        <v>86</v>
      </c>
      <c r="D36" s="51" t="s">
        <v>77</v>
      </c>
      <c r="E36" s="272">
        <v>0.001</v>
      </c>
      <c r="F36" s="272">
        <v>0.001</v>
      </c>
      <c r="G36" s="272">
        <v>0.001</v>
      </c>
      <c r="H36" s="272">
        <v>0.001</v>
      </c>
      <c r="I36" s="272">
        <v>0.001</v>
      </c>
      <c r="J36" s="272">
        <v>0.001</v>
      </c>
      <c r="K36" s="272">
        <v>0.001</v>
      </c>
    </row>
    <row r="37" ht="14.5" spans="2:11">
      <c r="B37" s="271" t="s">
        <v>90</v>
      </c>
      <c r="C37" s="51" t="s">
        <v>76</v>
      </c>
      <c r="D37" s="272" t="s">
        <v>91</v>
      </c>
      <c r="E37" s="272">
        <v>0.001</v>
      </c>
      <c r="F37" s="272">
        <v>0.001</v>
      </c>
      <c r="G37" s="272">
        <v>0.001</v>
      </c>
      <c r="H37" s="272">
        <v>0.001</v>
      </c>
      <c r="I37" s="272">
        <v>0.001</v>
      </c>
      <c r="J37" s="272">
        <v>0.001</v>
      </c>
      <c r="K37" s="272">
        <v>0.001</v>
      </c>
    </row>
    <row r="38" ht="14.5" spans="2:11">
      <c r="B38" s="271" t="s">
        <v>92</v>
      </c>
      <c r="C38" s="51" t="s">
        <v>86</v>
      </c>
      <c r="D38" s="272" t="s">
        <v>93</v>
      </c>
      <c r="E38" s="272">
        <v>0.001</v>
      </c>
      <c r="F38" s="272">
        <v>0.001</v>
      </c>
      <c r="G38" s="272">
        <v>0.001</v>
      </c>
      <c r="H38" s="272">
        <v>0.001</v>
      </c>
      <c r="I38" s="272">
        <v>0.001</v>
      </c>
      <c r="J38" s="272">
        <v>0.001</v>
      </c>
      <c r="K38" s="272">
        <v>0.001</v>
      </c>
    </row>
    <row r="39" ht="14.5" spans="2:11">
      <c r="B39" s="271" t="s">
        <v>94</v>
      </c>
      <c r="C39" s="51" t="s">
        <v>76</v>
      </c>
      <c r="D39" s="272" t="s">
        <v>93</v>
      </c>
      <c r="E39" s="272">
        <v>0.001</v>
      </c>
      <c r="F39" s="272">
        <v>0.001</v>
      </c>
      <c r="G39" s="272">
        <v>0.001</v>
      </c>
      <c r="H39" s="272">
        <v>0.001</v>
      </c>
      <c r="I39" s="272">
        <v>0.001</v>
      </c>
      <c r="J39" s="272">
        <v>0.001</v>
      </c>
      <c r="K39" s="272">
        <v>0.001</v>
      </c>
    </row>
    <row r="40" ht="14.5" spans="2:11">
      <c r="B40" s="271" t="s">
        <v>95</v>
      </c>
      <c r="C40" s="51" t="s">
        <v>86</v>
      </c>
      <c r="D40" s="272" t="s">
        <v>93</v>
      </c>
      <c r="E40" s="272">
        <v>0.001</v>
      </c>
      <c r="F40" s="272">
        <v>0.001</v>
      </c>
      <c r="G40" s="272">
        <v>0.001</v>
      </c>
      <c r="H40" s="272">
        <v>0.001</v>
      </c>
      <c r="I40" s="272">
        <v>0.001</v>
      </c>
      <c r="J40" s="272">
        <v>0.001</v>
      </c>
      <c r="K40" s="272">
        <v>0.001</v>
      </c>
    </row>
    <row r="41" ht="14.5" spans="2:11">
      <c r="B41" s="271" t="s">
        <v>96</v>
      </c>
      <c r="C41" s="51" t="s">
        <v>76</v>
      </c>
      <c r="D41" s="272" t="s">
        <v>93</v>
      </c>
      <c r="E41" s="272">
        <v>0.001</v>
      </c>
      <c r="F41" s="272">
        <v>0.001</v>
      </c>
      <c r="G41" s="272">
        <v>0.001</v>
      </c>
      <c r="H41" s="272">
        <v>0.001</v>
      </c>
      <c r="I41" s="272">
        <v>0.001</v>
      </c>
      <c r="J41" s="272">
        <v>0.001</v>
      </c>
      <c r="K41" s="272">
        <v>0.001</v>
      </c>
    </row>
    <row r="42" ht="14.5" spans="2:11">
      <c r="B42" s="271" t="s">
        <v>97</v>
      </c>
      <c r="C42" s="51" t="s">
        <v>86</v>
      </c>
      <c r="D42" s="272" t="s">
        <v>93</v>
      </c>
      <c r="E42" s="272">
        <v>0.001</v>
      </c>
      <c r="F42" s="272">
        <v>0.001</v>
      </c>
      <c r="G42" s="272">
        <v>0.001</v>
      </c>
      <c r="H42" s="272">
        <v>0.001</v>
      </c>
      <c r="I42" s="272">
        <v>0.001</v>
      </c>
      <c r="J42" s="272">
        <v>0.001</v>
      </c>
      <c r="K42" s="272">
        <v>0.001</v>
      </c>
    </row>
    <row r="43" ht="14.5" spans="2:11">
      <c r="B43" s="271" t="s">
        <v>98</v>
      </c>
      <c r="C43" s="51" t="s">
        <v>76</v>
      </c>
      <c r="D43" s="272" t="s">
        <v>93</v>
      </c>
      <c r="E43" s="272">
        <v>0.001</v>
      </c>
      <c r="F43" s="272">
        <v>0.001</v>
      </c>
      <c r="G43" s="272">
        <v>0.001</v>
      </c>
      <c r="H43" s="272">
        <v>0.001</v>
      </c>
      <c r="I43" s="272">
        <v>0.001</v>
      </c>
      <c r="J43" s="272">
        <v>0.001</v>
      </c>
      <c r="K43" s="272">
        <v>0.001</v>
      </c>
    </row>
    <row r="44" ht="14.5" spans="2:11">
      <c r="B44" s="271" t="s">
        <v>99</v>
      </c>
      <c r="C44" s="51" t="s">
        <v>76</v>
      </c>
      <c r="D44" s="51" t="s">
        <v>75</v>
      </c>
      <c r="E44" s="272">
        <v>0.001</v>
      </c>
      <c r="F44" s="272">
        <v>0.001</v>
      </c>
      <c r="G44" s="272">
        <v>0.001</v>
      </c>
      <c r="H44" s="272">
        <v>0.001</v>
      </c>
      <c r="I44" s="272">
        <v>0.001</v>
      </c>
      <c r="J44" s="272">
        <v>0.001</v>
      </c>
      <c r="K44" s="272">
        <v>0.001</v>
      </c>
    </row>
    <row r="45" ht="14.5" spans="2:11">
      <c r="B45" s="271" t="s">
        <v>100</v>
      </c>
      <c r="C45" s="51" t="s">
        <v>86</v>
      </c>
      <c r="D45" s="51" t="s">
        <v>75</v>
      </c>
      <c r="E45" s="272">
        <v>0.001</v>
      </c>
      <c r="F45" s="272">
        <v>0.001</v>
      </c>
      <c r="G45" s="272">
        <v>0.001</v>
      </c>
      <c r="H45" s="272">
        <v>0.001</v>
      </c>
      <c r="I45" s="272">
        <v>0.001</v>
      </c>
      <c r="J45" s="272">
        <v>0.001</v>
      </c>
      <c r="K45" s="272">
        <v>0.001</v>
      </c>
    </row>
    <row r="46" ht="14.5" spans="2:11">
      <c r="B46" s="271" t="s">
        <v>22</v>
      </c>
      <c r="C46" s="272"/>
      <c r="D46" s="272"/>
      <c r="E46" s="272">
        <v>0.001</v>
      </c>
      <c r="F46" s="272">
        <v>0.001</v>
      </c>
      <c r="G46" s="272">
        <v>0.001</v>
      </c>
      <c r="H46" s="272">
        <v>0.001</v>
      </c>
      <c r="I46" s="272">
        <v>0.001</v>
      </c>
      <c r="J46" s="272">
        <v>0.001</v>
      </c>
      <c r="K46" s="272">
        <v>0.001</v>
      </c>
    </row>
    <row r="47" ht="14.5" spans="2:11">
      <c r="B47" s="271" t="s">
        <v>24</v>
      </c>
      <c r="C47" s="272"/>
      <c r="D47" s="272"/>
      <c r="E47" s="272">
        <v>0.001</v>
      </c>
      <c r="F47" s="272">
        <v>0.001</v>
      </c>
      <c r="G47" s="272">
        <v>0.001</v>
      </c>
      <c r="H47" s="272">
        <v>0.001</v>
      </c>
      <c r="I47" s="272">
        <v>0.001</v>
      </c>
      <c r="J47" s="272">
        <v>0.001</v>
      </c>
      <c r="K47" s="272">
        <v>0.001</v>
      </c>
    </row>
    <row r="48" ht="14.5" spans="2:11">
      <c r="B48" s="271" t="s">
        <v>26</v>
      </c>
      <c r="C48" s="272"/>
      <c r="D48" s="272"/>
      <c r="E48" s="272"/>
      <c r="F48" s="272"/>
      <c r="G48" s="272"/>
      <c r="H48" s="272"/>
      <c r="I48" s="272"/>
      <c r="J48" s="272"/>
      <c r="K48" s="272"/>
    </row>
    <row r="49" ht="14.5" spans="2:11">
      <c r="B49" s="271" t="s">
        <v>28</v>
      </c>
      <c r="C49" s="272"/>
      <c r="D49" s="272"/>
      <c r="E49" s="272">
        <v>0.001</v>
      </c>
      <c r="F49" s="272">
        <v>0.001</v>
      </c>
      <c r="G49" s="272">
        <v>0.001</v>
      </c>
      <c r="H49" s="272">
        <v>0.001</v>
      </c>
      <c r="I49" s="272">
        <v>0.001</v>
      </c>
      <c r="J49" s="272">
        <v>0.001</v>
      </c>
      <c r="K49" s="272">
        <v>0.001</v>
      </c>
    </row>
    <row r="50" ht="14.5" spans="2:11">
      <c r="B50" s="271" t="s">
        <v>26</v>
      </c>
      <c r="C50" s="272"/>
      <c r="D50" s="272"/>
      <c r="E50" s="272"/>
      <c r="F50" s="272"/>
      <c r="G50" s="272"/>
      <c r="H50" s="272"/>
      <c r="I50" s="272"/>
      <c r="J50" s="272"/>
      <c r="K50" s="272"/>
    </row>
    <row r="51" ht="14.5" spans="2:11">
      <c r="B51" s="271" t="s">
        <v>29</v>
      </c>
      <c r="C51" s="272"/>
      <c r="D51" s="272"/>
      <c r="E51" s="272">
        <v>0.001</v>
      </c>
      <c r="F51" s="272">
        <v>0.001</v>
      </c>
      <c r="G51" s="272">
        <v>0.001</v>
      </c>
      <c r="H51" s="272">
        <v>0.001</v>
      </c>
      <c r="I51" s="272">
        <v>0.001</v>
      </c>
      <c r="J51" s="272">
        <v>0.001</v>
      </c>
      <c r="K51" s="272">
        <v>0.001</v>
      </c>
    </row>
    <row r="52" ht="14.5" spans="2:11">
      <c r="B52" s="271" t="s">
        <v>30</v>
      </c>
      <c r="C52" s="272"/>
      <c r="D52" s="272"/>
      <c r="E52" s="272">
        <v>0.001</v>
      </c>
      <c r="F52" s="272">
        <v>0.001</v>
      </c>
      <c r="G52" s="272">
        <v>0.001</v>
      </c>
      <c r="H52" s="272">
        <v>0.001</v>
      </c>
      <c r="I52" s="272">
        <v>0.001</v>
      </c>
      <c r="J52" s="272">
        <v>0.001</v>
      </c>
      <c r="K52" s="272">
        <v>0.001</v>
      </c>
    </row>
    <row r="53" ht="14.5" spans="2:11">
      <c r="B53" s="271" t="s">
        <v>26</v>
      </c>
      <c r="C53" s="272"/>
      <c r="D53" s="272"/>
      <c r="E53" s="272"/>
      <c r="F53" s="272"/>
      <c r="G53" s="272"/>
      <c r="H53" s="272"/>
      <c r="I53" s="272"/>
      <c r="J53" s="272"/>
      <c r="K53" s="272"/>
    </row>
    <row r="54" ht="14.5" spans="2:11">
      <c r="B54" s="271" t="s">
        <v>32</v>
      </c>
      <c r="C54" s="272"/>
      <c r="D54" s="272"/>
      <c r="E54" s="272">
        <v>0.001</v>
      </c>
      <c r="F54" s="272">
        <v>0.001</v>
      </c>
      <c r="G54" s="272">
        <v>0.001</v>
      </c>
      <c r="H54" s="272">
        <v>0.001</v>
      </c>
      <c r="I54" s="272">
        <v>0.001</v>
      </c>
      <c r="J54" s="272">
        <v>0.001</v>
      </c>
      <c r="K54" s="272">
        <v>0.001</v>
      </c>
    </row>
    <row r="55" spans="2:11">
      <c r="B55" s="272"/>
      <c r="C55" s="272"/>
      <c r="D55" s="272"/>
      <c r="E55" s="272"/>
      <c r="F55" s="272"/>
      <c r="G55" s="272"/>
      <c r="H55" s="272"/>
      <c r="I55" s="272"/>
      <c r="J55" s="272"/>
      <c r="K55" s="272"/>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0"/>
    </row>
    <row r="8" ht="15.25" spans="5:26">
      <c r="E8" s="249" t="s">
        <v>15</v>
      </c>
      <c r="F8" s="249"/>
      <c r="G8" s="249"/>
      <c r="H8" s="249"/>
      <c r="T8" s="259" t="s">
        <v>15</v>
      </c>
      <c r="U8" s="260" t="s">
        <v>16</v>
      </c>
      <c r="V8" s="71" t="s">
        <v>17</v>
      </c>
      <c r="W8" s="71" t="s">
        <v>18</v>
      </c>
      <c r="X8" s="71" t="s">
        <v>19</v>
      </c>
      <c r="Y8" s="71" t="s">
        <v>20</v>
      </c>
      <c r="Z8" s="71" t="s">
        <v>21</v>
      </c>
    </row>
    <row r="9" ht="16.25" spans="3:14">
      <c r="C9" s="47" t="s">
        <v>14</v>
      </c>
      <c r="D9" s="47" t="s">
        <v>245</v>
      </c>
      <c r="E9" s="250" t="s">
        <v>262</v>
      </c>
      <c r="F9" s="250" t="s">
        <v>263</v>
      </c>
      <c r="G9" s="250" t="s">
        <v>264</v>
      </c>
      <c r="H9" s="250" t="s">
        <v>265</v>
      </c>
      <c r="I9" s="71" t="s">
        <v>16</v>
      </c>
      <c r="J9" s="71" t="s">
        <v>17</v>
      </c>
      <c r="K9" s="71" t="s">
        <v>18</v>
      </c>
      <c r="L9" s="71" t="s">
        <v>19</v>
      </c>
      <c r="M9" s="71" t="s">
        <v>20</v>
      </c>
      <c r="N9" s="71" t="s">
        <v>21</v>
      </c>
    </row>
    <row r="10" ht="14.5" spans="3:14">
      <c r="C10" s="251" t="s">
        <v>94</v>
      </c>
      <c r="D10" s="51"/>
      <c r="E10" s="252" t="s">
        <v>266</v>
      </c>
      <c r="F10" s="252"/>
      <c r="G10" s="252"/>
      <c r="H10" s="252"/>
      <c r="I10" s="252"/>
      <c r="J10" s="252"/>
      <c r="K10" s="252"/>
      <c r="L10" s="252"/>
      <c r="M10" s="252"/>
      <c r="N10" s="252"/>
    </row>
    <row r="11" ht="14.5" spans="3:14">
      <c r="C11" s="253" t="s">
        <v>92</v>
      </c>
      <c r="D11" s="51"/>
      <c r="E11" s="252"/>
      <c r="F11" s="252"/>
      <c r="G11" s="252"/>
      <c r="H11" s="252"/>
      <c r="I11" s="252"/>
      <c r="J11" s="252"/>
      <c r="K11" s="252"/>
      <c r="L11" s="252"/>
      <c r="M11" s="252"/>
      <c r="N11" s="252"/>
    </row>
    <row r="12" ht="14.5" spans="3:14">
      <c r="C12" s="251" t="s">
        <v>96</v>
      </c>
      <c r="D12" s="51"/>
      <c r="E12" s="252"/>
      <c r="F12" s="252"/>
      <c r="G12" s="252"/>
      <c r="H12" s="252"/>
      <c r="I12" s="252"/>
      <c r="J12" s="252"/>
      <c r="K12" s="252"/>
      <c r="L12" s="252"/>
      <c r="M12" s="252"/>
      <c r="N12" s="252"/>
    </row>
    <row r="13" ht="14.5" spans="3:14">
      <c r="C13" s="253" t="s">
        <v>95</v>
      </c>
      <c r="D13" s="51"/>
      <c r="E13" s="252"/>
      <c r="F13" s="252"/>
      <c r="G13" s="252"/>
      <c r="H13" s="252"/>
      <c r="I13" s="252"/>
      <c r="J13" s="252"/>
      <c r="K13" s="252"/>
      <c r="L13" s="252"/>
      <c r="M13" s="252"/>
      <c r="N13" s="252"/>
    </row>
    <row r="14" ht="14.5" spans="3:14">
      <c r="C14" s="251" t="s">
        <v>98</v>
      </c>
      <c r="D14" s="53"/>
      <c r="E14" s="252"/>
      <c r="F14" s="252"/>
      <c r="G14" s="252"/>
      <c r="H14" s="252"/>
      <c r="I14" s="252"/>
      <c r="J14" s="252"/>
      <c r="K14" s="252"/>
      <c r="L14" s="252"/>
      <c r="M14" s="252"/>
      <c r="N14" s="252"/>
    </row>
    <row r="15" ht="14.5" spans="3:14">
      <c r="C15" s="253" t="s">
        <v>97</v>
      </c>
      <c r="D15" s="53"/>
      <c r="E15" s="252"/>
      <c r="F15" s="252"/>
      <c r="G15" s="252"/>
      <c r="H15" s="252"/>
      <c r="I15" s="252"/>
      <c r="J15" s="252"/>
      <c r="K15" s="252"/>
      <c r="L15" s="252"/>
      <c r="M15" s="252"/>
      <c r="N15" s="252"/>
    </row>
    <row r="16" ht="14.5" spans="3:26">
      <c r="C16" s="254" t="s">
        <v>84</v>
      </c>
      <c r="D16" s="255"/>
      <c r="E16" s="256">
        <f>attached_Pas_light_truck!W31/attached_truck_stock!W26</f>
        <v>27.2722513089005</v>
      </c>
      <c r="F16" s="256">
        <f>attached_Pas_light_truck!AU31/attached_truck_stock!AU26</f>
        <v>23.4912280701754</v>
      </c>
      <c r="G16" s="256">
        <f>attached_Pas_light_truck!BS31/attached_truck_stock!BS26</f>
        <v>30.4076655052265</v>
      </c>
      <c r="H16" s="256">
        <f>attached_Pas_light_truck!CQ31/attached_truck_stock!CQ26</f>
        <v>25.1807692307692</v>
      </c>
      <c r="I16" s="256">
        <f>attached_Pas_light_truck!DO31/attached_truck_stock!DO26</f>
        <v>22.1216216216216</v>
      </c>
      <c r="J16" s="256">
        <f>attached_Pas_light_truck!EM31/attached_truck_stock!EM26</f>
        <v>25.5341081354219</v>
      </c>
      <c r="K16" s="256">
        <f>attached_Pas_light_truck!FK31/attached_truck_stock!FK26</f>
        <v>26.8543209876543</v>
      </c>
      <c r="L16" s="256">
        <f>attached_Pas_light_truck!GI31/attached_truck_stock!GI26</f>
        <v>27.2013888888889</v>
      </c>
      <c r="M16" s="256">
        <f>attached_Pas_light_truck!HG31/attached_truck_stock!HG26</f>
        <v>18.4391046741277</v>
      </c>
      <c r="N16" s="256">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4" t="s">
        <v>85</v>
      </c>
      <c r="D17" s="255"/>
      <c r="E17" s="256">
        <f>E16</f>
        <v>27.2722513089005</v>
      </c>
      <c r="F17" s="256">
        <f t="shared" ref="F17:N17" si="1">F16</f>
        <v>23.4912280701754</v>
      </c>
      <c r="G17" s="256">
        <f t="shared" si="1"/>
        <v>30.4076655052265</v>
      </c>
      <c r="H17" s="256">
        <f t="shared" si="1"/>
        <v>25.1807692307692</v>
      </c>
      <c r="I17" s="256">
        <f t="shared" si="1"/>
        <v>22.1216216216216</v>
      </c>
      <c r="J17" s="256">
        <f t="shared" si="1"/>
        <v>25.5341081354219</v>
      </c>
      <c r="K17" s="256">
        <f t="shared" si="1"/>
        <v>26.8543209876543</v>
      </c>
      <c r="L17" s="256">
        <f t="shared" si="1"/>
        <v>27.2013888888889</v>
      </c>
      <c r="M17" s="256">
        <f t="shared" si="1"/>
        <v>18.4391046741277</v>
      </c>
      <c r="N17" s="256">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4" t="s">
        <v>87</v>
      </c>
      <c r="D18" s="255"/>
      <c r="E18" s="256">
        <f>attached_Fre_light_truck!W31/attached_truck_stock!W27</f>
        <v>9.0188679245283</v>
      </c>
      <c r="F18" s="256">
        <f>attached_Fre_light_truck!AU31/attached_truck_stock!AU27</f>
        <v>7.75</v>
      </c>
      <c r="G18" s="256">
        <f>attached_Fre_light_truck!BS31/attached_truck_stock!BS27</f>
        <v>10.05</v>
      </c>
      <c r="H18" s="256">
        <f>attached_Fre_light_truck!CQ31/attached_truck_stock!CQ27</f>
        <v>8.28767123287671</v>
      </c>
      <c r="I18" s="256">
        <f>attached_Fre_light_truck!DO31/attached_truck_stock!DO27</f>
        <v>10.0659722222222</v>
      </c>
      <c r="J18" s="256">
        <f>attached_Fre_light_truck!EM31/attached_truck_stock!EM27</f>
        <v>9.92363636363636</v>
      </c>
      <c r="K18" s="256">
        <f>attached_Fre_light_truck!FK31/attached_truck_stock!FK27</f>
        <v>10.1565217391304</v>
      </c>
      <c r="L18" s="256">
        <f>attached_Fre_light_truck!GI31/attached_truck_stock!GI27</f>
        <v>10.2037914691943</v>
      </c>
      <c r="M18" s="256">
        <f>attached_Fre_light_truck!HG31/attached_truck_stock!HG27</f>
        <v>6.97959183673469</v>
      </c>
      <c r="N18" s="256">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4" t="s">
        <v>88</v>
      </c>
      <c r="D19" s="255"/>
      <c r="E19" s="256">
        <f>attached_Med_Hev_truck!W27/(attached_truck_stock!W28+attached_truck_stock!W29)</f>
        <v>20.48</v>
      </c>
      <c r="F19" s="256">
        <f>attached_Med_Hev_truck!AU27/(attached_truck_stock!AU28+attached_truck_stock!AU29)</f>
        <v>14.5555555555556</v>
      </c>
      <c r="G19" s="256">
        <f>attached_Med_Hev_truck!BS27/(attached_truck_stock!BS28+attached_truck_stock!BS29)</f>
        <v>17.4</v>
      </c>
      <c r="H19" s="256">
        <f>attached_Med_Hev_truck!CQ27/(attached_truck_stock!CQ28+attached_truck_stock!CQ29)</f>
        <v>14.2439024390244</v>
      </c>
      <c r="I19" s="256">
        <f>attached_Med_Hev_truck!DO27/(attached_truck_stock!DO28+attached_truck_stock!DO29)</f>
        <v>17.2006369426752</v>
      </c>
      <c r="J19" s="256">
        <f>attached_Med_Hev_truck!EM27/(attached_truck_stock!EM28+attached_truck_stock!EM29)</f>
        <v>17.0111524163569</v>
      </c>
      <c r="K19" s="256">
        <f>attached_Med_Hev_truck!FK27/(attached_truck_stock!FK28+attached_truck_stock!FK29)</f>
        <v>10.0978260869565</v>
      </c>
      <c r="L19" s="256">
        <f>attached_Med_Hev_truck!GI27/(attached_truck_stock!GI28+attached_truck_stock!GI29)</f>
        <v>21.9461077844311</v>
      </c>
      <c r="M19" s="256">
        <f>attached_Med_Hev_truck!HG27/(attached_truck_stock!HG28+attached_truck_stock!HG29)</f>
        <v>27.1739130434783</v>
      </c>
      <c r="N19" s="256">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4" t="s">
        <v>89</v>
      </c>
      <c r="D20" s="255"/>
      <c r="E20" s="256">
        <f>E19</f>
        <v>20.48</v>
      </c>
      <c r="F20" s="256">
        <f t="shared" ref="F20:N20" si="5">F19</f>
        <v>14.5555555555556</v>
      </c>
      <c r="G20" s="256">
        <f t="shared" si="5"/>
        <v>17.4</v>
      </c>
      <c r="H20" s="256">
        <f t="shared" si="5"/>
        <v>14.2439024390244</v>
      </c>
      <c r="I20" s="256">
        <f t="shared" si="5"/>
        <v>17.2006369426752</v>
      </c>
      <c r="J20" s="256">
        <f t="shared" si="5"/>
        <v>17.0111524163569</v>
      </c>
      <c r="K20" s="256">
        <f t="shared" si="5"/>
        <v>10.0978260869565</v>
      </c>
      <c r="L20" s="256">
        <f t="shared" si="5"/>
        <v>21.9461077844311</v>
      </c>
      <c r="M20" s="256">
        <f t="shared" si="5"/>
        <v>27.1739130434783</v>
      </c>
      <c r="N20" s="256">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4" t="s">
        <v>90</v>
      </c>
      <c r="D21" s="257"/>
      <c r="E21" s="252" t="s">
        <v>267</v>
      </c>
      <c r="F21" s="252"/>
      <c r="G21" s="252"/>
      <c r="H21" s="252"/>
      <c r="I21" s="252"/>
      <c r="J21" s="252"/>
      <c r="K21" s="252"/>
      <c r="L21" s="252"/>
      <c r="M21" s="252"/>
      <c r="N21" s="252"/>
    </row>
    <row r="22" ht="14.5" spans="3:11">
      <c r="C22" s="251" t="s">
        <v>99</v>
      </c>
      <c r="D22" s="54"/>
      <c r="E22" s="258"/>
      <c r="F22" s="258"/>
      <c r="G22" s="258"/>
      <c r="H22" s="258"/>
      <c r="I22" s="258"/>
      <c r="J22" s="258"/>
      <c r="K22" s="258"/>
    </row>
    <row r="23" ht="14.5" spans="3:11">
      <c r="C23" s="253" t="s">
        <v>100</v>
      </c>
      <c r="D23" s="54"/>
      <c r="E23" s="258"/>
      <c r="F23" s="258"/>
      <c r="G23" s="258"/>
      <c r="H23" s="258"/>
      <c r="I23" s="258"/>
      <c r="J23" s="258"/>
      <c r="K23" s="258"/>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8"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8"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2"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9"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9"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9"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9"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3"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3"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2"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9"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9"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9"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9"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9"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3"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3"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9"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9"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9"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9"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9"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7"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8"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8"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8"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8"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8"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2"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2"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9"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9"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9"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9"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9"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3"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3"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2"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2"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9"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9"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9"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9"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9"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3"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3"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9"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9"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9"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9"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9"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9"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3"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3"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3" t="s">
        <v>301</v>
      </c>
      <c r="C30" s="1"/>
      <c r="D30" s="1"/>
      <c r="E30" s="1"/>
      <c r="F30" s="1"/>
      <c r="G30" s="1"/>
      <c r="H30" s="1"/>
      <c r="I30" s="1"/>
      <c r="J30" s="1"/>
      <c r="K30" s="1"/>
      <c r="L30" s="1"/>
      <c r="M30" s="1"/>
      <c r="N30" s="1"/>
      <c r="O30" s="1"/>
      <c r="P30" s="1"/>
      <c r="Q30" s="1"/>
      <c r="R30" s="1"/>
      <c r="S30" s="1"/>
      <c r="T30" s="1"/>
      <c r="U30" s="1"/>
      <c r="V30" s="1"/>
      <c r="W30" s="1"/>
      <c r="Y30" s="1"/>
      <c r="Z30" s="223" t="s">
        <v>301</v>
      </c>
      <c r="AA30" s="1"/>
      <c r="AB30" s="1"/>
      <c r="AC30" s="1"/>
      <c r="AD30" s="1"/>
      <c r="AE30" s="1"/>
      <c r="AF30" s="1"/>
      <c r="AG30" s="1"/>
      <c r="AH30" s="1"/>
      <c r="AI30" s="1"/>
      <c r="AJ30" s="1"/>
      <c r="AK30" s="1"/>
      <c r="AL30" s="1"/>
      <c r="AM30" s="1"/>
      <c r="AN30" s="1"/>
      <c r="AO30" s="1"/>
      <c r="AP30" s="1"/>
      <c r="AQ30" s="1"/>
      <c r="AR30" s="1"/>
      <c r="AS30" s="1"/>
      <c r="AT30" s="1"/>
      <c r="AU30" s="1"/>
      <c r="AW30" s="18"/>
      <c r="AX30" s="230"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0"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0"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0"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0"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3" t="s">
        <v>301</v>
      </c>
      <c r="FO30" s="1"/>
      <c r="FP30" s="1"/>
      <c r="FQ30" s="1"/>
      <c r="FR30" s="1"/>
      <c r="FS30" s="1"/>
      <c r="FT30" s="1"/>
      <c r="FU30" s="1"/>
      <c r="FV30" s="1"/>
      <c r="FW30" s="1"/>
      <c r="FX30" s="1"/>
      <c r="FY30" s="1"/>
      <c r="FZ30" s="1"/>
      <c r="GA30" s="1"/>
      <c r="GB30" s="1"/>
      <c r="GC30" s="1"/>
      <c r="GD30" s="1"/>
      <c r="GE30" s="1"/>
      <c r="GF30" s="1"/>
      <c r="GG30" s="1"/>
      <c r="GH30" s="1"/>
      <c r="GI30" s="1"/>
      <c r="GK30" s="1"/>
      <c r="GL30" s="223"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6">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6">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6">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6">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6">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6">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3"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3"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0"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0"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0"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0"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0"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3"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3"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5" t="s">
        <v>308</v>
      </c>
      <c r="C37" s="15"/>
      <c r="D37" s="15"/>
      <c r="E37" s="15"/>
      <c r="F37" s="15"/>
      <c r="G37" s="15"/>
      <c r="H37" s="15"/>
      <c r="I37" s="15"/>
      <c r="J37" s="15"/>
      <c r="K37" s="15"/>
      <c r="L37" s="15"/>
      <c r="M37" s="15"/>
      <c r="N37" s="15"/>
      <c r="O37" s="15"/>
      <c r="P37" s="15"/>
      <c r="Q37" s="15"/>
      <c r="R37" s="15"/>
      <c r="S37" s="15"/>
      <c r="T37" s="15"/>
      <c r="U37" s="15"/>
      <c r="V37" s="15"/>
      <c r="W37" s="15"/>
      <c r="Y37" s="15"/>
      <c r="Z37" s="225"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2"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2"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2"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2"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2"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5"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5"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8"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8"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8"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8"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8"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2"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2"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9"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9"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9"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9"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9"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3"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3"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2"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2"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9"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9"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9"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9"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9"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3"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3"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2" t="s">
        <v>291</v>
      </c>
      <c r="C41" s="242" t="s">
        <v>292</v>
      </c>
      <c r="D41" s="242" t="s">
        <v>292</v>
      </c>
      <c r="E41" s="242" t="s">
        <v>292</v>
      </c>
      <c r="F41" s="242" t="s">
        <v>292</v>
      </c>
      <c r="G41" s="242" t="s">
        <v>292</v>
      </c>
      <c r="H41" s="242" t="s">
        <v>292</v>
      </c>
      <c r="I41" s="242" t="s">
        <v>292</v>
      </c>
      <c r="J41" s="242" t="s">
        <v>292</v>
      </c>
      <c r="K41" s="242" t="s">
        <v>292</v>
      </c>
      <c r="L41" s="242" t="s">
        <v>292</v>
      </c>
      <c r="M41" s="242" t="s">
        <v>292</v>
      </c>
      <c r="N41" s="242">
        <v>0</v>
      </c>
      <c r="O41" s="242">
        <v>0</v>
      </c>
      <c r="P41" s="242">
        <v>0</v>
      </c>
      <c r="Q41" s="242">
        <v>0</v>
      </c>
      <c r="R41" s="242" t="s">
        <v>292</v>
      </c>
      <c r="S41" s="242" t="s">
        <v>292</v>
      </c>
      <c r="T41" s="242" t="s">
        <v>292</v>
      </c>
      <c r="U41" s="242" t="s">
        <v>292</v>
      </c>
      <c r="V41" s="242" t="s">
        <v>292</v>
      </c>
      <c r="W41" s="242" t="s">
        <v>292</v>
      </c>
      <c r="Y41" s="15"/>
      <c r="Z41" s="222" t="s">
        <v>291</v>
      </c>
      <c r="AA41" s="242" t="s">
        <v>292</v>
      </c>
      <c r="AB41" s="242" t="s">
        <v>292</v>
      </c>
      <c r="AC41" s="242" t="s">
        <v>292</v>
      </c>
      <c r="AD41" s="242" t="s">
        <v>292</v>
      </c>
      <c r="AE41" s="242" t="s">
        <v>292</v>
      </c>
      <c r="AF41" s="242" t="s">
        <v>292</v>
      </c>
      <c r="AG41" s="242" t="s">
        <v>292</v>
      </c>
      <c r="AH41" s="242" t="s">
        <v>292</v>
      </c>
      <c r="AI41" s="242" t="s">
        <v>292</v>
      </c>
      <c r="AJ41" s="242" t="s">
        <v>292</v>
      </c>
      <c r="AK41" s="242" t="s">
        <v>292</v>
      </c>
      <c r="AL41" s="242">
        <v>0</v>
      </c>
      <c r="AM41" s="242">
        <v>0</v>
      </c>
      <c r="AN41" s="242">
        <v>0</v>
      </c>
      <c r="AO41" s="242">
        <v>0</v>
      </c>
      <c r="AP41" s="242" t="s">
        <v>292</v>
      </c>
      <c r="AQ41" s="242" t="s">
        <v>292</v>
      </c>
      <c r="AR41" s="242" t="s">
        <v>292</v>
      </c>
      <c r="AS41" s="242" t="s">
        <v>292</v>
      </c>
      <c r="AT41" s="242" t="s">
        <v>292</v>
      </c>
      <c r="AU41" s="242" t="s">
        <v>292</v>
      </c>
      <c r="AW41" s="32"/>
      <c r="AX41" s="229" t="s">
        <v>293</v>
      </c>
      <c r="AY41" s="248" t="s">
        <v>309</v>
      </c>
      <c r="AZ41" s="248" t="s">
        <v>309</v>
      </c>
      <c r="BA41" s="248" t="s">
        <v>309</v>
      </c>
      <c r="BB41" s="248" t="s">
        <v>309</v>
      </c>
      <c r="BC41" s="248" t="s">
        <v>309</v>
      </c>
      <c r="BD41" s="248" t="s">
        <v>309</v>
      </c>
      <c r="BE41" s="248" t="s">
        <v>309</v>
      </c>
      <c r="BF41" s="248" t="s">
        <v>309</v>
      </c>
      <c r="BG41" s="248" t="s">
        <v>309</v>
      </c>
      <c r="BH41" s="248" t="s">
        <v>309</v>
      </c>
      <c r="BI41" s="248" t="s">
        <v>309</v>
      </c>
      <c r="BJ41" s="248">
        <v>0</v>
      </c>
      <c r="BK41" s="248">
        <v>0</v>
      </c>
      <c r="BL41" s="248">
        <v>0</v>
      </c>
      <c r="BM41" s="248">
        <v>0</v>
      </c>
      <c r="BN41" s="248" t="s">
        <v>309</v>
      </c>
      <c r="BO41" s="248" t="s">
        <v>309</v>
      </c>
      <c r="BP41" s="248" t="s">
        <v>309</v>
      </c>
      <c r="BQ41" s="248" t="s">
        <v>309</v>
      </c>
      <c r="BR41" s="248" t="s">
        <v>309</v>
      </c>
      <c r="BS41" s="248" t="s">
        <v>309</v>
      </c>
      <c r="BT41" s="33"/>
      <c r="BU41" s="32"/>
      <c r="BV41" s="229" t="s">
        <v>293</v>
      </c>
      <c r="BW41" s="248" t="s">
        <v>309</v>
      </c>
      <c r="BX41" s="248" t="s">
        <v>309</v>
      </c>
      <c r="BY41" s="248" t="s">
        <v>309</v>
      </c>
      <c r="BZ41" s="248" t="s">
        <v>309</v>
      </c>
      <c r="CA41" s="248" t="s">
        <v>309</v>
      </c>
      <c r="CB41" s="248" t="s">
        <v>309</v>
      </c>
      <c r="CC41" s="248" t="s">
        <v>309</v>
      </c>
      <c r="CD41" s="248" t="s">
        <v>309</v>
      </c>
      <c r="CE41" s="248" t="s">
        <v>309</v>
      </c>
      <c r="CF41" s="248" t="s">
        <v>309</v>
      </c>
      <c r="CG41" s="248" t="s">
        <v>309</v>
      </c>
      <c r="CH41" s="248">
        <v>0</v>
      </c>
      <c r="CI41" s="248">
        <v>0</v>
      </c>
      <c r="CJ41" s="248">
        <v>0</v>
      </c>
      <c r="CK41" s="248">
        <v>0</v>
      </c>
      <c r="CL41" s="248" t="s">
        <v>309</v>
      </c>
      <c r="CM41" s="248" t="s">
        <v>309</v>
      </c>
      <c r="CN41" s="248" t="s">
        <v>309</v>
      </c>
      <c r="CO41" s="248" t="s">
        <v>309</v>
      </c>
      <c r="CP41" s="248" t="s">
        <v>309</v>
      </c>
      <c r="CQ41" s="248" t="s">
        <v>309</v>
      </c>
      <c r="CR41" s="33"/>
      <c r="CS41" s="32"/>
      <c r="CT41" s="229" t="s">
        <v>293</v>
      </c>
      <c r="CU41" s="248" t="s">
        <v>309</v>
      </c>
      <c r="CV41" s="248" t="s">
        <v>309</v>
      </c>
      <c r="CW41" s="248" t="s">
        <v>309</v>
      </c>
      <c r="CX41" s="248" t="s">
        <v>309</v>
      </c>
      <c r="CY41" s="248" t="s">
        <v>309</v>
      </c>
      <c r="CZ41" s="248" t="s">
        <v>309</v>
      </c>
      <c r="DA41" s="248" t="s">
        <v>309</v>
      </c>
      <c r="DB41" s="248">
        <v>0</v>
      </c>
      <c r="DC41" s="248">
        <v>0</v>
      </c>
      <c r="DD41" s="248">
        <v>0</v>
      </c>
      <c r="DE41" s="248">
        <v>0</v>
      </c>
      <c r="DF41" s="248">
        <v>0</v>
      </c>
      <c r="DG41" s="248">
        <v>0</v>
      </c>
      <c r="DH41" s="248">
        <v>0</v>
      </c>
      <c r="DI41" s="248">
        <v>0</v>
      </c>
      <c r="DJ41" s="248" t="s">
        <v>309</v>
      </c>
      <c r="DK41" s="248" t="s">
        <v>309</v>
      </c>
      <c r="DL41" s="248" t="s">
        <v>309</v>
      </c>
      <c r="DM41" s="248" t="s">
        <v>309</v>
      </c>
      <c r="DN41" s="248" t="s">
        <v>309</v>
      </c>
      <c r="DO41" s="248" t="s">
        <v>309</v>
      </c>
      <c r="DP41" s="33"/>
      <c r="DQ41" s="32"/>
      <c r="DR41" s="229" t="s">
        <v>293</v>
      </c>
      <c r="DS41" s="248" t="s">
        <v>309</v>
      </c>
      <c r="DT41" s="248" t="s">
        <v>309</v>
      </c>
      <c r="DU41" s="248" t="s">
        <v>309</v>
      </c>
      <c r="DV41" s="248" t="s">
        <v>309</v>
      </c>
      <c r="DW41" s="248" t="s">
        <v>309</v>
      </c>
      <c r="DX41" s="248" t="s">
        <v>309</v>
      </c>
      <c r="DY41" s="248" t="s">
        <v>309</v>
      </c>
      <c r="DZ41" s="248" t="s">
        <v>309</v>
      </c>
      <c r="EA41" s="248">
        <v>0</v>
      </c>
      <c r="EB41" s="248">
        <v>0</v>
      </c>
      <c r="EC41" s="248">
        <v>0</v>
      </c>
      <c r="ED41" s="248">
        <v>0</v>
      </c>
      <c r="EE41" s="248">
        <v>0</v>
      </c>
      <c r="EF41" s="248">
        <v>0</v>
      </c>
      <c r="EG41" s="248">
        <v>0</v>
      </c>
      <c r="EH41" s="248" t="s">
        <v>309</v>
      </c>
      <c r="EI41" s="248" t="s">
        <v>309</v>
      </c>
      <c r="EJ41" s="248" t="s">
        <v>309</v>
      </c>
      <c r="EK41" s="248" t="s">
        <v>309</v>
      </c>
      <c r="EL41" s="248" t="s">
        <v>309</v>
      </c>
      <c r="EM41" s="248" t="s">
        <v>309</v>
      </c>
      <c r="EN41" s="33"/>
      <c r="EO41" s="32"/>
      <c r="EP41" s="229" t="s">
        <v>293</v>
      </c>
      <c r="EQ41" s="248" t="s">
        <v>309</v>
      </c>
      <c r="ER41" s="248" t="s">
        <v>309</v>
      </c>
      <c r="ES41" s="248" t="s">
        <v>309</v>
      </c>
      <c r="ET41" s="248" t="s">
        <v>309</v>
      </c>
      <c r="EU41" s="248" t="s">
        <v>309</v>
      </c>
      <c r="EV41" s="248" t="s">
        <v>309</v>
      </c>
      <c r="EW41" s="248" t="s">
        <v>309</v>
      </c>
      <c r="EX41" s="248" t="s">
        <v>309</v>
      </c>
      <c r="EY41" s="248" t="s">
        <v>309</v>
      </c>
      <c r="EZ41" s="248" t="s">
        <v>309</v>
      </c>
      <c r="FA41" s="248" t="s">
        <v>309</v>
      </c>
      <c r="FB41" s="248">
        <v>0</v>
      </c>
      <c r="FC41" s="248">
        <v>0</v>
      </c>
      <c r="FD41" s="248">
        <v>0</v>
      </c>
      <c r="FE41" s="248">
        <v>0</v>
      </c>
      <c r="FF41" s="248" t="s">
        <v>309</v>
      </c>
      <c r="FG41" s="248" t="s">
        <v>309</v>
      </c>
      <c r="FH41" s="248" t="s">
        <v>309</v>
      </c>
      <c r="FI41" s="248" t="s">
        <v>309</v>
      </c>
      <c r="FJ41" s="248" t="s">
        <v>309</v>
      </c>
      <c r="FK41" s="248" t="s">
        <v>309</v>
      </c>
      <c r="FM41" s="15"/>
      <c r="FN41" s="233" t="s">
        <v>291</v>
      </c>
      <c r="FO41" s="242" t="s">
        <v>292</v>
      </c>
      <c r="FP41" s="242" t="s">
        <v>292</v>
      </c>
      <c r="FQ41" s="242" t="s">
        <v>292</v>
      </c>
      <c r="FR41" s="242" t="s">
        <v>292</v>
      </c>
      <c r="FS41" s="242" t="s">
        <v>292</v>
      </c>
      <c r="FT41" s="242" t="s">
        <v>292</v>
      </c>
      <c r="FU41" s="242" t="s">
        <v>292</v>
      </c>
      <c r="FV41" s="242" t="s">
        <v>292</v>
      </c>
      <c r="FW41" s="242" t="s">
        <v>292</v>
      </c>
      <c r="FX41" s="242" t="s">
        <v>292</v>
      </c>
      <c r="FY41" s="242" t="s">
        <v>292</v>
      </c>
      <c r="FZ41" s="242">
        <v>0</v>
      </c>
      <c r="GA41" s="242">
        <v>0</v>
      </c>
      <c r="GB41" s="242">
        <v>0</v>
      </c>
      <c r="GC41" s="242">
        <v>0</v>
      </c>
      <c r="GD41" s="242" t="s">
        <v>292</v>
      </c>
      <c r="GE41" s="242" t="s">
        <v>292</v>
      </c>
      <c r="GF41" s="242" t="s">
        <v>292</v>
      </c>
      <c r="GG41" s="242" t="s">
        <v>292</v>
      </c>
      <c r="GH41" s="242" t="s">
        <v>292</v>
      </c>
      <c r="GI41" s="242" t="s">
        <v>292</v>
      </c>
      <c r="GK41" s="15"/>
      <c r="GL41" s="233" t="s">
        <v>291</v>
      </c>
      <c r="GM41" s="242" t="s">
        <v>292</v>
      </c>
      <c r="GN41" s="242" t="s">
        <v>292</v>
      </c>
      <c r="GO41" s="242" t="s">
        <v>292</v>
      </c>
      <c r="GP41" s="242" t="s">
        <v>292</v>
      </c>
      <c r="GQ41" s="242" t="s">
        <v>292</v>
      </c>
      <c r="GR41" s="242" t="s">
        <v>292</v>
      </c>
      <c r="GS41" s="242" t="s">
        <v>292</v>
      </c>
      <c r="GT41" s="242" t="s">
        <v>292</v>
      </c>
      <c r="GU41" s="242" t="s">
        <v>292</v>
      </c>
      <c r="GV41" s="242" t="s">
        <v>292</v>
      </c>
      <c r="GW41" s="242">
        <v>0</v>
      </c>
      <c r="GX41" s="242">
        <v>0</v>
      </c>
      <c r="GY41" s="242">
        <v>0</v>
      </c>
      <c r="GZ41" s="242">
        <v>0</v>
      </c>
      <c r="HA41" s="242">
        <v>0</v>
      </c>
      <c r="HB41" s="242" t="s">
        <v>292</v>
      </c>
      <c r="HC41" s="242" t="s">
        <v>292</v>
      </c>
      <c r="HD41" s="242" t="s">
        <v>292</v>
      </c>
      <c r="HE41" s="242" t="s">
        <v>292</v>
      </c>
      <c r="HF41" s="242" t="s">
        <v>292</v>
      </c>
      <c r="HG41" s="242" t="s">
        <v>292</v>
      </c>
    </row>
    <row r="42" ht="14.5" spans="1:215">
      <c r="A42" s="15"/>
      <c r="B42" s="222" t="s">
        <v>295</v>
      </c>
      <c r="C42" s="15">
        <v>0</v>
      </c>
      <c r="D42" s="242" t="s">
        <v>292</v>
      </c>
      <c r="E42" s="242" t="s">
        <v>292</v>
      </c>
      <c r="F42" s="242" t="s">
        <v>292</v>
      </c>
      <c r="G42" s="242" t="s">
        <v>292</v>
      </c>
      <c r="H42" s="242" t="s">
        <v>292</v>
      </c>
      <c r="I42" s="242" t="s">
        <v>292</v>
      </c>
      <c r="J42" s="242" t="s">
        <v>292</v>
      </c>
      <c r="K42" s="242" t="s">
        <v>292</v>
      </c>
      <c r="L42" s="242" t="s">
        <v>292</v>
      </c>
      <c r="M42" s="242" t="s">
        <v>292</v>
      </c>
      <c r="N42" s="242" t="s">
        <v>292</v>
      </c>
      <c r="O42" s="242" t="s">
        <v>292</v>
      </c>
      <c r="P42" s="242" t="s">
        <v>292</v>
      </c>
      <c r="Q42" s="242" t="s">
        <v>292</v>
      </c>
      <c r="R42" s="242" t="s">
        <v>292</v>
      </c>
      <c r="S42" s="242" t="s">
        <v>292</v>
      </c>
      <c r="T42" s="242" t="s">
        <v>292</v>
      </c>
      <c r="U42" s="242" t="s">
        <v>292</v>
      </c>
      <c r="V42" s="242" t="s">
        <v>292</v>
      </c>
      <c r="W42" s="242" t="s">
        <v>292</v>
      </c>
      <c r="Y42" s="15"/>
      <c r="Z42" s="222" t="s">
        <v>295</v>
      </c>
      <c r="AA42" s="15">
        <v>0</v>
      </c>
      <c r="AB42" s="242" t="s">
        <v>292</v>
      </c>
      <c r="AC42" s="242" t="s">
        <v>292</v>
      </c>
      <c r="AD42" s="242" t="s">
        <v>292</v>
      </c>
      <c r="AE42" s="242" t="s">
        <v>292</v>
      </c>
      <c r="AF42" s="242" t="s">
        <v>292</v>
      </c>
      <c r="AG42" s="242" t="s">
        <v>292</v>
      </c>
      <c r="AH42" s="242" t="s">
        <v>292</v>
      </c>
      <c r="AI42" s="242" t="s">
        <v>292</v>
      </c>
      <c r="AJ42" s="242" t="s">
        <v>292</v>
      </c>
      <c r="AK42" s="242" t="s">
        <v>292</v>
      </c>
      <c r="AL42" s="242" t="s">
        <v>292</v>
      </c>
      <c r="AM42" s="242" t="s">
        <v>292</v>
      </c>
      <c r="AN42" s="242" t="s">
        <v>292</v>
      </c>
      <c r="AO42" s="242" t="s">
        <v>292</v>
      </c>
      <c r="AP42" s="242" t="s">
        <v>292</v>
      </c>
      <c r="AQ42" s="242" t="s">
        <v>292</v>
      </c>
      <c r="AR42" s="242" t="s">
        <v>292</v>
      </c>
      <c r="AS42" s="242" t="s">
        <v>292</v>
      </c>
      <c r="AT42" s="242" t="s">
        <v>292</v>
      </c>
      <c r="AU42" s="242" t="s">
        <v>292</v>
      </c>
      <c r="AW42" s="32"/>
      <c r="AX42" s="229" t="s">
        <v>296</v>
      </c>
      <c r="AY42" s="32">
        <v>0</v>
      </c>
      <c r="AZ42" s="248" t="s">
        <v>309</v>
      </c>
      <c r="BA42" s="248" t="s">
        <v>309</v>
      </c>
      <c r="BB42" s="248" t="s">
        <v>309</v>
      </c>
      <c r="BC42" s="248" t="s">
        <v>309</v>
      </c>
      <c r="BD42" s="248" t="s">
        <v>309</v>
      </c>
      <c r="BE42" s="248" t="s">
        <v>309</v>
      </c>
      <c r="BF42" s="248" t="s">
        <v>309</v>
      </c>
      <c r="BG42" s="248" t="s">
        <v>309</v>
      </c>
      <c r="BH42" s="248" t="s">
        <v>309</v>
      </c>
      <c r="BI42" s="248" t="s">
        <v>309</v>
      </c>
      <c r="BJ42" s="248" t="s">
        <v>309</v>
      </c>
      <c r="BK42" s="248" t="s">
        <v>309</v>
      </c>
      <c r="BL42" s="248" t="s">
        <v>309</v>
      </c>
      <c r="BM42" s="248" t="s">
        <v>309</v>
      </c>
      <c r="BN42" s="248" t="s">
        <v>309</v>
      </c>
      <c r="BO42" s="248" t="s">
        <v>309</v>
      </c>
      <c r="BP42" s="248" t="s">
        <v>309</v>
      </c>
      <c r="BQ42" s="248" t="s">
        <v>309</v>
      </c>
      <c r="BR42" s="248" t="s">
        <v>309</v>
      </c>
      <c r="BS42" s="248" t="s">
        <v>309</v>
      </c>
      <c r="BT42" s="33"/>
      <c r="BU42" s="32"/>
      <c r="BV42" s="229" t="s">
        <v>296</v>
      </c>
      <c r="BW42" s="32">
        <v>0</v>
      </c>
      <c r="BX42" s="248" t="s">
        <v>309</v>
      </c>
      <c r="BY42" s="248" t="s">
        <v>309</v>
      </c>
      <c r="BZ42" s="248" t="s">
        <v>309</v>
      </c>
      <c r="CA42" s="248" t="s">
        <v>309</v>
      </c>
      <c r="CB42" s="248" t="s">
        <v>309</v>
      </c>
      <c r="CC42" s="248" t="s">
        <v>309</v>
      </c>
      <c r="CD42" s="248" t="s">
        <v>309</v>
      </c>
      <c r="CE42" s="248" t="s">
        <v>309</v>
      </c>
      <c r="CF42" s="248" t="s">
        <v>309</v>
      </c>
      <c r="CG42" s="248" t="s">
        <v>309</v>
      </c>
      <c r="CH42" s="248" t="s">
        <v>309</v>
      </c>
      <c r="CI42" s="248" t="s">
        <v>309</v>
      </c>
      <c r="CJ42" s="248" t="s">
        <v>309</v>
      </c>
      <c r="CK42" s="248" t="s">
        <v>309</v>
      </c>
      <c r="CL42" s="248" t="s">
        <v>309</v>
      </c>
      <c r="CM42" s="248" t="s">
        <v>309</v>
      </c>
      <c r="CN42" s="248" t="s">
        <v>309</v>
      </c>
      <c r="CO42" s="248" t="s">
        <v>309</v>
      </c>
      <c r="CP42" s="248" t="s">
        <v>309</v>
      </c>
      <c r="CQ42" s="248" t="s">
        <v>309</v>
      </c>
      <c r="CR42" s="33"/>
      <c r="CS42" s="32"/>
      <c r="CT42" s="229" t="s">
        <v>296</v>
      </c>
      <c r="CU42" s="32">
        <v>0</v>
      </c>
      <c r="CV42" s="248" t="s">
        <v>309</v>
      </c>
      <c r="CW42" s="248" t="s">
        <v>309</v>
      </c>
      <c r="CX42" s="248" t="s">
        <v>309</v>
      </c>
      <c r="CY42" s="248" t="s">
        <v>309</v>
      </c>
      <c r="CZ42" s="248" t="s">
        <v>309</v>
      </c>
      <c r="DA42" s="248" t="s">
        <v>309</v>
      </c>
      <c r="DB42" s="248" t="s">
        <v>309</v>
      </c>
      <c r="DC42" s="248" t="s">
        <v>309</v>
      </c>
      <c r="DD42" s="248" t="s">
        <v>309</v>
      </c>
      <c r="DE42" s="248" t="s">
        <v>309</v>
      </c>
      <c r="DF42" s="248" t="s">
        <v>309</v>
      </c>
      <c r="DG42" s="248" t="s">
        <v>309</v>
      </c>
      <c r="DH42" s="248" t="s">
        <v>309</v>
      </c>
      <c r="DI42" s="248" t="s">
        <v>309</v>
      </c>
      <c r="DJ42" s="248" t="s">
        <v>309</v>
      </c>
      <c r="DK42" s="248" t="s">
        <v>309</v>
      </c>
      <c r="DL42" s="248" t="s">
        <v>309</v>
      </c>
      <c r="DM42" s="248" t="s">
        <v>309</v>
      </c>
      <c r="DN42" s="248" t="s">
        <v>309</v>
      </c>
      <c r="DO42" s="248" t="s">
        <v>309</v>
      </c>
      <c r="DP42" s="33"/>
      <c r="DQ42" s="32"/>
      <c r="DR42" s="229" t="s">
        <v>296</v>
      </c>
      <c r="DS42" s="32">
        <v>0</v>
      </c>
      <c r="DT42" s="248" t="s">
        <v>309</v>
      </c>
      <c r="DU42" s="248" t="s">
        <v>309</v>
      </c>
      <c r="DV42" s="248" t="s">
        <v>309</v>
      </c>
      <c r="DW42" s="248" t="s">
        <v>309</v>
      </c>
      <c r="DX42" s="248" t="s">
        <v>309</v>
      </c>
      <c r="DY42" s="248" t="s">
        <v>309</v>
      </c>
      <c r="DZ42" s="248" t="s">
        <v>309</v>
      </c>
      <c r="EA42" s="248" t="s">
        <v>309</v>
      </c>
      <c r="EB42" s="248" t="s">
        <v>309</v>
      </c>
      <c r="EC42" s="248" t="s">
        <v>309</v>
      </c>
      <c r="ED42" s="248" t="s">
        <v>309</v>
      </c>
      <c r="EE42" s="248" t="s">
        <v>309</v>
      </c>
      <c r="EF42" s="248" t="s">
        <v>309</v>
      </c>
      <c r="EG42" s="248" t="s">
        <v>309</v>
      </c>
      <c r="EH42" s="248" t="s">
        <v>309</v>
      </c>
      <c r="EI42" s="248" t="s">
        <v>309</v>
      </c>
      <c r="EJ42" s="248" t="s">
        <v>309</v>
      </c>
      <c r="EK42" s="248" t="s">
        <v>309</v>
      </c>
      <c r="EL42" s="248" t="s">
        <v>309</v>
      </c>
      <c r="EM42" s="248" t="s">
        <v>309</v>
      </c>
      <c r="EN42" s="33"/>
      <c r="EO42" s="32"/>
      <c r="EP42" s="229" t="s">
        <v>296</v>
      </c>
      <c r="EQ42" s="32">
        <v>0</v>
      </c>
      <c r="ER42" s="248" t="s">
        <v>309</v>
      </c>
      <c r="ES42" s="248" t="s">
        <v>309</v>
      </c>
      <c r="ET42" s="248" t="s">
        <v>309</v>
      </c>
      <c r="EU42" s="248" t="s">
        <v>309</v>
      </c>
      <c r="EV42" s="248" t="s">
        <v>309</v>
      </c>
      <c r="EW42" s="248" t="s">
        <v>309</v>
      </c>
      <c r="EX42" s="248" t="s">
        <v>309</v>
      </c>
      <c r="EY42" s="248" t="s">
        <v>309</v>
      </c>
      <c r="EZ42" s="248" t="s">
        <v>309</v>
      </c>
      <c r="FA42" s="248" t="s">
        <v>309</v>
      </c>
      <c r="FB42" s="248" t="s">
        <v>309</v>
      </c>
      <c r="FC42" s="248" t="s">
        <v>309</v>
      </c>
      <c r="FD42" s="248" t="s">
        <v>309</v>
      </c>
      <c r="FE42" s="248" t="s">
        <v>309</v>
      </c>
      <c r="FF42" s="248" t="s">
        <v>309</v>
      </c>
      <c r="FG42" s="248" t="s">
        <v>309</v>
      </c>
      <c r="FH42" s="248" t="s">
        <v>309</v>
      </c>
      <c r="FI42" s="248" t="s">
        <v>309</v>
      </c>
      <c r="FJ42" s="248" t="s">
        <v>309</v>
      </c>
      <c r="FK42" s="248" t="s">
        <v>309</v>
      </c>
      <c r="FM42" s="15"/>
      <c r="FN42" s="233" t="s">
        <v>295</v>
      </c>
      <c r="FO42" s="15">
        <v>0</v>
      </c>
      <c r="FP42" s="242" t="s">
        <v>292</v>
      </c>
      <c r="FQ42" s="242" t="s">
        <v>292</v>
      </c>
      <c r="FR42" s="242" t="s">
        <v>292</v>
      </c>
      <c r="FS42" s="242" t="s">
        <v>292</v>
      </c>
      <c r="FT42" s="242" t="s">
        <v>292</v>
      </c>
      <c r="FU42" s="242" t="s">
        <v>292</v>
      </c>
      <c r="FV42" s="242" t="s">
        <v>292</v>
      </c>
      <c r="FW42" s="242" t="s">
        <v>292</v>
      </c>
      <c r="FX42" s="242" t="s">
        <v>292</v>
      </c>
      <c r="FY42" s="242" t="s">
        <v>292</v>
      </c>
      <c r="FZ42" s="242" t="s">
        <v>292</v>
      </c>
      <c r="GA42" s="242" t="s">
        <v>292</v>
      </c>
      <c r="GB42" s="242" t="s">
        <v>292</v>
      </c>
      <c r="GC42" s="242" t="s">
        <v>292</v>
      </c>
      <c r="GD42" s="242" t="s">
        <v>292</v>
      </c>
      <c r="GE42" s="242" t="s">
        <v>292</v>
      </c>
      <c r="GF42" s="242" t="s">
        <v>292</v>
      </c>
      <c r="GG42" s="242" t="s">
        <v>292</v>
      </c>
      <c r="GH42" s="242" t="s">
        <v>292</v>
      </c>
      <c r="GI42" s="242" t="s">
        <v>292</v>
      </c>
      <c r="GK42" s="15"/>
      <c r="GL42" s="233" t="s">
        <v>295</v>
      </c>
      <c r="GM42" s="15">
        <v>0</v>
      </c>
      <c r="GN42" s="242" t="s">
        <v>292</v>
      </c>
      <c r="GO42" s="242" t="s">
        <v>292</v>
      </c>
      <c r="GP42" s="242" t="s">
        <v>292</v>
      </c>
      <c r="GQ42" s="242" t="s">
        <v>292</v>
      </c>
      <c r="GR42" s="242" t="s">
        <v>292</v>
      </c>
      <c r="GS42" s="242" t="s">
        <v>292</v>
      </c>
      <c r="GT42" s="242" t="s">
        <v>292</v>
      </c>
      <c r="GU42" s="242" t="s">
        <v>292</v>
      </c>
      <c r="GV42" s="242" t="s">
        <v>292</v>
      </c>
      <c r="GW42" s="242" t="s">
        <v>292</v>
      </c>
      <c r="GX42" s="242" t="s">
        <v>292</v>
      </c>
      <c r="GY42" s="242" t="s">
        <v>292</v>
      </c>
      <c r="GZ42" s="242" t="s">
        <v>292</v>
      </c>
      <c r="HA42" s="242" t="s">
        <v>292</v>
      </c>
      <c r="HB42" s="242" t="s">
        <v>292</v>
      </c>
      <c r="HC42" s="242" t="s">
        <v>292</v>
      </c>
      <c r="HD42" s="242" t="s">
        <v>292</v>
      </c>
      <c r="HE42" s="242" t="s">
        <v>292</v>
      </c>
      <c r="HF42" s="242" t="s">
        <v>292</v>
      </c>
      <c r="HG42" s="242" t="s">
        <v>292</v>
      </c>
    </row>
    <row r="43" ht="14.5" spans="1:215">
      <c r="A43" s="15"/>
      <c r="B43" s="222"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2"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9"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9"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9"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9"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9"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3"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3"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7"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7"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7"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7"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7"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8"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8"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8"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8"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8"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2"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2"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9"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9"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9"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9"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9"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3"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3"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2"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2"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9"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9"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9"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9"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9"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3"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3"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2" t="s">
        <v>291</v>
      </c>
      <c r="C49" s="242" t="s">
        <v>292</v>
      </c>
      <c r="D49" s="242" t="s">
        <v>292</v>
      </c>
      <c r="E49" s="242" t="s">
        <v>292</v>
      </c>
      <c r="F49" s="242" t="s">
        <v>292</v>
      </c>
      <c r="G49" s="242" t="s">
        <v>292</v>
      </c>
      <c r="H49" s="242" t="s">
        <v>292</v>
      </c>
      <c r="I49" s="242" t="s">
        <v>292</v>
      </c>
      <c r="J49" s="242" t="s">
        <v>292</v>
      </c>
      <c r="K49" s="242" t="s">
        <v>292</v>
      </c>
      <c r="L49" s="242" t="s">
        <v>292</v>
      </c>
      <c r="M49" s="242" t="s">
        <v>292</v>
      </c>
      <c r="N49" s="242">
        <v>0.1</v>
      </c>
      <c r="O49" s="242">
        <v>0.2</v>
      </c>
      <c r="P49" s="242">
        <v>0</v>
      </c>
      <c r="Q49" s="242">
        <v>0.9</v>
      </c>
      <c r="R49" s="242" t="s">
        <v>292</v>
      </c>
      <c r="S49" s="242" t="s">
        <v>292</v>
      </c>
      <c r="T49" s="242" t="s">
        <v>292</v>
      </c>
      <c r="U49" s="242" t="s">
        <v>292</v>
      </c>
      <c r="V49" s="242" t="s">
        <v>292</v>
      </c>
      <c r="W49" s="242" t="s">
        <v>292</v>
      </c>
      <c r="Y49" s="15"/>
      <c r="Z49" s="222" t="s">
        <v>291</v>
      </c>
      <c r="AA49" s="242" t="s">
        <v>292</v>
      </c>
      <c r="AB49" s="242" t="s">
        <v>292</v>
      </c>
      <c r="AC49" s="242" t="s">
        <v>292</v>
      </c>
      <c r="AD49" s="242" t="s">
        <v>292</v>
      </c>
      <c r="AE49" s="242" t="s">
        <v>292</v>
      </c>
      <c r="AF49" s="242" t="s">
        <v>292</v>
      </c>
      <c r="AG49" s="242" t="s">
        <v>292</v>
      </c>
      <c r="AH49" s="242" t="s">
        <v>292</v>
      </c>
      <c r="AI49" s="242" t="s">
        <v>292</v>
      </c>
      <c r="AJ49" s="242" t="s">
        <v>292</v>
      </c>
      <c r="AK49" s="242" t="s">
        <v>292</v>
      </c>
      <c r="AL49" s="242">
        <v>0.1</v>
      </c>
      <c r="AM49" s="242">
        <v>0.2</v>
      </c>
      <c r="AN49" s="242">
        <v>0.1</v>
      </c>
      <c r="AO49" s="242">
        <v>0</v>
      </c>
      <c r="AP49" s="242" t="s">
        <v>292</v>
      </c>
      <c r="AQ49" s="242" t="s">
        <v>292</v>
      </c>
      <c r="AR49" s="242" t="s">
        <v>292</v>
      </c>
      <c r="AS49" s="242" t="s">
        <v>292</v>
      </c>
      <c r="AT49" s="242" t="s">
        <v>292</v>
      </c>
      <c r="AU49" s="242" t="s">
        <v>292</v>
      </c>
      <c r="AW49" s="32"/>
      <c r="AX49" s="229" t="s">
        <v>293</v>
      </c>
      <c r="AY49" s="248" t="s">
        <v>309</v>
      </c>
      <c r="AZ49" s="248" t="s">
        <v>309</v>
      </c>
      <c r="BA49" s="248" t="s">
        <v>309</v>
      </c>
      <c r="BB49" s="248" t="s">
        <v>309</v>
      </c>
      <c r="BC49" s="248" t="s">
        <v>309</v>
      </c>
      <c r="BD49" s="248" t="s">
        <v>309</v>
      </c>
      <c r="BE49" s="248" t="s">
        <v>309</v>
      </c>
      <c r="BF49" s="248" t="s">
        <v>309</v>
      </c>
      <c r="BG49" s="248" t="s">
        <v>309</v>
      </c>
      <c r="BH49" s="248" t="s">
        <v>309</v>
      </c>
      <c r="BI49" s="248" t="s">
        <v>309</v>
      </c>
      <c r="BJ49" s="248">
        <v>0.1</v>
      </c>
      <c r="BK49" s="248">
        <v>0.1</v>
      </c>
      <c r="BL49" s="248">
        <v>0.1</v>
      </c>
      <c r="BM49" s="248">
        <v>0</v>
      </c>
      <c r="BN49" s="248" t="s">
        <v>309</v>
      </c>
      <c r="BO49" s="248" t="s">
        <v>309</v>
      </c>
      <c r="BP49" s="248" t="s">
        <v>309</v>
      </c>
      <c r="BQ49" s="248" t="s">
        <v>309</v>
      </c>
      <c r="BR49" s="248" t="s">
        <v>309</v>
      </c>
      <c r="BS49" s="248" t="s">
        <v>309</v>
      </c>
      <c r="BT49" s="33"/>
      <c r="BU49" s="32"/>
      <c r="BV49" s="229" t="s">
        <v>293</v>
      </c>
      <c r="BW49" s="248" t="s">
        <v>309</v>
      </c>
      <c r="BX49" s="248" t="s">
        <v>309</v>
      </c>
      <c r="BY49" s="248" t="s">
        <v>309</v>
      </c>
      <c r="BZ49" s="248" t="s">
        <v>309</v>
      </c>
      <c r="CA49" s="248" t="s">
        <v>309</v>
      </c>
      <c r="CB49" s="248" t="s">
        <v>309</v>
      </c>
      <c r="CC49" s="248" t="s">
        <v>309</v>
      </c>
      <c r="CD49" s="248" t="s">
        <v>309</v>
      </c>
      <c r="CE49" s="248" t="s">
        <v>309</v>
      </c>
      <c r="CF49" s="248" t="s">
        <v>309</v>
      </c>
      <c r="CG49" s="248" t="s">
        <v>309</v>
      </c>
      <c r="CH49" s="248">
        <v>0.1</v>
      </c>
      <c r="CI49" s="248">
        <v>0.2</v>
      </c>
      <c r="CJ49" s="248">
        <v>0.2</v>
      </c>
      <c r="CK49" s="248">
        <v>0.3</v>
      </c>
      <c r="CL49" s="248" t="s">
        <v>309</v>
      </c>
      <c r="CM49" s="248" t="s">
        <v>309</v>
      </c>
      <c r="CN49" s="248" t="s">
        <v>309</v>
      </c>
      <c r="CO49" s="248" t="s">
        <v>309</v>
      </c>
      <c r="CP49" s="248" t="s">
        <v>309</v>
      </c>
      <c r="CQ49" s="248" t="s">
        <v>309</v>
      </c>
      <c r="CR49" s="33"/>
      <c r="CS49" s="32"/>
      <c r="CT49" s="229" t="s">
        <v>293</v>
      </c>
      <c r="CU49" s="248" t="s">
        <v>309</v>
      </c>
      <c r="CV49" s="248" t="s">
        <v>309</v>
      </c>
      <c r="CW49" s="248" t="s">
        <v>309</v>
      </c>
      <c r="CX49" s="248" t="s">
        <v>309</v>
      </c>
      <c r="CY49" s="248" t="s">
        <v>309</v>
      </c>
      <c r="CZ49" s="248" t="s">
        <v>309</v>
      </c>
      <c r="DA49" s="248" t="s">
        <v>309</v>
      </c>
      <c r="DB49" s="248">
        <v>0.3</v>
      </c>
      <c r="DC49" s="248">
        <v>0.1</v>
      </c>
      <c r="DD49" s="248">
        <v>0.2</v>
      </c>
      <c r="DE49" s="248">
        <v>0.2</v>
      </c>
      <c r="DF49" s="248">
        <v>0.2</v>
      </c>
      <c r="DG49" s="248">
        <v>0.3</v>
      </c>
      <c r="DH49" s="248">
        <v>0.3</v>
      </c>
      <c r="DI49" s="248">
        <v>0.5</v>
      </c>
      <c r="DJ49" s="248" t="s">
        <v>309</v>
      </c>
      <c r="DK49" s="248" t="s">
        <v>309</v>
      </c>
      <c r="DL49" s="248" t="s">
        <v>309</v>
      </c>
      <c r="DM49" s="248" t="s">
        <v>309</v>
      </c>
      <c r="DN49" s="248" t="s">
        <v>309</v>
      </c>
      <c r="DO49" s="248" t="s">
        <v>309</v>
      </c>
      <c r="DP49" s="33"/>
      <c r="DQ49" s="32"/>
      <c r="DR49" s="229" t="s">
        <v>293</v>
      </c>
      <c r="DS49" s="248" t="s">
        <v>309</v>
      </c>
      <c r="DT49" s="248" t="s">
        <v>309</v>
      </c>
      <c r="DU49" s="248" t="s">
        <v>309</v>
      </c>
      <c r="DV49" s="248" t="s">
        <v>309</v>
      </c>
      <c r="DW49" s="248" t="s">
        <v>309</v>
      </c>
      <c r="DX49" s="248" t="s">
        <v>309</v>
      </c>
      <c r="DY49" s="248" t="s">
        <v>309</v>
      </c>
      <c r="DZ49" s="248" t="s">
        <v>309</v>
      </c>
      <c r="EA49" s="248">
        <v>0.2</v>
      </c>
      <c r="EB49" s="248">
        <v>0.3</v>
      </c>
      <c r="EC49" s="248">
        <v>0.4</v>
      </c>
      <c r="ED49" s="248">
        <v>0.5</v>
      </c>
      <c r="EE49" s="248">
        <v>0.5</v>
      </c>
      <c r="EF49" s="248">
        <v>0.7</v>
      </c>
      <c r="EG49" s="248">
        <v>1</v>
      </c>
      <c r="EH49" s="248" t="s">
        <v>309</v>
      </c>
      <c r="EI49" s="248" t="s">
        <v>309</v>
      </c>
      <c r="EJ49" s="248" t="s">
        <v>309</v>
      </c>
      <c r="EK49" s="248" t="s">
        <v>309</v>
      </c>
      <c r="EL49" s="248" t="s">
        <v>309</v>
      </c>
      <c r="EM49" s="248" t="s">
        <v>309</v>
      </c>
      <c r="EN49" s="33"/>
      <c r="EO49" s="32"/>
      <c r="EP49" s="229" t="s">
        <v>293</v>
      </c>
      <c r="EQ49" s="248" t="s">
        <v>309</v>
      </c>
      <c r="ER49" s="248" t="s">
        <v>309</v>
      </c>
      <c r="ES49" s="248" t="s">
        <v>309</v>
      </c>
      <c r="ET49" s="248" t="s">
        <v>309</v>
      </c>
      <c r="EU49" s="248" t="s">
        <v>309</v>
      </c>
      <c r="EV49" s="248" t="s">
        <v>309</v>
      </c>
      <c r="EW49" s="248" t="s">
        <v>309</v>
      </c>
      <c r="EX49" s="248" t="s">
        <v>309</v>
      </c>
      <c r="EY49" s="248" t="s">
        <v>309</v>
      </c>
      <c r="EZ49" s="248" t="s">
        <v>309</v>
      </c>
      <c r="FA49" s="248" t="s">
        <v>309</v>
      </c>
      <c r="FB49" s="248">
        <v>0.2</v>
      </c>
      <c r="FC49" s="248">
        <v>0.4</v>
      </c>
      <c r="FD49" s="248">
        <v>0.4</v>
      </c>
      <c r="FE49" s="248">
        <v>0.6</v>
      </c>
      <c r="FF49" s="248" t="s">
        <v>309</v>
      </c>
      <c r="FG49" s="248" t="s">
        <v>309</v>
      </c>
      <c r="FH49" s="248" t="s">
        <v>309</v>
      </c>
      <c r="FI49" s="248" t="s">
        <v>309</v>
      </c>
      <c r="FJ49" s="248" t="s">
        <v>309</v>
      </c>
      <c r="FK49" s="248" t="s">
        <v>309</v>
      </c>
      <c r="FM49" s="15"/>
      <c r="FN49" s="233" t="s">
        <v>291</v>
      </c>
      <c r="FO49" s="242" t="s">
        <v>292</v>
      </c>
      <c r="FP49" s="242" t="s">
        <v>292</v>
      </c>
      <c r="FQ49" s="242" t="s">
        <v>292</v>
      </c>
      <c r="FR49" s="242" t="s">
        <v>292</v>
      </c>
      <c r="FS49" s="242" t="s">
        <v>292</v>
      </c>
      <c r="FT49" s="242" t="s">
        <v>292</v>
      </c>
      <c r="FU49" s="242" t="s">
        <v>292</v>
      </c>
      <c r="FV49" s="242" t="s">
        <v>292</v>
      </c>
      <c r="FW49" s="242" t="s">
        <v>292</v>
      </c>
      <c r="FX49" s="242" t="s">
        <v>292</v>
      </c>
      <c r="FY49" s="242" t="s">
        <v>292</v>
      </c>
      <c r="FZ49" s="242">
        <v>0.1</v>
      </c>
      <c r="GA49" s="242">
        <v>0.2</v>
      </c>
      <c r="GB49" s="242">
        <v>0.1</v>
      </c>
      <c r="GC49" s="242">
        <v>0.2</v>
      </c>
      <c r="GD49" s="242" t="s">
        <v>292</v>
      </c>
      <c r="GE49" s="242" t="s">
        <v>292</v>
      </c>
      <c r="GF49" s="242" t="s">
        <v>292</v>
      </c>
      <c r="GG49" s="242" t="s">
        <v>292</v>
      </c>
      <c r="GH49" s="242" t="s">
        <v>292</v>
      </c>
      <c r="GI49" s="242" t="s">
        <v>292</v>
      </c>
      <c r="GK49" s="15"/>
      <c r="GL49" s="233" t="s">
        <v>291</v>
      </c>
      <c r="GM49" s="242" t="s">
        <v>292</v>
      </c>
      <c r="GN49" s="242" t="s">
        <v>292</v>
      </c>
      <c r="GO49" s="242" t="s">
        <v>292</v>
      </c>
      <c r="GP49" s="242" t="s">
        <v>292</v>
      </c>
      <c r="GQ49" s="242" t="s">
        <v>292</v>
      </c>
      <c r="GR49" s="242" t="s">
        <v>292</v>
      </c>
      <c r="GS49" s="242" t="s">
        <v>292</v>
      </c>
      <c r="GT49" s="242" t="s">
        <v>292</v>
      </c>
      <c r="GU49" s="242" t="s">
        <v>292</v>
      </c>
      <c r="GV49" s="242" t="s">
        <v>292</v>
      </c>
      <c r="GW49" s="242">
        <v>0.1</v>
      </c>
      <c r="GX49" s="242">
        <v>0.1</v>
      </c>
      <c r="GY49" s="242">
        <v>0.2</v>
      </c>
      <c r="GZ49" s="242">
        <v>0.1</v>
      </c>
      <c r="HA49" s="242">
        <v>0.2</v>
      </c>
      <c r="HB49" s="242" t="s">
        <v>292</v>
      </c>
      <c r="HC49" s="242" t="s">
        <v>292</v>
      </c>
      <c r="HD49" s="242" t="s">
        <v>292</v>
      </c>
      <c r="HE49" s="242" t="s">
        <v>292</v>
      </c>
      <c r="HF49" s="242" t="s">
        <v>292</v>
      </c>
      <c r="HG49" s="242" t="s">
        <v>292</v>
      </c>
    </row>
    <row r="50" ht="14.5" spans="1:215">
      <c r="A50" s="15"/>
      <c r="B50" s="222" t="s">
        <v>295</v>
      </c>
      <c r="C50" s="15">
        <v>0</v>
      </c>
      <c r="D50" s="242" t="s">
        <v>292</v>
      </c>
      <c r="E50" s="242" t="s">
        <v>292</v>
      </c>
      <c r="F50" s="242" t="s">
        <v>292</v>
      </c>
      <c r="G50" s="242" t="s">
        <v>292</v>
      </c>
      <c r="H50" s="242" t="s">
        <v>292</v>
      </c>
      <c r="I50" s="242" t="s">
        <v>292</v>
      </c>
      <c r="J50" s="242" t="s">
        <v>292</v>
      </c>
      <c r="K50" s="242" t="s">
        <v>292</v>
      </c>
      <c r="L50" s="242" t="s">
        <v>292</v>
      </c>
      <c r="M50" s="242" t="s">
        <v>292</v>
      </c>
      <c r="N50" s="242" t="s">
        <v>292</v>
      </c>
      <c r="O50" s="242" t="s">
        <v>292</v>
      </c>
      <c r="P50" s="242" t="s">
        <v>292</v>
      </c>
      <c r="Q50" s="242" t="s">
        <v>292</v>
      </c>
      <c r="R50" s="242" t="s">
        <v>292</v>
      </c>
      <c r="S50" s="242" t="s">
        <v>292</v>
      </c>
      <c r="T50" s="242" t="s">
        <v>292</v>
      </c>
      <c r="U50" s="242" t="s">
        <v>292</v>
      </c>
      <c r="V50" s="242" t="s">
        <v>292</v>
      </c>
      <c r="W50" s="242" t="s">
        <v>292</v>
      </c>
      <c r="Y50" s="15"/>
      <c r="Z50" s="222" t="s">
        <v>295</v>
      </c>
      <c r="AA50" s="15">
        <v>0</v>
      </c>
      <c r="AB50" s="242" t="s">
        <v>292</v>
      </c>
      <c r="AC50" s="242" t="s">
        <v>292</v>
      </c>
      <c r="AD50" s="242" t="s">
        <v>292</v>
      </c>
      <c r="AE50" s="242" t="s">
        <v>292</v>
      </c>
      <c r="AF50" s="242" t="s">
        <v>292</v>
      </c>
      <c r="AG50" s="242" t="s">
        <v>292</v>
      </c>
      <c r="AH50" s="242" t="s">
        <v>292</v>
      </c>
      <c r="AI50" s="242" t="s">
        <v>292</v>
      </c>
      <c r="AJ50" s="242" t="s">
        <v>292</v>
      </c>
      <c r="AK50" s="242" t="s">
        <v>292</v>
      </c>
      <c r="AL50" s="242" t="s">
        <v>292</v>
      </c>
      <c r="AM50" s="242" t="s">
        <v>292</v>
      </c>
      <c r="AN50" s="242" t="s">
        <v>292</v>
      </c>
      <c r="AO50" s="242" t="s">
        <v>292</v>
      </c>
      <c r="AP50" s="242" t="s">
        <v>292</v>
      </c>
      <c r="AQ50" s="242" t="s">
        <v>292</v>
      </c>
      <c r="AR50" s="242" t="s">
        <v>292</v>
      </c>
      <c r="AS50" s="242" t="s">
        <v>292</v>
      </c>
      <c r="AT50" s="242" t="s">
        <v>292</v>
      </c>
      <c r="AU50" s="242" t="s">
        <v>292</v>
      </c>
      <c r="AW50" s="32"/>
      <c r="AX50" s="229" t="s">
        <v>296</v>
      </c>
      <c r="AY50" s="32">
        <v>0</v>
      </c>
      <c r="AZ50" s="248" t="s">
        <v>309</v>
      </c>
      <c r="BA50" s="248" t="s">
        <v>309</v>
      </c>
      <c r="BB50" s="248" t="s">
        <v>309</v>
      </c>
      <c r="BC50" s="248" t="s">
        <v>309</v>
      </c>
      <c r="BD50" s="248" t="s">
        <v>309</v>
      </c>
      <c r="BE50" s="248" t="s">
        <v>309</v>
      </c>
      <c r="BF50" s="248" t="s">
        <v>309</v>
      </c>
      <c r="BG50" s="248" t="s">
        <v>309</v>
      </c>
      <c r="BH50" s="248" t="s">
        <v>309</v>
      </c>
      <c r="BI50" s="248" t="s">
        <v>309</v>
      </c>
      <c r="BJ50" s="248" t="s">
        <v>309</v>
      </c>
      <c r="BK50" s="248" t="s">
        <v>309</v>
      </c>
      <c r="BL50" s="248" t="s">
        <v>309</v>
      </c>
      <c r="BM50" s="248" t="s">
        <v>309</v>
      </c>
      <c r="BN50" s="248" t="s">
        <v>309</v>
      </c>
      <c r="BO50" s="248" t="s">
        <v>309</v>
      </c>
      <c r="BP50" s="248" t="s">
        <v>309</v>
      </c>
      <c r="BQ50" s="248" t="s">
        <v>309</v>
      </c>
      <c r="BR50" s="248" t="s">
        <v>309</v>
      </c>
      <c r="BS50" s="248" t="s">
        <v>309</v>
      </c>
      <c r="BT50" s="33"/>
      <c r="BU50" s="32"/>
      <c r="BV50" s="229" t="s">
        <v>296</v>
      </c>
      <c r="BW50" s="32">
        <v>0</v>
      </c>
      <c r="BX50" s="248" t="s">
        <v>309</v>
      </c>
      <c r="BY50" s="248" t="s">
        <v>309</v>
      </c>
      <c r="BZ50" s="248" t="s">
        <v>309</v>
      </c>
      <c r="CA50" s="248" t="s">
        <v>309</v>
      </c>
      <c r="CB50" s="248" t="s">
        <v>309</v>
      </c>
      <c r="CC50" s="248" t="s">
        <v>309</v>
      </c>
      <c r="CD50" s="248" t="s">
        <v>309</v>
      </c>
      <c r="CE50" s="248" t="s">
        <v>309</v>
      </c>
      <c r="CF50" s="248" t="s">
        <v>309</v>
      </c>
      <c r="CG50" s="248" t="s">
        <v>309</v>
      </c>
      <c r="CH50" s="248" t="s">
        <v>309</v>
      </c>
      <c r="CI50" s="248" t="s">
        <v>309</v>
      </c>
      <c r="CJ50" s="248" t="s">
        <v>309</v>
      </c>
      <c r="CK50" s="248" t="s">
        <v>309</v>
      </c>
      <c r="CL50" s="248" t="s">
        <v>309</v>
      </c>
      <c r="CM50" s="248" t="s">
        <v>309</v>
      </c>
      <c r="CN50" s="248" t="s">
        <v>309</v>
      </c>
      <c r="CO50" s="248" t="s">
        <v>309</v>
      </c>
      <c r="CP50" s="248" t="s">
        <v>309</v>
      </c>
      <c r="CQ50" s="248" t="s">
        <v>309</v>
      </c>
      <c r="CR50" s="33"/>
      <c r="CS50" s="32"/>
      <c r="CT50" s="229" t="s">
        <v>296</v>
      </c>
      <c r="CU50" s="32">
        <v>0</v>
      </c>
      <c r="CV50" s="248" t="s">
        <v>309</v>
      </c>
      <c r="CW50" s="248" t="s">
        <v>309</v>
      </c>
      <c r="CX50" s="248" t="s">
        <v>309</v>
      </c>
      <c r="CY50" s="248" t="s">
        <v>309</v>
      </c>
      <c r="CZ50" s="248" t="s">
        <v>309</v>
      </c>
      <c r="DA50" s="248" t="s">
        <v>309</v>
      </c>
      <c r="DB50" s="248" t="s">
        <v>309</v>
      </c>
      <c r="DC50" s="248" t="s">
        <v>309</v>
      </c>
      <c r="DD50" s="248" t="s">
        <v>309</v>
      </c>
      <c r="DE50" s="248" t="s">
        <v>309</v>
      </c>
      <c r="DF50" s="248" t="s">
        <v>309</v>
      </c>
      <c r="DG50" s="248" t="s">
        <v>309</v>
      </c>
      <c r="DH50" s="248" t="s">
        <v>309</v>
      </c>
      <c r="DI50" s="248" t="s">
        <v>309</v>
      </c>
      <c r="DJ50" s="248" t="s">
        <v>309</v>
      </c>
      <c r="DK50" s="248" t="s">
        <v>309</v>
      </c>
      <c r="DL50" s="248" t="s">
        <v>309</v>
      </c>
      <c r="DM50" s="248" t="s">
        <v>309</v>
      </c>
      <c r="DN50" s="248" t="s">
        <v>309</v>
      </c>
      <c r="DO50" s="248" t="s">
        <v>309</v>
      </c>
      <c r="DP50" s="33"/>
      <c r="DQ50" s="32"/>
      <c r="DR50" s="229" t="s">
        <v>296</v>
      </c>
      <c r="DS50" s="32">
        <v>0</v>
      </c>
      <c r="DT50" s="248" t="s">
        <v>309</v>
      </c>
      <c r="DU50" s="248" t="s">
        <v>309</v>
      </c>
      <c r="DV50" s="248" t="s">
        <v>309</v>
      </c>
      <c r="DW50" s="248" t="s">
        <v>309</v>
      </c>
      <c r="DX50" s="248" t="s">
        <v>309</v>
      </c>
      <c r="DY50" s="248" t="s">
        <v>309</v>
      </c>
      <c r="DZ50" s="248" t="s">
        <v>309</v>
      </c>
      <c r="EA50" s="248" t="s">
        <v>309</v>
      </c>
      <c r="EB50" s="248" t="s">
        <v>309</v>
      </c>
      <c r="EC50" s="248" t="s">
        <v>309</v>
      </c>
      <c r="ED50" s="248" t="s">
        <v>309</v>
      </c>
      <c r="EE50" s="248" t="s">
        <v>309</v>
      </c>
      <c r="EF50" s="248" t="s">
        <v>309</v>
      </c>
      <c r="EG50" s="248" t="s">
        <v>309</v>
      </c>
      <c r="EH50" s="248" t="s">
        <v>309</v>
      </c>
      <c r="EI50" s="248" t="s">
        <v>309</v>
      </c>
      <c r="EJ50" s="248" t="s">
        <v>309</v>
      </c>
      <c r="EK50" s="248" t="s">
        <v>309</v>
      </c>
      <c r="EL50" s="248" t="s">
        <v>309</v>
      </c>
      <c r="EM50" s="248" t="s">
        <v>309</v>
      </c>
      <c r="EN50" s="33"/>
      <c r="EO50" s="32"/>
      <c r="EP50" s="229" t="s">
        <v>296</v>
      </c>
      <c r="EQ50" s="32">
        <v>0</v>
      </c>
      <c r="ER50" s="248" t="s">
        <v>309</v>
      </c>
      <c r="ES50" s="248" t="s">
        <v>309</v>
      </c>
      <c r="ET50" s="248" t="s">
        <v>309</v>
      </c>
      <c r="EU50" s="248" t="s">
        <v>309</v>
      </c>
      <c r="EV50" s="248" t="s">
        <v>309</v>
      </c>
      <c r="EW50" s="248" t="s">
        <v>309</v>
      </c>
      <c r="EX50" s="248" t="s">
        <v>309</v>
      </c>
      <c r="EY50" s="248" t="s">
        <v>309</v>
      </c>
      <c r="EZ50" s="248" t="s">
        <v>309</v>
      </c>
      <c r="FA50" s="248" t="s">
        <v>309</v>
      </c>
      <c r="FB50" s="248" t="s">
        <v>309</v>
      </c>
      <c r="FC50" s="248" t="s">
        <v>309</v>
      </c>
      <c r="FD50" s="248" t="s">
        <v>309</v>
      </c>
      <c r="FE50" s="248" t="s">
        <v>309</v>
      </c>
      <c r="FF50" s="248" t="s">
        <v>309</v>
      </c>
      <c r="FG50" s="248" t="s">
        <v>309</v>
      </c>
      <c r="FH50" s="248" t="s">
        <v>309</v>
      </c>
      <c r="FI50" s="248" t="s">
        <v>309</v>
      </c>
      <c r="FJ50" s="248" t="s">
        <v>309</v>
      </c>
      <c r="FK50" s="248" t="s">
        <v>309</v>
      </c>
      <c r="FM50" s="15"/>
      <c r="FN50" s="233" t="s">
        <v>295</v>
      </c>
      <c r="FO50" s="15">
        <v>0</v>
      </c>
      <c r="FP50" s="242" t="s">
        <v>292</v>
      </c>
      <c r="FQ50" s="242" t="s">
        <v>292</v>
      </c>
      <c r="FR50" s="242" t="s">
        <v>292</v>
      </c>
      <c r="FS50" s="242" t="s">
        <v>292</v>
      </c>
      <c r="FT50" s="242" t="s">
        <v>292</v>
      </c>
      <c r="FU50" s="242" t="s">
        <v>292</v>
      </c>
      <c r="FV50" s="242" t="s">
        <v>292</v>
      </c>
      <c r="FW50" s="242" t="s">
        <v>292</v>
      </c>
      <c r="FX50" s="242" t="s">
        <v>292</v>
      </c>
      <c r="FY50" s="242" t="s">
        <v>292</v>
      </c>
      <c r="FZ50" s="242" t="s">
        <v>292</v>
      </c>
      <c r="GA50" s="242" t="s">
        <v>292</v>
      </c>
      <c r="GB50" s="242" t="s">
        <v>292</v>
      </c>
      <c r="GC50" s="242" t="s">
        <v>292</v>
      </c>
      <c r="GD50" s="242" t="s">
        <v>292</v>
      </c>
      <c r="GE50" s="242" t="s">
        <v>292</v>
      </c>
      <c r="GF50" s="242" t="s">
        <v>292</v>
      </c>
      <c r="GG50" s="242" t="s">
        <v>292</v>
      </c>
      <c r="GH50" s="242" t="s">
        <v>292</v>
      </c>
      <c r="GI50" s="242" t="s">
        <v>292</v>
      </c>
      <c r="GK50" s="15"/>
      <c r="GL50" s="233" t="s">
        <v>295</v>
      </c>
      <c r="GM50" s="15">
        <v>0</v>
      </c>
      <c r="GN50" s="242" t="s">
        <v>292</v>
      </c>
      <c r="GO50" s="242" t="s">
        <v>292</v>
      </c>
      <c r="GP50" s="242" t="s">
        <v>292</v>
      </c>
      <c r="GQ50" s="242" t="s">
        <v>292</v>
      </c>
      <c r="GR50" s="242" t="s">
        <v>292</v>
      </c>
      <c r="GS50" s="242" t="s">
        <v>292</v>
      </c>
      <c r="GT50" s="242" t="s">
        <v>292</v>
      </c>
      <c r="GU50" s="242" t="s">
        <v>292</v>
      </c>
      <c r="GV50" s="242" t="s">
        <v>292</v>
      </c>
      <c r="GW50" s="242" t="s">
        <v>292</v>
      </c>
      <c r="GX50" s="242" t="s">
        <v>292</v>
      </c>
      <c r="GY50" s="242" t="s">
        <v>292</v>
      </c>
      <c r="GZ50" s="242" t="s">
        <v>292</v>
      </c>
      <c r="HA50" s="242" t="s">
        <v>292</v>
      </c>
      <c r="HB50" s="242" t="s">
        <v>292</v>
      </c>
      <c r="HC50" s="242" t="s">
        <v>292</v>
      </c>
      <c r="HD50" s="242" t="s">
        <v>292</v>
      </c>
      <c r="HE50" s="242" t="s">
        <v>292</v>
      </c>
      <c r="HF50" s="242" t="s">
        <v>292</v>
      </c>
      <c r="HG50" s="242" t="s">
        <v>292</v>
      </c>
    </row>
    <row r="51" ht="14.5" spans="1:215">
      <c r="A51" s="15"/>
      <c r="B51" s="222"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2"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9"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9"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9"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9"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9"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3"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3"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3"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3"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0"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0"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0"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0"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0"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3"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3"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9"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9"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3"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3"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8"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8"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8"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8"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2"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9"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9"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9"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9"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9"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3"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2"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2"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9"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9"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9"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9"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9"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3"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3"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2"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2"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9"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9"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9"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9"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9"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3"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3"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2"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2"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9"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9"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9"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9"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9"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3"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3"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2"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2"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9"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9"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9"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9"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9"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3"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3"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7"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7"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7"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7"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7"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2"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2"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9"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9"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9"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9"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9"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3"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3"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8"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8"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8"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8"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8"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2"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2"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9"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9"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9"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9"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9"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3"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3"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2"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2"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9"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9"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9"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9"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9"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3"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3"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2"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2"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9"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9"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9"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9"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9"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3"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3"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2"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2"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9"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9"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9"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9"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9"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3"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3"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2"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2"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9"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9"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9"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9"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9"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3"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3"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6">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6">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6">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6">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6">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6">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5"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5"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5"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5"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5"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5" t="s">
        <v>308</v>
      </c>
      <c r="C39" s="15"/>
      <c r="D39" s="15"/>
      <c r="E39" s="15"/>
      <c r="F39" s="15"/>
      <c r="G39" s="15"/>
      <c r="H39" s="15"/>
      <c r="I39" s="15"/>
      <c r="J39" s="15"/>
      <c r="K39" s="15"/>
      <c r="L39" s="15"/>
      <c r="M39" s="15"/>
      <c r="N39" s="15"/>
      <c r="O39" s="15"/>
      <c r="P39" s="15"/>
      <c r="Q39" s="15"/>
      <c r="R39" s="15"/>
      <c r="S39" s="15"/>
      <c r="T39" s="15"/>
      <c r="U39" s="15"/>
      <c r="V39" s="15"/>
      <c r="W39" s="15"/>
      <c r="Y39" s="15"/>
      <c r="Z39" s="225"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2"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2"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2"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2"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2"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5"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5"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2" t="s">
        <v>316</v>
      </c>
      <c r="C40" s="246" t="s">
        <v>319</v>
      </c>
      <c r="D40" s="246" t="s">
        <v>319</v>
      </c>
      <c r="E40" s="246" t="s">
        <v>319</v>
      </c>
      <c r="F40" s="246" t="s">
        <v>319</v>
      </c>
      <c r="G40" s="246" t="s">
        <v>319</v>
      </c>
      <c r="H40" s="246" t="s">
        <v>319</v>
      </c>
      <c r="I40" s="246" t="s">
        <v>319</v>
      </c>
      <c r="J40" s="246" t="s">
        <v>319</v>
      </c>
      <c r="K40" s="246" t="s">
        <v>319</v>
      </c>
      <c r="L40" s="246" t="s">
        <v>319</v>
      </c>
      <c r="M40" s="246" t="s">
        <v>319</v>
      </c>
      <c r="N40" s="246" t="s">
        <v>319</v>
      </c>
      <c r="O40" s="246" t="s">
        <v>319</v>
      </c>
      <c r="P40" s="246" t="s">
        <v>319</v>
      </c>
      <c r="Q40" s="246" t="s">
        <v>319</v>
      </c>
      <c r="R40" s="246" t="s">
        <v>319</v>
      </c>
      <c r="S40" s="246" t="s">
        <v>319</v>
      </c>
      <c r="T40" s="246" t="s">
        <v>319</v>
      </c>
      <c r="U40" s="246" t="s">
        <v>319</v>
      </c>
      <c r="V40" s="246" t="s">
        <v>319</v>
      </c>
      <c r="W40" s="246" t="s">
        <v>319</v>
      </c>
      <c r="Y40" s="1"/>
      <c r="Z40" s="222" t="s">
        <v>316</v>
      </c>
      <c r="AA40" s="246" t="s">
        <v>319</v>
      </c>
      <c r="AB40" s="246" t="s">
        <v>319</v>
      </c>
      <c r="AC40" s="246" t="s">
        <v>319</v>
      </c>
      <c r="AD40" s="246" t="s">
        <v>319</v>
      </c>
      <c r="AE40" s="246" t="s">
        <v>319</v>
      </c>
      <c r="AF40" s="246" t="s">
        <v>319</v>
      </c>
      <c r="AG40" s="246" t="s">
        <v>319</v>
      </c>
      <c r="AH40" s="246" t="s">
        <v>319</v>
      </c>
      <c r="AI40" s="246" t="s">
        <v>319</v>
      </c>
      <c r="AJ40" s="246" t="s">
        <v>319</v>
      </c>
      <c r="AK40" s="246" t="s">
        <v>319</v>
      </c>
      <c r="AL40" s="246" t="s">
        <v>319</v>
      </c>
      <c r="AM40" s="246" t="s">
        <v>319</v>
      </c>
      <c r="AN40" s="246" t="s">
        <v>319</v>
      </c>
      <c r="AO40" s="246" t="s">
        <v>319</v>
      </c>
      <c r="AP40" s="246" t="s">
        <v>319</v>
      </c>
      <c r="AQ40" s="246" t="s">
        <v>319</v>
      </c>
      <c r="AR40" s="246" t="s">
        <v>319</v>
      </c>
      <c r="AS40" s="246" t="s">
        <v>319</v>
      </c>
      <c r="AT40" s="246" t="s">
        <v>319</v>
      </c>
      <c r="AU40" s="246" t="s">
        <v>319</v>
      </c>
      <c r="AW40" s="18"/>
      <c r="AX40" s="229" t="s">
        <v>317</v>
      </c>
      <c r="AY40" s="247" t="s">
        <v>320</v>
      </c>
      <c r="AZ40" s="247" t="s">
        <v>320</v>
      </c>
      <c r="BA40" s="247" t="s">
        <v>320</v>
      </c>
      <c r="BB40" s="247" t="s">
        <v>320</v>
      </c>
      <c r="BC40" s="247" t="s">
        <v>320</v>
      </c>
      <c r="BD40" s="247" t="s">
        <v>320</v>
      </c>
      <c r="BE40" s="247" t="s">
        <v>320</v>
      </c>
      <c r="BF40" s="247" t="s">
        <v>320</v>
      </c>
      <c r="BG40" s="247" t="s">
        <v>320</v>
      </c>
      <c r="BH40" s="247" t="s">
        <v>320</v>
      </c>
      <c r="BI40" s="247" t="s">
        <v>320</v>
      </c>
      <c r="BJ40" s="247" t="s">
        <v>320</v>
      </c>
      <c r="BK40" s="247" t="s">
        <v>320</v>
      </c>
      <c r="BL40" s="247" t="s">
        <v>320</v>
      </c>
      <c r="BM40" s="247" t="s">
        <v>320</v>
      </c>
      <c r="BN40" s="247" t="s">
        <v>320</v>
      </c>
      <c r="BO40" s="247" t="s">
        <v>320</v>
      </c>
      <c r="BP40" s="247" t="s">
        <v>320</v>
      </c>
      <c r="BQ40" s="247" t="s">
        <v>320</v>
      </c>
      <c r="BR40" s="247" t="s">
        <v>320</v>
      </c>
      <c r="BS40" s="247" t="s">
        <v>320</v>
      </c>
      <c r="BT40" s="33"/>
      <c r="BU40" s="18"/>
      <c r="BV40" s="229" t="s">
        <v>317</v>
      </c>
      <c r="BW40" s="247" t="s">
        <v>320</v>
      </c>
      <c r="BX40" s="247" t="s">
        <v>320</v>
      </c>
      <c r="BY40" s="247" t="s">
        <v>320</v>
      </c>
      <c r="BZ40" s="247" t="s">
        <v>320</v>
      </c>
      <c r="CA40" s="247" t="s">
        <v>320</v>
      </c>
      <c r="CB40" s="247" t="s">
        <v>320</v>
      </c>
      <c r="CC40" s="247" t="s">
        <v>320</v>
      </c>
      <c r="CD40" s="247" t="s">
        <v>320</v>
      </c>
      <c r="CE40" s="247" t="s">
        <v>320</v>
      </c>
      <c r="CF40" s="247" t="s">
        <v>320</v>
      </c>
      <c r="CG40" s="247" t="s">
        <v>320</v>
      </c>
      <c r="CH40" s="247" t="s">
        <v>320</v>
      </c>
      <c r="CI40" s="247" t="s">
        <v>320</v>
      </c>
      <c r="CJ40" s="247" t="s">
        <v>320</v>
      </c>
      <c r="CK40" s="247" t="s">
        <v>320</v>
      </c>
      <c r="CL40" s="247" t="s">
        <v>320</v>
      </c>
      <c r="CM40" s="247" t="s">
        <v>320</v>
      </c>
      <c r="CN40" s="247" t="s">
        <v>320</v>
      </c>
      <c r="CO40" s="247" t="s">
        <v>320</v>
      </c>
      <c r="CP40" s="247" t="s">
        <v>320</v>
      </c>
      <c r="CQ40" s="247" t="s">
        <v>320</v>
      </c>
      <c r="CR40" s="33"/>
      <c r="CS40" s="18"/>
      <c r="CT40" s="229" t="s">
        <v>317</v>
      </c>
      <c r="CU40" s="247" t="s">
        <v>320</v>
      </c>
      <c r="CV40" s="247" t="s">
        <v>320</v>
      </c>
      <c r="CW40" s="247" t="s">
        <v>320</v>
      </c>
      <c r="CX40" s="247" t="s">
        <v>320</v>
      </c>
      <c r="CY40" s="247" t="s">
        <v>320</v>
      </c>
      <c r="CZ40" s="247" t="s">
        <v>320</v>
      </c>
      <c r="DA40" s="247" t="s">
        <v>320</v>
      </c>
      <c r="DB40" s="247" t="s">
        <v>320</v>
      </c>
      <c r="DC40" s="247" t="s">
        <v>320</v>
      </c>
      <c r="DD40" s="247" t="s">
        <v>320</v>
      </c>
      <c r="DE40" s="247" t="s">
        <v>320</v>
      </c>
      <c r="DF40" s="247" t="s">
        <v>320</v>
      </c>
      <c r="DG40" s="247" t="s">
        <v>320</v>
      </c>
      <c r="DH40" s="247" t="s">
        <v>320</v>
      </c>
      <c r="DI40" s="247" t="s">
        <v>320</v>
      </c>
      <c r="DJ40" s="247" t="s">
        <v>320</v>
      </c>
      <c r="DK40" s="247" t="s">
        <v>320</v>
      </c>
      <c r="DL40" s="247" t="s">
        <v>320</v>
      </c>
      <c r="DM40" s="247" t="s">
        <v>320</v>
      </c>
      <c r="DN40" s="247" t="s">
        <v>320</v>
      </c>
      <c r="DO40" s="247" t="s">
        <v>320</v>
      </c>
      <c r="DP40" s="33"/>
      <c r="DQ40" s="18"/>
      <c r="DR40" s="229" t="s">
        <v>317</v>
      </c>
      <c r="DS40" s="247" t="s">
        <v>320</v>
      </c>
      <c r="DT40" s="247" t="s">
        <v>320</v>
      </c>
      <c r="DU40" s="247" t="s">
        <v>320</v>
      </c>
      <c r="DV40" s="247" t="s">
        <v>320</v>
      </c>
      <c r="DW40" s="247" t="s">
        <v>320</v>
      </c>
      <c r="DX40" s="247" t="s">
        <v>320</v>
      </c>
      <c r="DY40" s="247" t="s">
        <v>320</v>
      </c>
      <c r="DZ40" s="247" t="s">
        <v>320</v>
      </c>
      <c r="EA40" s="247" t="s">
        <v>320</v>
      </c>
      <c r="EB40" s="247" t="s">
        <v>320</v>
      </c>
      <c r="EC40" s="247" t="s">
        <v>320</v>
      </c>
      <c r="ED40" s="247" t="s">
        <v>320</v>
      </c>
      <c r="EE40" s="247" t="s">
        <v>320</v>
      </c>
      <c r="EF40" s="247" t="s">
        <v>320</v>
      </c>
      <c r="EG40" s="247" t="s">
        <v>320</v>
      </c>
      <c r="EH40" s="247" t="s">
        <v>320</v>
      </c>
      <c r="EI40" s="247" t="s">
        <v>320</v>
      </c>
      <c r="EJ40" s="247" t="s">
        <v>320</v>
      </c>
      <c r="EK40" s="247" t="s">
        <v>320</v>
      </c>
      <c r="EL40" s="247" t="s">
        <v>320</v>
      </c>
      <c r="EM40" s="247" t="s">
        <v>320</v>
      </c>
      <c r="EN40" s="33"/>
      <c r="EO40" s="18"/>
      <c r="EP40" s="229" t="s">
        <v>317</v>
      </c>
      <c r="EQ40" s="247" t="s">
        <v>320</v>
      </c>
      <c r="ER40" s="247" t="s">
        <v>320</v>
      </c>
      <c r="ES40" s="247" t="s">
        <v>320</v>
      </c>
      <c r="ET40" s="247" t="s">
        <v>320</v>
      </c>
      <c r="EU40" s="247" t="s">
        <v>320</v>
      </c>
      <c r="EV40" s="247" t="s">
        <v>320</v>
      </c>
      <c r="EW40" s="247" t="s">
        <v>320</v>
      </c>
      <c r="EX40" s="247" t="s">
        <v>320</v>
      </c>
      <c r="EY40" s="247" t="s">
        <v>320</v>
      </c>
      <c r="EZ40" s="247" t="s">
        <v>320</v>
      </c>
      <c r="FA40" s="247" t="s">
        <v>320</v>
      </c>
      <c r="FB40" s="247" t="s">
        <v>320</v>
      </c>
      <c r="FC40" s="247" t="s">
        <v>320</v>
      </c>
      <c r="FD40" s="247" t="s">
        <v>320</v>
      </c>
      <c r="FE40" s="247" t="s">
        <v>320</v>
      </c>
      <c r="FF40" s="247" t="s">
        <v>320</v>
      </c>
      <c r="FG40" s="247" t="s">
        <v>320</v>
      </c>
      <c r="FH40" s="247" t="s">
        <v>320</v>
      </c>
      <c r="FI40" s="247" t="s">
        <v>320</v>
      </c>
      <c r="FJ40" s="247" t="s">
        <v>320</v>
      </c>
      <c r="FK40" s="247" t="s">
        <v>320</v>
      </c>
      <c r="FM40" s="1"/>
      <c r="FN40" s="233" t="s">
        <v>316</v>
      </c>
      <c r="FO40" s="246" t="s">
        <v>319</v>
      </c>
      <c r="FP40" s="246" t="s">
        <v>319</v>
      </c>
      <c r="FQ40" s="246" t="s">
        <v>319</v>
      </c>
      <c r="FR40" s="246" t="s">
        <v>319</v>
      </c>
      <c r="FS40" s="246" t="s">
        <v>319</v>
      </c>
      <c r="FT40" s="246" t="s">
        <v>319</v>
      </c>
      <c r="FU40" s="246" t="s">
        <v>319</v>
      </c>
      <c r="FV40" s="246" t="s">
        <v>319</v>
      </c>
      <c r="FW40" s="246" t="s">
        <v>319</v>
      </c>
      <c r="FX40" s="246" t="s">
        <v>319</v>
      </c>
      <c r="FY40" s="246" t="s">
        <v>319</v>
      </c>
      <c r="FZ40" s="246" t="s">
        <v>319</v>
      </c>
      <c r="GA40" s="246" t="s">
        <v>319</v>
      </c>
      <c r="GB40" s="246" t="s">
        <v>319</v>
      </c>
      <c r="GC40" s="246" t="s">
        <v>319</v>
      </c>
      <c r="GD40" s="246" t="s">
        <v>319</v>
      </c>
      <c r="GE40" s="246" t="s">
        <v>319</v>
      </c>
      <c r="GF40" s="246" t="s">
        <v>319</v>
      </c>
      <c r="GG40" s="246" t="s">
        <v>319</v>
      </c>
      <c r="GH40" s="246" t="s">
        <v>319</v>
      </c>
      <c r="GI40" s="246" t="s">
        <v>319</v>
      </c>
      <c r="GK40" s="1"/>
      <c r="GL40" s="233" t="s">
        <v>316</v>
      </c>
      <c r="GM40" s="246" t="s">
        <v>319</v>
      </c>
      <c r="GN40" s="246" t="s">
        <v>319</v>
      </c>
      <c r="GO40" s="246" t="s">
        <v>319</v>
      </c>
      <c r="GP40" s="246" t="s">
        <v>319</v>
      </c>
      <c r="GQ40" s="246" t="s">
        <v>319</v>
      </c>
      <c r="GR40" s="246" t="s">
        <v>319</v>
      </c>
      <c r="GS40" s="246" t="s">
        <v>319</v>
      </c>
      <c r="GT40" s="246" t="s">
        <v>319</v>
      </c>
      <c r="GU40" s="246" t="s">
        <v>319</v>
      </c>
      <c r="GV40" s="246" t="s">
        <v>319</v>
      </c>
      <c r="GW40" s="246" t="s">
        <v>319</v>
      </c>
      <c r="GX40" s="246" t="s">
        <v>319</v>
      </c>
      <c r="GY40" s="246" t="s">
        <v>319</v>
      </c>
      <c r="GZ40" s="246" t="s">
        <v>319</v>
      </c>
      <c r="HA40" s="246" t="s">
        <v>319</v>
      </c>
      <c r="HB40" s="246" t="s">
        <v>319</v>
      </c>
      <c r="HC40" s="246" t="s">
        <v>319</v>
      </c>
      <c r="HD40" s="246" t="s">
        <v>319</v>
      </c>
      <c r="HE40" s="246" t="s">
        <v>319</v>
      </c>
      <c r="HF40" s="246" t="s">
        <v>319</v>
      </c>
      <c r="HG40" s="246"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6"/>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6"/>
      <c r="AX41" s="228"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6"/>
      <c r="BV41" s="228"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6"/>
      <c r="CT41" s="228"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6"/>
      <c r="DR41" s="228"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6"/>
      <c r="EP41" s="228"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6"/>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6"/>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6"/>
      <c r="HJ41" t="e">
        <f t="shared" ref="HJ41:HJ46" si="9">AVERAGE(Y41,AW41,BU41,CS41,DQ41,EO41,FM41,GK41,HI41)</f>
        <v>#DIV/0!</v>
      </c>
    </row>
    <row r="42" ht="14.5" spans="1:218">
      <c r="A42" s="15"/>
      <c r="B42" s="222"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6"/>
      <c r="Z42" s="222"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6"/>
      <c r="AX42" s="229"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6"/>
      <c r="BV42" s="229"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6"/>
      <c r="CT42" s="229"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6"/>
      <c r="DR42" s="229"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6"/>
      <c r="EP42" s="229"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6"/>
      <c r="FN42" s="233"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6"/>
      <c r="GL42" s="233"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6"/>
      <c r="HJ42" t="e">
        <f t="shared" si="9"/>
        <v>#DIV/0!</v>
      </c>
    </row>
    <row r="43" ht="14.5" spans="1:218">
      <c r="A43" s="15"/>
      <c r="B43" s="222"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6"/>
      <c r="Z43" s="222"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6"/>
      <c r="AX43" s="229"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6">
        <f>IF(BS43*1000/BT43&gt;0,BS43*1000/BT43,)</f>
        <v>90.9090909090909</v>
      </c>
      <c r="BV43" s="229"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6">
        <f>IF(CQ43*1000/CR43&gt;0,CQ43*1000/CR43,)</f>
        <v>76.9230769230769</v>
      </c>
      <c r="CT43" s="229"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6">
        <f>IF(DO43*1000/DP43&gt;0,DO43*1000/DP43,)</f>
        <v>65.7894736842105</v>
      </c>
      <c r="DR43" s="229"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6"/>
      <c r="EP43" s="229"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6">
        <f>IF(FK43*1000/FL43&gt;0,FK43*1000/FL43,)</f>
        <v>90.9090909090909</v>
      </c>
      <c r="FN43" s="233"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6">
        <f>IF(GI43*1000/GJ43&gt;0,GI43*1000/GJ43,)</f>
        <v>66.6666666666667</v>
      </c>
      <c r="GL43" s="233"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6">
        <f>IF(HG43*1000/HH43&gt;0,HG43*1000/HH43,)</f>
        <v>81.0810810810811</v>
      </c>
      <c r="HJ43">
        <f t="shared" si="9"/>
        <v>78.7130800288695</v>
      </c>
    </row>
    <row r="44" ht="14.5" spans="1:218">
      <c r="A44" s="15"/>
      <c r="B44" s="222" t="s">
        <v>291</v>
      </c>
      <c r="C44" s="242" t="s">
        <v>292</v>
      </c>
      <c r="D44" s="242" t="s">
        <v>292</v>
      </c>
      <c r="E44" s="242" t="s">
        <v>292</v>
      </c>
      <c r="F44" s="242" t="s">
        <v>292</v>
      </c>
      <c r="G44" s="242" t="s">
        <v>292</v>
      </c>
      <c r="H44" s="242" t="s">
        <v>292</v>
      </c>
      <c r="I44" s="242" t="s">
        <v>292</v>
      </c>
      <c r="J44" s="242" t="s">
        <v>292</v>
      </c>
      <c r="K44" s="242" t="s">
        <v>292</v>
      </c>
      <c r="L44" s="242" t="s">
        <v>292</v>
      </c>
      <c r="M44" s="242" t="s">
        <v>292</v>
      </c>
      <c r="N44" s="242" t="s">
        <v>292</v>
      </c>
      <c r="O44" s="242" t="s">
        <v>292</v>
      </c>
      <c r="P44" s="242" t="s">
        <v>292</v>
      </c>
      <c r="Q44" s="242">
        <v>0</v>
      </c>
      <c r="R44" s="242" t="s">
        <v>292</v>
      </c>
      <c r="S44" s="242" t="s">
        <v>292</v>
      </c>
      <c r="T44" s="242" t="s">
        <v>292</v>
      </c>
      <c r="U44" s="242" t="s">
        <v>292</v>
      </c>
      <c r="V44" s="242" t="s">
        <v>292</v>
      </c>
      <c r="W44" s="242" t="s">
        <v>292</v>
      </c>
      <c r="X44" s="74" t="str">
        <f t="shared" si="0"/>
        <v>n.a.</v>
      </c>
      <c r="Y44" s="226"/>
      <c r="Z44" s="222" t="s">
        <v>291</v>
      </c>
      <c r="AA44" s="242" t="s">
        <v>292</v>
      </c>
      <c r="AB44" s="242" t="s">
        <v>292</v>
      </c>
      <c r="AC44" s="242" t="s">
        <v>292</v>
      </c>
      <c r="AD44" s="242" t="s">
        <v>292</v>
      </c>
      <c r="AE44" s="242" t="s">
        <v>292</v>
      </c>
      <c r="AF44" s="242" t="s">
        <v>292</v>
      </c>
      <c r="AG44" s="242" t="s">
        <v>292</v>
      </c>
      <c r="AH44" s="242" t="s">
        <v>292</v>
      </c>
      <c r="AI44" s="242" t="s">
        <v>292</v>
      </c>
      <c r="AJ44" s="242" t="s">
        <v>292</v>
      </c>
      <c r="AK44" s="242" t="s">
        <v>292</v>
      </c>
      <c r="AL44" s="242">
        <v>0</v>
      </c>
      <c r="AM44" s="242">
        <v>0</v>
      </c>
      <c r="AN44" s="242">
        <v>0</v>
      </c>
      <c r="AO44" s="242">
        <v>0</v>
      </c>
      <c r="AP44" s="242" t="s">
        <v>292</v>
      </c>
      <c r="AQ44" s="242" t="s">
        <v>292</v>
      </c>
      <c r="AR44" s="242" t="s">
        <v>292</v>
      </c>
      <c r="AS44" s="242" t="s">
        <v>292</v>
      </c>
      <c r="AT44" s="242" t="s">
        <v>292</v>
      </c>
      <c r="AU44" s="242" t="s">
        <v>292</v>
      </c>
      <c r="AV44" s="74" t="str">
        <f t="shared" si="1"/>
        <v>n.a.</v>
      </c>
      <c r="AW44" s="226"/>
      <c r="AX44" s="229" t="s">
        <v>293</v>
      </c>
      <c r="AY44" s="248" t="s">
        <v>309</v>
      </c>
      <c r="AZ44" s="248" t="s">
        <v>309</v>
      </c>
      <c r="BA44" s="248" t="s">
        <v>309</v>
      </c>
      <c r="BB44" s="248" t="s">
        <v>309</v>
      </c>
      <c r="BC44" s="248" t="s">
        <v>309</v>
      </c>
      <c r="BD44" s="248" t="s">
        <v>309</v>
      </c>
      <c r="BE44" s="248" t="s">
        <v>309</v>
      </c>
      <c r="BF44" s="248" t="s">
        <v>309</v>
      </c>
      <c r="BG44" s="248" t="s">
        <v>309</v>
      </c>
      <c r="BH44" s="248" t="s">
        <v>309</v>
      </c>
      <c r="BI44" s="248" t="s">
        <v>309</v>
      </c>
      <c r="BJ44" s="248">
        <v>0</v>
      </c>
      <c r="BK44" s="248">
        <v>0</v>
      </c>
      <c r="BL44" s="248">
        <v>0</v>
      </c>
      <c r="BM44" s="248">
        <v>0</v>
      </c>
      <c r="BN44" s="248" t="s">
        <v>309</v>
      </c>
      <c r="BO44" s="248" t="s">
        <v>309</v>
      </c>
      <c r="BP44" s="248" t="s">
        <v>309</v>
      </c>
      <c r="BQ44" s="248" t="s">
        <v>309</v>
      </c>
      <c r="BR44" s="248" t="s">
        <v>309</v>
      </c>
      <c r="BS44" s="248" t="s">
        <v>309</v>
      </c>
      <c r="BT44" s="74" t="str">
        <f t="shared" si="2"/>
        <v>n.a.</v>
      </c>
      <c r="BU44" s="226"/>
      <c r="BV44" s="229" t="s">
        <v>293</v>
      </c>
      <c r="BW44" s="248" t="s">
        <v>309</v>
      </c>
      <c r="BX44" s="248" t="s">
        <v>309</v>
      </c>
      <c r="BY44" s="248" t="s">
        <v>309</v>
      </c>
      <c r="BZ44" s="248" t="s">
        <v>309</v>
      </c>
      <c r="CA44" s="248" t="s">
        <v>309</v>
      </c>
      <c r="CB44" s="248" t="s">
        <v>309</v>
      </c>
      <c r="CC44" s="248" t="s">
        <v>309</v>
      </c>
      <c r="CD44" s="248" t="s">
        <v>309</v>
      </c>
      <c r="CE44" s="248" t="s">
        <v>309</v>
      </c>
      <c r="CF44" s="248" t="s">
        <v>309</v>
      </c>
      <c r="CG44" s="248" t="s">
        <v>309</v>
      </c>
      <c r="CH44" s="248">
        <v>0</v>
      </c>
      <c r="CI44" s="248">
        <v>0</v>
      </c>
      <c r="CJ44" s="248">
        <v>0</v>
      </c>
      <c r="CK44" s="248">
        <v>0</v>
      </c>
      <c r="CL44" s="248" t="s">
        <v>309</v>
      </c>
      <c r="CM44" s="248" t="s">
        <v>309</v>
      </c>
      <c r="CN44" s="248" t="s">
        <v>309</v>
      </c>
      <c r="CO44" s="248" t="s">
        <v>309</v>
      </c>
      <c r="CP44" s="248" t="s">
        <v>309</v>
      </c>
      <c r="CQ44" s="248" t="s">
        <v>309</v>
      </c>
      <c r="CR44" s="74" t="str">
        <f t="shared" si="3"/>
        <v>n.a.</v>
      </c>
      <c r="CS44" s="226"/>
      <c r="CT44" s="229" t="s">
        <v>293</v>
      </c>
      <c r="CU44" s="248" t="s">
        <v>309</v>
      </c>
      <c r="CV44" s="248" t="s">
        <v>309</v>
      </c>
      <c r="CW44" s="248" t="s">
        <v>309</v>
      </c>
      <c r="CX44" s="248" t="s">
        <v>309</v>
      </c>
      <c r="CY44" s="248" t="s">
        <v>309</v>
      </c>
      <c r="CZ44" s="248" t="s">
        <v>309</v>
      </c>
      <c r="DA44" s="248" t="s">
        <v>309</v>
      </c>
      <c r="DB44" s="248">
        <v>0</v>
      </c>
      <c r="DC44" s="248">
        <v>0</v>
      </c>
      <c r="DD44" s="248">
        <v>0</v>
      </c>
      <c r="DE44" s="248">
        <v>0</v>
      </c>
      <c r="DF44" s="248">
        <v>0</v>
      </c>
      <c r="DG44" s="248">
        <v>0</v>
      </c>
      <c r="DH44" s="248">
        <v>0</v>
      </c>
      <c r="DI44" s="248">
        <v>0</v>
      </c>
      <c r="DJ44" s="248" t="s">
        <v>309</v>
      </c>
      <c r="DK44" s="248" t="s">
        <v>309</v>
      </c>
      <c r="DL44" s="248" t="s">
        <v>309</v>
      </c>
      <c r="DM44" s="248" t="s">
        <v>309</v>
      </c>
      <c r="DN44" s="248" t="s">
        <v>309</v>
      </c>
      <c r="DO44" s="248" t="s">
        <v>309</v>
      </c>
      <c r="DP44" s="74" t="str">
        <f t="shared" si="4"/>
        <v>n.a.</v>
      </c>
      <c r="DQ44" s="226"/>
      <c r="DR44" s="229" t="s">
        <v>293</v>
      </c>
      <c r="DS44" s="248" t="s">
        <v>309</v>
      </c>
      <c r="DT44" s="248" t="s">
        <v>309</v>
      </c>
      <c r="DU44" s="248" t="s">
        <v>309</v>
      </c>
      <c r="DV44" s="248" t="s">
        <v>309</v>
      </c>
      <c r="DW44" s="248" t="s">
        <v>309</v>
      </c>
      <c r="DX44" s="248" t="s">
        <v>309</v>
      </c>
      <c r="DY44" s="248" t="s">
        <v>309</v>
      </c>
      <c r="DZ44" s="248" t="s">
        <v>309</v>
      </c>
      <c r="EA44" s="248">
        <v>0</v>
      </c>
      <c r="EB44" s="248">
        <v>0</v>
      </c>
      <c r="EC44" s="248">
        <v>0</v>
      </c>
      <c r="ED44" s="248">
        <v>0</v>
      </c>
      <c r="EE44" s="248">
        <v>0</v>
      </c>
      <c r="EF44" s="248">
        <v>0</v>
      </c>
      <c r="EG44" s="248">
        <v>0</v>
      </c>
      <c r="EH44" s="248" t="s">
        <v>309</v>
      </c>
      <c r="EI44" s="248" t="s">
        <v>309</v>
      </c>
      <c r="EJ44" s="248" t="s">
        <v>309</v>
      </c>
      <c r="EK44" s="248" t="s">
        <v>309</v>
      </c>
      <c r="EL44" s="248" t="s">
        <v>309</v>
      </c>
      <c r="EM44" s="248" t="s">
        <v>309</v>
      </c>
      <c r="EN44" s="74" t="str">
        <f t="shared" si="5"/>
        <v>n.a.</v>
      </c>
      <c r="EO44" s="226"/>
      <c r="EP44" s="229" t="s">
        <v>293</v>
      </c>
      <c r="EQ44" s="248" t="s">
        <v>309</v>
      </c>
      <c r="ER44" s="248" t="s">
        <v>309</v>
      </c>
      <c r="ES44" s="248" t="s">
        <v>309</v>
      </c>
      <c r="ET44" s="248" t="s">
        <v>309</v>
      </c>
      <c r="EU44" s="248" t="s">
        <v>309</v>
      </c>
      <c r="EV44" s="248" t="s">
        <v>309</v>
      </c>
      <c r="EW44" s="248" t="s">
        <v>309</v>
      </c>
      <c r="EX44" s="248" t="s">
        <v>309</v>
      </c>
      <c r="EY44" s="248" t="s">
        <v>309</v>
      </c>
      <c r="EZ44" s="248" t="s">
        <v>309</v>
      </c>
      <c r="FA44" s="248" t="s">
        <v>309</v>
      </c>
      <c r="FB44" s="248">
        <v>0</v>
      </c>
      <c r="FC44" s="248">
        <v>0</v>
      </c>
      <c r="FD44" s="248">
        <v>0</v>
      </c>
      <c r="FE44" s="248">
        <v>0</v>
      </c>
      <c r="FF44" s="248" t="s">
        <v>309</v>
      </c>
      <c r="FG44" s="248" t="s">
        <v>309</v>
      </c>
      <c r="FH44" s="248" t="s">
        <v>309</v>
      </c>
      <c r="FI44" s="248" t="s">
        <v>309</v>
      </c>
      <c r="FJ44" s="248" t="s">
        <v>309</v>
      </c>
      <c r="FK44" s="248" t="s">
        <v>309</v>
      </c>
      <c r="FL44" s="74" t="str">
        <f t="shared" si="6"/>
        <v>n.a.</v>
      </c>
      <c r="FM44" s="226"/>
      <c r="FN44" s="233" t="s">
        <v>291</v>
      </c>
      <c r="FO44" s="242" t="s">
        <v>292</v>
      </c>
      <c r="FP44" s="242" t="s">
        <v>292</v>
      </c>
      <c r="FQ44" s="242" t="s">
        <v>292</v>
      </c>
      <c r="FR44" s="242" t="s">
        <v>292</v>
      </c>
      <c r="FS44" s="242" t="s">
        <v>292</v>
      </c>
      <c r="FT44" s="242" t="s">
        <v>292</v>
      </c>
      <c r="FU44" s="242" t="s">
        <v>292</v>
      </c>
      <c r="FV44" s="242" t="s">
        <v>292</v>
      </c>
      <c r="FW44" s="242" t="s">
        <v>292</v>
      </c>
      <c r="FX44" s="242" t="s">
        <v>292</v>
      </c>
      <c r="FY44" s="242" t="s">
        <v>292</v>
      </c>
      <c r="FZ44" s="242">
        <v>0</v>
      </c>
      <c r="GA44" s="242">
        <v>0</v>
      </c>
      <c r="GB44" s="242">
        <v>0</v>
      </c>
      <c r="GC44" s="242">
        <v>0</v>
      </c>
      <c r="GD44" s="242" t="s">
        <v>292</v>
      </c>
      <c r="GE44" s="242" t="s">
        <v>292</v>
      </c>
      <c r="GF44" s="242" t="s">
        <v>292</v>
      </c>
      <c r="GG44" s="242" t="s">
        <v>292</v>
      </c>
      <c r="GH44" s="242" t="s">
        <v>292</v>
      </c>
      <c r="GI44" s="242" t="s">
        <v>292</v>
      </c>
      <c r="GJ44" s="74" t="str">
        <f t="shared" si="7"/>
        <v>n.a.</v>
      </c>
      <c r="GK44" s="226"/>
      <c r="GL44" s="233" t="s">
        <v>291</v>
      </c>
      <c r="GM44" s="242" t="s">
        <v>292</v>
      </c>
      <c r="GN44" s="242" t="s">
        <v>292</v>
      </c>
      <c r="GO44" s="242" t="s">
        <v>292</v>
      </c>
      <c r="GP44" s="242" t="s">
        <v>292</v>
      </c>
      <c r="GQ44" s="242" t="s">
        <v>292</v>
      </c>
      <c r="GR44" s="242" t="s">
        <v>292</v>
      </c>
      <c r="GS44" s="242" t="s">
        <v>292</v>
      </c>
      <c r="GT44" s="242" t="s">
        <v>292</v>
      </c>
      <c r="GU44" s="242" t="s">
        <v>292</v>
      </c>
      <c r="GV44" s="242" t="s">
        <v>292</v>
      </c>
      <c r="GW44" s="242">
        <v>0</v>
      </c>
      <c r="GX44" s="242">
        <v>0</v>
      </c>
      <c r="GY44" s="242">
        <v>0</v>
      </c>
      <c r="GZ44" s="242">
        <v>0</v>
      </c>
      <c r="HA44" s="242">
        <v>0</v>
      </c>
      <c r="HB44" s="242" t="s">
        <v>292</v>
      </c>
      <c r="HC44" s="242" t="s">
        <v>292</v>
      </c>
      <c r="HD44" s="242" t="s">
        <v>292</v>
      </c>
      <c r="HE44" s="242" t="s">
        <v>292</v>
      </c>
      <c r="HF44" s="242" t="s">
        <v>292</v>
      </c>
      <c r="HG44" s="242" t="s">
        <v>292</v>
      </c>
      <c r="HH44" s="74" t="str">
        <f t="shared" si="8"/>
        <v>n.a.</v>
      </c>
      <c r="HI44" s="226"/>
      <c r="HJ44" t="e">
        <f t="shared" si="9"/>
        <v>#DIV/0!</v>
      </c>
    </row>
    <row r="45" ht="14.5" spans="1:218">
      <c r="A45" s="15"/>
      <c r="B45" s="222" t="s">
        <v>295</v>
      </c>
      <c r="C45" s="15">
        <v>0</v>
      </c>
      <c r="D45" s="242" t="s">
        <v>292</v>
      </c>
      <c r="E45" s="242" t="s">
        <v>292</v>
      </c>
      <c r="F45" s="242" t="s">
        <v>292</v>
      </c>
      <c r="G45" s="242" t="s">
        <v>292</v>
      </c>
      <c r="H45" s="242" t="s">
        <v>292</v>
      </c>
      <c r="I45" s="242" t="s">
        <v>292</v>
      </c>
      <c r="J45" s="242" t="s">
        <v>292</v>
      </c>
      <c r="K45" s="242" t="s">
        <v>292</v>
      </c>
      <c r="L45" s="242" t="s">
        <v>292</v>
      </c>
      <c r="M45" s="242" t="s">
        <v>292</v>
      </c>
      <c r="N45" s="242" t="s">
        <v>292</v>
      </c>
      <c r="O45" s="242" t="s">
        <v>292</v>
      </c>
      <c r="P45" s="242" t="s">
        <v>292</v>
      </c>
      <c r="Q45" s="242" t="s">
        <v>292</v>
      </c>
      <c r="R45" s="242" t="s">
        <v>292</v>
      </c>
      <c r="S45" s="242" t="s">
        <v>292</v>
      </c>
      <c r="T45" s="242" t="s">
        <v>292</v>
      </c>
      <c r="U45" s="242" t="s">
        <v>292</v>
      </c>
      <c r="V45" s="242" t="s">
        <v>292</v>
      </c>
      <c r="W45" s="242" t="s">
        <v>292</v>
      </c>
      <c r="X45" s="74" t="str">
        <f t="shared" si="0"/>
        <v>n.a.</v>
      </c>
      <c r="Y45" s="226"/>
      <c r="Z45" s="222" t="s">
        <v>295</v>
      </c>
      <c r="AA45" s="15">
        <v>0</v>
      </c>
      <c r="AB45" s="242" t="s">
        <v>292</v>
      </c>
      <c r="AC45" s="242" t="s">
        <v>292</v>
      </c>
      <c r="AD45" s="242" t="s">
        <v>292</v>
      </c>
      <c r="AE45" s="242" t="s">
        <v>292</v>
      </c>
      <c r="AF45" s="242" t="s">
        <v>292</v>
      </c>
      <c r="AG45" s="242" t="s">
        <v>292</v>
      </c>
      <c r="AH45" s="242" t="s">
        <v>292</v>
      </c>
      <c r="AI45" s="242" t="s">
        <v>292</v>
      </c>
      <c r="AJ45" s="242" t="s">
        <v>292</v>
      </c>
      <c r="AK45" s="242" t="s">
        <v>292</v>
      </c>
      <c r="AL45" s="242" t="s">
        <v>292</v>
      </c>
      <c r="AM45" s="242" t="s">
        <v>292</v>
      </c>
      <c r="AN45" s="242" t="s">
        <v>292</v>
      </c>
      <c r="AO45" s="242" t="s">
        <v>292</v>
      </c>
      <c r="AP45" s="242" t="s">
        <v>292</v>
      </c>
      <c r="AQ45" s="242" t="s">
        <v>292</v>
      </c>
      <c r="AR45" s="242" t="s">
        <v>292</v>
      </c>
      <c r="AS45" s="242" t="s">
        <v>292</v>
      </c>
      <c r="AT45" s="242" t="s">
        <v>292</v>
      </c>
      <c r="AU45" s="242" t="s">
        <v>292</v>
      </c>
      <c r="AV45" s="74" t="str">
        <f t="shared" si="1"/>
        <v>n.a.</v>
      </c>
      <c r="AW45" s="226"/>
      <c r="AX45" s="229" t="s">
        <v>296</v>
      </c>
      <c r="AY45" s="32">
        <v>0</v>
      </c>
      <c r="AZ45" s="248" t="s">
        <v>309</v>
      </c>
      <c r="BA45" s="248" t="s">
        <v>309</v>
      </c>
      <c r="BB45" s="248" t="s">
        <v>309</v>
      </c>
      <c r="BC45" s="248" t="s">
        <v>309</v>
      </c>
      <c r="BD45" s="248" t="s">
        <v>309</v>
      </c>
      <c r="BE45" s="248" t="s">
        <v>309</v>
      </c>
      <c r="BF45" s="248" t="s">
        <v>309</v>
      </c>
      <c r="BG45" s="248" t="s">
        <v>309</v>
      </c>
      <c r="BH45" s="248" t="s">
        <v>309</v>
      </c>
      <c r="BI45" s="248" t="s">
        <v>309</v>
      </c>
      <c r="BJ45" s="248" t="s">
        <v>309</v>
      </c>
      <c r="BK45" s="248" t="s">
        <v>309</v>
      </c>
      <c r="BL45" s="248" t="s">
        <v>309</v>
      </c>
      <c r="BM45" s="248" t="s">
        <v>309</v>
      </c>
      <c r="BN45" s="248" t="s">
        <v>309</v>
      </c>
      <c r="BO45" s="248" t="s">
        <v>309</v>
      </c>
      <c r="BP45" s="248" t="s">
        <v>309</v>
      </c>
      <c r="BQ45" s="248" t="s">
        <v>309</v>
      </c>
      <c r="BR45" s="248" t="s">
        <v>309</v>
      </c>
      <c r="BS45" s="248" t="s">
        <v>309</v>
      </c>
      <c r="BT45" s="74" t="str">
        <f t="shared" si="2"/>
        <v>n.a.</v>
      </c>
      <c r="BU45" s="226"/>
      <c r="BV45" s="229" t="s">
        <v>296</v>
      </c>
      <c r="BW45" s="32">
        <v>0</v>
      </c>
      <c r="BX45" s="248" t="s">
        <v>309</v>
      </c>
      <c r="BY45" s="248" t="s">
        <v>309</v>
      </c>
      <c r="BZ45" s="248" t="s">
        <v>309</v>
      </c>
      <c r="CA45" s="248" t="s">
        <v>309</v>
      </c>
      <c r="CB45" s="248" t="s">
        <v>309</v>
      </c>
      <c r="CC45" s="248" t="s">
        <v>309</v>
      </c>
      <c r="CD45" s="248" t="s">
        <v>309</v>
      </c>
      <c r="CE45" s="248" t="s">
        <v>309</v>
      </c>
      <c r="CF45" s="248" t="s">
        <v>309</v>
      </c>
      <c r="CG45" s="248" t="s">
        <v>309</v>
      </c>
      <c r="CH45" s="248" t="s">
        <v>309</v>
      </c>
      <c r="CI45" s="248" t="s">
        <v>309</v>
      </c>
      <c r="CJ45" s="248" t="s">
        <v>309</v>
      </c>
      <c r="CK45" s="248" t="s">
        <v>309</v>
      </c>
      <c r="CL45" s="248" t="s">
        <v>309</v>
      </c>
      <c r="CM45" s="248" t="s">
        <v>309</v>
      </c>
      <c r="CN45" s="248" t="s">
        <v>309</v>
      </c>
      <c r="CO45" s="248" t="s">
        <v>309</v>
      </c>
      <c r="CP45" s="248" t="s">
        <v>309</v>
      </c>
      <c r="CQ45" s="248" t="s">
        <v>309</v>
      </c>
      <c r="CR45" s="74" t="str">
        <f t="shared" si="3"/>
        <v>n.a.</v>
      </c>
      <c r="CS45" s="226"/>
      <c r="CT45" s="229" t="s">
        <v>296</v>
      </c>
      <c r="CU45" s="32">
        <v>0</v>
      </c>
      <c r="CV45" s="248" t="s">
        <v>309</v>
      </c>
      <c r="CW45" s="248" t="s">
        <v>309</v>
      </c>
      <c r="CX45" s="248" t="s">
        <v>309</v>
      </c>
      <c r="CY45" s="248" t="s">
        <v>309</v>
      </c>
      <c r="CZ45" s="248" t="s">
        <v>309</v>
      </c>
      <c r="DA45" s="248" t="s">
        <v>309</v>
      </c>
      <c r="DB45" s="248" t="s">
        <v>309</v>
      </c>
      <c r="DC45" s="248" t="s">
        <v>309</v>
      </c>
      <c r="DD45" s="248" t="s">
        <v>309</v>
      </c>
      <c r="DE45" s="248" t="s">
        <v>309</v>
      </c>
      <c r="DF45" s="248" t="s">
        <v>309</v>
      </c>
      <c r="DG45" s="248" t="s">
        <v>309</v>
      </c>
      <c r="DH45" s="248" t="s">
        <v>309</v>
      </c>
      <c r="DI45" s="248" t="s">
        <v>309</v>
      </c>
      <c r="DJ45" s="248" t="s">
        <v>309</v>
      </c>
      <c r="DK45" s="248" t="s">
        <v>309</v>
      </c>
      <c r="DL45" s="248" t="s">
        <v>309</v>
      </c>
      <c r="DM45" s="248" t="s">
        <v>309</v>
      </c>
      <c r="DN45" s="248" t="s">
        <v>309</v>
      </c>
      <c r="DO45" s="248" t="s">
        <v>309</v>
      </c>
      <c r="DP45" s="74" t="str">
        <f t="shared" si="4"/>
        <v>n.a.</v>
      </c>
      <c r="DQ45" s="226"/>
      <c r="DR45" s="229" t="s">
        <v>296</v>
      </c>
      <c r="DS45" s="32">
        <v>0</v>
      </c>
      <c r="DT45" s="248" t="s">
        <v>309</v>
      </c>
      <c r="DU45" s="248" t="s">
        <v>309</v>
      </c>
      <c r="DV45" s="248" t="s">
        <v>309</v>
      </c>
      <c r="DW45" s="248" t="s">
        <v>309</v>
      </c>
      <c r="DX45" s="248" t="s">
        <v>309</v>
      </c>
      <c r="DY45" s="248" t="s">
        <v>309</v>
      </c>
      <c r="DZ45" s="248" t="s">
        <v>309</v>
      </c>
      <c r="EA45" s="248" t="s">
        <v>309</v>
      </c>
      <c r="EB45" s="248" t="s">
        <v>309</v>
      </c>
      <c r="EC45" s="248" t="s">
        <v>309</v>
      </c>
      <c r="ED45" s="248" t="s">
        <v>309</v>
      </c>
      <c r="EE45" s="248" t="s">
        <v>309</v>
      </c>
      <c r="EF45" s="248" t="s">
        <v>309</v>
      </c>
      <c r="EG45" s="248" t="s">
        <v>309</v>
      </c>
      <c r="EH45" s="248" t="s">
        <v>309</v>
      </c>
      <c r="EI45" s="248" t="s">
        <v>309</v>
      </c>
      <c r="EJ45" s="248" t="s">
        <v>309</v>
      </c>
      <c r="EK45" s="248" t="s">
        <v>309</v>
      </c>
      <c r="EL45" s="248" t="s">
        <v>309</v>
      </c>
      <c r="EM45" s="248" t="s">
        <v>309</v>
      </c>
      <c r="EN45" s="74" t="str">
        <f t="shared" si="5"/>
        <v>n.a.</v>
      </c>
      <c r="EO45" s="226"/>
      <c r="EP45" s="229" t="s">
        <v>296</v>
      </c>
      <c r="EQ45" s="32">
        <v>0</v>
      </c>
      <c r="ER45" s="248" t="s">
        <v>309</v>
      </c>
      <c r="ES45" s="248" t="s">
        <v>309</v>
      </c>
      <c r="ET45" s="248" t="s">
        <v>309</v>
      </c>
      <c r="EU45" s="248" t="s">
        <v>309</v>
      </c>
      <c r="EV45" s="248" t="s">
        <v>309</v>
      </c>
      <c r="EW45" s="248" t="s">
        <v>309</v>
      </c>
      <c r="EX45" s="248" t="s">
        <v>309</v>
      </c>
      <c r="EY45" s="248" t="s">
        <v>309</v>
      </c>
      <c r="EZ45" s="248" t="s">
        <v>309</v>
      </c>
      <c r="FA45" s="248" t="s">
        <v>309</v>
      </c>
      <c r="FB45" s="248" t="s">
        <v>309</v>
      </c>
      <c r="FC45" s="248" t="s">
        <v>309</v>
      </c>
      <c r="FD45" s="248" t="s">
        <v>309</v>
      </c>
      <c r="FE45" s="248" t="s">
        <v>309</v>
      </c>
      <c r="FF45" s="248" t="s">
        <v>309</v>
      </c>
      <c r="FG45" s="248" t="s">
        <v>309</v>
      </c>
      <c r="FH45" s="248" t="s">
        <v>309</v>
      </c>
      <c r="FI45" s="248" t="s">
        <v>309</v>
      </c>
      <c r="FJ45" s="248" t="s">
        <v>309</v>
      </c>
      <c r="FK45" s="248" t="s">
        <v>309</v>
      </c>
      <c r="FL45" s="74" t="str">
        <f t="shared" si="6"/>
        <v>n.a.</v>
      </c>
      <c r="FM45" s="226"/>
      <c r="FN45" s="233" t="s">
        <v>295</v>
      </c>
      <c r="FO45" s="15">
        <v>0</v>
      </c>
      <c r="FP45" s="242" t="s">
        <v>292</v>
      </c>
      <c r="FQ45" s="242" t="s">
        <v>292</v>
      </c>
      <c r="FR45" s="242" t="s">
        <v>292</v>
      </c>
      <c r="FS45" s="242" t="s">
        <v>292</v>
      </c>
      <c r="FT45" s="242" t="s">
        <v>292</v>
      </c>
      <c r="FU45" s="242" t="s">
        <v>292</v>
      </c>
      <c r="FV45" s="242" t="s">
        <v>292</v>
      </c>
      <c r="FW45" s="242" t="s">
        <v>292</v>
      </c>
      <c r="FX45" s="242" t="s">
        <v>292</v>
      </c>
      <c r="FY45" s="242" t="s">
        <v>292</v>
      </c>
      <c r="FZ45" s="242" t="s">
        <v>292</v>
      </c>
      <c r="GA45" s="242" t="s">
        <v>292</v>
      </c>
      <c r="GB45" s="242" t="s">
        <v>292</v>
      </c>
      <c r="GC45" s="242" t="s">
        <v>292</v>
      </c>
      <c r="GD45" s="242" t="s">
        <v>292</v>
      </c>
      <c r="GE45" s="242" t="s">
        <v>292</v>
      </c>
      <c r="GF45" s="242" t="s">
        <v>292</v>
      </c>
      <c r="GG45" s="242" t="s">
        <v>292</v>
      </c>
      <c r="GH45" s="242" t="s">
        <v>292</v>
      </c>
      <c r="GI45" s="242" t="s">
        <v>292</v>
      </c>
      <c r="GJ45" s="74" t="str">
        <f t="shared" si="7"/>
        <v>n.a.</v>
      </c>
      <c r="GK45" s="226"/>
      <c r="GL45" s="233" t="s">
        <v>295</v>
      </c>
      <c r="GM45" s="15">
        <v>0</v>
      </c>
      <c r="GN45" s="242" t="s">
        <v>292</v>
      </c>
      <c r="GO45" s="242" t="s">
        <v>292</v>
      </c>
      <c r="GP45" s="242" t="s">
        <v>292</v>
      </c>
      <c r="GQ45" s="242" t="s">
        <v>292</v>
      </c>
      <c r="GR45" s="242" t="s">
        <v>292</v>
      </c>
      <c r="GS45" s="242" t="s">
        <v>292</v>
      </c>
      <c r="GT45" s="242" t="s">
        <v>292</v>
      </c>
      <c r="GU45" s="242" t="s">
        <v>292</v>
      </c>
      <c r="GV45" s="242" t="s">
        <v>292</v>
      </c>
      <c r="GW45" s="242" t="s">
        <v>292</v>
      </c>
      <c r="GX45" s="242" t="s">
        <v>292</v>
      </c>
      <c r="GY45" s="242" t="s">
        <v>292</v>
      </c>
      <c r="GZ45" s="242" t="s">
        <v>292</v>
      </c>
      <c r="HA45" s="242" t="s">
        <v>292</v>
      </c>
      <c r="HB45" s="242" t="s">
        <v>292</v>
      </c>
      <c r="HC45" s="242" t="s">
        <v>292</v>
      </c>
      <c r="HD45" s="242" t="s">
        <v>292</v>
      </c>
      <c r="HE45" s="242" t="s">
        <v>292</v>
      </c>
      <c r="HF45" s="242" t="s">
        <v>292</v>
      </c>
      <c r="HG45" s="242" t="s">
        <v>292</v>
      </c>
      <c r="HH45" s="74" t="str">
        <f t="shared" si="8"/>
        <v>n.a.</v>
      </c>
      <c r="HI45" s="226"/>
      <c r="HJ45" t="e">
        <f t="shared" si="9"/>
        <v>#DIV/0!</v>
      </c>
    </row>
    <row r="46" ht="14.5" spans="1:218">
      <c r="A46" s="15"/>
      <c r="B46" s="222"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6"/>
      <c r="Z46" s="222"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6"/>
      <c r="AX46" s="229"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6"/>
      <c r="BV46" s="229"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6"/>
      <c r="CT46" s="229"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6"/>
      <c r="DR46" s="229"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6"/>
      <c r="EP46" s="229"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6"/>
      <c r="FN46" s="233"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6"/>
      <c r="GL46" s="233"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6"/>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7"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7"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7"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7"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7"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2" t="s">
        <v>316</v>
      </c>
      <c r="C49" s="246" t="s">
        <v>319</v>
      </c>
      <c r="D49" s="246" t="s">
        <v>319</v>
      </c>
      <c r="E49" s="246" t="s">
        <v>319</v>
      </c>
      <c r="F49" s="246" t="s">
        <v>319</v>
      </c>
      <c r="G49" s="246" t="s">
        <v>319</v>
      </c>
      <c r="H49" s="246" t="s">
        <v>319</v>
      </c>
      <c r="I49" s="246" t="s">
        <v>319</v>
      </c>
      <c r="J49" s="246" t="s">
        <v>319</v>
      </c>
      <c r="K49" s="246" t="s">
        <v>319</v>
      </c>
      <c r="L49" s="246" t="s">
        <v>319</v>
      </c>
      <c r="M49" s="246" t="s">
        <v>319</v>
      </c>
      <c r="N49" s="246" t="s">
        <v>319</v>
      </c>
      <c r="O49" s="246" t="s">
        <v>319</v>
      </c>
      <c r="P49" s="246" t="s">
        <v>319</v>
      </c>
      <c r="Q49" s="246" t="s">
        <v>319</v>
      </c>
      <c r="R49" s="246" t="s">
        <v>319</v>
      </c>
      <c r="S49" s="246" t="s">
        <v>319</v>
      </c>
      <c r="T49" s="246" t="s">
        <v>319</v>
      </c>
      <c r="U49" s="246" t="s">
        <v>319</v>
      </c>
      <c r="V49" s="246" t="s">
        <v>319</v>
      </c>
      <c r="W49" s="246" t="s">
        <v>319</v>
      </c>
      <c r="Y49" s="1"/>
      <c r="Z49" s="222" t="s">
        <v>316</v>
      </c>
      <c r="AA49" s="246" t="s">
        <v>319</v>
      </c>
      <c r="AB49" s="246" t="s">
        <v>319</v>
      </c>
      <c r="AC49" s="246" t="s">
        <v>319</v>
      </c>
      <c r="AD49" s="246" t="s">
        <v>319</v>
      </c>
      <c r="AE49" s="246" t="s">
        <v>319</v>
      </c>
      <c r="AF49" s="246" t="s">
        <v>319</v>
      </c>
      <c r="AG49" s="246" t="s">
        <v>319</v>
      </c>
      <c r="AH49" s="246" t="s">
        <v>319</v>
      </c>
      <c r="AI49" s="246" t="s">
        <v>319</v>
      </c>
      <c r="AJ49" s="246" t="s">
        <v>319</v>
      </c>
      <c r="AK49" s="246" t="s">
        <v>319</v>
      </c>
      <c r="AL49" s="246" t="s">
        <v>319</v>
      </c>
      <c r="AM49" s="246" t="s">
        <v>319</v>
      </c>
      <c r="AN49" s="246" t="s">
        <v>319</v>
      </c>
      <c r="AO49" s="246" t="s">
        <v>319</v>
      </c>
      <c r="AP49" s="246" t="s">
        <v>319</v>
      </c>
      <c r="AQ49" s="246" t="s">
        <v>319</v>
      </c>
      <c r="AR49" s="246" t="s">
        <v>319</v>
      </c>
      <c r="AS49" s="246" t="s">
        <v>319</v>
      </c>
      <c r="AT49" s="246" t="s">
        <v>319</v>
      </c>
      <c r="AU49" s="246" t="s">
        <v>319</v>
      </c>
      <c r="AW49" s="18"/>
      <c r="AX49" s="229" t="s">
        <v>317</v>
      </c>
      <c r="AY49" s="247" t="s">
        <v>320</v>
      </c>
      <c r="AZ49" s="247" t="s">
        <v>320</v>
      </c>
      <c r="BA49" s="247" t="s">
        <v>320</v>
      </c>
      <c r="BB49" s="247" t="s">
        <v>320</v>
      </c>
      <c r="BC49" s="247" t="s">
        <v>320</v>
      </c>
      <c r="BD49" s="247" t="s">
        <v>320</v>
      </c>
      <c r="BE49" s="247" t="s">
        <v>320</v>
      </c>
      <c r="BF49" s="247" t="s">
        <v>320</v>
      </c>
      <c r="BG49" s="247" t="s">
        <v>320</v>
      </c>
      <c r="BH49" s="247" t="s">
        <v>320</v>
      </c>
      <c r="BI49" s="247" t="s">
        <v>320</v>
      </c>
      <c r="BJ49" s="247" t="s">
        <v>320</v>
      </c>
      <c r="BK49" s="247" t="s">
        <v>320</v>
      </c>
      <c r="BL49" s="247" t="s">
        <v>320</v>
      </c>
      <c r="BM49" s="247" t="s">
        <v>320</v>
      </c>
      <c r="BN49" s="247" t="s">
        <v>320</v>
      </c>
      <c r="BO49" s="247" t="s">
        <v>320</v>
      </c>
      <c r="BP49" s="247" t="s">
        <v>320</v>
      </c>
      <c r="BQ49" s="247" t="s">
        <v>320</v>
      </c>
      <c r="BR49" s="247" t="s">
        <v>320</v>
      </c>
      <c r="BS49" s="247" t="s">
        <v>320</v>
      </c>
      <c r="BT49" s="33"/>
      <c r="BU49" s="18"/>
      <c r="BV49" s="229" t="s">
        <v>317</v>
      </c>
      <c r="BW49" s="247" t="s">
        <v>320</v>
      </c>
      <c r="BX49" s="247" t="s">
        <v>320</v>
      </c>
      <c r="BY49" s="247" t="s">
        <v>320</v>
      </c>
      <c r="BZ49" s="247" t="s">
        <v>320</v>
      </c>
      <c r="CA49" s="247" t="s">
        <v>320</v>
      </c>
      <c r="CB49" s="247" t="s">
        <v>320</v>
      </c>
      <c r="CC49" s="247" t="s">
        <v>320</v>
      </c>
      <c r="CD49" s="247" t="s">
        <v>320</v>
      </c>
      <c r="CE49" s="247" t="s">
        <v>320</v>
      </c>
      <c r="CF49" s="247" t="s">
        <v>320</v>
      </c>
      <c r="CG49" s="247" t="s">
        <v>320</v>
      </c>
      <c r="CH49" s="247" t="s">
        <v>320</v>
      </c>
      <c r="CI49" s="247" t="s">
        <v>320</v>
      </c>
      <c r="CJ49" s="247" t="s">
        <v>320</v>
      </c>
      <c r="CK49" s="247" t="s">
        <v>320</v>
      </c>
      <c r="CL49" s="247" t="s">
        <v>320</v>
      </c>
      <c r="CM49" s="247" t="s">
        <v>320</v>
      </c>
      <c r="CN49" s="247" t="s">
        <v>320</v>
      </c>
      <c r="CO49" s="247" t="s">
        <v>320</v>
      </c>
      <c r="CP49" s="247" t="s">
        <v>320</v>
      </c>
      <c r="CQ49" s="247" t="s">
        <v>320</v>
      </c>
      <c r="CR49" s="33"/>
      <c r="CS49" s="18"/>
      <c r="CT49" s="229" t="s">
        <v>317</v>
      </c>
      <c r="CU49" s="247" t="s">
        <v>320</v>
      </c>
      <c r="CV49" s="247" t="s">
        <v>320</v>
      </c>
      <c r="CW49" s="247" t="s">
        <v>320</v>
      </c>
      <c r="CX49" s="247" t="s">
        <v>320</v>
      </c>
      <c r="CY49" s="247" t="s">
        <v>320</v>
      </c>
      <c r="CZ49" s="247" t="s">
        <v>320</v>
      </c>
      <c r="DA49" s="247" t="s">
        <v>320</v>
      </c>
      <c r="DB49" s="247" t="s">
        <v>320</v>
      </c>
      <c r="DC49" s="247" t="s">
        <v>320</v>
      </c>
      <c r="DD49" s="247" t="s">
        <v>320</v>
      </c>
      <c r="DE49" s="247" t="s">
        <v>320</v>
      </c>
      <c r="DF49" s="247" t="s">
        <v>320</v>
      </c>
      <c r="DG49" s="247" t="s">
        <v>320</v>
      </c>
      <c r="DH49" s="247" t="s">
        <v>320</v>
      </c>
      <c r="DI49" s="247" t="s">
        <v>320</v>
      </c>
      <c r="DJ49" s="247" t="s">
        <v>320</v>
      </c>
      <c r="DK49" s="247" t="s">
        <v>320</v>
      </c>
      <c r="DL49" s="247" t="s">
        <v>320</v>
      </c>
      <c r="DM49" s="247" t="s">
        <v>320</v>
      </c>
      <c r="DN49" s="247" t="s">
        <v>320</v>
      </c>
      <c r="DO49" s="247" t="s">
        <v>320</v>
      </c>
      <c r="DP49" s="33"/>
      <c r="DQ49" s="18"/>
      <c r="DR49" s="229" t="s">
        <v>317</v>
      </c>
      <c r="DS49" s="247" t="s">
        <v>320</v>
      </c>
      <c r="DT49" s="247" t="s">
        <v>320</v>
      </c>
      <c r="DU49" s="247" t="s">
        <v>320</v>
      </c>
      <c r="DV49" s="247" t="s">
        <v>320</v>
      </c>
      <c r="DW49" s="247" t="s">
        <v>320</v>
      </c>
      <c r="DX49" s="247" t="s">
        <v>320</v>
      </c>
      <c r="DY49" s="247" t="s">
        <v>320</v>
      </c>
      <c r="DZ49" s="247" t="s">
        <v>320</v>
      </c>
      <c r="EA49" s="247" t="s">
        <v>320</v>
      </c>
      <c r="EB49" s="247" t="s">
        <v>320</v>
      </c>
      <c r="EC49" s="247" t="s">
        <v>320</v>
      </c>
      <c r="ED49" s="247" t="s">
        <v>320</v>
      </c>
      <c r="EE49" s="247" t="s">
        <v>320</v>
      </c>
      <c r="EF49" s="247" t="s">
        <v>320</v>
      </c>
      <c r="EG49" s="247" t="s">
        <v>320</v>
      </c>
      <c r="EH49" s="247" t="s">
        <v>320</v>
      </c>
      <c r="EI49" s="247" t="s">
        <v>320</v>
      </c>
      <c r="EJ49" s="247" t="s">
        <v>320</v>
      </c>
      <c r="EK49" s="247" t="s">
        <v>320</v>
      </c>
      <c r="EL49" s="247" t="s">
        <v>320</v>
      </c>
      <c r="EM49" s="247" t="s">
        <v>320</v>
      </c>
      <c r="EN49" s="33"/>
      <c r="EO49" s="18"/>
      <c r="EP49" s="229" t="s">
        <v>317</v>
      </c>
      <c r="EQ49" s="247" t="s">
        <v>320</v>
      </c>
      <c r="ER49" s="247" t="s">
        <v>320</v>
      </c>
      <c r="ES49" s="247" t="s">
        <v>320</v>
      </c>
      <c r="ET49" s="247" t="s">
        <v>320</v>
      </c>
      <c r="EU49" s="247" t="s">
        <v>320</v>
      </c>
      <c r="EV49" s="247" t="s">
        <v>320</v>
      </c>
      <c r="EW49" s="247" t="s">
        <v>320</v>
      </c>
      <c r="EX49" s="247" t="s">
        <v>320</v>
      </c>
      <c r="EY49" s="247" t="s">
        <v>320</v>
      </c>
      <c r="EZ49" s="247" t="s">
        <v>320</v>
      </c>
      <c r="FA49" s="247" t="s">
        <v>320</v>
      </c>
      <c r="FB49" s="247" t="s">
        <v>320</v>
      </c>
      <c r="FC49" s="247" t="s">
        <v>320</v>
      </c>
      <c r="FD49" s="247" t="s">
        <v>320</v>
      </c>
      <c r="FE49" s="247" t="s">
        <v>320</v>
      </c>
      <c r="FF49" s="247" t="s">
        <v>320</v>
      </c>
      <c r="FG49" s="247" t="s">
        <v>320</v>
      </c>
      <c r="FH49" s="247" t="s">
        <v>320</v>
      </c>
      <c r="FI49" s="247" t="s">
        <v>320</v>
      </c>
      <c r="FJ49" s="247" t="s">
        <v>320</v>
      </c>
      <c r="FK49" s="247" t="s">
        <v>320</v>
      </c>
      <c r="FM49" s="1"/>
      <c r="FN49" s="233" t="s">
        <v>316</v>
      </c>
      <c r="FO49" s="246" t="s">
        <v>319</v>
      </c>
      <c r="FP49" s="246" t="s">
        <v>319</v>
      </c>
      <c r="FQ49" s="246" t="s">
        <v>319</v>
      </c>
      <c r="FR49" s="246" t="s">
        <v>319</v>
      </c>
      <c r="FS49" s="246" t="s">
        <v>319</v>
      </c>
      <c r="FT49" s="246" t="s">
        <v>319</v>
      </c>
      <c r="FU49" s="246" t="s">
        <v>319</v>
      </c>
      <c r="FV49" s="246" t="s">
        <v>319</v>
      </c>
      <c r="FW49" s="246" t="s">
        <v>319</v>
      </c>
      <c r="FX49" s="246" t="s">
        <v>319</v>
      </c>
      <c r="FY49" s="246" t="s">
        <v>319</v>
      </c>
      <c r="FZ49" s="246" t="s">
        <v>319</v>
      </c>
      <c r="GA49" s="246" t="s">
        <v>319</v>
      </c>
      <c r="GB49" s="246" t="s">
        <v>319</v>
      </c>
      <c r="GC49" s="246" t="s">
        <v>319</v>
      </c>
      <c r="GD49" s="246" t="s">
        <v>319</v>
      </c>
      <c r="GE49" s="246" t="s">
        <v>319</v>
      </c>
      <c r="GF49" s="246" t="s">
        <v>319</v>
      </c>
      <c r="GG49" s="246" t="s">
        <v>319</v>
      </c>
      <c r="GH49" s="246" t="s">
        <v>319</v>
      </c>
      <c r="GI49" s="246" t="s">
        <v>319</v>
      </c>
      <c r="GK49" s="1"/>
      <c r="GL49" s="233" t="s">
        <v>316</v>
      </c>
      <c r="GM49" s="246" t="s">
        <v>319</v>
      </c>
      <c r="GN49" s="246" t="s">
        <v>319</v>
      </c>
      <c r="GO49" s="246" t="s">
        <v>319</v>
      </c>
      <c r="GP49" s="246" t="s">
        <v>319</v>
      </c>
      <c r="GQ49" s="246" t="s">
        <v>319</v>
      </c>
      <c r="GR49" s="246" t="s">
        <v>319</v>
      </c>
      <c r="GS49" s="246" t="s">
        <v>319</v>
      </c>
      <c r="GT49" s="246" t="s">
        <v>319</v>
      </c>
      <c r="GU49" s="246" t="s">
        <v>319</v>
      </c>
      <c r="GV49" s="246" t="s">
        <v>319</v>
      </c>
      <c r="GW49" s="246" t="s">
        <v>319</v>
      </c>
      <c r="GX49" s="246" t="s">
        <v>319</v>
      </c>
      <c r="GY49" s="246" t="s">
        <v>319</v>
      </c>
      <c r="GZ49" s="246" t="s">
        <v>319</v>
      </c>
      <c r="HA49" s="246" t="s">
        <v>319</v>
      </c>
      <c r="HB49" s="246" t="s">
        <v>319</v>
      </c>
      <c r="HC49" s="246" t="s">
        <v>319</v>
      </c>
      <c r="HD49" s="246" t="s">
        <v>319</v>
      </c>
      <c r="HE49" s="246" t="s">
        <v>319</v>
      </c>
      <c r="HF49" s="246" t="s">
        <v>319</v>
      </c>
      <c r="HG49" s="246"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8"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8"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8"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8"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8"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2"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2"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9"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9"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9"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9"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9"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3"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3"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2"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2"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9"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9"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9"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9"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9"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3"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3"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2" t="s">
        <v>291</v>
      </c>
      <c r="C53" s="242" t="s">
        <v>292</v>
      </c>
      <c r="D53" s="242" t="s">
        <v>292</v>
      </c>
      <c r="E53" s="242" t="s">
        <v>292</v>
      </c>
      <c r="F53" s="242" t="s">
        <v>292</v>
      </c>
      <c r="G53" s="242" t="s">
        <v>292</v>
      </c>
      <c r="H53" s="242" t="s">
        <v>292</v>
      </c>
      <c r="I53" s="242" t="s">
        <v>292</v>
      </c>
      <c r="J53" s="242" t="s">
        <v>292</v>
      </c>
      <c r="K53" s="242" t="s">
        <v>292</v>
      </c>
      <c r="L53" s="242" t="s">
        <v>292</v>
      </c>
      <c r="M53" s="242" t="s">
        <v>292</v>
      </c>
      <c r="N53" s="242">
        <v>0</v>
      </c>
      <c r="O53" s="242">
        <v>0</v>
      </c>
      <c r="P53" s="242">
        <v>0</v>
      </c>
      <c r="Q53" s="242">
        <v>0.1</v>
      </c>
      <c r="R53" s="242" t="s">
        <v>292</v>
      </c>
      <c r="S53" s="242" t="s">
        <v>292</v>
      </c>
      <c r="T53" s="242" t="s">
        <v>292</v>
      </c>
      <c r="U53" s="242" t="s">
        <v>292</v>
      </c>
      <c r="V53" s="242" t="s">
        <v>292</v>
      </c>
      <c r="W53" s="242" t="s">
        <v>292</v>
      </c>
      <c r="Y53" s="15"/>
      <c r="Z53" s="222" t="s">
        <v>291</v>
      </c>
      <c r="AA53" s="242" t="s">
        <v>292</v>
      </c>
      <c r="AB53" s="242" t="s">
        <v>292</v>
      </c>
      <c r="AC53" s="242" t="s">
        <v>292</v>
      </c>
      <c r="AD53" s="242" t="s">
        <v>292</v>
      </c>
      <c r="AE53" s="242" t="s">
        <v>292</v>
      </c>
      <c r="AF53" s="242" t="s">
        <v>292</v>
      </c>
      <c r="AG53" s="242" t="s">
        <v>292</v>
      </c>
      <c r="AH53" s="242" t="s">
        <v>292</v>
      </c>
      <c r="AI53" s="242" t="s">
        <v>292</v>
      </c>
      <c r="AJ53" s="242" t="s">
        <v>292</v>
      </c>
      <c r="AK53" s="242" t="s">
        <v>292</v>
      </c>
      <c r="AL53" s="242">
        <v>0</v>
      </c>
      <c r="AM53" s="242">
        <v>0</v>
      </c>
      <c r="AN53" s="242">
        <v>0</v>
      </c>
      <c r="AO53" s="242">
        <v>0</v>
      </c>
      <c r="AP53" s="242" t="s">
        <v>292</v>
      </c>
      <c r="AQ53" s="242" t="s">
        <v>292</v>
      </c>
      <c r="AR53" s="242" t="s">
        <v>292</v>
      </c>
      <c r="AS53" s="242" t="s">
        <v>292</v>
      </c>
      <c r="AT53" s="242" t="s">
        <v>292</v>
      </c>
      <c r="AU53" s="242" t="s">
        <v>292</v>
      </c>
      <c r="AW53" s="32"/>
      <c r="AX53" s="229" t="s">
        <v>293</v>
      </c>
      <c r="AY53" s="248" t="s">
        <v>309</v>
      </c>
      <c r="AZ53" s="248" t="s">
        <v>309</v>
      </c>
      <c r="BA53" s="248" t="s">
        <v>309</v>
      </c>
      <c r="BB53" s="248" t="s">
        <v>309</v>
      </c>
      <c r="BC53" s="248" t="s">
        <v>309</v>
      </c>
      <c r="BD53" s="248" t="s">
        <v>309</v>
      </c>
      <c r="BE53" s="248" t="s">
        <v>309</v>
      </c>
      <c r="BF53" s="248" t="s">
        <v>309</v>
      </c>
      <c r="BG53" s="248" t="s">
        <v>309</v>
      </c>
      <c r="BH53" s="248" t="s">
        <v>309</v>
      </c>
      <c r="BI53" s="248" t="s">
        <v>309</v>
      </c>
      <c r="BJ53" s="248">
        <v>0</v>
      </c>
      <c r="BK53" s="248">
        <v>0</v>
      </c>
      <c r="BL53" s="248">
        <v>0</v>
      </c>
      <c r="BM53" s="248">
        <v>0</v>
      </c>
      <c r="BN53" s="248" t="s">
        <v>309</v>
      </c>
      <c r="BO53" s="248" t="s">
        <v>309</v>
      </c>
      <c r="BP53" s="248" t="s">
        <v>309</v>
      </c>
      <c r="BQ53" s="248" t="s">
        <v>309</v>
      </c>
      <c r="BR53" s="248" t="s">
        <v>309</v>
      </c>
      <c r="BS53" s="248" t="s">
        <v>309</v>
      </c>
      <c r="BT53" s="33"/>
      <c r="BU53" s="32"/>
      <c r="BV53" s="229" t="s">
        <v>293</v>
      </c>
      <c r="BW53" s="248" t="s">
        <v>309</v>
      </c>
      <c r="BX53" s="248" t="s">
        <v>309</v>
      </c>
      <c r="BY53" s="248" t="s">
        <v>309</v>
      </c>
      <c r="BZ53" s="248" t="s">
        <v>309</v>
      </c>
      <c r="CA53" s="248" t="s">
        <v>309</v>
      </c>
      <c r="CB53" s="248" t="s">
        <v>309</v>
      </c>
      <c r="CC53" s="248" t="s">
        <v>309</v>
      </c>
      <c r="CD53" s="248" t="s">
        <v>309</v>
      </c>
      <c r="CE53" s="248" t="s">
        <v>309</v>
      </c>
      <c r="CF53" s="248" t="s">
        <v>309</v>
      </c>
      <c r="CG53" s="248" t="s">
        <v>309</v>
      </c>
      <c r="CH53" s="248">
        <v>0</v>
      </c>
      <c r="CI53" s="248">
        <v>0</v>
      </c>
      <c r="CJ53" s="248">
        <v>0</v>
      </c>
      <c r="CK53" s="248">
        <v>0</v>
      </c>
      <c r="CL53" s="248" t="s">
        <v>309</v>
      </c>
      <c r="CM53" s="248" t="s">
        <v>309</v>
      </c>
      <c r="CN53" s="248" t="s">
        <v>309</v>
      </c>
      <c r="CO53" s="248" t="s">
        <v>309</v>
      </c>
      <c r="CP53" s="248" t="s">
        <v>309</v>
      </c>
      <c r="CQ53" s="248" t="s">
        <v>309</v>
      </c>
      <c r="CR53" s="33"/>
      <c r="CS53" s="32"/>
      <c r="CT53" s="229" t="s">
        <v>293</v>
      </c>
      <c r="CU53" s="248" t="s">
        <v>309</v>
      </c>
      <c r="CV53" s="248" t="s">
        <v>309</v>
      </c>
      <c r="CW53" s="248" t="s">
        <v>309</v>
      </c>
      <c r="CX53" s="248" t="s">
        <v>309</v>
      </c>
      <c r="CY53" s="248" t="s">
        <v>309</v>
      </c>
      <c r="CZ53" s="248" t="s">
        <v>309</v>
      </c>
      <c r="DA53" s="248" t="s">
        <v>309</v>
      </c>
      <c r="DB53" s="248">
        <v>0</v>
      </c>
      <c r="DC53" s="248">
        <v>0</v>
      </c>
      <c r="DD53" s="248">
        <v>0</v>
      </c>
      <c r="DE53" s="248">
        <v>0</v>
      </c>
      <c r="DF53" s="248">
        <v>0</v>
      </c>
      <c r="DG53" s="248">
        <v>0</v>
      </c>
      <c r="DH53" s="248">
        <v>0</v>
      </c>
      <c r="DI53" s="248">
        <v>0</v>
      </c>
      <c r="DJ53" s="248" t="s">
        <v>309</v>
      </c>
      <c r="DK53" s="248" t="s">
        <v>309</v>
      </c>
      <c r="DL53" s="248" t="s">
        <v>309</v>
      </c>
      <c r="DM53" s="248" t="s">
        <v>309</v>
      </c>
      <c r="DN53" s="248" t="s">
        <v>309</v>
      </c>
      <c r="DO53" s="248" t="s">
        <v>309</v>
      </c>
      <c r="DP53" s="33"/>
      <c r="DQ53" s="32"/>
      <c r="DR53" s="229" t="s">
        <v>293</v>
      </c>
      <c r="DS53" s="248" t="s">
        <v>309</v>
      </c>
      <c r="DT53" s="248" t="s">
        <v>309</v>
      </c>
      <c r="DU53" s="248" t="s">
        <v>309</v>
      </c>
      <c r="DV53" s="248" t="s">
        <v>309</v>
      </c>
      <c r="DW53" s="248" t="s">
        <v>309</v>
      </c>
      <c r="DX53" s="248" t="s">
        <v>309</v>
      </c>
      <c r="DY53" s="248" t="s">
        <v>309</v>
      </c>
      <c r="DZ53" s="248" t="s">
        <v>309</v>
      </c>
      <c r="EA53" s="248">
        <v>0</v>
      </c>
      <c r="EB53" s="248">
        <v>0</v>
      </c>
      <c r="EC53" s="248">
        <v>0</v>
      </c>
      <c r="ED53" s="248">
        <v>0</v>
      </c>
      <c r="EE53" s="248">
        <v>0</v>
      </c>
      <c r="EF53" s="248">
        <v>0.1</v>
      </c>
      <c r="EG53" s="248">
        <v>0.1</v>
      </c>
      <c r="EH53" s="248" t="s">
        <v>309</v>
      </c>
      <c r="EI53" s="248" t="s">
        <v>309</v>
      </c>
      <c r="EJ53" s="248" t="s">
        <v>309</v>
      </c>
      <c r="EK53" s="248" t="s">
        <v>309</v>
      </c>
      <c r="EL53" s="248" t="s">
        <v>309</v>
      </c>
      <c r="EM53" s="248" t="s">
        <v>309</v>
      </c>
      <c r="EN53" s="33"/>
      <c r="EO53" s="32"/>
      <c r="EP53" s="229" t="s">
        <v>293</v>
      </c>
      <c r="EQ53" s="248" t="s">
        <v>309</v>
      </c>
      <c r="ER53" s="248" t="s">
        <v>309</v>
      </c>
      <c r="ES53" s="248" t="s">
        <v>309</v>
      </c>
      <c r="ET53" s="248" t="s">
        <v>309</v>
      </c>
      <c r="EU53" s="248" t="s">
        <v>309</v>
      </c>
      <c r="EV53" s="248" t="s">
        <v>309</v>
      </c>
      <c r="EW53" s="248" t="s">
        <v>309</v>
      </c>
      <c r="EX53" s="248" t="s">
        <v>309</v>
      </c>
      <c r="EY53" s="248" t="s">
        <v>309</v>
      </c>
      <c r="EZ53" s="248" t="s">
        <v>309</v>
      </c>
      <c r="FA53" s="248" t="s">
        <v>309</v>
      </c>
      <c r="FB53" s="248">
        <v>0</v>
      </c>
      <c r="FC53" s="248">
        <v>0</v>
      </c>
      <c r="FD53" s="248">
        <v>0</v>
      </c>
      <c r="FE53" s="248">
        <v>0</v>
      </c>
      <c r="FF53" s="248" t="s">
        <v>309</v>
      </c>
      <c r="FG53" s="248" t="s">
        <v>309</v>
      </c>
      <c r="FH53" s="248" t="s">
        <v>309</v>
      </c>
      <c r="FI53" s="248" t="s">
        <v>309</v>
      </c>
      <c r="FJ53" s="248" t="s">
        <v>309</v>
      </c>
      <c r="FK53" s="248" t="s">
        <v>309</v>
      </c>
      <c r="FM53" s="15"/>
      <c r="FN53" s="233" t="s">
        <v>291</v>
      </c>
      <c r="FO53" s="242" t="s">
        <v>292</v>
      </c>
      <c r="FP53" s="242" t="s">
        <v>292</v>
      </c>
      <c r="FQ53" s="242" t="s">
        <v>292</v>
      </c>
      <c r="FR53" s="242" t="s">
        <v>292</v>
      </c>
      <c r="FS53" s="242" t="s">
        <v>292</v>
      </c>
      <c r="FT53" s="242" t="s">
        <v>292</v>
      </c>
      <c r="FU53" s="242" t="s">
        <v>292</v>
      </c>
      <c r="FV53" s="242" t="s">
        <v>292</v>
      </c>
      <c r="FW53" s="242" t="s">
        <v>292</v>
      </c>
      <c r="FX53" s="242" t="s">
        <v>292</v>
      </c>
      <c r="FY53" s="242" t="s">
        <v>292</v>
      </c>
      <c r="FZ53" s="242">
        <v>0</v>
      </c>
      <c r="GA53" s="242">
        <v>0</v>
      </c>
      <c r="GB53" s="242">
        <v>0</v>
      </c>
      <c r="GC53" s="242">
        <v>0</v>
      </c>
      <c r="GD53" s="242" t="s">
        <v>292</v>
      </c>
      <c r="GE53" s="242" t="s">
        <v>292</v>
      </c>
      <c r="GF53" s="242" t="s">
        <v>292</v>
      </c>
      <c r="GG53" s="242" t="s">
        <v>292</v>
      </c>
      <c r="GH53" s="242" t="s">
        <v>292</v>
      </c>
      <c r="GI53" s="242" t="s">
        <v>292</v>
      </c>
      <c r="GK53" s="15"/>
      <c r="GL53" s="233" t="s">
        <v>291</v>
      </c>
      <c r="GM53" s="242" t="s">
        <v>292</v>
      </c>
      <c r="GN53" s="242" t="s">
        <v>292</v>
      </c>
      <c r="GO53" s="242" t="s">
        <v>292</v>
      </c>
      <c r="GP53" s="242" t="s">
        <v>292</v>
      </c>
      <c r="GQ53" s="242" t="s">
        <v>292</v>
      </c>
      <c r="GR53" s="242" t="s">
        <v>292</v>
      </c>
      <c r="GS53" s="242" t="s">
        <v>292</v>
      </c>
      <c r="GT53" s="242" t="s">
        <v>292</v>
      </c>
      <c r="GU53" s="242" t="s">
        <v>292</v>
      </c>
      <c r="GV53" s="242" t="s">
        <v>292</v>
      </c>
      <c r="GW53" s="242">
        <v>0</v>
      </c>
      <c r="GX53" s="242">
        <v>0</v>
      </c>
      <c r="GY53" s="242">
        <v>0</v>
      </c>
      <c r="GZ53" s="242">
        <v>0</v>
      </c>
      <c r="HA53" s="242">
        <v>0</v>
      </c>
      <c r="HB53" s="242" t="s">
        <v>292</v>
      </c>
      <c r="HC53" s="242" t="s">
        <v>292</v>
      </c>
      <c r="HD53" s="242" t="s">
        <v>292</v>
      </c>
      <c r="HE53" s="242" t="s">
        <v>292</v>
      </c>
      <c r="HF53" s="242" t="s">
        <v>292</v>
      </c>
      <c r="HG53" s="242" t="s">
        <v>292</v>
      </c>
    </row>
    <row r="54" ht="14.5" spans="1:215">
      <c r="A54" s="15"/>
      <c r="B54" s="222" t="s">
        <v>295</v>
      </c>
      <c r="C54" s="15">
        <v>0</v>
      </c>
      <c r="D54" s="242" t="s">
        <v>292</v>
      </c>
      <c r="E54" s="242" t="s">
        <v>292</v>
      </c>
      <c r="F54" s="242" t="s">
        <v>292</v>
      </c>
      <c r="G54" s="242" t="s">
        <v>292</v>
      </c>
      <c r="H54" s="242" t="s">
        <v>292</v>
      </c>
      <c r="I54" s="242" t="s">
        <v>292</v>
      </c>
      <c r="J54" s="242" t="s">
        <v>292</v>
      </c>
      <c r="K54" s="242" t="s">
        <v>292</v>
      </c>
      <c r="L54" s="242" t="s">
        <v>292</v>
      </c>
      <c r="M54" s="242" t="s">
        <v>292</v>
      </c>
      <c r="N54" s="242" t="s">
        <v>292</v>
      </c>
      <c r="O54" s="242" t="s">
        <v>292</v>
      </c>
      <c r="P54" s="242" t="s">
        <v>292</v>
      </c>
      <c r="Q54" s="242" t="s">
        <v>292</v>
      </c>
      <c r="R54" s="242" t="s">
        <v>292</v>
      </c>
      <c r="S54" s="242" t="s">
        <v>292</v>
      </c>
      <c r="T54" s="242" t="s">
        <v>292</v>
      </c>
      <c r="U54" s="242" t="s">
        <v>292</v>
      </c>
      <c r="V54" s="242" t="s">
        <v>292</v>
      </c>
      <c r="W54" s="242" t="s">
        <v>292</v>
      </c>
      <c r="Y54" s="15"/>
      <c r="Z54" s="222" t="s">
        <v>295</v>
      </c>
      <c r="AA54" s="15">
        <v>0</v>
      </c>
      <c r="AB54" s="242" t="s">
        <v>292</v>
      </c>
      <c r="AC54" s="242" t="s">
        <v>292</v>
      </c>
      <c r="AD54" s="242" t="s">
        <v>292</v>
      </c>
      <c r="AE54" s="242" t="s">
        <v>292</v>
      </c>
      <c r="AF54" s="242" t="s">
        <v>292</v>
      </c>
      <c r="AG54" s="242" t="s">
        <v>292</v>
      </c>
      <c r="AH54" s="242" t="s">
        <v>292</v>
      </c>
      <c r="AI54" s="242" t="s">
        <v>292</v>
      </c>
      <c r="AJ54" s="242" t="s">
        <v>292</v>
      </c>
      <c r="AK54" s="242" t="s">
        <v>292</v>
      </c>
      <c r="AL54" s="242" t="s">
        <v>292</v>
      </c>
      <c r="AM54" s="242" t="s">
        <v>292</v>
      </c>
      <c r="AN54" s="242" t="s">
        <v>292</v>
      </c>
      <c r="AO54" s="242" t="s">
        <v>292</v>
      </c>
      <c r="AP54" s="242" t="s">
        <v>292</v>
      </c>
      <c r="AQ54" s="242" t="s">
        <v>292</v>
      </c>
      <c r="AR54" s="242" t="s">
        <v>292</v>
      </c>
      <c r="AS54" s="242" t="s">
        <v>292</v>
      </c>
      <c r="AT54" s="242" t="s">
        <v>292</v>
      </c>
      <c r="AU54" s="242" t="s">
        <v>292</v>
      </c>
      <c r="AW54" s="32"/>
      <c r="AX54" s="229" t="s">
        <v>296</v>
      </c>
      <c r="AY54" s="32">
        <v>0</v>
      </c>
      <c r="AZ54" s="248" t="s">
        <v>309</v>
      </c>
      <c r="BA54" s="248" t="s">
        <v>309</v>
      </c>
      <c r="BB54" s="248" t="s">
        <v>309</v>
      </c>
      <c r="BC54" s="248" t="s">
        <v>309</v>
      </c>
      <c r="BD54" s="248" t="s">
        <v>309</v>
      </c>
      <c r="BE54" s="248" t="s">
        <v>309</v>
      </c>
      <c r="BF54" s="248" t="s">
        <v>309</v>
      </c>
      <c r="BG54" s="248" t="s">
        <v>309</v>
      </c>
      <c r="BH54" s="248" t="s">
        <v>309</v>
      </c>
      <c r="BI54" s="248" t="s">
        <v>309</v>
      </c>
      <c r="BJ54" s="248" t="s">
        <v>309</v>
      </c>
      <c r="BK54" s="248" t="s">
        <v>309</v>
      </c>
      <c r="BL54" s="248" t="s">
        <v>309</v>
      </c>
      <c r="BM54" s="248" t="s">
        <v>309</v>
      </c>
      <c r="BN54" s="248" t="s">
        <v>309</v>
      </c>
      <c r="BO54" s="248" t="s">
        <v>309</v>
      </c>
      <c r="BP54" s="248" t="s">
        <v>309</v>
      </c>
      <c r="BQ54" s="248" t="s">
        <v>309</v>
      </c>
      <c r="BR54" s="248" t="s">
        <v>309</v>
      </c>
      <c r="BS54" s="248" t="s">
        <v>309</v>
      </c>
      <c r="BT54" s="33"/>
      <c r="BU54" s="32"/>
      <c r="BV54" s="229" t="s">
        <v>296</v>
      </c>
      <c r="BW54" s="32">
        <v>0</v>
      </c>
      <c r="BX54" s="248" t="s">
        <v>309</v>
      </c>
      <c r="BY54" s="248" t="s">
        <v>309</v>
      </c>
      <c r="BZ54" s="248" t="s">
        <v>309</v>
      </c>
      <c r="CA54" s="248" t="s">
        <v>309</v>
      </c>
      <c r="CB54" s="248" t="s">
        <v>309</v>
      </c>
      <c r="CC54" s="248" t="s">
        <v>309</v>
      </c>
      <c r="CD54" s="248" t="s">
        <v>309</v>
      </c>
      <c r="CE54" s="248" t="s">
        <v>309</v>
      </c>
      <c r="CF54" s="248" t="s">
        <v>309</v>
      </c>
      <c r="CG54" s="248" t="s">
        <v>309</v>
      </c>
      <c r="CH54" s="248" t="s">
        <v>309</v>
      </c>
      <c r="CI54" s="248" t="s">
        <v>309</v>
      </c>
      <c r="CJ54" s="248" t="s">
        <v>309</v>
      </c>
      <c r="CK54" s="248" t="s">
        <v>309</v>
      </c>
      <c r="CL54" s="248" t="s">
        <v>309</v>
      </c>
      <c r="CM54" s="248" t="s">
        <v>309</v>
      </c>
      <c r="CN54" s="248" t="s">
        <v>309</v>
      </c>
      <c r="CO54" s="248" t="s">
        <v>309</v>
      </c>
      <c r="CP54" s="248" t="s">
        <v>309</v>
      </c>
      <c r="CQ54" s="248" t="s">
        <v>309</v>
      </c>
      <c r="CR54" s="33"/>
      <c r="CS54" s="32"/>
      <c r="CT54" s="229" t="s">
        <v>296</v>
      </c>
      <c r="CU54" s="32">
        <v>0</v>
      </c>
      <c r="CV54" s="248" t="s">
        <v>309</v>
      </c>
      <c r="CW54" s="248" t="s">
        <v>309</v>
      </c>
      <c r="CX54" s="248" t="s">
        <v>309</v>
      </c>
      <c r="CY54" s="248" t="s">
        <v>309</v>
      </c>
      <c r="CZ54" s="248" t="s">
        <v>309</v>
      </c>
      <c r="DA54" s="248" t="s">
        <v>309</v>
      </c>
      <c r="DB54" s="248" t="s">
        <v>309</v>
      </c>
      <c r="DC54" s="248" t="s">
        <v>309</v>
      </c>
      <c r="DD54" s="248" t="s">
        <v>309</v>
      </c>
      <c r="DE54" s="248" t="s">
        <v>309</v>
      </c>
      <c r="DF54" s="248" t="s">
        <v>309</v>
      </c>
      <c r="DG54" s="248" t="s">
        <v>309</v>
      </c>
      <c r="DH54" s="248" t="s">
        <v>309</v>
      </c>
      <c r="DI54" s="248" t="s">
        <v>309</v>
      </c>
      <c r="DJ54" s="248" t="s">
        <v>309</v>
      </c>
      <c r="DK54" s="248" t="s">
        <v>309</v>
      </c>
      <c r="DL54" s="248" t="s">
        <v>309</v>
      </c>
      <c r="DM54" s="248" t="s">
        <v>309</v>
      </c>
      <c r="DN54" s="248" t="s">
        <v>309</v>
      </c>
      <c r="DO54" s="248" t="s">
        <v>309</v>
      </c>
      <c r="DP54" s="33"/>
      <c r="DQ54" s="32"/>
      <c r="DR54" s="229" t="s">
        <v>296</v>
      </c>
      <c r="DS54" s="32">
        <v>0</v>
      </c>
      <c r="DT54" s="248" t="s">
        <v>309</v>
      </c>
      <c r="DU54" s="248" t="s">
        <v>309</v>
      </c>
      <c r="DV54" s="248" t="s">
        <v>309</v>
      </c>
      <c r="DW54" s="248" t="s">
        <v>309</v>
      </c>
      <c r="DX54" s="248" t="s">
        <v>309</v>
      </c>
      <c r="DY54" s="248" t="s">
        <v>309</v>
      </c>
      <c r="DZ54" s="248" t="s">
        <v>309</v>
      </c>
      <c r="EA54" s="248" t="s">
        <v>309</v>
      </c>
      <c r="EB54" s="248" t="s">
        <v>309</v>
      </c>
      <c r="EC54" s="248" t="s">
        <v>309</v>
      </c>
      <c r="ED54" s="248" t="s">
        <v>309</v>
      </c>
      <c r="EE54" s="248" t="s">
        <v>309</v>
      </c>
      <c r="EF54" s="248" t="s">
        <v>309</v>
      </c>
      <c r="EG54" s="248" t="s">
        <v>309</v>
      </c>
      <c r="EH54" s="248" t="s">
        <v>309</v>
      </c>
      <c r="EI54" s="248" t="s">
        <v>309</v>
      </c>
      <c r="EJ54" s="248" t="s">
        <v>309</v>
      </c>
      <c r="EK54" s="248" t="s">
        <v>309</v>
      </c>
      <c r="EL54" s="248" t="s">
        <v>309</v>
      </c>
      <c r="EM54" s="248" t="s">
        <v>309</v>
      </c>
      <c r="EN54" s="33"/>
      <c r="EO54" s="32"/>
      <c r="EP54" s="229" t="s">
        <v>296</v>
      </c>
      <c r="EQ54" s="32">
        <v>0</v>
      </c>
      <c r="ER54" s="248" t="s">
        <v>309</v>
      </c>
      <c r="ES54" s="248" t="s">
        <v>309</v>
      </c>
      <c r="ET54" s="248" t="s">
        <v>309</v>
      </c>
      <c r="EU54" s="248" t="s">
        <v>309</v>
      </c>
      <c r="EV54" s="248" t="s">
        <v>309</v>
      </c>
      <c r="EW54" s="248" t="s">
        <v>309</v>
      </c>
      <c r="EX54" s="248" t="s">
        <v>309</v>
      </c>
      <c r="EY54" s="248" t="s">
        <v>309</v>
      </c>
      <c r="EZ54" s="248" t="s">
        <v>309</v>
      </c>
      <c r="FA54" s="248" t="s">
        <v>309</v>
      </c>
      <c r="FB54" s="248" t="s">
        <v>309</v>
      </c>
      <c r="FC54" s="248" t="s">
        <v>309</v>
      </c>
      <c r="FD54" s="248" t="s">
        <v>309</v>
      </c>
      <c r="FE54" s="248" t="s">
        <v>309</v>
      </c>
      <c r="FF54" s="248" t="s">
        <v>309</v>
      </c>
      <c r="FG54" s="248" t="s">
        <v>309</v>
      </c>
      <c r="FH54" s="248" t="s">
        <v>309</v>
      </c>
      <c r="FI54" s="248" t="s">
        <v>309</v>
      </c>
      <c r="FJ54" s="248" t="s">
        <v>309</v>
      </c>
      <c r="FK54" s="248" t="s">
        <v>309</v>
      </c>
      <c r="FM54" s="15"/>
      <c r="FN54" s="233" t="s">
        <v>295</v>
      </c>
      <c r="FO54" s="15">
        <v>0</v>
      </c>
      <c r="FP54" s="242" t="s">
        <v>292</v>
      </c>
      <c r="FQ54" s="242" t="s">
        <v>292</v>
      </c>
      <c r="FR54" s="242" t="s">
        <v>292</v>
      </c>
      <c r="FS54" s="242" t="s">
        <v>292</v>
      </c>
      <c r="FT54" s="242" t="s">
        <v>292</v>
      </c>
      <c r="FU54" s="242" t="s">
        <v>292</v>
      </c>
      <c r="FV54" s="242" t="s">
        <v>292</v>
      </c>
      <c r="FW54" s="242" t="s">
        <v>292</v>
      </c>
      <c r="FX54" s="242" t="s">
        <v>292</v>
      </c>
      <c r="FY54" s="242" t="s">
        <v>292</v>
      </c>
      <c r="FZ54" s="242" t="s">
        <v>292</v>
      </c>
      <c r="GA54" s="242" t="s">
        <v>292</v>
      </c>
      <c r="GB54" s="242" t="s">
        <v>292</v>
      </c>
      <c r="GC54" s="242" t="s">
        <v>292</v>
      </c>
      <c r="GD54" s="242" t="s">
        <v>292</v>
      </c>
      <c r="GE54" s="242" t="s">
        <v>292</v>
      </c>
      <c r="GF54" s="242" t="s">
        <v>292</v>
      </c>
      <c r="GG54" s="242" t="s">
        <v>292</v>
      </c>
      <c r="GH54" s="242" t="s">
        <v>292</v>
      </c>
      <c r="GI54" s="242" t="s">
        <v>292</v>
      </c>
      <c r="GK54" s="15"/>
      <c r="GL54" s="233" t="s">
        <v>295</v>
      </c>
      <c r="GM54" s="15">
        <v>0</v>
      </c>
      <c r="GN54" s="242" t="s">
        <v>292</v>
      </c>
      <c r="GO54" s="242" t="s">
        <v>292</v>
      </c>
      <c r="GP54" s="242" t="s">
        <v>292</v>
      </c>
      <c r="GQ54" s="242" t="s">
        <v>292</v>
      </c>
      <c r="GR54" s="242" t="s">
        <v>292</v>
      </c>
      <c r="GS54" s="242" t="s">
        <v>292</v>
      </c>
      <c r="GT54" s="242" t="s">
        <v>292</v>
      </c>
      <c r="GU54" s="242" t="s">
        <v>292</v>
      </c>
      <c r="GV54" s="242" t="s">
        <v>292</v>
      </c>
      <c r="GW54" s="242" t="s">
        <v>292</v>
      </c>
      <c r="GX54" s="242" t="s">
        <v>292</v>
      </c>
      <c r="GY54" s="242" t="s">
        <v>292</v>
      </c>
      <c r="GZ54" s="242" t="s">
        <v>292</v>
      </c>
      <c r="HA54" s="242" t="s">
        <v>292</v>
      </c>
      <c r="HB54" s="242" t="s">
        <v>292</v>
      </c>
      <c r="HC54" s="242" t="s">
        <v>292</v>
      </c>
      <c r="HD54" s="242" t="s">
        <v>292</v>
      </c>
      <c r="HE54" s="242" t="s">
        <v>292</v>
      </c>
      <c r="HF54" s="242" t="s">
        <v>292</v>
      </c>
      <c r="HG54" s="242" t="s">
        <v>292</v>
      </c>
    </row>
    <row r="55" ht="14.5" spans="1:215">
      <c r="A55" s="15"/>
      <c r="B55" s="222"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2"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9"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9"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9"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9"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9"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3"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3"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9"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9"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3"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3"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3"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2"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9"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9"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9"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9"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3"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3"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3"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9"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3"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9"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3"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7"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2"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2"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9"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9"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9"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9"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3"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3"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3"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2"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2"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9"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9"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9"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9"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3"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3"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3"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2"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9"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3"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9"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3"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4">
        <v>1247</v>
      </c>
      <c r="BX27" s="32">
        <v>999</v>
      </c>
      <c r="BY27" s="244">
        <v>1142</v>
      </c>
      <c r="BZ27" s="244">
        <v>1271</v>
      </c>
      <c r="CA27" s="244">
        <v>1134</v>
      </c>
      <c r="CB27" s="244">
        <v>1264</v>
      </c>
      <c r="CC27" s="244">
        <v>1285</v>
      </c>
      <c r="CD27" s="244">
        <v>1501</v>
      </c>
      <c r="CE27" s="244">
        <v>1508</v>
      </c>
      <c r="CF27" s="244">
        <v>1224</v>
      </c>
      <c r="CG27" s="244">
        <v>1183</v>
      </c>
      <c r="CH27" s="244">
        <v>1252</v>
      </c>
      <c r="CI27" s="244">
        <v>1072</v>
      </c>
      <c r="CJ27" s="244">
        <v>1384</v>
      </c>
      <c r="CK27" s="244">
        <v>1022</v>
      </c>
      <c r="CL27" s="244">
        <v>1034</v>
      </c>
      <c r="CM27" s="244">
        <v>1034</v>
      </c>
      <c r="CN27" s="32">
        <v>977</v>
      </c>
      <c r="CO27" s="32">
        <v>940</v>
      </c>
      <c r="CP27" s="32">
        <v>934</v>
      </c>
      <c r="CQ27" s="32">
        <v>779</v>
      </c>
      <c r="CR27" s="236">
        <f>CQ27/attached_bus_stock!DO16/attached_bus_stock!DO26*1000</f>
        <v>19.3516333374736</v>
      </c>
      <c r="CS27" s="18"/>
      <c r="CT27" s="27" t="s">
        <v>304</v>
      </c>
      <c r="CU27" s="244">
        <v>2813</v>
      </c>
      <c r="CV27" s="244">
        <v>2442</v>
      </c>
      <c r="CW27" s="244">
        <v>3087</v>
      </c>
      <c r="CX27" s="244">
        <v>2896</v>
      </c>
      <c r="CY27" s="244">
        <v>2629</v>
      </c>
      <c r="CZ27" s="244">
        <v>3166</v>
      </c>
      <c r="DA27" s="244">
        <v>2403</v>
      </c>
      <c r="DB27" s="244">
        <v>2713</v>
      </c>
      <c r="DC27" s="244">
        <v>2535</v>
      </c>
      <c r="DD27" s="244">
        <v>2540</v>
      </c>
      <c r="DE27" s="244">
        <v>2426</v>
      </c>
      <c r="DF27" s="244">
        <v>2671</v>
      </c>
      <c r="DG27" s="244">
        <v>2408</v>
      </c>
      <c r="DH27" s="244">
        <v>2828</v>
      </c>
      <c r="DI27" s="244">
        <v>2286</v>
      </c>
      <c r="DJ27" s="244">
        <v>2156</v>
      </c>
      <c r="DK27" s="244">
        <v>1897</v>
      </c>
      <c r="DL27" s="244">
        <v>1813</v>
      </c>
      <c r="DM27" s="244">
        <v>1827</v>
      </c>
      <c r="DN27" s="244">
        <v>1792</v>
      </c>
      <c r="DO27" s="244">
        <v>1505</v>
      </c>
      <c r="DP27" s="236">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6">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6">
        <f>FK27/((attached_bus_stock!GI14+attached_bus_stock!GI15)*attached_bus_stock!GI21/SUM(attached_bus_stock!GI19:GI20))/attached_bus_stock!GI26*1000</f>
        <v>19.8590296577541</v>
      </c>
      <c r="FM27" s="1"/>
      <c r="FN27" s="10" t="s">
        <v>303</v>
      </c>
      <c r="FO27" s="245">
        <v>1542</v>
      </c>
      <c r="FP27" s="245">
        <v>1914</v>
      </c>
      <c r="FQ27" s="245">
        <v>2373</v>
      </c>
      <c r="FR27" s="245">
        <v>1724</v>
      </c>
      <c r="FS27" s="245">
        <v>1340</v>
      </c>
      <c r="FT27" s="245">
        <v>1626</v>
      </c>
      <c r="FU27" s="245">
        <v>1279</v>
      </c>
      <c r="FV27" s="245">
        <v>1635</v>
      </c>
      <c r="FW27" s="245">
        <v>1524</v>
      </c>
      <c r="FX27" s="245">
        <v>1497</v>
      </c>
      <c r="FY27" s="245">
        <v>1427</v>
      </c>
      <c r="FZ27" s="245">
        <v>1401</v>
      </c>
      <c r="GA27" s="245">
        <v>1228</v>
      </c>
      <c r="GB27" s="245">
        <v>1547</v>
      </c>
      <c r="GC27" s="245">
        <v>1400</v>
      </c>
      <c r="GD27" s="245">
        <v>1229</v>
      </c>
      <c r="GE27" s="245">
        <v>1037</v>
      </c>
      <c r="GF27" s="15">
        <v>964</v>
      </c>
      <c r="GG27" s="15">
        <v>963</v>
      </c>
      <c r="GH27" s="15">
        <v>939</v>
      </c>
      <c r="GI27" s="15">
        <v>820</v>
      </c>
      <c r="GJ27" s="236">
        <f>GI27/attached_bus_stock!HG16/attached_bus_stock!HG26*1000</f>
        <v>14.6365843210053</v>
      </c>
      <c r="GK27" s="1"/>
      <c r="GL27" s="10" t="s">
        <v>303</v>
      </c>
      <c r="GM27" s="245">
        <v>1565</v>
      </c>
      <c r="GN27" s="245">
        <v>1836</v>
      </c>
      <c r="GO27" s="245">
        <v>2054</v>
      </c>
      <c r="GP27" s="245">
        <v>1778</v>
      </c>
      <c r="GQ27" s="245">
        <v>1476</v>
      </c>
      <c r="GR27" s="245">
        <v>1580</v>
      </c>
      <c r="GS27" s="245">
        <v>1215</v>
      </c>
      <c r="GT27" s="245">
        <v>1606</v>
      </c>
      <c r="GU27" s="245">
        <v>1491</v>
      </c>
      <c r="GV27" s="245">
        <v>1029</v>
      </c>
      <c r="GW27" s="15">
        <v>920</v>
      </c>
      <c r="GX27" s="15">
        <v>888</v>
      </c>
      <c r="GY27" s="15">
        <v>840</v>
      </c>
      <c r="GZ27" s="245">
        <v>1085</v>
      </c>
      <c r="HA27" s="15">
        <v>900</v>
      </c>
      <c r="HB27" s="15">
        <v>851</v>
      </c>
      <c r="HC27" s="15">
        <v>827</v>
      </c>
      <c r="HD27" s="15">
        <v>802</v>
      </c>
      <c r="HE27" s="15">
        <v>802</v>
      </c>
      <c r="HF27" s="15">
        <v>765</v>
      </c>
      <c r="HG27" s="15">
        <v>677</v>
      </c>
      <c r="HH27" s="236">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8"/>
      <c r="AX33" s="232"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5" t="s">
        <v>308</v>
      </c>
      <c r="EQ33" s="1"/>
      <c r="ER33" s="1"/>
      <c r="ES33" s="1"/>
      <c r="ET33" s="1"/>
      <c r="EU33" s="1"/>
      <c r="EV33" s="1"/>
      <c r="EW33" s="1"/>
      <c r="EX33" s="1"/>
      <c r="EY33" s="1"/>
      <c r="EZ33" s="1"/>
      <c r="FA33" s="1"/>
      <c r="FB33" s="1"/>
      <c r="FC33" s="1"/>
      <c r="FD33" s="1"/>
      <c r="FE33" s="1"/>
      <c r="FF33" s="1"/>
      <c r="FG33" s="1"/>
      <c r="FH33" s="1"/>
      <c r="FI33" s="1"/>
      <c r="FJ33" s="1"/>
      <c r="FK33" s="1"/>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2"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6"/>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6"/>
      <c r="AX34" s="229"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6"/>
      <c r="BV34" s="229"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6"/>
      <c r="CT34" s="229"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6"/>
      <c r="DR34" s="229"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6"/>
      <c r="EP34" s="233"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6"/>
      <c r="FN34" s="233"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6"/>
      <c r="GL34" s="233"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6"/>
    </row>
    <row r="35" ht="14.5" spans="1:217">
      <c r="A35" s="1"/>
      <c r="B35" s="222"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6"/>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6"/>
      <c r="AX35" s="229"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6"/>
      <c r="BV35" s="229"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6"/>
      <c r="CT35" s="229"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6"/>
      <c r="DR35" s="229"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6"/>
      <c r="EP35" s="233"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6"/>
      <c r="FN35" s="233"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6"/>
      <c r="GL35" s="233"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6"/>
    </row>
    <row r="36" ht="14.5" spans="1:217">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6"/>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6"/>
      <c r="AX36" s="229"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6"/>
      <c r="DR36" s="229"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6"/>
      <c r="EP36" s="233"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6"/>
      <c r="GL36" s="233"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6"/>
    </row>
    <row r="37" ht="14.5" spans="1:217">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6"/>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6"/>
      <c r="AX37" s="229"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6"/>
      <c r="EP37" s="233"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6"/>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7"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2"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2"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9"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9"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9"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9"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3"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3"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3"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2"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2"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9"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9"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9"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9"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3"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3"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3"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2"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9"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3"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9"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3"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4" t="s">
        <v>336</v>
      </c>
      <c r="C23" s="1"/>
      <c r="D23" s="1"/>
      <c r="E23" s="1"/>
      <c r="F23" s="1"/>
      <c r="G23" s="1"/>
      <c r="H23" s="1"/>
      <c r="I23" s="1"/>
      <c r="J23" s="1"/>
      <c r="K23" s="1"/>
      <c r="L23" s="1"/>
      <c r="M23" s="1"/>
      <c r="N23" s="1"/>
      <c r="O23" s="1"/>
      <c r="P23" s="1"/>
      <c r="Q23" s="1"/>
      <c r="R23" s="1"/>
      <c r="S23" s="1"/>
      <c r="T23" s="1"/>
      <c r="U23" s="1"/>
      <c r="V23" s="1"/>
      <c r="W23" s="1"/>
      <c r="Y23" s="1"/>
      <c r="Z23" s="224" t="s">
        <v>336</v>
      </c>
      <c r="AA23" s="1"/>
      <c r="AB23" s="1"/>
      <c r="AC23" s="1"/>
      <c r="AD23" s="1"/>
      <c r="AE23" s="1"/>
      <c r="AF23" s="1"/>
      <c r="AG23" s="1"/>
      <c r="AH23" s="1"/>
      <c r="AI23" s="1"/>
      <c r="AJ23" s="1"/>
      <c r="AK23" s="1"/>
      <c r="AL23" s="1"/>
      <c r="AM23" s="1"/>
      <c r="AN23" s="1"/>
      <c r="AO23" s="1"/>
      <c r="AP23" s="1"/>
      <c r="AQ23" s="1"/>
      <c r="AR23" s="1"/>
      <c r="AS23" s="1"/>
      <c r="AT23" s="1"/>
      <c r="AU23" s="1"/>
      <c r="AW23" s="1"/>
      <c r="AX23" s="224" t="s">
        <v>336</v>
      </c>
      <c r="AY23" s="1"/>
      <c r="AZ23" s="1"/>
      <c r="BA23" s="1"/>
      <c r="BB23" s="1"/>
      <c r="BC23" s="1"/>
      <c r="BD23" s="1"/>
      <c r="BE23" s="1"/>
      <c r="BF23" s="1"/>
      <c r="BG23" s="1"/>
      <c r="BH23" s="1"/>
      <c r="BI23" s="1"/>
      <c r="BJ23" s="1"/>
      <c r="BK23" s="1"/>
      <c r="BL23" s="1"/>
      <c r="BM23" s="1"/>
      <c r="BN23" s="1"/>
      <c r="BO23" s="1"/>
      <c r="BP23" s="1"/>
      <c r="BQ23" s="1"/>
      <c r="BR23" s="1"/>
      <c r="BS23" s="1"/>
      <c r="BU23" s="1"/>
      <c r="BV23" s="224" t="s">
        <v>336</v>
      </c>
      <c r="BW23" s="1"/>
      <c r="BX23" s="1"/>
      <c r="BY23" s="1"/>
      <c r="BZ23" s="1"/>
      <c r="CA23" s="1"/>
      <c r="CB23" s="1"/>
      <c r="CC23" s="1"/>
      <c r="CD23" s="1"/>
      <c r="CE23" s="1"/>
      <c r="CF23" s="1"/>
      <c r="CG23" s="1"/>
      <c r="CH23" s="1"/>
      <c r="CI23" s="1"/>
      <c r="CJ23" s="1"/>
      <c r="CK23" s="1"/>
      <c r="CL23" s="1"/>
      <c r="CM23" s="1"/>
      <c r="CN23" s="1"/>
      <c r="CO23" s="1"/>
      <c r="CP23" s="1"/>
      <c r="CQ23" s="1"/>
      <c r="CS23" s="1"/>
      <c r="CT23" s="224" t="s">
        <v>336</v>
      </c>
      <c r="CU23" s="1"/>
      <c r="CV23" s="1"/>
      <c r="CW23" s="1"/>
      <c r="CX23" s="1"/>
      <c r="CY23" s="1"/>
      <c r="CZ23" s="1"/>
      <c r="DA23" s="1"/>
      <c r="DB23" s="1"/>
      <c r="DC23" s="1"/>
      <c r="DD23" s="1"/>
      <c r="DE23" s="1"/>
      <c r="DF23" s="1"/>
      <c r="DG23" s="1"/>
      <c r="DH23" s="1"/>
      <c r="DI23" s="1"/>
      <c r="DJ23" s="1"/>
      <c r="DK23" s="1"/>
      <c r="DL23" s="1"/>
      <c r="DM23" s="1"/>
      <c r="DN23" s="1"/>
      <c r="DO23" s="1"/>
      <c r="DQ23" s="1"/>
      <c r="DR23" s="224" t="s">
        <v>336</v>
      </c>
      <c r="DS23" s="1"/>
      <c r="DT23" s="1"/>
      <c r="DU23" s="1"/>
      <c r="DV23" s="1"/>
      <c r="DW23" s="1"/>
      <c r="DX23" s="1"/>
      <c r="DY23" s="1"/>
      <c r="DZ23" s="1"/>
      <c r="EA23" s="1"/>
      <c r="EB23" s="1"/>
      <c r="EC23" s="1"/>
      <c r="ED23" s="1"/>
      <c r="EE23" s="1"/>
      <c r="EF23" s="1"/>
      <c r="EG23" s="1"/>
      <c r="EH23" s="1"/>
      <c r="EI23" s="1"/>
      <c r="EJ23" s="1"/>
      <c r="EK23" s="1"/>
      <c r="EL23" s="1"/>
      <c r="EM23" s="1"/>
      <c r="EO23" s="1"/>
      <c r="EP23" s="224" t="s">
        <v>336</v>
      </c>
      <c r="EQ23" s="1"/>
      <c r="ER23" s="1"/>
      <c r="ES23" s="1"/>
      <c r="ET23" s="1"/>
      <c r="EU23" s="1"/>
      <c r="EV23" s="1"/>
      <c r="EW23" s="1"/>
      <c r="EX23" s="1"/>
      <c r="EY23" s="1"/>
      <c r="EZ23" s="1"/>
      <c r="FA23" s="1"/>
      <c r="FB23" s="1"/>
      <c r="FC23" s="1"/>
      <c r="FD23" s="1"/>
      <c r="FE23" s="1"/>
      <c r="FF23" s="1"/>
      <c r="FG23" s="1"/>
      <c r="FH23" s="1"/>
      <c r="FI23" s="1"/>
      <c r="FJ23" s="1"/>
      <c r="FK23" s="1"/>
      <c r="FM23" s="1"/>
      <c r="FN23" s="224" t="s">
        <v>336</v>
      </c>
      <c r="FO23" s="1"/>
      <c r="FP23" s="1"/>
      <c r="FQ23" s="1"/>
      <c r="FR23" s="1"/>
      <c r="FS23" s="1"/>
      <c r="FT23" s="1"/>
      <c r="FU23" s="1"/>
      <c r="FV23" s="1"/>
      <c r="FW23" s="1"/>
      <c r="FX23" s="1"/>
      <c r="FY23" s="1"/>
      <c r="FZ23" s="1"/>
      <c r="GA23" s="1"/>
      <c r="GB23" s="1"/>
      <c r="GC23" s="1"/>
      <c r="GD23" s="1"/>
      <c r="GE23" s="1"/>
      <c r="GF23" s="1"/>
      <c r="GG23" s="1"/>
      <c r="GH23" s="1"/>
      <c r="GI23" s="1"/>
      <c r="GK23" s="1"/>
      <c r="GL23" s="224" t="s">
        <v>336</v>
      </c>
      <c r="GM23" s="1"/>
      <c r="GN23" s="1"/>
      <c r="GO23" s="1"/>
      <c r="GP23" s="1"/>
      <c r="GQ23" s="1"/>
      <c r="GR23" s="1"/>
      <c r="GS23" s="1"/>
      <c r="GT23" s="1"/>
      <c r="GU23" s="1"/>
      <c r="GV23" s="1"/>
      <c r="GW23" s="1"/>
      <c r="GX23" s="1"/>
      <c r="GY23" s="1"/>
      <c r="GZ23" s="1"/>
      <c r="HA23" s="1"/>
      <c r="HB23" s="1"/>
      <c r="HC23" s="1"/>
      <c r="HD23" s="1"/>
      <c r="HE23" s="1"/>
      <c r="HF23" s="1"/>
      <c r="HG23" s="1"/>
      <c r="HI23" s="1"/>
      <c r="HJ23" s="224"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8"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2"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2"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2"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9"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9"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9"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9"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3"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3"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2"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9"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9"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9"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9"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3"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3"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9"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9"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9"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3"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8"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8"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8"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2"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2"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2"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9"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9"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9"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9"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3"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3"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2"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2"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2"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9"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9"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9"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9"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3"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3"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2"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9"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9"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9"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9"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3"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3"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3">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3">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3">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3">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3">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3">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3">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6"/>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6"/>
      <c r="HJ38" t="e">
        <f t="shared" ref="HJ38:HJ43" si="9">AVERAGE(Y38,AW38,BU38,CS38,DQ38,EO38,FM38,GK38,HI38)</f>
        <v>#DIV/0!</v>
      </c>
    </row>
    <row r="39" ht="14.5" spans="1:218">
      <c r="A39" s="1"/>
      <c r="B39" s="222"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6">
        <f>IF(W39*1000/X39&gt;0,W39*1000/X39,)</f>
        <v>45.4545454545455</v>
      </c>
      <c r="Z39" s="222"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6">
        <f>IF(AU39*1000/AV39&gt;0,AU39*1000/AV39,)</f>
        <v>63.4920634920635</v>
      </c>
      <c r="AX39" s="222"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6">
        <f>IF(BS39*1000/BT39&gt;0,BS39*1000/BT39,)</f>
        <v>68.1818181818182</v>
      </c>
      <c r="BV39" s="229"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6">
        <f>IF(CQ39*1000/CR39&gt;0,CQ39*1000/CR39,)</f>
        <v>66.6013712047013</v>
      </c>
      <c r="CT39" s="229"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6">
        <f t="shared" ref="DQ39:DQ43" si="10">IF(DO39*1000/DP39&gt;0,DO39*1000/DP39,)</f>
        <v>66.7989417989418</v>
      </c>
      <c r="DR39" s="229"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6">
        <f>IF(EM39*1000/EN39&gt;0,EM39*1000/EN39,)</f>
        <v>69.7674418604651</v>
      </c>
      <c r="EP39" s="229"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6">
        <f>IF(FK39*1000/FL39&gt;0,FK39*1000/FL39,)</f>
        <v>70.8661417322835</v>
      </c>
      <c r="FN39" s="233"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6">
        <f>IF(GI39*1000/GJ39&gt;0,GI39*1000/GJ39,)</f>
        <v>68.5358255451713</v>
      </c>
      <c r="GL39" s="233"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6">
        <f t="shared" ref="HI39:HI43" si="11">IF(HG39*1000/HH39&gt;0,HG39*1000/HH39,)</f>
        <v>67.8733031674208</v>
      </c>
      <c r="HJ39">
        <f t="shared" si="9"/>
        <v>65.2857169374901</v>
      </c>
    </row>
    <row r="40" ht="14.5" spans="1:218">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6"/>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6"/>
      <c r="BV40" s="229"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6">
        <f>IF(CQ40*1000/CR40&gt;0,CQ40*1000/CR40,)</f>
        <v>125</v>
      </c>
      <c r="CT40" s="229"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6">
        <f t="shared" si="10"/>
        <v>55.5555555555556</v>
      </c>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6"/>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6"/>
      <c r="FN40" s="233"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6"/>
      <c r="GL40" s="233"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6">
        <f t="shared" si="11"/>
        <v>100</v>
      </c>
      <c r="HJ40">
        <f t="shared" si="9"/>
        <v>93.5185185185185</v>
      </c>
    </row>
    <row r="41" ht="14.5" spans="1:218">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6"/>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6"/>
      <c r="CT41" s="229"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6"/>
      <c r="DR41" s="229"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6"/>
      <c r="EP41" s="229"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6"/>
      <c r="GL41" s="233"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6"/>
      <c r="HJ41" t="e">
        <f t="shared" si="9"/>
        <v>#DIV/0!</v>
      </c>
    </row>
    <row r="42" ht="14.5" spans="1:218">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6"/>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6"/>
      <c r="HJ42" t="e">
        <f t="shared" si="9"/>
        <v>#DIV/0!</v>
      </c>
    </row>
    <row r="43" ht="14.5" spans="1:218">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6"/>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6"/>
      <c r="CT43" s="229"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6">
        <f t="shared" si="10"/>
        <v>41.6666666666667</v>
      </c>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6"/>
      <c r="FN43" s="233"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6"/>
      <c r="GL43" s="233"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6">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8"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8"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2"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2"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2"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9"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9"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9"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9"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3"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3"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2"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2"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2"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9"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9"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9"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9"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3"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3"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2"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2"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2"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2"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9"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9"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9"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9"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3"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3"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4" t="s">
        <v>336</v>
      </c>
      <c r="C19" s="1"/>
      <c r="D19" s="1"/>
      <c r="E19" s="1"/>
      <c r="F19" s="1"/>
      <c r="G19" s="1"/>
      <c r="H19" s="1"/>
      <c r="I19" s="1"/>
      <c r="J19" s="1"/>
      <c r="K19" s="1"/>
      <c r="L19" s="1"/>
      <c r="M19" s="1"/>
      <c r="N19" s="1"/>
      <c r="O19" s="1"/>
      <c r="P19" s="1"/>
      <c r="Q19" s="1"/>
      <c r="R19" s="1"/>
      <c r="S19" s="1"/>
      <c r="T19" s="1"/>
      <c r="U19" s="1"/>
      <c r="V19" s="1"/>
      <c r="W19" s="1"/>
      <c r="Y19" s="1"/>
      <c r="Z19" s="224" t="s">
        <v>336</v>
      </c>
      <c r="AA19" s="1"/>
      <c r="AB19" s="1"/>
      <c r="AC19" s="1"/>
      <c r="AD19" s="1"/>
      <c r="AE19" s="1"/>
      <c r="AF19" s="1"/>
      <c r="AG19" s="1"/>
      <c r="AH19" s="1"/>
      <c r="AI19" s="1"/>
      <c r="AJ19" s="1"/>
      <c r="AK19" s="1"/>
      <c r="AL19" s="1"/>
      <c r="AM19" s="1"/>
      <c r="AN19" s="1"/>
      <c r="AO19" s="1"/>
      <c r="AP19" s="1"/>
      <c r="AQ19" s="1"/>
      <c r="AR19" s="1"/>
      <c r="AS19" s="1"/>
      <c r="AT19" s="1"/>
      <c r="AU19" s="1"/>
      <c r="AW19" s="1"/>
      <c r="AX19" s="224" t="s">
        <v>336</v>
      </c>
      <c r="AY19" s="1"/>
      <c r="AZ19" s="1"/>
      <c r="BA19" s="1"/>
      <c r="BB19" s="1"/>
      <c r="BC19" s="1"/>
      <c r="BD19" s="1"/>
      <c r="BE19" s="1"/>
      <c r="BF19" s="1"/>
      <c r="BG19" s="1"/>
      <c r="BH19" s="1"/>
      <c r="BI19" s="1"/>
      <c r="BJ19" s="1"/>
      <c r="BK19" s="1"/>
      <c r="BL19" s="1"/>
      <c r="BM19" s="1"/>
      <c r="BN19" s="1"/>
      <c r="BO19" s="1"/>
      <c r="BP19" s="1"/>
      <c r="BQ19" s="1"/>
      <c r="BR19" s="1"/>
      <c r="BS19" s="1"/>
      <c r="BU19" s="1"/>
      <c r="BV19" s="224" t="s">
        <v>336</v>
      </c>
      <c r="BW19" s="1"/>
      <c r="BX19" s="1"/>
      <c r="BY19" s="1"/>
      <c r="BZ19" s="1"/>
      <c r="CA19" s="1"/>
      <c r="CB19" s="1"/>
      <c r="CC19" s="1"/>
      <c r="CD19" s="1"/>
      <c r="CE19" s="1"/>
      <c r="CF19" s="1"/>
      <c r="CG19" s="1"/>
      <c r="CH19" s="1"/>
      <c r="CI19" s="1"/>
      <c r="CJ19" s="1"/>
      <c r="CK19" s="1"/>
      <c r="CL19" s="1"/>
      <c r="CM19" s="1"/>
      <c r="CN19" s="1"/>
      <c r="CO19" s="1"/>
      <c r="CP19" s="1"/>
      <c r="CQ19" s="1"/>
      <c r="CS19" s="1"/>
      <c r="CT19" s="224" t="s">
        <v>336</v>
      </c>
      <c r="CU19" s="1"/>
      <c r="CV19" s="1"/>
      <c r="CW19" s="1"/>
      <c r="CX19" s="1"/>
      <c r="CY19" s="1"/>
      <c r="CZ19" s="1"/>
      <c r="DA19" s="1"/>
      <c r="DB19" s="1"/>
      <c r="DC19" s="1"/>
      <c r="DD19" s="1"/>
      <c r="DE19" s="1"/>
      <c r="DF19" s="1"/>
      <c r="DG19" s="1"/>
      <c r="DH19" s="1"/>
      <c r="DI19" s="1"/>
      <c r="DJ19" s="1"/>
      <c r="DK19" s="1"/>
      <c r="DL19" s="1"/>
      <c r="DM19" s="1"/>
      <c r="DN19" s="1"/>
      <c r="DO19" s="1"/>
      <c r="DQ19" s="1"/>
      <c r="DR19" s="224" t="s">
        <v>336</v>
      </c>
      <c r="DS19" s="1"/>
      <c r="DT19" s="1"/>
      <c r="DU19" s="1"/>
      <c r="DV19" s="1"/>
      <c r="DW19" s="1"/>
      <c r="DX19" s="1"/>
      <c r="DY19" s="1"/>
      <c r="DZ19" s="1"/>
      <c r="EA19" s="1"/>
      <c r="EB19" s="1"/>
      <c r="EC19" s="1"/>
      <c r="ED19" s="1"/>
      <c r="EE19" s="1"/>
      <c r="EF19" s="1"/>
      <c r="EG19" s="1"/>
      <c r="EH19" s="1"/>
      <c r="EI19" s="1"/>
      <c r="EJ19" s="1"/>
      <c r="EK19" s="1"/>
      <c r="EL19" s="1"/>
      <c r="EM19" s="1"/>
      <c r="EO19" s="1"/>
      <c r="EP19" s="224" t="s">
        <v>336</v>
      </c>
      <c r="EQ19" s="1"/>
      <c r="ER19" s="1"/>
      <c r="ES19" s="1"/>
      <c r="ET19" s="1"/>
      <c r="EU19" s="1"/>
      <c r="EV19" s="1"/>
      <c r="EW19" s="1"/>
      <c r="EX19" s="1"/>
      <c r="EY19" s="1"/>
      <c r="EZ19" s="1"/>
      <c r="FA19" s="1"/>
      <c r="FB19" s="1"/>
      <c r="FC19" s="1"/>
      <c r="FD19" s="1"/>
      <c r="FE19" s="1"/>
      <c r="FF19" s="1"/>
      <c r="FG19" s="1"/>
      <c r="FH19" s="1"/>
      <c r="FI19" s="1"/>
      <c r="FJ19" s="1"/>
      <c r="FK19" s="1"/>
      <c r="FM19" s="1"/>
      <c r="FN19" s="224" t="s">
        <v>336</v>
      </c>
      <c r="FO19" s="1"/>
      <c r="FP19" s="1"/>
      <c r="FQ19" s="1"/>
      <c r="FR19" s="1"/>
      <c r="FS19" s="1"/>
      <c r="FT19" s="1"/>
      <c r="FU19" s="1"/>
      <c r="FV19" s="1"/>
      <c r="FW19" s="1"/>
      <c r="FX19" s="1"/>
      <c r="FY19" s="1"/>
      <c r="FZ19" s="1"/>
      <c r="GA19" s="1"/>
      <c r="GB19" s="1"/>
      <c r="GC19" s="1"/>
      <c r="GD19" s="1"/>
      <c r="GE19" s="1"/>
      <c r="GF19" s="1"/>
      <c r="GG19" s="1"/>
      <c r="GH19" s="1"/>
      <c r="GI19" s="1"/>
      <c r="GK19" s="1"/>
      <c r="GL19" s="224" t="s">
        <v>336</v>
      </c>
      <c r="GM19" s="1"/>
      <c r="GN19" s="1"/>
      <c r="GO19" s="1"/>
      <c r="GP19" s="1"/>
      <c r="GQ19" s="1"/>
      <c r="GR19" s="1"/>
      <c r="GS19" s="1"/>
      <c r="GT19" s="1"/>
      <c r="GU19" s="1"/>
      <c r="GV19" s="1"/>
      <c r="GW19" s="1"/>
      <c r="GX19" s="1"/>
      <c r="GY19" s="1"/>
      <c r="GZ19" s="1"/>
      <c r="HA19" s="1"/>
      <c r="HB19" s="1"/>
      <c r="HC19" s="1"/>
      <c r="HD19" s="1"/>
      <c r="HE19" s="1"/>
      <c r="HF19" s="1"/>
      <c r="HG19" s="1"/>
      <c r="HI19" s="1"/>
      <c r="HJ19" s="224"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4" t="s">
        <v>344</v>
      </c>
      <c r="C22" s="1"/>
      <c r="D22" s="1"/>
      <c r="E22" s="1"/>
      <c r="F22" s="1"/>
      <c r="G22" s="1"/>
      <c r="H22" s="1"/>
      <c r="I22" s="1"/>
      <c r="J22" s="1"/>
      <c r="K22" s="1"/>
      <c r="L22" s="1"/>
      <c r="M22" s="1"/>
      <c r="N22" s="1"/>
      <c r="O22" s="1"/>
      <c r="P22" s="1"/>
      <c r="Q22" s="1"/>
      <c r="R22" s="1"/>
      <c r="S22" s="1"/>
      <c r="T22" s="1"/>
      <c r="U22" s="1"/>
      <c r="V22" s="1"/>
      <c r="W22" s="1"/>
      <c r="Y22" s="1"/>
      <c r="Z22" s="224" t="s">
        <v>344</v>
      </c>
      <c r="AA22" s="1"/>
      <c r="AB22" s="1"/>
      <c r="AC22" s="1"/>
      <c r="AD22" s="1"/>
      <c r="AE22" s="1"/>
      <c r="AF22" s="1"/>
      <c r="AG22" s="1"/>
      <c r="AH22" s="1"/>
      <c r="AI22" s="1"/>
      <c r="AJ22" s="1"/>
      <c r="AK22" s="1"/>
      <c r="AL22" s="1"/>
      <c r="AM22" s="1"/>
      <c r="AN22" s="1"/>
      <c r="AO22" s="1"/>
      <c r="AP22" s="1"/>
      <c r="AQ22" s="1"/>
      <c r="AR22" s="1"/>
      <c r="AS22" s="1"/>
      <c r="AT22" s="1"/>
      <c r="AU22" s="1"/>
      <c r="AW22" s="1"/>
      <c r="AX22" s="224" t="s">
        <v>344</v>
      </c>
      <c r="AY22" s="1"/>
      <c r="AZ22" s="1"/>
      <c r="BA22" s="1"/>
      <c r="BB22" s="1"/>
      <c r="BC22" s="1"/>
      <c r="BD22" s="1"/>
      <c r="BE22" s="1"/>
      <c r="BF22" s="1"/>
      <c r="BG22" s="1"/>
      <c r="BH22" s="1"/>
      <c r="BI22" s="1"/>
      <c r="BJ22" s="1"/>
      <c r="BK22" s="1"/>
      <c r="BL22" s="1"/>
      <c r="BM22" s="1"/>
      <c r="BN22" s="1"/>
      <c r="BO22" s="1"/>
      <c r="BP22" s="1"/>
      <c r="BQ22" s="1"/>
      <c r="BR22" s="1"/>
      <c r="BS22" s="1"/>
      <c r="BU22" s="1"/>
      <c r="BV22" s="224" t="s">
        <v>344</v>
      </c>
      <c r="BW22" s="1"/>
      <c r="BX22" s="1"/>
      <c r="BY22" s="1"/>
      <c r="BZ22" s="1"/>
      <c r="CA22" s="1"/>
      <c r="CB22" s="1"/>
      <c r="CC22" s="1"/>
      <c r="CD22" s="1"/>
      <c r="CE22" s="1"/>
      <c r="CF22" s="1"/>
      <c r="CG22" s="1"/>
      <c r="CH22" s="1"/>
      <c r="CI22" s="1"/>
      <c r="CJ22" s="1"/>
      <c r="CK22" s="1"/>
      <c r="CL22" s="1"/>
      <c r="CM22" s="1"/>
      <c r="CN22" s="1"/>
      <c r="CO22" s="1"/>
      <c r="CP22" s="1"/>
      <c r="CQ22" s="1"/>
      <c r="CS22" s="1"/>
      <c r="CT22" s="224" t="s">
        <v>344</v>
      </c>
      <c r="CU22" s="1"/>
      <c r="CV22" s="1"/>
      <c r="CW22" s="1"/>
      <c r="CX22" s="1"/>
      <c r="CY22" s="1"/>
      <c r="CZ22" s="1"/>
      <c r="DA22" s="1"/>
      <c r="DB22" s="1"/>
      <c r="DC22" s="1"/>
      <c r="DD22" s="1"/>
      <c r="DE22" s="1"/>
      <c r="DF22" s="1"/>
      <c r="DG22" s="1"/>
      <c r="DH22" s="1"/>
      <c r="DI22" s="1"/>
      <c r="DJ22" s="1"/>
      <c r="DK22" s="1"/>
      <c r="DL22" s="1"/>
      <c r="DM22" s="1"/>
      <c r="DN22" s="1"/>
      <c r="DO22" s="1"/>
      <c r="DQ22" s="1"/>
      <c r="DR22" s="224" t="s">
        <v>344</v>
      </c>
      <c r="DS22" s="1"/>
      <c r="DT22" s="1"/>
      <c r="DU22" s="1"/>
      <c r="DV22" s="1"/>
      <c r="DW22" s="1"/>
      <c r="DX22" s="1"/>
      <c r="DY22" s="1"/>
      <c r="DZ22" s="1"/>
      <c r="EA22" s="1"/>
      <c r="EB22" s="1"/>
      <c r="EC22" s="1"/>
      <c r="ED22" s="1"/>
      <c r="EE22" s="1"/>
      <c r="EF22" s="1"/>
      <c r="EG22" s="1"/>
      <c r="EH22" s="1"/>
      <c r="EI22" s="1"/>
      <c r="EJ22" s="1"/>
      <c r="EK22" s="1"/>
      <c r="EL22" s="1"/>
      <c r="EM22" s="1"/>
      <c r="EO22" s="1"/>
      <c r="EP22" s="224" t="s">
        <v>344</v>
      </c>
      <c r="EQ22" s="1"/>
      <c r="ER22" s="1"/>
      <c r="ES22" s="1"/>
      <c r="ET22" s="1"/>
      <c r="EU22" s="1"/>
      <c r="EV22" s="1"/>
      <c r="EW22" s="1"/>
      <c r="EX22" s="1"/>
      <c r="EY22" s="1"/>
      <c r="EZ22" s="1"/>
      <c r="FA22" s="1"/>
      <c r="FB22" s="1"/>
      <c r="FC22" s="1"/>
      <c r="FD22" s="1"/>
      <c r="FE22" s="1"/>
      <c r="FF22" s="1"/>
      <c r="FG22" s="1"/>
      <c r="FH22" s="1"/>
      <c r="FI22" s="1"/>
      <c r="FJ22" s="1"/>
      <c r="FK22" s="1"/>
      <c r="FM22" s="1"/>
      <c r="FN22" s="224" t="s">
        <v>344</v>
      </c>
      <c r="FO22" s="1"/>
      <c r="FP22" s="1"/>
      <c r="FQ22" s="1"/>
      <c r="FR22" s="1"/>
      <c r="FS22" s="1"/>
      <c r="FT22" s="1"/>
      <c r="FU22" s="1"/>
      <c r="FV22" s="1"/>
      <c r="FW22" s="1"/>
      <c r="FX22" s="1"/>
      <c r="FY22" s="1"/>
      <c r="FZ22" s="1"/>
      <c r="GA22" s="1"/>
      <c r="GB22" s="1"/>
      <c r="GC22" s="1"/>
      <c r="GD22" s="1"/>
      <c r="GE22" s="1"/>
      <c r="GF22" s="1"/>
      <c r="GG22" s="1"/>
      <c r="GH22" s="1"/>
      <c r="GI22" s="1"/>
      <c r="GK22" s="1"/>
      <c r="GL22" s="224" t="s">
        <v>344</v>
      </c>
      <c r="GM22" s="1"/>
      <c r="GN22" s="1"/>
      <c r="GO22" s="1"/>
      <c r="GP22" s="1"/>
      <c r="GQ22" s="1"/>
      <c r="GR22" s="1"/>
      <c r="GS22" s="1"/>
      <c r="GT22" s="1"/>
      <c r="GU22" s="1"/>
      <c r="GV22" s="1"/>
      <c r="GW22" s="1"/>
      <c r="GX22" s="1"/>
      <c r="GY22" s="1"/>
      <c r="GZ22" s="1"/>
      <c r="HA22" s="1"/>
      <c r="HB22" s="1"/>
      <c r="HC22" s="1"/>
      <c r="HD22" s="1"/>
      <c r="HE22" s="1"/>
      <c r="HF22" s="1"/>
      <c r="HG22" s="1"/>
      <c r="HI22" s="1"/>
      <c r="HJ22" s="224"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3"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3"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3"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3"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3"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3"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3"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3"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3"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3"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3"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3"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3"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3"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3"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3"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3"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3"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3"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3"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2"/>
      <c r="R5" s="1"/>
      <c r="S5" s="1"/>
      <c r="T5" s="3"/>
      <c r="U5" s="1"/>
      <c r="V5" s="1"/>
      <c r="W5" s="3" t="s">
        <v>269</v>
      </c>
      <c r="Y5" s="2" t="s">
        <v>268</v>
      </c>
      <c r="Z5" s="2"/>
      <c r="AA5" s="3"/>
      <c r="AB5" s="3"/>
      <c r="AC5" s="3"/>
      <c r="AD5" s="3"/>
      <c r="AE5" s="3"/>
      <c r="AF5" s="3"/>
      <c r="AG5" s="3"/>
      <c r="AH5" s="3"/>
      <c r="AI5" s="1"/>
      <c r="AJ5" s="3"/>
      <c r="AK5" s="3"/>
      <c r="AL5" s="3"/>
      <c r="AM5" s="3"/>
      <c r="AN5" s="1"/>
      <c r="AO5" s="242"/>
      <c r="AP5" s="1"/>
      <c r="AQ5" s="1"/>
      <c r="AR5" s="3"/>
      <c r="AS5" s="1"/>
      <c r="AT5" s="1"/>
      <c r="AU5" s="3" t="s">
        <v>269</v>
      </c>
      <c r="AW5" s="2" t="s">
        <v>268</v>
      </c>
      <c r="AX5" s="2"/>
      <c r="AY5" s="3"/>
      <c r="AZ5" s="3"/>
      <c r="BA5" s="3"/>
      <c r="BB5" s="3"/>
      <c r="BC5" s="3"/>
      <c r="BD5" s="3"/>
      <c r="BE5" s="3"/>
      <c r="BF5" s="3"/>
      <c r="BG5" s="1"/>
      <c r="BH5" s="3"/>
      <c r="BI5" s="3"/>
      <c r="BJ5" s="3"/>
      <c r="BK5" s="3"/>
      <c r="BL5" s="1"/>
      <c r="BM5" s="242"/>
      <c r="BN5" s="1"/>
      <c r="BO5" s="1"/>
      <c r="BP5" s="3"/>
      <c r="BQ5" s="1"/>
      <c r="BR5" s="1"/>
      <c r="BS5" s="3" t="s">
        <v>269</v>
      </c>
      <c r="BU5" s="2" t="s">
        <v>268</v>
      </c>
      <c r="BV5" s="2"/>
      <c r="BW5" s="3"/>
      <c r="BX5" s="3"/>
      <c r="BY5" s="3"/>
      <c r="BZ5" s="3"/>
      <c r="CA5" s="3"/>
      <c r="CB5" s="3"/>
      <c r="CC5" s="3"/>
      <c r="CD5" s="3"/>
      <c r="CE5" s="1"/>
      <c r="CF5" s="3"/>
      <c r="CG5" s="3"/>
      <c r="CH5" s="3"/>
      <c r="CI5" s="3"/>
      <c r="CJ5" s="1"/>
      <c r="CK5" s="242"/>
      <c r="CL5" s="1"/>
      <c r="CM5" s="1"/>
      <c r="CN5" s="3"/>
      <c r="CO5" s="1"/>
      <c r="CP5" s="1"/>
      <c r="CQ5" s="3" t="s">
        <v>269</v>
      </c>
      <c r="CS5" s="2" t="s">
        <v>268</v>
      </c>
      <c r="CT5" s="2"/>
      <c r="CU5" s="3"/>
      <c r="CV5" s="3"/>
      <c r="CW5" s="3"/>
      <c r="CX5" s="3"/>
      <c r="CY5" s="3"/>
      <c r="CZ5" s="3"/>
      <c r="DA5" s="3"/>
      <c r="DB5" s="3"/>
      <c r="DC5" s="1"/>
      <c r="DD5" s="3"/>
      <c r="DE5" s="3"/>
      <c r="DF5" s="3"/>
      <c r="DG5" s="3"/>
      <c r="DH5" s="1"/>
      <c r="DI5" s="242"/>
      <c r="DJ5" s="1"/>
      <c r="DK5" s="1"/>
      <c r="DL5" s="3"/>
      <c r="DM5" s="1"/>
      <c r="DN5" s="1"/>
      <c r="DO5" s="3" t="s">
        <v>269</v>
      </c>
      <c r="DQ5" s="2" t="s">
        <v>268</v>
      </c>
      <c r="DR5" s="2"/>
      <c r="DS5" s="3"/>
      <c r="DT5" s="3"/>
      <c r="DU5" s="3"/>
      <c r="DV5" s="3"/>
      <c r="DW5" s="3"/>
      <c r="DX5" s="3"/>
      <c r="DY5" s="3"/>
      <c r="DZ5" s="3"/>
      <c r="EA5" s="1"/>
      <c r="EB5" s="3"/>
      <c r="EC5" s="3"/>
      <c r="ED5" s="3"/>
      <c r="EE5" s="3"/>
      <c r="EF5" s="1"/>
      <c r="EG5" s="242"/>
      <c r="EH5" s="1"/>
      <c r="EI5" s="1"/>
      <c r="EJ5" s="3"/>
      <c r="EK5" s="1"/>
      <c r="EL5" s="1"/>
      <c r="EM5" s="3" t="s">
        <v>269</v>
      </c>
      <c r="EO5" s="2" t="s">
        <v>268</v>
      </c>
      <c r="EP5" s="2"/>
      <c r="EQ5" s="3"/>
      <c r="ER5" s="3"/>
      <c r="ES5" s="3"/>
      <c r="ET5" s="3"/>
      <c r="EU5" s="3"/>
      <c r="EV5" s="3"/>
      <c r="EW5" s="3"/>
      <c r="EX5" s="3"/>
      <c r="EY5" s="1"/>
      <c r="EZ5" s="3"/>
      <c r="FA5" s="3"/>
      <c r="FB5" s="3"/>
      <c r="FC5" s="3"/>
      <c r="FD5" s="1"/>
      <c r="FE5" s="242"/>
      <c r="FF5" s="1"/>
      <c r="FG5" s="1"/>
      <c r="FH5" s="3"/>
      <c r="FI5" s="1"/>
      <c r="FJ5" s="1"/>
      <c r="FK5" s="3" t="s">
        <v>269</v>
      </c>
      <c r="FM5" s="2" t="s">
        <v>268</v>
      </c>
      <c r="FN5" s="2"/>
      <c r="FO5" s="3"/>
      <c r="FP5" s="3"/>
      <c r="FQ5" s="3"/>
      <c r="FR5" s="3"/>
      <c r="FS5" s="3"/>
      <c r="FT5" s="3"/>
      <c r="FU5" s="3"/>
      <c r="FV5" s="3"/>
      <c r="FW5" s="1"/>
      <c r="FX5" s="3"/>
      <c r="FY5" s="3"/>
      <c r="FZ5" s="3"/>
      <c r="GA5" s="3"/>
      <c r="GB5" s="1"/>
      <c r="GC5" s="242"/>
      <c r="GD5" s="1"/>
      <c r="GE5" s="1"/>
      <c r="GF5" s="3"/>
      <c r="GG5" s="1"/>
      <c r="GH5" s="1"/>
      <c r="GI5" s="3" t="s">
        <v>269</v>
      </c>
      <c r="GK5" s="2" t="s">
        <v>268</v>
      </c>
      <c r="GL5" s="2"/>
      <c r="GM5" s="3"/>
      <c r="GN5" s="3"/>
      <c r="GO5" s="3"/>
      <c r="GP5" s="3"/>
      <c r="GQ5" s="3"/>
      <c r="GR5" s="3"/>
      <c r="GS5" s="3"/>
      <c r="GT5" s="3"/>
      <c r="GU5" s="1"/>
      <c r="GV5" s="3"/>
      <c r="GW5" s="3"/>
      <c r="GX5" s="3"/>
      <c r="GY5" s="3"/>
      <c r="GZ5" s="1"/>
      <c r="HA5" s="242"/>
      <c r="HB5" s="1"/>
      <c r="HC5" s="1"/>
      <c r="HD5" s="3"/>
      <c r="HE5" s="1"/>
      <c r="HF5" s="1"/>
      <c r="HG5" s="3" t="s">
        <v>269</v>
      </c>
      <c r="HI5" s="2" t="s">
        <v>268</v>
      </c>
      <c r="HJ5" s="2"/>
      <c r="HK5" s="3"/>
      <c r="HL5" s="3"/>
      <c r="HM5" s="3"/>
      <c r="HN5" s="3"/>
      <c r="HO5" s="3"/>
      <c r="HP5" s="3"/>
      <c r="HQ5" s="3"/>
      <c r="HR5" s="3"/>
      <c r="HS5" s="1"/>
      <c r="HT5" s="3"/>
      <c r="HU5" s="3"/>
      <c r="HV5" s="3"/>
      <c r="HW5" s="3"/>
      <c r="HX5" s="1"/>
      <c r="HY5" s="242"/>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1"/>
      <c r="D37" s="241"/>
      <c r="E37" s="241"/>
      <c r="F37" s="241"/>
      <c r="G37" s="241"/>
      <c r="H37" s="241"/>
      <c r="I37" s="241"/>
      <c r="J37" s="241"/>
      <c r="K37" s="241"/>
      <c r="L37" s="241"/>
      <c r="M37" s="241"/>
      <c r="N37" s="241"/>
      <c r="O37" s="241"/>
      <c r="P37" s="241"/>
      <c r="Q37" s="241"/>
      <c r="R37" s="241"/>
      <c r="S37" s="241"/>
      <c r="T37" s="241"/>
      <c r="U37" s="241"/>
      <c r="V37" s="241"/>
      <c r="W37" s="241"/>
      <c r="Y37" s="1"/>
      <c r="Z37" s="11" t="s">
        <v>336</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W37" s="1"/>
      <c r="AX37" s="11" t="s">
        <v>336</v>
      </c>
      <c r="AY37" s="241"/>
      <c r="AZ37" s="241"/>
      <c r="BA37" s="241"/>
      <c r="BB37" s="241"/>
      <c r="BC37" s="241"/>
      <c r="BD37" s="241"/>
      <c r="BE37" s="241"/>
      <c r="BF37" s="241"/>
      <c r="BG37" s="241"/>
      <c r="BH37" s="241"/>
      <c r="BI37" s="241"/>
      <c r="BJ37" s="241"/>
      <c r="BK37" s="241"/>
      <c r="BL37" s="241"/>
      <c r="BM37" s="241"/>
      <c r="BN37" s="241"/>
      <c r="BO37" s="241"/>
      <c r="BP37" s="241"/>
      <c r="BQ37" s="241"/>
      <c r="BR37" s="241"/>
      <c r="BS37" s="241"/>
      <c r="BU37" s="1"/>
      <c r="BV37" s="11" t="s">
        <v>336</v>
      </c>
      <c r="BW37" s="241"/>
      <c r="BX37" s="241"/>
      <c r="BY37" s="241"/>
      <c r="BZ37" s="241"/>
      <c r="CA37" s="241"/>
      <c r="CB37" s="241"/>
      <c r="CC37" s="241"/>
      <c r="CD37" s="241"/>
      <c r="CE37" s="241"/>
      <c r="CF37" s="241"/>
      <c r="CG37" s="241"/>
      <c r="CH37" s="241"/>
      <c r="CI37" s="241"/>
      <c r="CJ37" s="241"/>
      <c r="CK37" s="241"/>
      <c r="CL37" s="241"/>
      <c r="CM37" s="241"/>
      <c r="CN37" s="241"/>
      <c r="CO37" s="241"/>
      <c r="CP37" s="241"/>
      <c r="CQ37" s="241"/>
      <c r="CS37" s="1"/>
      <c r="CT37" s="11" t="s">
        <v>336</v>
      </c>
      <c r="CU37" s="241"/>
      <c r="CV37" s="241"/>
      <c r="CW37" s="241"/>
      <c r="CX37" s="241"/>
      <c r="CY37" s="241"/>
      <c r="CZ37" s="241"/>
      <c r="DA37" s="241"/>
      <c r="DB37" s="241"/>
      <c r="DC37" s="241"/>
      <c r="DD37" s="241"/>
      <c r="DE37" s="241"/>
      <c r="DF37" s="241"/>
      <c r="DG37" s="241"/>
      <c r="DH37" s="241"/>
      <c r="DI37" s="241"/>
      <c r="DJ37" s="241"/>
      <c r="DK37" s="241"/>
      <c r="DL37" s="241"/>
      <c r="DM37" s="241"/>
      <c r="DN37" s="241"/>
      <c r="DO37" s="241"/>
      <c r="DQ37" s="1"/>
      <c r="DR37" s="11" t="s">
        <v>336</v>
      </c>
      <c r="DS37" s="241"/>
      <c r="DT37" s="241"/>
      <c r="DU37" s="241"/>
      <c r="DV37" s="241"/>
      <c r="DW37" s="241"/>
      <c r="DX37" s="241"/>
      <c r="DY37" s="241"/>
      <c r="DZ37" s="241"/>
      <c r="EA37" s="241"/>
      <c r="EB37" s="241"/>
      <c r="EC37" s="241"/>
      <c r="ED37" s="241"/>
      <c r="EE37" s="241"/>
      <c r="EF37" s="241"/>
      <c r="EG37" s="241"/>
      <c r="EH37" s="241"/>
      <c r="EI37" s="241"/>
      <c r="EJ37" s="241"/>
      <c r="EK37" s="241"/>
      <c r="EL37" s="241"/>
      <c r="EM37" s="241"/>
      <c r="EO37" s="1"/>
      <c r="EP37" s="11" t="s">
        <v>336</v>
      </c>
      <c r="EQ37" s="241"/>
      <c r="ER37" s="241"/>
      <c r="ES37" s="241"/>
      <c r="ET37" s="241"/>
      <c r="EU37" s="241"/>
      <c r="EV37" s="241"/>
      <c r="EW37" s="241"/>
      <c r="EX37" s="241"/>
      <c r="EY37" s="241"/>
      <c r="EZ37" s="241"/>
      <c r="FA37" s="241"/>
      <c r="FB37" s="241"/>
      <c r="FC37" s="241"/>
      <c r="FD37" s="241"/>
      <c r="FE37" s="241"/>
      <c r="FF37" s="241"/>
      <c r="FG37" s="241"/>
      <c r="FH37" s="241"/>
      <c r="FI37" s="241"/>
      <c r="FJ37" s="241"/>
      <c r="FK37" s="241"/>
      <c r="FM37" s="1"/>
      <c r="FN37" s="11" t="s">
        <v>336</v>
      </c>
      <c r="FO37" s="241"/>
      <c r="FP37" s="241"/>
      <c r="FQ37" s="241"/>
      <c r="FR37" s="241"/>
      <c r="FS37" s="241"/>
      <c r="FT37" s="241"/>
      <c r="FU37" s="241"/>
      <c r="FV37" s="241"/>
      <c r="FW37" s="241"/>
      <c r="FX37" s="241"/>
      <c r="FY37" s="241"/>
      <c r="FZ37" s="241"/>
      <c r="GA37" s="241"/>
      <c r="GB37" s="241"/>
      <c r="GC37" s="241"/>
      <c r="GD37" s="241"/>
      <c r="GE37" s="241"/>
      <c r="GF37" s="241"/>
      <c r="GG37" s="241"/>
      <c r="GH37" s="241"/>
      <c r="GI37" s="241"/>
      <c r="GK37" s="1"/>
      <c r="GL37" s="11" t="s">
        <v>336</v>
      </c>
      <c r="GM37" s="241"/>
      <c r="GN37" s="241"/>
      <c r="GO37" s="241"/>
      <c r="GP37" s="241"/>
      <c r="GQ37" s="241"/>
      <c r="GR37" s="241"/>
      <c r="GS37" s="241"/>
      <c r="GT37" s="241"/>
      <c r="GU37" s="241"/>
      <c r="GV37" s="241"/>
      <c r="GW37" s="241"/>
      <c r="GX37" s="241"/>
      <c r="GY37" s="241"/>
      <c r="GZ37" s="241"/>
      <c r="HA37" s="241"/>
      <c r="HB37" s="241"/>
      <c r="HC37" s="241"/>
      <c r="HD37" s="241"/>
      <c r="HE37" s="241"/>
      <c r="HF37" s="241"/>
      <c r="HG37" s="241"/>
      <c r="HI37" s="1"/>
      <c r="HJ37" s="11" t="s">
        <v>336</v>
      </c>
      <c r="HK37" s="241"/>
      <c r="HL37" s="241"/>
      <c r="HM37" s="241"/>
      <c r="HN37" s="241"/>
      <c r="HO37" s="241"/>
      <c r="HP37" s="241"/>
      <c r="HQ37" s="241"/>
      <c r="HR37" s="241"/>
      <c r="HS37" s="241"/>
      <c r="HT37" s="241"/>
      <c r="HU37" s="241"/>
      <c r="HV37" s="241"/>
      <c r="HW37" s="241"/>
      <c r="HX37" s="241"/>
      <c r="HY37" s="241"/>
      <c r="HZ37" s="241"/>
      <c r="IA37" s="241"/>
      <c r="IB37" s="241"/>
      <c r="IC37" s="241"/>
      <c r="ID37" s="241"/>
      <c r="IE37" s="241"/>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4" t="s">
        <v>354</v>
      </c>
      <c r="C44" s="1"/>
      <c r="D44" s="1"/>
      <c r="E44" s="1"/>
      <c r="F44" s="1"/>
      <c r="G44" s="1"/>
      <c r="H44" s="1"/>
      <c r="I44" s="1"/>
      <c r="J44" s="1"/>
      <c r="K44" s="1"/>
      <c r="L44" s="1"/>
      <c r="M44" s="1"/>
      <c r="N44" s="1"/>
      <c r="O44" s="1"/>
      <c r="P44" s="1"/>
      <c r="Q44" s="1"/>
      <c r="R44" s="1"/>
      <c r="S44" s="1"/>
      <c r="T44" s="1"/>
      <c r="U44" s="1"/>
      <c r="V44" s="1"/>
      <c r="W44" s="1"/>
      <c r="Y44" s="1"/>
      <c r="Z44" s="224" t="s">
        <v>354</v>
      </c>
      <c r="AA44" s="1"/>
      <c r="AB44" s="1"/>
      <c r="AC44" s="1"/>
      <c r="AD44" s="1"/>
      <c r="AE44" s="1"/>
      <c r="AF44" s="1"/>
      <c r="AG44" s="1"/>
      <c r="AH44" s="1"/>
      <c r="AI44" s="1"/>
      <c r="AJ44" s="1"/>
      <c r="AK44" s="1"/>
      <c r="AL44" s="1"/>
      <c r="AM44" s="1"/>
      <c r="AN44" s="1"/>
      <c r="AO44" s="1"/>
      <c r="AP44" s="1"/>
      <c r="AQ44" s="1"/>
      <c r="AR44" s="1"/>
      <c r="AS44" s="1"/>
      <c r="AT44" s="1"/>
      <c r="AU44" s="1"/>
      <c r="AW44" s="1"/>
      <c r="AX44" s="224" t="s">
        <v>354</v>
      </c>
      <c r="AY44" s="1"/>
      <c r="AZ44" s="1"/>
      <c r="BA44" s="1"/>
      <c r="BB44" s="1"/>
      <c r="BC44" s="1"/>
      <c r="BD44" s="1"/>
      <c r="BE44" s="1"/>
      <c r="BF44" s="1"/>
      <c r="BG44" s="1"/>
      <c r="BH44" s="1"/>
      <c r="BI44" s="1"/>
      <c r="BJ44" s="1"/>
      <c r="BK44" s="1"/>
      <c r="BL44" s="1"/>
      <c r="BM44" s="1"/>
      <c r="BN44" s="1"/>
      <c r="BO44" s="1"/>
      <c r="BP44" s="1"/>
      <c r="BQ44" s="1"/>
      <c r="BR44" s="1"/>
      <c r="BS44" s="1"/>
      <c r="BU44" s="1"/>
      <c r="BV44" s="224" t="s">
        <v>354</v>
      </c>
      <c r="BW44" s="1"/>
      <c r="BX44" s="1"/>
      <c r="BY44" s="1"/>
      <c r="BZ44" s="1"/>
      <c r="CA44" s="1"/>
      <c r="CB44" s="1"/>
      <c r="CC44" s="1"/>
      <c r="CD44" s="1"/>
      <c r="CE44" s="1"/>
      <c r="CF44" s="1"/>
      <c r="CG44" s="1"/>
      <c r="CH44" s="1"/>
      <c r="CI44" s="1"/>
      <c r="CJ44" s="1"/>
      <c r="CK44" s="1"/>
      <c r="CL44" s="1"/>
      <c r="CM44" s="1"/>
      <c r="CN44" s="1"/>
      <c r="CO44" s="1"/>
      <c r="CP44" s="1"/>
      <c r="CQ44" s="1"/>
      <c r="CS44" s="1"/>
      <c r="CT44" s="224" t="s">
        <v>354</v>
      </c>
      <c r="CU44" s="1"/>
      <c r="CV44" s="1"/>
      <c r="CW44" s="1"/>
      <c r="CX44" s="1"/>
      <c r="CY44" s="1"/>
      <c r="CZ44" s="1"/>
      <c r="DA44" s="1"/>
      <c r="DB44" s="1"/>
      <c r="DC44" s="1"/>
      <c r="DD44" s="1"/>
      <c r="DE44" s="1"/>
      <c r="DF44" s="1"/>
      <c r="DG44" s="1"/>
      <c r="DH44" s="1"/>
      <c r="DI44" s="1"/>
      <c r="DJ44" s="1"/>
      <c r="DK44" s="1"/>
      <c r="DL44" s="1"/>
      <c r="DM44" s="1"/>
      <c r="DN44" s="1"/>
      <c r="DO44" s="1"/>
      <c r="DQ44" s="1"/>
      <c r="DR44" s="224" t="s">
        <v>354</v>
      </c>
      <c r="DS44" s="1"/>
      <c r="DT44" s="1"/>
      <c r="DU44" s="1"/>
      <c r="DV44" s="1"/>
      <c r="DW44" s="1"/>
      <c r="DX44" s="1"/>
      <c r="DY44" s="1"/>
      <c r="DZ44" s="1"/>
      <c r="EA44" s="1"/>
      <c r="EB44" s="1"/>
      <c r="EC44" s="1"/>
      <c r="ED44" s="1"/>
      <c r="EE44" s="1"/>
      <c r="EF44" s="1"/>
      <c r="EG44" s="1"/>
      <c r="EH44" s="1"/>
      <c r="EI44" s="1"/>
      <c r="EJ44" s="1"/>
      <c r="EK44" s="1"/>
      <c r="EL44" s="1"/>
      <c r="EM44" s="1"/>
      <c r="EO44" s="1"/>
      <c r="EP44" s="224" t="s">
        <v>354</v>
      </c>
      <c r="EQ44" s="1"/>
      <c r="ER44" s="1"/>
      <c r="ES44" s="1"/>
      <c r="ET44" s="1"/>
      <c r="EU44" s="1"/>
      <c r="EV44" s="1"/>
      <c r="EW44" s="1"/>
      <c r="EX44" s="1"/>
      <c r="EY44" s="1"/>
      <c r="EZ44" s="1"/>
      <c r="FA44" s="1"/>
      <c r="FB44" s="1"/>
      <c r="FC44" s="1"/>
      <c r="FD44" s="1"/>
      <c r="FE44" s="1"/>
      <c r="FF44" s="1"/>
      <c r="FG44" s="1"/>
      <c r="FH44" s="1"/>
      <c r="FI44" s="1"/>
      <c r="FJ44" s="1"/>
      <c r="FK44" s="1"/>
      <c r="FM44" s="1"/>
      <c r="FN44" s="224" t="s">
        <v>354</v>
      </c>
      <c r="FO44" s="1"/>
      <c r="FP44" s="1"/>
      <c r="FQ44" s="1"/>
      <c r="FR44" s="1"/>
      <c r="FS44" s="1"/>
      <c r="FT44" s="1"/>
      <c r="FU44" s="1"/>
      <c r="FV44" s="1"/>
      <c r="FW44" s="1"/>
      <c r="FX44" s="1"/>
      <c r="FY44" s="1"/>
      <c r="FZ44" s="1"/>
      <c r="GA44" s="1"/>
      <c r="GB44" s="1"/>
      <c r="GC44" s="1"/>
      <c r="GD44" s="1"/>
      <c r="GE44" s="1"/>
      <c r="GF44" s="1"/>
      <c r="GG44" s="1"/>
      <c r="GH44" s="1"/>
      <c r="GI44" s="1"/>
      <c r="GK44" s="1"/>
      <c r="GL44" s="224" t="s">
        <v>354</v>
      </c>
      <c r="GM44" s="1"/>
      <c r="GN44" s="1"/>
      <c r="GO44" s="1"/>
      <c r="GP44" s="1"/>
      <c r="GQ44" s="1"/>
      <c r="GR44" s="1"/>
      <c r="GS44" s="1"/>
      <c r="GT44" s="1"/>
      <c r="GU44" s="1"/>
      <c r="GV44" s="1"/>
      <c r="GW44" s="1"/>
      <c r="GX44" s="1"/>
      <c r="GY44" s="1"/>
      <c r="GZ44" s="1"/>
      <c r="HA44" s="1"/>
      <c r="HB44" s="1"/>
      <c r="HC44" s="1"/>
      <c r="HD44" s="1"/>
      <c r="HE44" s="1"/>
      <c r="HF44" s="1"/>
      <c r="HG44" s="1"/>
      <c r="HI44" s="1"/>
      <c r="HJ44" s="224"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3"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3"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3"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3"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3"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3"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3"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3"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3"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3"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3"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3"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3"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3"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3"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3"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3"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3"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3"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3"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4" t="s">
        <v>357</v>
      </c>
      <c r="C48" s="1"/>
      <c r="D48" s="1"/>
      <c r="E48" s="1"/>
      <c r="F48" s="1"/>
      <c r="G48" s="1"/>
      <c r="H48" s="1"/>
      <c r="I48" s="1"/>
      <c r="J48" s="1"/>
      <c r="K48" s="1"/>
      <c r="L48" s="1"/>
      <c r="M48" s="1"/>
      <c r="N48" s="1"/>
      <c r="O48" s="1"/>
      <c r="P48" s="1"/>
      <c r="Q48" s="1"/>
      <c r="R48" s="1"/>
      <c r="S48" s="1"/>
      <c r="T48" s="1"/>
      <c r="U48" s="1"/>
      <c r="V48" s="1"/>
      <c r="W48" s="1"/>
      <c r="Y48" s="1"/>
      <c r="Z48" s="224" t="s">
        <v>357</v>
      </c>
      <c r="AA48" s="1"/>
      <c r="AB48" s="1"/>
      <c r="AC48" s="1"/>
      <c r="AD48" s="1"/>
      <c r="AE48" s="1"/>
      <c r="AF48" s="1"/>
      <c r="AG48" s="1"/>
      <c r="AH48" s="1"/>
      <c r="AI48" s="1"/>
      <c r="AJ48" s="1"/>
      <c r="AK48" s="1"/>
      <c r="AL48" s="1"/>
      <c r="AM48" s="1"/>
      <c r="AN48" s="1"/>
      <c r="AO48" s="1"/>
      <c r="AP48" s="1"/>
      <c r="AQ48" s="1"/>
      <c r="AR48" s="1"/>
      <c r="AS48" s="1"/>
      <c r="AT48" s="1"/>
      <c r="AU48" s="1"/>
      <c r="AW48" s="1"/>
      <c r="AX48" s="224" t="s">
        <v>357</v>
      </c>
      <c r="AY48" s="1"/>
      <c r="AZ48" s="1"/>
      <c r="BA48" s="1"/>
      <c r="BB48" s="1"/>
      <c r="BC48" s="1"/>
      <c r="BD48" s="1"/>
      <c r="BE48" s="1"/>
      <c r="BF48" s="1"/>
      <c r="BG48" s="1"/>
      <c r="BH48" s="1"/>
      <c r="BI48" s="1"/>
      <c r="BJ48" s="1"/>
      <c r="BK48" s="1"/>
      <c r="BL48" s="1"/>
      <c r="BM48" s="1"/>
      <c r="BN48" s="1"/>
      <c r="BO48" s="1"/>
      <c r="BP48" s="1"/>
      <c r="BQ48" s="1"/>
      <c r="BR48" s="1"/>
      <c r="BS48" s="1"/>
      <c r="BU48" s="1"/>
      <c r="BV48" s="224" t="s">
        <v>357</v>
      </c>
      <c r="BW48" s="1"/>
      <c r="BX48" s="1"/>
      <c r="BY48" s="1"/>
      <c r="BZ48" s="1"/>
      <c r="CA48" s="1"/>
      <c r="CB48" s="1"/>
      <c r="CC48" s="1"/>
      <c r="CD48" s="1"/>
      <c r="CE48" s="1"/>
      <c r="CF48" s="1"/>
      <c r="CG48" s="1"/>
      <c r="CH48" s="1"/>
      <c r="CI48" s="1"/>
      <c r="CJ48" s="1"/>
      <c r="CK48" s="1"/>
      <c r="CL48" s="1"/>
      <c r="CM48" s="1"/>
      <c r="CN48" s="1"/>
      <c r="CO48" s="1"/>
      <c r="CP48" s="1"/>
      <c r="CQ48" s="1"/>
      <c r="CS48" s="1"/>
      <c r="CT48" s="224" t="s">
        <v>357</v>
      </c>
      <c r="CU48" s="1"/>
      <c r="CV48" s="1"/>
      <c r="CW48" s="1"/>
      <c r="CX48" s="1"/>
      <c r="CY48" s="1"/>
      <c r="CZ48" s="1"/>
      <c r="DA48" s="1"/>
      <c r="DB48" s="1"/>
      <c r="DC48" s="1"/>
      <c r="DD48" s="1"/>
      <c r="DE48" s="1"/>
      <c r="DF48" s="1"/>
      <c r="DG48" s="1"/>
      <c r="DH48" s="1"/>
      <c r="DI48" s="1"/>
      <c r="DJ48" s="1"/>
      <c r="DK48" s="1"/>
      <c r="DL48" s="1"/>
      <c r="DM48" s="1"/>
      <c r="DN48" s="1"/>
      <c r="DO48" s="1"/>
      <c r="DQ48" s="1"/>
      <c r="DR48" s="224" t="s">
        <v>357</v>
      </c>
      <c r="DS48" s="1"/>
      <c r="DT48" s="1"/>
      <c r="DU48" s="1"/>
      <c r="DV48" s="1"/>
      <c r="DW48" s="1"/>
      <c r="DX48" s="1"/>
      <c r="DY48" s="1"/>
      <c r="DZ48" s="1"/>
      <c r="EA48" s="1"/>
      <c r="EB48" s="1"/>
      <c r="EC48" s="1"/>
      <c r="ED48" s="1"/>
      <c r="EE48" s="1"/>
      <c r="EF48" s="1"/>
      <c r="EG48" s="1"/>
      <c r="EH48" s="1"/>
      <c r="EI48" s="1"/>
      <c r="EJ48" s="1"/>
      <c r="EK48" s="1"/>
      <c r="EL48" s="1"/>
      <c r="EM48" s="1"/>
      <c r="EO48" s="1"/>
      <c r="EP48" s="224" t="s">
        <v>357</v>
      </c>
      <c r="EQ48" s="1"/>
      <c r="ER48" s="1"/>
      <c r="ES48" s="1"/>
      <c r="ET48" s="1"/>
      <c r="EU48" s="1"/>
      <c r="EV48" s="1"/>
      <c r="EW48" s="1"/>
      <c r="EX48" s="1"/>
      <c r="EY48" s="1"/>
      <c r="EZ48" s="1"/>
      <c r="FA48" s="1"/>
      <c r="FB48" s="1"/>
      <c r="FC48" s="1"/>
      <c r="FD48" s="1"/>
      <c r="FE48" s="1"/>
      <c r="FF48" s="1"/>
      <c r="FG48" s="1"/>
      <c r="FH48" s="1"/>
      <c r="FI48" s="1"/>
      <c r="FJ48" s="1"/>
      <c r="FK48" s="1"/>
      <c r="FM48" s="1"/>
      <c r="FN48" s="224" t="s">
        <v>357</v>
      </c>
      <c r="FO48" s="1"/>
      <c r="FP48" s="1"/>
      <c r="FQ48" s="1"/>
      <c r="FR48" s="1"/>
      <c r="FS48" s="1"/>
      <c r="FT48" s="1"/>
      <c r="FU48" s="1"/>
      <c r="FV48" s="1"/>
      <c r="FW48" s="1"/>
      <c r="FX48" s="1"/>
      <c r="FY48" s="1"/>
      <c r="FZ48" s="1"/>
      <c r="GA48" s="1"/>
      <c r="GB48" s="1"/>
      <c r="GC48" s="1"/>
      <c r="GD48" s="1"/>
      <c r="GE48" s="1"/>
      <c r="GF48" s="1"/>
      <c r="GG48" s="1"/>
      <c r="GH48" s="1"/>
      <c r="GI48" s="1"/>
      <c r="GK48" s="1"/>
      <c r="GL48" s="224" t="s">
        <v>357</v>
      </c>
      <c r="GM48" s="1"/>
      <c r="GN48" s="1"/>
      <c r="GO48" s="1"/>
      <c r="GP48" s="1"/>
      <c r="GQ48" s="1"/>
      <c r="GR48" s="1"/>
      <c r="GS48" s="1"/>
      <c r="GT48" s="1"/>
      <c r="GU48" s="1"/>
      <c r="GV48" s="1"/>
      <c r="GW48" s="1"/>
      <c r="GX48" s="1"/>
      <c r="GY48" s="1"/>
      <c r="GZ48" s="1"/>
      <c r="HA48" s="1"/>
      <c r="HB48" s="1"/>
      <c r="HC48" s="1"/>
      <c r="HD48" s="1"/>
      <c r="HE48" s="1"/>
      <c r="HF48" s="1"/>
      <c r="HG48" s="1"/>
      <c r="HI48" s="1"/>
      <c r="HJ48" s="224"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3"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3"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3"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3"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3"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3"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3"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3"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3"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3"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3"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3"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3"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3"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3"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3"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3"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3"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3"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3"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4" t="s">
        <v>358</v>
      </c>
      <c r="C52" s="1"/>
      <c r="D52" s="1"/>
      <c r="E52" s="1"/>
      <c r="F52" s="1"/>
      <c r="G52" s="1"/>
      <c r="H52" s="1"/>
      <c r="I52" s="1"/>
      <c r="J52" s="1"/>
      <c r="K52" s="1"/>
      <c r="L52" s="1"/>
      <c r="M52" s="1"/>
      <c r="N52" s="1"/>
      <c r="O52" s="1"/>
      <c r="P52" s="1"/>
      <c r="Q52" s="1"/>
      <c r="R52" s="1"/>
      <c r="S52" s="1"/>
      <c r="T52" s="1"/>
      <c r="U52" s="1"/>
      <c r="V52" s="1"/>
      <c r="W52" s="1"/>
      <c r="Y52" s="1"/>
      <c r="Z52" s="224" t="s">
        <v>358</v>
      </c>
      <c r="AA52" s="1"/>
      <c r="AB52" s="1"/>
      <c r="AC52" s="1"/>
      <c r="AD52" s="1"/>
      <c r="AE52" s="1"/>
      <c r="AF52" s="1"/>
      <c r="AG52" s="1"/>
      <c r="AH52" s="1"/>
      <c r="AI52" s="1"/>
      <c r="AJ52" s="1"/>
      <c r="AK52" s="1"/>
      <c r="AL52" s="1"/>
      <c r="AM52" s="1"/>
      <c r="AN52" s="1"/>
      <c r="AO52" s="1"/>
      <c r="AP52" s="1"/>
      <c r="AQ52" s="1"/>
      <c r="AR52" s="1"/>
      <c r="AS52" s="1"/>
      <c r="AT52" s="1"/>
      <c r="AU52" s="1"/>
      <c r="AW52" s="1"/>
      <c r="AX52" s="224" t="s">
        <v>358</v>
      </c>
      <c r="AY52" s="1"/>
      <c r="AZ52" s="1"/>
      <c r="BA52" s="1"/>
      <c r="BB52" s="1"/>
      <c r="BC52" s="1"/>
      <c r="BD52" s="1"/>
      <c r="BE52" s="1"/>
      <c r="BF52" s="1"/>
      <c r="BG52" s="1"/>
      <c r="BH52" s="1"/>
      <c r="BI52" s="1"/>
      <c r="BJ52" s="1"/>
      <c r="BK52" s="1"/>
      <c r="BL52" s="1"/>
      <c r="BM52" s="1"/>
      <c r="BN52" s="1"/>
      <c r="BO52" s="1"/>
      <c r="BP52" s="1"/>
      <c r="BQ52" s="1"/>
      <c r="BR52" s="1"/>
      <c r="BS52" s="1"/>
      <c r="BU52" s="1"/>
      <c r="BV52" s="224" t="s">
        <v>358</v>
      </c>
      <c r="BW52" s="1"/>
      <c r="BX52" s="1"/>
      <c r="BY52" s="1"/>
      <c r="BZ52" s="1"/>
      <c r="CA52" s="1"/>
      <c r="CB52" s="1"/>
      <c r="CC52" s="1"/>
      <c r="CD52" s="1"/>
      <c r="CE52" s="1"/>
      <c r="CF52" s="1"/>
      <c r="CG52" s="1"/>
      <c r="CH52" s="1"/>
      <c r="CI52" s="1"/>
      <c r="CJ52" s="1"/>
      <c r="CK52" s="1"/>
      <c r="CL52" s="1"/>
      <c r="CM52" s="1"/>
      <c r="CN52" s="1"/>
      <c r="CO52" s="1"/>
      <c r="CP52" s="1"/>
      <c r="CQ52" s="1"/>
      <c r="CS52" s="1"/>
      <c r="CT52" s="224" t="s">
        <v>358</v>
      </c>
      <c r="CU52" s="1"/>
      <c r="CV52" s="1"/>
      <c r="CW52" s="1"/>
      <c r="CX52" s="1"/>
      <c r="CY52" s="1"/>
      <c r="CZ52" s="1"/>
      <c r="DA52" s="1"/>
      <c r="DB52" s="1"/>
      <c r="DC52" s="1"/>
      <c r="DD52" s="1"/>
      <c r="DE52" s="1"/>
      <c r="DF52" s="1"/>
      <c r="DG52" s="1"/>
      <c r="DH52" s="1"/>
      <c r="DI52" s="1"/>
      <c r="DJ52" s="1"/>
      <c r="DK52" s="1"/>
      <c r="DL52" s="1"/>
      <c r="DM52" s="1"/>
      <c r="DN52" s="1"/>
      <c r="DO52" s="1"/>
      <c r="DQ52" s="1"/>
      <c r="DR52" s="224" t="s">
        <v>358</v>
      </c>
      <c r="DS52" s="1"/>
      <c r="DT52" s="1"/>
      <c r="DU52" s="1"/>
      <c r="DV52" s="1"/>
      <c r="DW52" s="1"/>
      <c r="DX52" s="1"/>
      <c r="DY52" s="1"/>
      <c r="DZ52" s="1"/>
      <c r="EA52" s="1"/>
      <c r="EB52" s="1"/>
      <c r="EC52" s="1"/>
      <c r="ED52" s="1"/>
      <c r="EE52" s="1"/>
      <c r="EF52" s="1"/>
      <c r="EG52" s="1"/>
      <c r="EH52" s="1"/>
      <c r="EI52" s="1"/>
      <c r="EJ52" s="1"/>
      <c r="EK52" s="1"/>
      <c r="EL52" s="1"/>
      <c r="EM52" s="1"/>
      <c r="EO52" s="1"/>
      <c r="EP52" s="224" t="s">
        <v>358</v>
      </c>
      <c r="EQ52" s="1"/>
      <c r="ER52" s="1"/>
      <c r="ES52" s="1"/>
      <c r="ET52" s="1"/>
      <c r="EU52" s="1"/>
      <c r="EV52" s="1"/>
      <c r="EW52" s="1"/>
      <c r="EX52" s="1"/>
      <c r="EY52" s="1"/>
      <c r="EZ52" s="1"/>
      <c r="FA52" s="1"/>
      <c r="FB52" s="1"/>
      <c r="FC52" s="1"/>
      <c r="FD52" s="1"/>
      <c r="FE52" s="1"/>
      <c r="FF52" s="1"/>
      <c r="FG52" s="1"/>
      <c r="FH52" s="1"/>
      <c r="FI52" s="1"/>
      <c r="FJ52" s="1"/>
      <c r="FK52" s="1"/>
      <c r="FM52" s="1"/>
      <c r="FN52" s="224" t="s">
        <v>358</v>
      </c>
      <c r="FO52" s="1"/>
      <c r="FP52" s="1"/>
      <c r="FQ52" s="1"/>
      <c r="FR52" s="1"/>
      <c r="FS52" s="1"/>
      <c r="FT52" s="1"/>
      <c r="FU52" s="1"/>
      <c r="FV52" s="1"/>
      <c r="FW52" s="1"/>
      <c r="FX52" s="1"/>
      <c r="FY52" s="1"/>
      <c r="FZ52" s="1"/>
      <c r="GA52" s="1"/>
      <c r="GB52" s="1"/>
      <c r="GC52" s="1"/>
      <c r="GD52" s="1"/>
      <c r="GE52" s="1"/>
      <c r="GF52" s="1"/>
      <c r="GG52" s="1"/>
      <c r="GH52" s="1"/>
      <c r="GI52" s="1"/>
      <c r="GK52" s="1"/>
      <c r="GL52" s="224" t="s">
        <v>358</v>
      </c>
      <c r="GM52" s="1"/>
      <c r="GN52" s="1"/>
      <c r="GO52" s="1"/>
      <c r="GP52" s="1"/>
      <c r="GQ52" s="1"/>
      <c r="GR52" s="1"/>
      <c r="GS52" s="1"/>
      <c r="GT52" s="1"/>
      <c r="GU52" s="1"/>
      <c r="GV52" s="1"/>
      <c r="GW52" s="1"/>
      <c r="GX52" s="1"/>
      <c r="GY52" s="1"/>
      <c r="GZ52" s="1"/>
      <c r="HA52" s="1"/>
      <c r="HB52" s="1"/>
      <c r="HC52" s="1"/>
      <c r="HD52" s="1"/>
      <c r="HE52" s="1"/>
      <c r="HF52" s="1"/>
      <c r="HG52" s="1"/>
      <c r="HI52" s="1"/>
      <c r="HJ52" s="224"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3"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3"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3"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3"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3"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3"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3"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3"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3"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3"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3"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3"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3"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3"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3"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3"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3"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3"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3"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3"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4" t="s">
        <v>359</v>
      </c>
      <c r="C56" s="1"/>
      <c r="D56" s="1"/>
      <c r="E56" s="1"/>
      <c r="F56" s="1"/>
      <c r="G56" s="1"/>
      <c r="H56" s="1"/>
      <c r="I56" s="1"/>
      <c r="J56" s="1"/>
      <c r="K56" s="1"/>
      <c r="L56" s="1"/>
      <c r="M56" s="1"/>
      <c r="N56" s="1"/>
      <c r="O56" s="1"/>
      <c r="P56" s="1"/>
      <c r="Q56" s="1"/>
      <c r="R56" s="1"/>
      <c r="S56" s="1"/>
      <c r="T56" s="1"/>
      <c r="U56" s="1"/>
      <c r="V56" s="1"/>
      <c r="W56" s="1"/>
      <c r="Y56" s="1"/>
      <c r="Z56" s="224" t="s">
        <v>359</v>
      </c>
      <c r="AA56" s="1"/>
      <c r="AB56" s="1"/>
      <c r="AC56" s="1"/>
      <c r="AD56" s="1"/>
      <c r="AE56" s="1"/>
      <c r="AF56" s="1"/>
      <c r="AG56" s="1"/>
      <c r="AH56" s="1"/>
      <c r="AI56" s="1"/>
      <c r="AJ56" s="1"/>
      <c r="AK56" s="1"/>
      <c r="AL56" s="1"/>
      <c r="AM56" s="1"/>
      <c r="AN56" s="1"/>
      <c r="AO56" s="1"/>
      <c r="AP56" s="1"/>
      <c r="AQ56" s="1"/>
      <c r="AR56" s="1"/>
      <c r="AS56" s="1"/>
      <c r="AT56" s="1"/>
      <c r="AU56" s="1"/>
      <c r="AW56" s="1"/>
      <c r="AX56" s="224" t="s">
        <v>359</v>
      </c>
      <c r="AY56" s="1"/>
      <c r="AZ56" s="1"/>
      <c r="BA56" s="1"/>
      <c r="BB56" s="1"/>
      <c r="BC56" s="1"/>
      <c r="BD56" s="1"/>
      <c r="BE56" s="1"/>
      <c r="BF56" s="1"/>
      <c r="BG56" s="1"/>
      <c r="BH56" s="1"/>
      <c r="BI56" s="1"/>
      <c r="BJ56" s="1"/>
      <c r="BK56" s="1"/>
      <c r="BL56" s="1"/>
      <c r="BM56" s="1"/>
      <c r="BN56" s="1"/>
      <c r="BO56" s="1"/>
      <c r="BP56" s="1"/>
      <c r="BQ56" s="1"/>
      <c r="BR56" s="1"/>
      <c r="BS56" s="1"/>
      <c r="BU56" s="1"/>
      <c r="BV56" s="224" t="s">
        <v>359</v>
      </c>
      <c r="BW56" s="1"/>
      <c r="BX56" s="1"/>
      <c r="BY56" s="1"/>
      <c r="BZ56" s="1"/>
      <c r="CA56" s="1"/>
      <c r="CB56" s="1"/>
      <c r="CC56" s="1"/>
      <c r="CD56" s="1"/>
      <c r="CE56" s="1"/>
      <c r="CF56" s="1"/>
      <c r="CG56" s="1"/>
      <c r="CH56" s="1"/>
      <c r="CI56" s="1"/>
      <c r="CJ56" s="1"/>
      <c r="CK56" s="1"/>
      <c r="CL56" s="1"/>
      <c r="CM56" s="1"/>
      <c r="CN56" s="1"/>
      <c r="CO56" s="1"/>
      <c r="CP56" s="1"/>
      <c r="CQ56" s="1"/>
      <c r="CS56" s="1"/>
      <c r="CT56" s="224" t="s">
        <v>359</v>
      </c>
      <c r="CU56" s="1"/>
      <c r="CV56" s="1"/>
      <c r="CW56" s="1"/>
      <c r="CX56" s="1"/>
      <c r="CY56" s="1"/>
      <c r="CZ56" s="1"/>
      <c r="DA56" s="1"/>
      <c r="DB56" s="1"/>
      <c r="DC56" s="1"/>
      <c r="DD56" s="1"/>
      <c r="DE56" s="1"/>
      <c r="DF56" s="1"/>
      <c r="DG56" s="1"/>
      <c r="DH56" s="1"/>
      <c r="DI56" s="1"/>
      <c r="DJ56" s="1"/>
      <c r="DK56" s="1"/>
      <c r="DL56" s="1"/>
      <c r="DM56" s="1"/>
      <c r="DN56" s="1"/>
      <c r="DO56" s="1"/>
      <c r="DQ56" s="1"/>
      <c r="DR56" s="224" t="s">
        <v>359</v>
      </c>
      <c r="DS56" s="1"/>
      <c r="DT56" s="1"/>
      <c r="DU56" s="1"/>
      <c r="DV56" s="1"/>
      <c r="DW56" s="1"/>
      <c r="DX56" s="1"/>
      <c r="DY56" s="1"/>
      <c r="DZ56" s="1"/>
      <c r="EA56" s="1"/>
      <c r="EB56" s="1"/>
      <c r="EC56" s="1"/>
      <c r="ED56" s="1"/>
      <c r="EE56" s="1"/>
      <c r="EF56" s="1"/>
      <c r="EG56" s="1"/>
      <c r="EH56" s="1"/>
      <c r="EI56" s="1"/>
      <c r="EJ56" s="1"/>
      <c r="EK56" s="1"/>
      <c r="EL56" s="1"/>
      <c r="EM56" s="1"/>
      <c r="EO56" s="1"/>
      <c r="EP56" s="224" t="s">
        <v>359</v>
      </c>
      <c r="EQ56" s="1"/>
      <c r="ER56" s="1"/>
      <c r="ES56" s="1"/>
      <c r="ET56" s="1"/>
      <c r="EU56" s="1"/>
      <c r="EV56" s="1"/>
      <c r="EW56" s="1"/>
      <c r="EX56" s="1"/>
      <c r="EY56" s="1"/>
      <c r="EZ56" s="1"/>
      <c r="FA56" s="1"/>
      <c r="FB56" s="1"/>
      <c r="FC56" s="1"/>
      <c r="FD56" s="1"/>
      <c r="FE56" s="1"/>
      <c r="FF56" s="1"/>
      <c r="FG56" s="1"/>
      <c r="FH56" s="1"/>
      <c r="FI56" s="1"/>
      <c r="FJ56" s="1"/>
      <c r="FK56" s="1"/>
      <c r="FM56" s="1"/>
      <c r="FN56" s="224" t="s">
        <v>359</v>
      </c>
      <c r="FO56" s="1"/>
      <c r="FP56" s="1"/>
      <c r="FQ56" s="1"/>
      <c r="FR56" s="1"/>
      <c r="FS56" s="1"/>
      <c r="FT56" s="1"/>
      <c r="FU56" s="1"/>
      <c r="FV56" s="1"/>
      <c r="FW56" s="1"/>
      <c r="FX56" s="1"/>
      <c r="FY56" s="1"/>
      <c r="FZ56" s="1"/>
      <c r="GA56" s="1"/>
      <c r="GB56" s="1"/>
      <c r="GC56" s="1"/>
      <c r="GD56" s="1"/>
      <c r="GE56" s="1"/>
      <c r="GF56" s="1"/>
      <c r="GG56" s="1"/>
      <c r="GH56" s="1"/>
      <c r="GI56" s="1"/>
      <c r="GK56" s="1"/>
      <c r="GL56" s="224" t="s">
        <v>359</v>
      </c>
      <c r="GM56" s="1"/>
      <c r="GN56" s="1"/>
      <c r="GO56" s="1"/>
      <c r="GP56" s="1"/>
      <c r="GQ56" s="1"/>
      <c r="GR56" s="1"/>
      <c r="GS56" s="1"/>
      <c r="GT56" s="1"/>
      <c r="GU56" s="1"/>
      <c r="GV56" s="1"/>
      <c r="GW56" s="1"/>
      <c r="GX56" s="1"/>
      <c r="GY56" s="1"/>
      <c r="GZ56" s="1"/>
      <c r="HA56" s="1"/>
      <c r="HB56" s="1"/>
      <c r="HC56" s="1"/>
      <c r="HD56" s="1"/>
      <c r="HE56" s="1"/>
      <c r="HF56" s="1"/>
      <c r="HG56" s="1"/>
      <c r="HI56" s="1"/>
      <c r="HJ56" s="224"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3"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3"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3"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3"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3"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3"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3"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3"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3"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3"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7" t="s">
        <v>352</v>
      </c>
      <c r="B12" s="237"/>
      <c r="C12" s="1"/>
      <c r="D12" s="1"/>
      <c r="E12" s="1"/>
      <c r="F12" s="1"/>
      <c r="G12" s="1"/>
      <c r="H12" s="1"/>
      <c r="I12" s="1"/>
      <c r="J12" s="1"/>
      <c r="K12" s="1"/>
      <c r="L12" s="1"/>
      <c r="M12" s="1"/>
      <c r="N12" s="1"/>
      <c r="O12" s="1"/>
      <c r="P12" s="1"/>
      <c r="Q12" s="1"/>
      <c r="R12" s="1"/>
      <c r="S12" s="1"/>
      <c r="T12" s="1"/>
      <c r="U12" s="1"/>
      <c r="V12" s="1"/>
      <c r="W12" s="1"/>
      <c r="Y12" s="237" t="s">
        <v>352</v>
      </c>
      <c r="Z12" s="237"/>
      <c r="AA12" s="1"/>
      <c r="AB12" s="1"/>
      <c r="AC12" s="1"/>
      <c r="AD12" s="1"/>
      <c r="AE12" s="1"/>
      <c r="AF12" s="1"/>
      <c r="AG12" s="1"/>
      <c r="AH12" s="1"/>
      <c r="AI12" s="1"/>
      <c r="AJ12" s="1"/>
      <c r="AK12" s="1"/>
      <c r="AL12" s="1"/>
      <c r="AM12" s="1"/>
      <c r="AN12" s="1"/>
      <c r="AO12" s="1"/>
      <c r="AP12" s="1"/>
      <c r="AQ12" s="1"/>
      <c r="AR12" s="1"/>
      <c r="AS12" s="1"/>
      <c r="AT12" s="1"/>
      <c r="AU12" s="1"/>
      <c r="AW12" s="237" t="s">
        <v>352</v>
      </c>
      <c r="AX12" s="237"/>
      <c r="AY12" s="1"/>
      <c r="AZ12" s="1"/>
      <c r="BA12" s="1"/>
      <c r="BB12" s="1"/>
      <c r="BC12" s="1"/>
      <c r="BD12" s="1"/>
      <c r="BE12" s="1"/>
      <c r="BF12" s="1"/>
      <c r="BG12" s="1"/>
      <c r="BH12" s="1"/>
      <c r="BI12" s="1"/>
      <c r="BJ12" s="1"/>
      <c r="BK12" s="1"/>
      <c r="BL12" s="1"/>
      <c r="BM12" s="1"/>
      <c r="BN12" s="1"/>
      <c r="BO12" s="1"/>
      <c r="BP12" s="1"/>
      <c r="BQ12" s="1"/>
      <c r="BR12" s="1"/>
      <c r="BS12" s="1"/>
      <c r="BU12" s="239" t="s">
        <v>362</v>
      </c>
      <c r="BV12" s="239"/>
      <c r="BW12" s="18"/>
      <c r="BX12" s="18"/>
      <c r="BY12" s="18"/>
      <c r="BZ12" s="18"/>
      <c r="CA12" s="18"/>
      <c r="CB12" s="18"/>
      <c r="CC12" s="18"/>
      <c r="CD12" s="18"/>
      <c r="CE12" s="18"/>
      <c r="CF12" s="18"/>
      <c r="CG12" s="18"/>
      <c r="CH12" s="18"/>
      <c r="CI12" s="18"/>
      <c r="CJ12" s="18"/>
      <c r="CK12" s="18"/>
      <c r="CL12" s="18"/>
      <c r="CM12" s="18"/>
      <c r="CN12" s="18"/>
      <c r="CO12" s="18"/>
      <c r="CP12" s="18"/>
      <c r="CQ12" s="18"/>
      <c r="CR12" s="33"/>
      <c r="CS12" s="239" t="s">
        <v>362</v>
      </c>
      <c r="CT12" s="239"/>
      <c r="CU12" s="18"/>
      <c r="CV12" s="18"/>
      <c r="CW12" s="18"/>
      <c r="CX12" s="18"/>
      <c r="CY12" s="18"/>
      <c r="CZ12" s="18"/>
      <c r="DA12" s="18"/>
      <c r="DB12" s="18"/>
      <c r="DC12" s="18"/>
      <c r="DD12" s="18"/>
      <c r="DE12" s="18"/>
      <c r="DF12" s="18"/>
      <c r="DG12" s="18"/>
      <c r="DH12" s="18"/>
      <c r="DI12" s="18"/>
      <c r="DJ12" s="18"/>
      <c r="DK12" s="18"/>
      <c r="DL12" s="18"/>
      <c r="DM12" s="18"/>
      <c r="DN12" s="18"/>
      <c r="DO12" s="18"/>
      <c r="DP12" s="33"/>
      <c r="DQ12" s="239" t="s">
        <v>362</v>
      </c>
      <c r="DR12" s="239"/>
      <c r="DS12" s="18"/>
      <c r="DT12" s="18"/>
      <c r="DU12" s="18"/>
      <c r="DV12" s="18"/>
      <c r="DW12" s="18"/>
      <c r="DX12" s="18"/>
      <c r="DY12" s="18"/>
      <c r="DZ12" s="18"/>
      <c r="EA12" s="18"/>
      <c r="EB12" s="18"/>
      <c r="EC12" s="18"/>
      <c r="ED12" s="18"/>
      <c r="EE12" s="18"/>
      <c r="EF12" s="18"/>
      <c r="EG12" s="18"/>
      <c r="EH12" s="18"/>
      <c r="EI12" s="18"/>
      <c r="EJ12" s="18"/>
      <c r="EK12" s="18"/>
      <c r="EL12" s="18"/>
      <c r="EM12" s="18"/>
      <c r="EN12" s="33"/>
      <c r="EO12" s="239" t="s">
        <v>362</v>
      </c>
      <c r="EP12" s="239"/>
      <c r="EQ12" s="18"/>
      <c r="ER12" s="18"/>
      <c r="ES12" s="18"/>
      <c r="ET12" s="18"/>
      <c r="EU12" s="18"/>
      <c r="EV12" s="18"/>
      <c r="EW12" s="18"/>
      <c r="EX12" s="18"/>
      <c r="EY12" s="18"/>
      <c r="EZ12" s="18"/>
      <c r="FA12" s="18"/>
      <c r="FB12" s="18"/>
      <c r="FC12" s="18"/>
      <c r="FD12" s="18"/>
      <c r="FE12" s="18"/>
      <c r="FF12" s="18"/>
      <c r="FG12" s="18"/>
      <c r="FH12" s="18"/>
      <c r="FI12" s="18"/>
      <c r="FJ12" s="18"/>
      <c r="FK12" s="18"/>
      <c r="FM12" s="237" t="s">
        <v>352</v>
      </c>
      <c r="FN12" s="237"/>
      <c r="FO12" s="1"/>
      <c r="FP12" s="1"/>
      <c r="FQ12" s="1"/>
      <c r="FR12" s="1"/>
      <c r="FS12" s="1"/>
      <c r="FT12" s="1"/>
      <c r="FU12" s="1"/>
      <c r="FV12" s="1"/>
      <c r="FW12" s="1"/>
      <c r="FX12" s="1"/>
      <c r="FY12" s="1"/>
      <c r="FZ12" s="1"/>
      <c r="GA12" s="1"/>
      <c r="GB12" s="1"/>
      <c r="GC12" s="1"/>
      <c r="GD12" s="1"/>
      <c r="GE12" s="1"/>
      <c r="GF12" s="1"/>
      <c r="GG12" s="1"/>
      <c r="GH12" s="1"/>
      <c r="GI12" s="1"/>
      <c r="GK12" s="237" t="s">
        <v>352</v>
      </c>
      <c r="GL12" s="237"/>
      <c r="GM12" s="1"/>
      <c r="GN12" s="1"/>
      <c r="GO12" s="1"/>
      <c r="GP12" s="1"/>
      <c r="GQ12" s="1"/>
      <c r="GR12" s="1"/>
      <c r="GS12" s="1"/>
      <c r="GT12" s="1"/>
      <c r="GU12" s="1"/>
      <c r="GV12" s="1"/>
      <c r="GW12" s="1"/>
      <c r="GX12" s="1"/>
      <c r="GY12" s="1"/>
      <c r="GZ12" s="1"/>
      <c r="HA12" s="1"/>
      <c r="HB12" s="1"/>
      <c r="HC12" s="1"/>
      <c r="HD12" s="1"/>
      <c r="HE12" s="1"/>
      <c r="HF12" s="1"/>
      <c r="HG12" s="1"/>
      <c r="HI12" s="237" t="s">
        <v>352</v>
      </c>
      <c r="HJ12" s="237"/>
      <c r="HK12" s="1"/>
      <c r="HL12" s="1"/>
      <c r="HM12" s="1"/>
      <c r="HN12" s="1"/>
      <c r="HO12" s="1"/>
      <c r="HP12" s="1"/>
      <c r="HQ12" s="1"/>
      <c r="HR12" s="1"/>
      <c r="HS12" s="1"/>
      <c r="HT12" s="1"/>
      <c r="HU12" s="1"/>
      <c r="HV12" s="1"/>
      <c r="HW12" s="1"/>
      <c r="HX12" s="1"/>
      <c r="HY12" s="1"/>
      <c r="HZ12" s="1"/>
      <c r="IA12" s="1"/>
      <c r="IB12" s="1"/>
      <c r="IC12" s="1"/>
      <c r="ID12" s="1"/>
      <c r="IE12" s="1"/>
    </row>
    <row r="13" ht="14.5" spans="1:239">
      <c r="A13" s="238"/>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8"/>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8"/>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0"/>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0"/>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0"/>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0"/>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8"/>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8"/>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8"/>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2"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2"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2"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9"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9"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9"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9"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3"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3"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3"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2"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2"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2"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9"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9"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9"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9"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3"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3"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3"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2"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9"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3"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2"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9"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3"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7"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2"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2"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2"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9"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9"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9"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9"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3"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3"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3"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2"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2"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2"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9"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9"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9"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9"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3"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3"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3"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2"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2"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9"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3"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2"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9"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3"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
      <c r="AX33" s="225" t="s">
        <v>308</v>
      </c>
      <c r="AY33" s="1"/>
      <c r="AZ33" s="1"/>
      <c r="BA33" s="1"/>
      <c r="BB33" s="1"/>
      <c r="BC33" s="1"/>
      <c r="BD33" s="1"/>
      <c r="BE33" s="1"/>
      <c r="BF33" s="1"/>
      <c r="BG33" s="1"/>
      <c r="BH33" s="1"/>
      <c r="BI33" s="1"/>
      <c r="BJ33" s="1"/>
      <c r="BK33" s="1"/>
      <c r="BL33" s="1"/>
      <c r="BM33" s="1"/>
      <c r="BN33" s="1"/>
      <c r="BO33" s="1"/>
      <c r="BP33" s="1"/>
      <c r="BQ33" s="1"/>
      <c r="BR33" s="1"/>
      <c r="BS33" s="1"/>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2"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c r="HI33" s="1"/>
      <c r="HJ33" s="225"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2"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6"/>
      <c r="AX34" s="222"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6">
        <f t="shared" ref="BU34:BU35" si="1">IF(BS34*1000/BT34&gt;0,BS34*1000/BT34,)</f>
        <v>47.6190476190476</v>
      </c>
      <c r="BV34" s="229"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6">
        <f t="shared" ref="CS34:CS35" si="3">IF(CQ34*1000/CR34&gt;0,CQ34*1000/CR34,)</f>
        <v>62.5</v>
      </c>
      <c r="CT34" s="229"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6">
        <f t="shared" ref="DQ34:DQ35" si="5">IF(DO34*1000/DP34&gt;0,DO34*1000/DP34,)</f>
        <v>69.1823899371069</v>
      </c>
      <c r="DR34" s="229"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6">
        <f t="shared" ref="EO34:EO35" si="7">IF(EM34*1000/EN34&gt;0,EM34*1000/EN34,)</f>
        <v>66.4206642066421</v>
      </c>
      <c r="EP34" s="229"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6">
        <f t="shared" ref="FM34:FM35" si="9">IF(FK34*1000/FL34&gt;0,FK34*1000/FL34,)</f>
        <v>78.9473684210526</v>
      </c>
      <c r="FN34" s="233"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6">
        <f t="shared" ref="GK34:GK35" si="11">IF(GI34*1000/GJ34&gt;0,GI34*1000/GJ34,)</f>
        <v>67.2268907563025</v>
      </c>
      <c r="GL34" s="233"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6">
        <f t="shared" ref="HI34:HI35" si="13">IF(HG34*1000/HH34&gt;0,HG34*1000/HH34,)</f>
        <v>67.1641791044776</v>
      </c>
      <c r="HJ34" s="233"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6">
        <f t="shared" ref="IG34:IG35" si="15">IF(IE34*1000/IF34&gt;0,IE34*1000/IF34,)</f>
        <v>67.2645739910314</v>
      </c>
      <c r="IH34">
        <f t="shared" ref="IH34:IH37" si="16">AVERAGE(AW34,BU34,CS34,DQ34,EO34,FM34,GK34,HI34,IG34)</f>
        <v>65.7906392544576</v>
      </c>
    </row>
    <row r="35" ht="14.5" spans="1:242">
      <c r="A35" s="1"/>
      <c r="B35" s="222"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6"/>
      <c r="AX35" s="222"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6">
        <f t="shared" si="1"/>
        <v>86.9565217391304</v>
      </c>
      <c r="BV35" s="229"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6">
        <f t="shared" si="3"/>
        <v>55.5555555555556</v>
      </c>
      <c r="CT35" s="229"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6">
        <f t="shared" si="5"/>
        <v>74.3243243243243</v>
      </c>
      <c r="DR35" s="229"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6">
        <f t="shared" si="7"/>
        <v>72</v>
      </c>
      <c r="EP35" s="229"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6">
        <f t="shared" si="9"/>
        <v>66.6666666666667</v>
      </c>
      <c r="FN35" s="233"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6">
        <f t="shared" si="11"/>
        <v>67.4157303370786</v>
      </c>
      <c r="GL35" s="233"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6">
        <f t="shared" si="13"/>
        <v>70.4845814977974</v>
      </c>
      <c r="HJ35" s="233"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6">
        <f t="shared" si="15"/>
        <v>72.3192019950125</v>
      </c>
      <c r="IH35">
        <f t="shared" si="16"/>
        <v>70.7153227644457</v>
      </c>
    </row>
    <row r="36" ht="14.5" spans="1:242">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6"/>
      <c r="AX36" s="222"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6"/>
      <c r="DR36" s="229"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6"/>
      <c r="EP36" s="229"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6"/>
      <c r="GL36" s="233"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6"/>
      <c r="HJ36" s="233"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6"/>
      <c r="IH36" t="e">
        <f t="shared" si="16"/>
        <v>#DIV/0!</v>
      </c>
    </row>
    <row r="37" ht="14.5" spans="1:242">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6"/>
      <c r="AX37" s="222"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6"/>
      <c r="EP37" s="229"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6"/>
      <c r="HJ37" s="233"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6"/>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7"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2"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2"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2"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9"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9"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9"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9"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3"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3"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3"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2"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2"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2"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9"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9"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9"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9"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3"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3"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3"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2"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2"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9"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3"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2"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9"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3"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7" t="s">
        <v>353</v>
      </c>
      <c r="B48" s="237"/>
      <c r="C48" s="1"/>
      <c r="D48" s="1"/>
      <c r="E48" s="1"/>
      <c r="F48" s="1"/>
      <c r="G48" s="1"/>
      <c r="H48" s="1"/>
      <c r="I48" s="1"/>
      <c r="J48" s="1"/>
      <c r="K48" s="1"/>
      <c r="L48" s="1"/>
      <c r="M48" s="1"/>
      <c r="N48" s="1"/>
      <c r="O48" s="1"/>
      <c r="P48" s="1"/>
      <c r="Q48" s="1"/>
      <c r="R48" s="1"/>
      <c r="S48" s="1"/>
      <c r="T48" s="1"/>
      <c r="U48" s="1"/>
      <c r="V48" s="1"/>
      <c r="W48" s="1"/>
      <c r="Y48" s="237" t="s">
        <v>353</v>
      </c>
      <c r="Z48" s="237"/>
      <c r="AA48" s="1"/>
      <c r="AB48" s="1"/>
      <c r="AC48" s="1"/>
      <c r="AD48" s="1"/>
      <c r="AE48" s="1"/>
      <c r="AF48" s="1"/>
      <c r="AG48" s="1"/>
      <c r="AH48" s="1"/>
      <c r="AI48" s="1"/>
      <c r="AJ48" s="1"/>
      <c r="AK48" s="1"/>
      <c r="AL48" s="1"/>
      <c r="AM48" s="1"/>
      <c r="AN48" s="1"/>
      <c r="AO48" s="1"/>
      <c r="AP48" s="1"/>
      <c r="AQ48" s="1"/>
      <c r="AR48" s="1"/>
      <c r="AS48" s="1"/>
      <c r="AT48" s="1"/>
      <c r="AU48" s="1"/>
      <c r="AW48" s="237" t="s">
        <v>353</v>
      </c>
      <c r="AX48" s="237"/>
      <c r="AY48" s="1"/>
      <c r="AZ48" s="1"/>
      <c r="BA48" s="1"/>
      <c r="BB48" s="1"/>
      <c r="BC48" s="1"/>
      <c r="BD48" s="1"/>
      <c r="BE48" s="1"/>
      <c r="BF48" s="1"/>
      <c r="BG48" s="1"/>
      <c r="BH48" s="1"/>
      <c r="BI48" s="1"/>
      <c r="BJ48" s="1"/>
      <c r="BK48" s="1"/>
      <c r="BL48" s="1"/>
      <c r="BM48" s="1"/>
      <c r="BN48" s="1"/>
      <c r="BO48" s="1"/>
      <c r="BP48" s="1"/>
      <c r="BQ48" s="1"/>
      <c r="BR48" s="1"/>
      <c r="BS48" s="1"/>
      <c r="BU48" s="239" t="s">
        <v>370</v>
      </c>
      <c r="BV48" s="239"/>
      <c r="BW48" s="18"/>
      <c r="BX48" s="18"/>
      <c r="BY48" s="18"/>
      <c r="BZ48" s="18"/>
      <c r="CA48" s="18"/>
      <c r="CB48" s="18"/>
      <c r="CC48" s="18"/>
      <c r="CD48" s="18"/>
      <c r="CE48" s="18"/>
      <c r="CF48" s="18"/>
      <c r="CG48" s="18"/>
      <c r="CH48" s="18"/>
      <c r="CI48" s="18"/>
      <c r="CJ48" s="18"/>
      <c r="CK48" s="18"/>
      <c r="CL48" s="18"/>
      <c r="CM48" s="18"/>
      <c r="CN48" s="18"/>
      <c r="CO48" s="18"/>
      <c r="CP48" s="18"/>
      <c r="CQ48" s="18"/>
      <c r="CR48" s="33"/>
      <c r="CS48" s="239" t="s">
        <v>370</v>
      </c>
      <c r="CT48" s="239"/>
      <c r="CU48" s="18"/>
      <c r="CV48" s="18"/>
      <c r="CW48" s="18"/>
      <c r="CX48" s="18"/>
      <c r="CY48" s="18"/>
      <c r="CZ48" s="18"/>
      <c r="DA48" s="18"/>
      <c r="DB48" s="18"/>
      <c r="DC48" s="18"/>
      <c r="DD48" s="18"/>
      <c r="DE48" s="18"/>
      <c r="DF48" s="18"/>
      <c r="DG48" s="18"/>
      <c r="DH48" s="18"/>
      <c r="DI48" s="18"/>
      <c r="DJ48" s="18"/>
      <c r="DK48" s="18"/>
      <c r="DL48" s="18"/>
      <c r="DM48" s="18"/>
      <c r="DN48" s="18"/>
      <c r="DO48" s="18"/>
      <c r="DP48" s="33"/>
      <c r="DQ48" s="239" t="s">
        <v>370</v>
      </c>
      <c r="DR48" s="239"/>
      <c r="DS48" s="18"/>
      <c r="DT48" s="18"/>
      <c r="DU48" s="18"/>
      <c r="DV48" s="18"/>
      <c r="DW48" s="18"/>
      <c r="DX48" s="18"/>
      <c r="DY48" s="18"/>
      <c r="DZ48" s="18"/>
      <c r="EA48" s="18"/>
      <c r="EB48" s="18"/>
      <c r="EC48" s="18"/>
      <c r="ED48" s="18"/>
      <c r="EE48" s="18"/>
      <c r="EF48" s="18"/>
      <c r="EG48" s="18"/>
      <c r="EH48" s="18"/>
      <c r="EI48" s="18"/>
      <c r="EJ48" s="18"/>
      <c r="EK48" s="18"/>
      <c r="EL48" s="18"/>
      <c r="EM48" s="18"/>
      <c r="EN48" s="33"/>
      <c r="EO48" s="239" t="s">
        <v>370</v>
      </c>
      <c r="EP48" s="239"/>
      <c r="EQ48" s="18"/>
      <c r="ER48" s="18"/>
      <c r="ES48" s="18"/>
      <c r="ET48" s="18"/>
      <c r="EU48" s="18"/>
      <c r="EV48" s="18"/>
      <c r="EW48" s="18"/>
      <c r="EX48" s="18"/>
      <c r="EY48" s="18"/>
      <c r="EZ48" s="18"/>
      <c r="FA48" s="18"/>
      <c r="FB48" s="18"/>
      <c r="FC48" s="18"/>
      <c r="FD48" s="18"/>
      <c r="FE48" s="18"/>
      <c r="FF48" s="18"/>
      <c r="FG48" s="18"/>
      <c r="FH48" s="18"/>
      <c r="FI48" s="18"/>
      <c r="FJ48" s="18"/>
      <c r="FK48" s="18"/>
      <c r="FM48" s="237" t="s">
        <v>353</v>
      </c>
      <c r="FN48" s="237"/>
      <c r="FO48" s="1"/>
      <c r="FP48" s="1"/>
      <c r="FQ48" s="1"/>
      <c r="FR48" s="1"/>
      <c r="FS48" s="1"/>
      <c r="FT48" s="1"/>
      <c r="FU48" s="1"/>
      <c r="FV48" s="1"/>
      <c r="FW48" s="1"/>
      <c r="FX48" s="1"/>
      <c r="FY48" s="1"/>
      <c r="FZ48" s="1"/>
      <c r="GA48" s="1"/>
      <c r="GB48" s="1"/>
      <c r="GC48" s="1"/>
      <c r="GD48" s="1"/>
      <c r="GE48" s="1"/>
      <c r="GF48" s="1"/>
      <c r="GG48" s="1"/>
      <c r="GH48" s="1"/>
      <c r="GI48" s="1"/>
      <c r="GK48" s="237" t="s">
        <v>353</v>
      </c>
      <c r="GL48" s="237"/>
      <c r="GM48" s="1"/>
      <c r="GN48" s="1"/>
      <c r="GO48" s="1"/>
      <c r="GP48" s="1"/>
      <c r="GQ48" s="1"/>
      <c r="GR48" s="1"/>
      <c r="GS48" s="1"/>
      <c r="GT48" s="1"/>
      <c r="GU48" s="1"/>
      <c r="GV48" s="1"/>
      <c r="GW48" s="1"/>
      <c r="GX48" s="1"/>
      <c r="GY48" s="1"/>
      <c r="GZ48" s="1"/>
      <c r="HA48" s="1"/>
      <c r="HB48" s="1"/>
      <c r="HC48" s="1"/>
      <c r="HD48" s="1"/>
      <c r="HE48" s="1"/>
      <c r="HF48" s="1"/>
      <c r="HG48" s="1"/>
      <c r="HI48" s="237" t="s">
        <v>353</v>
      </c>
      <c r="HJ48" s="237"/>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3"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3"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3"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0"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0"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0"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0"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3"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3"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3"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3"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3"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3"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0"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0"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0"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0"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3"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3"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3"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2"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2"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2"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9"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9"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9"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9"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3"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3"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3"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2"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2"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9"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9"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9"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9"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3"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3"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3"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9"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9"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3"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8"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2"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2"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2"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9"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9"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9"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9"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3"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3"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3"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2"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2"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2"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9"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9"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9"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9"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3"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3"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3"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2"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2"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9"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9"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9"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3"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3"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3"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6">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5"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5"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5"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5"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7"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7"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7"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7"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2"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6">
        <f>IF(AU39*1000/AV39&gt;0,AU39*1000/AV39,)</f>
        <v>64.5161290322581</v>
      </c>
      <c r="AX39" s="222"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6">
        <f>IF(BS39*1000/BT39&gt;0,BS39*1000/BT39,)</f>
        <v>67.0391061452514</v>
      </c>
      <c r="BV39" s="229"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6">
        <f>IF(CQ39*1000/CR39&gt;0,CQ39*1000/CR39,)</f>
        <v>65.2173913043478</v>
      </c>
      <c r="CT39" s="229"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6">
        <f>IF(DO39*1000/DP39&gt;0,DO39*1000/DP39,)</f>
        <v>66.5961945031712</v>
      </c>
      <c r="DR39" s="229"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6">
        <f>IF(EM39*1000/EN39&gt;0,EM39*1000/EN39,)</f>
        <v>66.8740279937792</v>
      </c>
      <c r="EP39" s="229"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6">
        <f>IF(FK39*1000/FL39&gt;0,FK39*1000/FL39,)</f>
        <v>65.6934306569343</v>
      </c>
      <c r="FN39" s="233"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6">
        <f>IF(GI39*1000/GJ39&gt;0,GI39*1000/GJ39,)</f>
        <v>66.6666666666667</v>
      </c>
      <c r="GL39" s="233"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6">
        <f>IF(HG39*1000/HH39&gt;0,HG39*1000/HH39,)</f>
        <v>67.5477239353891</v>
      </c>
      <c r="HJ39" s="233"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6">
        <f>IF(IE39*1000/IF39&gt;0,IE39*1000/IF39,)</f>
        <v>67.5883256528418</v>
      </c>
      <c r="IH39">
        <f t="shared" si="9"/>
        <v>66.4154439878488</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6"/>
      <c r="CT40" s="229"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6">
        <f>IF(DO40*1000/DP40&gt;0,DO40*1000/DP40,)</f>
        <v>76.9230769230769</v>
      </c>
      <c r="DR40" s="229"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6">
        <f>IF(EM40*1000/EN40&gt;0,EM40*1000/EN40,)</f>
        <v>68.9655172413793</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6"/>
      <c r="FN40" s="233"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6"/>
      <c r="GL40" s="233"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6">
        <f>IF(HG40*1000/HH40&gt;0,HG40*1000/HH40,)</f>
        <v>90.9090909090909</v>
      </c>
      <c r="HJ40" s="233"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6">
        <f>IF(IE40*1000/IF40&gt;0,IE40*1000/IF40,)</f>
        <v>50</v>
      </c>
      <c r="IH40">
        <f t="shared" si="9"/>
        <v>71.6994212683868</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6"/>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6"/>
      <c r="GL43" s="233"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6"/>
      <c r="HJ43" s="233"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6"/>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2"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2"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2"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9"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9"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9"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9"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3"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3"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3"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2"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2"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2"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9"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9"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9"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9"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3"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3"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3"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2"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9"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9"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9"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9"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3"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3"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3"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2"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2"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2"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9"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9"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9"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9"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3"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3"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3"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2"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9"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9"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9"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9"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3"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3"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9"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9"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3"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3"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4">
        <f>HG13*1000/HG31</f>
        <v>7.71929824561404</v>
      </c>
      <c r="HI20" s="1"/>
      <c r="HJ20" s="233"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8"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2"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2"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2"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9"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9"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9"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9"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3"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3"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3"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2"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2"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2"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9"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9"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9"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9"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3"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3"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3"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2"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2"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9"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9"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9"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9"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3"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3"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3"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3"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3"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3"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0"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0"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0"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0"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3"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3"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3"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4"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4"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4"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1"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1"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1"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1"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4"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4"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4"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c r="HI37" s="1"/>
      <c r="HJ37" s="225"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2"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6">
        <f>IF(AU39*1000/AV39&gt;0,AU39*1000/AV39,)</f>
        <v>111.111111111111</v>
      </c>
      <c r="AX39" s="222"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6">
        <f>IF(BS39*1000/BT39&gt;0,BS39*1000/BT39,)</f>
        <v>58.8235294117647</v>
      </c>
      <c r="BV39" s="229"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6">
        <f>IF(CQ39*1000/CR39&gt;0,CQ39*1000/CR39,)</f>
        <v>75</v>
      </c>
      <c r="CT39" s="229"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6">
        <f>IF(DO39*1000/DP39&gt;0,DO39*1000/DP39,)</f>
        <v>67.7506775067751</v>
      </c>
      <c r="DR39" s="229"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6">
        <f t="shared" ref="EO39:EO43" si="10">IF(EM39*1000/EN39&gt;0,EM39*1000/EN39,)</f>
        <v>66.9856459330144</v>
      </c>
      <c r="EP39" s="229"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6">
        <f>IF(FK39*1000/FL39&gt;0,FK39*1000/FL39,)</f>
        <v>66.6666666666667</v>
      </c>
      <c r="FN39" s="233"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6">
        <f>IF(GI39*1000/GJ39&gt;0,GI39*1000/GJ39,)</f>
        <v>65.359477124183</v>
      </c>
      <c r="GL39" s="233"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6">
        <f>IF(HG39*1000/HH39&gt;0,HG39*1000/HH39,)</f>
        <v>67.7083333333333</v>
      </c>
      <c r="HJ39" s="233"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6">
        <f t="shared" ref="IG39:IG43" si="11">IF(IE39*1000/IF39&gt;0,IE39*1000/IF39,)</f>
        <v>69.1056910569106</v>
      </c>
      <c r="IH39">
        <f t="shared" si="9"/>
        <v>72.0567924604177</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6"/>
      <c r="CT40" s="229"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6"/>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6">
        <f t="shared" si="10"/>
        <v>111.111111111111</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6"/>
      <c r="FN40" s="233"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6"/>
      <c r="GL40" s="233"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6"/>
      <c r="HJ40" s="233"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6">
        <f t="shared" si="11"/>
        <v>142.857142857143</v>
      </c>
      <c r="IH40">
        <f t="shared" si="9"/>
        <v>126.984126984127</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6"/>
      <c r="DR43" s="229"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6">
        <f t="shared" si="10"/>
        <v>80</v>
      </c>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6"/>
      <c r="GL43" s="233"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6"/>
      <c r="HJ43" s="233"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6">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2"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2"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2"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9"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9"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9"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9"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3"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3"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3"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2"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2"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2"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9"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9"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9"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9"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3"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3"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3"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2"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9"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9"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9"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9"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3"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3"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3"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0" customFormat="1" ht="14.5" spans="4:42">
      <c r="D2" s="201" t="s">
        <v>388</v>
      </c>
      <c r="E2" s="202"/>
      <c r="F2" s="203"/>
      <c r="G2" s="201" t="s">
        <v>389</v>
      </c>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row>
    <row r="5" ht="20" spans="42:42">
      <c r="AP5" s="219" t="s">
        <v>390</v>
      </c>
    </row>
    <row r="6" ht="14.5" spans="2:42">
      <c r="B6" s="204"/>
      <c r="C6" s="205"/>
      <c r="D6" s="206" t="s">
        <v>391</v>
      </c>
      <c r="E6" s="207" t="s">
        <v>15</v>
      </c>
      <c r="F6" s="207" t="s">
        <v>392</v>
      </c>
      <c r="G6" s="207" t="s">
        <v>393</v>
      </c>
      <c r="H6" s="207" t="s">
        <v>394</v>
      </c>
      <c r="I6" s="207" t="s">
        <v>395</v>
      </c>
      <c r="J6" s="207" t="s">
        <v>396</v>
      </c>
      <c r="K6" s="207" t="s">
        <v>397</v>
      </c>
      <c r="L6" s="207" t="s">
        <v>398</v>
      </c>
      <c r="M6" s="207" t="s">
        <v>399</v>
      </c>
      <c r="N6" s="207" t="s">
        <v>400</v>
      </c>
      <c r="O6" s="207" t="s">
        <v>401</v>
      </c>
      <c r="P6" s="207" t="s">
        <v>402</v>
      </c>
      <c r="Q6" s="207" t="s">
        <v>403</v>
      </c>
      <c r="R6" s="207" t="s">
        <v>404</v>
      </c>
      <c r="S6" s="207" t="s">
        <v>405</v>
      </c>
      <c r="T6" s="207" t="s">
        <v>406</v>
      </c>
      <c r="U6" s="207" t="s">
        <v>407</v>
      </c>
      <c r="V6" s="207" t="s">
        <v>408</v>
      </c>
      <c r="W6" s="207" t="s">
        <v>409</v>
      </c>
      <c r="X6" s="207" t="s">
        <v>410</v>
      </c>
      <c r="Y6" s="207" t="s">
        <v>411</v>
      </c>
      <c r="Z6" s="207" t="s">
        <v>412</v>
      </c>
      <c r="AA6" s="207" t="s">
        <v>413</v>
      </c>
      <c r="AB6" s="207" t="s">
        <v>106</v>
      </c>
      <c r="AC6" s="207" t="s">
        <v>414</v>
      </c>
      <c r="AD6" s="207" t="s">
        <v>415</v>
      </c>
      <c r="AE6" s="207" t="s">
        <v>416</v>
      </c>
      <c r="AF6" s="207" t="s">
        <v>417</v>
      </c>
      <c r="AG6" s="207" t="s">
        <v>418</v>
      </c>
      <c r="AH6" s="207" t="s">
        <v>419</v>
      </c>
      <c r="AI6" s="207" t="s">
        <v>420</v>
      </c>
      <c r="AJ6" s="207" t="s">
        <v>421</v>
      </c>
      <c r="AK6" s="207" t="s">
        <v>20</v>
      </c>
      <c r="AL6" s="207" t="s">
        <v>422</v>
      </c>
      <c r="AM6" s="207" t="s">
        <v>423</v>
      </c>
      <c r="AN6" s="207" t="s">
        <v>424</v>
      </c>
      <c r="AO6" s="207" t="s">
        <v>425</v>
      </c>
      <c r="AP6" s="220"/>
    </row>
    <row r="7" ht="14.5" spans="2:42">
      <c r="B7" s="206" t="s">
        <v>426</v>
      </c>
      <c r="C7" s="206" t="s">
        <v>427</v>
      </c>
      <c r="D7" s="206"/>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20"/>
    </row>
    <row r="8" ht="14.5" spans="2:42">
      <c r="B8" s="207" t="s">
        <v>112</v>
      </c>
      <c r="C8" s="204" t="s">
        <v>428</v>
      </c>
      <c r="D8" s="205"/>
      <c r="E8" s="209"/>
      <c r="F8" s="209"/>
      <c r="G8" s="209"/>
      <c r="H8" s="209">
        <v>22.708028793335</v>
      </c>
      <c r="I8" s="209"/>
      <c r="J8" s="209"/>
      <c r="K8" s="209">
        <v>20.8089008331299</v>
      </c>
      <c r="L8" s="209"/>
      <c r="M8" s="209"/>
      <c r="N8" s="209"/>
      <c r="O8" s="209"/>
      <c r="P8" s="209"/>
      <c r="Q8" s="209"/>
      <c r="R8" s="209">
        <v>8.86451625823975</v>
      </c>
      <c r="S8" s="209"/>
      <c r="T8" s="209"/>
      <c r="U8" s="209"/>
      <c r="V8" s="209">
        <v>18</v>
      </c>
      <c r="W8" s="209"/>
      <c r="X8" s="209"/>
      <c r="Y8" s="209"/>
      <c r="Z8" s="209"/>
      <c r="AA8" s="209"/>
      <c r="AB8" s="209">
        <v>32.8548393249512</v>
      </c>
      <c r="AC8" s="209"/>
      <c r="AD8" s="209"/>
      <c r="AE8" s="209"/>
      <c r="AF8" s="209"/>
      <c r="AG8" s="209">
        <v>9.50390148162842</v>
      </c>
      <c r="AH8" s="209"/>
      <c r="AI8" s="209"/>
      <c r="AJ8" s="209"/>
      <c r="AK8" s="215"/>
      <c r="AL8" s="215">
        <v>8.86451625823975</v>
      </c>
      <c r="AM8" s="215"/>
      <c r="AN8" s="215">
        <v>8.86451625823975</v>
      </c>
      <c r="AO8" s="215">
        <v>8.86451625823975</v>
      </c>
      <c r="AP8" s="221">
        <v>19.7826651414235</v>
      </c>
    </row>
    <row r="9" ht="14.5" spans="2:42">
      <c r="B9" s="210"/>
      <c r="C9" s="204" t="s">
        <v>429</v>
      </c>
      <c r="D9" s="205"/>
      <c r="E9" s="209">
        <v>18.8442306518555</v>
      </c>
      <c r="F9" s="209">
        <v>32.8548393249512</v>
      </c>
      <c r="G9" s="209">
        <v>19.4641342163086</v>
      </c>
      <c r="H9" s="209">
        <v>22.708028793335</v>
      </c>
      <c r="I9" s="209">
        <v>9.61677551269531</v>
      </c>
      <c r="J9" s="209">
        <v>24.4256649017334</v>
      </c>
      <c r="K9" s="209">
        <v>20.8089008331299</v>
      </c>
      <c r="L9" s="209">
        <v>12</v>
      </c>
      <c r="M9" s="209">
        <v>11.5324859619141</v>
      </c>
      <c r="N9" s="209">
        <v>24.2999992370606</v>
      </c>
      <c r="O9" s="209">
        <v>13</v>
      </c>
      <c r="P9" s="209">
        <v>17.6981544494629</v>
      </c>
      <c r="Q9" s="209">
        <v>27.25</v>
      </c>
      <c r="R9" s="209">
        <v>8.86451625823975</v>
      </c>
      <c r="S9" s="209">
        <v>30</v>
      </c>
      <c r="T9" s="209">
        <v>27.25</v>
      </c>
      <c r="U9" s="209">
        <v>9.61728382110595</v>
      </c>
      <c r="V9" s="209">
        <v>18</v>
      </c>
      <c r="W9" s="209">
        <v>31.7471389770507</v>
      </c>
      <c r="X9" s="209">
        <v>32.8548393249512</v>
      </c>
      <c r="Y9" s="209">
        <v>12</v>
      </c>
      <c r="Z9" s="209">
        <v>35.6764717102051</v>
      </c>
      <c r="AA9" s="209">
        <v>32.8548393249512</v>
      </c>
      <c r="AB9" s="209">
        <v>32.8548393249512</v>
      </c>
      <c r="AC9" s="209">
        <v>12.9441175460815</v>
      </c>
      <c r="AD9" s="209">
        <v>9.93560218811035</v>
      </c>
      <c r="AE9" s="209">
        <v>27.8008289337158</v>
      </c>
      <c r="AF9" s="209">
        <v>19.4641342163086</v>
      </c>
      <c r="AG9" s="209">
        <v>9.50390148162842</v>
      </c>
      <c r="AH9" s="209">
        <v>21.9517250061035</v>
      </c>
      <c r="AI9" s="209">
        <v>17.1307392120361</v>
      </c>
      <c r="AJ9" s="209">
        <v>17</v>
      </c>
      <c r="AK9" s="215">
        <v>27.25</v>
      </c>
      <c r="AL9" s="215">
        <v>8.86451625823975</v>
      </c>
      <c r="AM9" s="215">
        <v>27.25</v>
      </c>
      <c r="AN9" s="215">
        <v>8.86451625823975</v>
      </c>
      <c r="AO9" s="215">
        <v>8.86451625823975</v>
      </c>
      <c r="AP9" s="220"/>
    </row>
    <row r="10" ht="14.5" spans="2:42">
      <c r="B10" s="210"/>
      <c r="C10" s="204" t="s">
        <v>230</v>
      </c>
      <c r="D10" s="205"/>
      <c r="E10" s="209"/>
      <c r="F10" s="209"/>
      <c r="G10" s="209"/>
      <c r="H10" s="209"/>
      <c r="I10" s="209"/>
      <c r="J10" s="209">
        <v>24.4256649017334</v>
      </c>
      <c r="K10" s="209"/>
      <c r="L10" s="209">
        <v>12</v>
      </c>
      <c r="M10" s="209"/>
      <c r="N10" s="209"/>
      <c r="O10" s="209"/>
      <c r="P10" s="209"/>
      <c r="Q10" s="209"/>
      <c r="R10" s="209"/>
      <c r="S10" s="209"/>
      <c r="T10" s="209"/>
      <c r="U10" s="209">
        <v>9.61728382110596</v>
      </c>
      <c r="V10" s="209"/>
      <c r="W10" s="209"/>
      <c r="X10" s="209"/>
      <c r="Y10" s="209"/>
      <c r="Z10" s="209">
        <v>35.6764717102051</v>
      </c>
      <c r="AA10" s="209"/>
      <c r="AB10" s="209">
        <v>32.8548393249512</v>
      </c>
      <c r="AC10" s="209"/>
      <c r="AD10" s="209">
        <v>9.93560218811035</v>
      </c>
      <c r="AE10" s="209">
        <v>27.8008289337158</v>
      </c>
      <c r="AF10" s="209"/>
      <c r="AG10" s="209"/>
      <c r="AH10" s="209"/>
      <c r="AI10" s="209"/>
      <c r="AJ10" s="209">
        <v>17</v>
      </c>
      <c r="AK10" s="215"/>
      <c r="AL10" s="215"/>
      <c r="AM10" s="215"/>
      <c r="AN10" s="215"/>
      <c r="AO10" s="215"/>
      <c r="AP10" s="220"/>
    </row>
    <row r="11" ht="14.5" spans="2:42">
      <c r="B11" s="208"/>
      <c r="C11" s="204" t="s">
        <v>430</v>
      </c>
      <c r="D11" s="205"/>
      <c r="E11" s="209"/>
      <c r="F11" s="209"/>
      <c r="G11" s="209"/>
      <c r="H11" s="209"/>
      <c r="I11" s="209"/>
      <c r="J11" s="209"/>
      <c r="K11" s="209"/>
      <c r="L11" s="209"/>
      <c r="M11" s="209"/>
      <c r="N11" s="209"/>
      <c r="O11" s="209"/>
      <c r="P11" s="209"/>
      <c r="Q11" s="209"/>
      <c r="R11" s="209"/>
      <c r="S11" s="209"/>
      <c r="T11" s="209"/>
      <c r="U11" s="209"/>
      <c r="V11" s="209"/>
      <c r="W11" s="209"/>
      <c r="X11" s="209"/>
      <c r="Y11" s="209">
        <v>12</v>
      </c>
      <c r="Z11" s="209">
        <v>35.6764717102051</v>
      </c>
      <c r="AA11" s="209"/>
      <c r="AB11" s="209">
        <v>32.8548393249512</v>
      </c>
      <c r="AC11" s="209"/>
      <c r="AD11" s="209">
        <v>9.93560218811035</v>
      </c>
      <c r="AE11" s="209">
        <v>27.8008289337158</v>
      </c>
      <c r="AF11" s="209"/>
      <c r="AG11" s="209"/>
      <c r="AH11" s="209"/>
      <c r="AI11" s="209"/>
      <c r="AJ11" s="209">
        <v>17</v>
      </c>
      <c r="AK11" s="215"/>
      <c r="AL11" s="215"/>
      <c r="AM11" s="215"/>
      <c r="AN11" s="215"/>
      <c r="AO11" s="215"/>
      <c r="AP11" s="220"/>
    </row>
    <row r="12" ht="14.5" spans="2:42">
      <c r="B12" s="206" t="s">
        <v>431</v>
      </c>
      <c r="C12" s="204" t="s">
        <v>230</v>
      </c>
      <c r="D12" s="205"/>
      <c r="E12" s="209">
        <v>1.10055422782898</v>
      </c>
      <c r="F12" s="209">
        <v>1.05599999427795</v>
      </c>
      <c r="G12" s="209">
        <v>1.10000002384186</v>
      </c>
      <c r="H12" s="209">
        <v>1.07429051399231</v>
      </c>
      <c r="I12" s="209">
        <v>1.10000002384186</v>
      </c>
      <c r="J12" s="209">
        <v>1.10000002384186</v>
      </c>
      <c r="K12" s="209">
        <v>1.10000002384186</v>
      </c>
      <c r="L12" s="209">
        <v>1.10000002384186</v>
      </c>
      <c r="M12" s="209"/>
      <c r="N12" s="209">
        <v>1.33683204650879</v>
      </c>
      <c r="O12" s="209">
        <v>1</v>
      </c>
      <c r="P12" s="209">
        <v>1.10000002384186</v>
      </c>
      <c r="Q12" s="209">
        <v>1.10000002384186</v>
      </c>
      <c r="R12" s="209">
        <v>1.10000002384186</v>
      </c>
      <c r="S12" s="209">
        <v>1.10000002384186</v>
      </c>
      <c r="T12" s="209">
        <v>1.10000002384186</v>
      </c>
      <c r="U12" s="209"/>
      <c r="V12" s="209">
        <v>1.10000002384186</v>
      </c>
      <c r="W12" s="209">
        <v>1.19993352890015</v>
      </c>
      <c r="X12" s="209">
        <v>1.10000002384186</v>
      </c>
      <c r="Y12" s="209">
        <v>1.10000002384186</v>
      </c>
      <c r="Z12" s="209"/>
      <c r="AA12" s="209">
        <v>1.10000002384186</v>
      </c>
      <c r="AB12" s="209">
        <v>1.10000002384186</v>
      </c>
      <c r="AC12" s="209">
        <v>1.08253967761993</v>
      </c>
      <c r="AD12" s="209">
        <v>1.10000002384186</v>
      </c>
      <c r="AE12" s="209">
        <v>1.10000002384186</v>
      </c>
      <c r="AF12" s="209">
        <v>1.10000002384186</v>
      </c>
      <c r="AG12" s="209">
        <v>1.10059881210327</v>
      </c>
      <c r="AH12" s="209">
        <v>1.10000002384186</v>
      </c>
      <c r="AI12" s="209">
        <v>1.10000002384186</v>
      </c>
      <c r="AJ12" s="209">
        <v>1.10456550121307</v>
      </c>
      <c r="AK12" s="215">
        <v>1.10000002384186</v>
      </c>
      <c r="AL12" s="215">
        <v>1.10000002384186</v>
      </c>
      <c r="AM12" s="215">
        <v>1.10000002384186</v>
      </c>
      <c r="AN12" s="215">
        <v>1.10000002384186</v>
      </c>
      <c r="AO12" s="215">
        <v>1.10000002384186</v>
      </c>
      <c r="AP12" s="220"/>
    </row>
    <row r="13" ht="29" spans="2:42">
      <c r="B13" s="206" t="s">
        <v>124</v>
      </c>
      <c r="C13" s="204" t="s">
        <v>230</v>
      </c>
      <c r="D13" s="205"/>
      <c r="E13" s="209">
        <v>1.10055422782898</v>
      </c>
      <c r="F13" s="209">
        <v>1.05599999427795</v>
      </c>
      <c r="G13" s="209">
        <v>1.10000002384186</v>
      </c>
      <c r="H13" s="209">
        <v>1.07429051399231</v>
      </c>
      <c r="I13" s="209">
        <v>1.10000002384186</v>
      </c>
      <c r="J13" s="209">
        <v>1.10000002384186</v>
      </c>
      <c r="K13" s="209">
        <v>1.10000002384186</v>
      </c>
      <c r="L13" s="209">
        <v>1.10000002384186</v>
      </c>
      <c r="M13" s="209">
        <v>1.10000002384186</v>
      </c>
      <c r="N13" s="209">
        <v>1.33683204650879</v>
      </c>
      <c r="O13" s="209">
        <v>1</v>
      </c>
      <c r="P13" s="209">
        <v>1.10000002384186</v>
      </c>
      <c r="Q13" s="209">
        <v>1.10000002384186</v>
      </c>
      <c r="R13" s="209">
        <v>1.10000002384186</v>
      </c>
      <c r="S13" s="209">
        <v>1.10000002384186</v>
      </c>
      <c r="T13" s="209">
        <v>1.10000002384186</v>
      </c>
      <c r="U13" s="209">
        <v>1.10000002384186</v>
      </c>
      <c r="V13" s="209">
        <v>1.10000002384186</v>
      </c>
      <c r="W13" s="209">
        <v>1.19993352890015</v>
      </c>
      <c r="X13" s="209">
        <v>1.10000002384186</v>
      </c>
      <c r="Y13" s="209">
        <v>1.10000002384186</v>
      </c>
      <c r="Z13" s="209">
        <v>1.10000002384186</v>
      </c>
      <c r="AA13" s="209">
        <v>1.10000002384186</v>
      </c>
      <c r="AB13" s="209">
        <v>1.10000002384186</v>
      </c>
      <c r="AC13" s="209">
        <v>1.08253967761993</v>
      </c>
      <c r="AD13" s="209">
        <v>1.10000002384186</v>
      </c>
      <c r="AE13" s="209">
        <v>1.10000002384186</v>
      </c>
      <c r="AF13" s="209">
        <v>1.10000002384186</v>
      </c>
      <c r="AG13" s="209">
        <v>1.10059881210327</v>
      </c>
      <c r="AH13" s="209">
        <v>1.10000002384186</v>
      </c>
      <c r="AI13" s="209">
        <v>1.10000002384186</v>
      </c>
      <c r="AJ13" s="209">
        <v>1.10456550121307</v>
      </c>
      <c r="AK13" s="215">
        <v>1.10000002384186</v>
      </c>
      <c r="AL13" s="215">
        <v>1.10000002384186</v>
      </c>
      <c r="AM13" s="215">
        <v>1.10000002384186</v>
      </c>
      <c r="AN13" s="215">
        <v>1.10000002384186</v>
      </c>
      <c r="AO13" s="215">
        <v>1.10000002384186</v>
      </c>
      <c r="AP13" s="221">
        <v>1.10419770189234</v>
      </c>
    </row>
    <row r="14" ht="14.5" spans="2:42">
      <c r="B14" s="207" t="s">
        <v>125</v>
      </c>
      <c r="C14" s="204" t="s">
        <v>126</v>
      </c>
      <c r="D14" s="205"/>
      <c r="E14" s="209"/>
      <c r="F14" s="209"/>
      <c r="G14" s="209"/>
      <c r="H14" s="209">
        <v>1.60651648044586</v>
      </c>
      <c r="I14" s="209"/>
      <c r="J14" s="209"/>
      <c r="K14" s="209">
        <v>1.49046874046326</v>
      </c>
      <c r="L14" s="209"/>
      <c r="M14" s="209"/>
      <c r="N14" s="209"/>
      <c r="O14" s="209"/>
      <c r="P14" s="209"/>
      <c r="Q14" s="209"/>
      <c r="R14" s="209"/>
      <c r="S14" s="209"/>
      <c r="T14" s="209"/>
      <c r="U14" s="209"/>
      <c r="V14" s="209">
        <v>1.71000003814697</v>
      </c>
      <c r="W14" s="209"/>
      <c r="X14" s="209"/>
      <c r="Y14" s="209"/>
      <c r="Z14" s="209"/>
      <c r="AA14" s="209"/>
      <c r="AB14" s="209">
        <v>1.33000004291535</v>
      </c>
      <c r="AC14" s="209"/>
      <c r="AD14" s="209"/>
      <c r="AE14" s="209"/>
      <c r="AF14" s="209"/>
      <c r="AG14" s="209">
        <v>1.45347416400909</v>
      </c>
      <c r="AH14" s="209"/>
      <c r="AI14" s="209"/>
      <c r="AJ14" s="209">
        <v>1.55999994277954</v>
      </c>
      <c r="AK14" s="215"/>
      <c r="AL14" s="215"/>
      <c r="AM14" s="215"/>
      <c r="AN14" s="215"/>
      <c r="AO14" s="215"/>
      <c r="AP14" s="221">
        <v>1.57622549386151</v>
      </c>
    </row>
    <row r="15" ht="14.5" spans="2:42">
      <c r="B15" s="210"/>
      <c r="C15" s="204" t="s">
        <v>429</v>
      </c>
      <c r="D15" s="205"/>
      <c r="E15" s="209">
        <v>1.17999994754791</v>
      </c>
      <c r="F15" s="209">
        <v>1.51028192043304</v>
      </c>
      <c r="G15" s="209">
        <v>1.55999994277954</v>
      </c>
      <c r="H15" s="209">
        <v>1.60651648044586</v>
      </c>
      <c r="I15" s="209">
        <v>1.46444582939148</v>
      </c>
      <c r="J15" s="209">
        <v>1.37999999523163</v>
      </c>
      <c r="K15" s="209">
        <v>1.49046874046326</v>
      </c>
      <c r="L15" s="209">
        <v>1.55999994277954</v>
      </c>
      <c r="M15" s="209">
        <v>1.45000004768372</v>
      </c>
      <c r="N15" s="209">
        <v>1.74000000953674</v>
      </c>
      <c r="O15" s="209">
        <v>1.40004324913025</v>
      </c>
      <c r="P15" s="209">
        <v>1.82858443260193</v>
      </c>
      <c r="Q15" s="209">
        <v>1.49751079082489</v>
      </c>
      <c r="R15" s="209">
        <v>1.38246369361877</v>
      </c>
      <c r="S15" s="209">
        <v>1.8400000333786</v>
      </c>
      <c r="T15" s="209">
        <v>1.49751079082489</v>
      </c>
      <c r="U15" s="209">
        <v>2.06279063224793</v>
      </c>
      <c r="V15" s="209">
        <v>1.71000003814697</v>
      </c>
      <c r="W15" s="209">
        <v>1.99998664855957</v>
      </c>
      <c r="X15" s="209">
        <v>1.51028192043304</v>
      </c>
      <c r="Y15" s="209">
        <v>1.43300044536591</v>
      </c>
      <c r="Z15" s="209">
        <v>1.55999994277954</v>
      </c>
      <c r="AA15" s="209">
        <v>1.51028192043304</v>
      </c>
      <c r="AB15" s="209">
        <v>1.33000004291534</v>
      </c>
      <c r="AC15" s="209">
        <v>1.70000004768371</v>
      </c>
      <c r="AD15" s="209">
        <v>1.9665447473526</v>
      </c>
      <c r="AE15" s="209">
        <v>1.49751079082489</v>
      </c>
      <c r="AF15" s="209">
        <v>1.98282432556152</v>
      </c>
      <c r="AG15" s="209">
        <v>1.4534741640091</v>
      </c>
      <c r="AH15" s="209">
        <v>1.63986444473267</v>
      </c>
      <c r="AI15" s="209">
        <v>1.95000004768371</v>
      </c>
      <c r="AJ15" s="209">
        <v>1.55999994277954</v>
      </c>
      <c r="AK15" s="215">
        <v>1.49751079082489</v>
      </c>
      <c r="AL15" s="215">
        <v>1.38246369361877</v>
      </c>
      <c r="AM15" s="215">
        <v>1.49751079082489</v>
      </c>
      <c r="AN15" s="215">
        <v>1.38246369361877</v>
      </c>
      <c r="AO15" s="215">
        <v>1.38246369361877</v>
      </c>
      <c r="AP15" s="220"/>
    </row>
    <row r="16" ht="14.5" spans="2:42">
      <c r="B16" s="210"/>
      <c r="C16" s="204" t="s">
        <v>432</v>
      </c>
      <c r="D16" s="205"/>
      <c r="E16" s="209"/>
      <c r="F16" s="209"/>
      <c r="G16" s="209"/>
      <c r="H16" s="209">
        <v>1.60651648044586</v>
      </c>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v>1.45347416400909</v>
      </c>
      <c r="AH16" s="209"/>
      <c r="AI16" s="209"/>
      <c r="AJ16" s="209"/>
      <c r="AK16" s="215"/>
      <c r="AL16" s="215"/>
      <c r="AM16" s="215"/>
      <c r="AN16" s="215"/>
      <c r="AO16" s="215"/>
      <c r="AP16" s="220"/>
    </row>
    <row r="17" ht="14.5" spans="2:42">
      <c r="B17" s="210"/>
      <c r="C17" s="204" t="s">
        <v>230</v>
      </c>
      <c r="D17" s="205"/>
      <c r="E17" s="209">
        <v>1.17999994754791</v>
      </c>
      <c r="F17" s="209">
        <v>1.51028192043304</v>
      </c>
      <c r="G17" s="209">
        <v>1.55999994277954</v>
      </c>
      <c r="H17" s="209">
        <v>1.60651648044586</v>
      </c>
      <c r="I17" s="209">
        <v>1.46444582939148</v>
      </c>
      <c r="J17" s="209">
        <v>1.37999999523163</v>
      </c>
      <c r="K17" s="209">
        <v>1.49046874046326</v>
      </c>
      <c r="L17" s="209">
        <v>1.55999994277954</v>
      </c>
      <c r="M17" s="209">
        <v>1.45000004768372</v>
      </c>
      <c r="N17" s="209">
        <v>1.74000000953674</v>
      </c>
      <c r="O17" s="209">
        <v>1.40004324913025</v>
      </c>
      <c r="P17" s="209">
        <v>1.82858443260193</v>
      </c>
      <c r="Q17" s="209">
        <v>1.49751079082489</v>
      </c>
      <c r="R17" s="209">
        <v>1.38246369361877</v>
      </c>
      <c r="S17" s="209">
        <v>1.8400000333786</v>
      </c>
      <c r="T17" s="209">
        <v>1.49751079082489</v>
      </c>
      <c r="U17" s="209">
        <v>2.06279063224793</v>
      </c>
      <c r="V17" s="209">
        <v>1.71000003814697</v>
      </c>
      <c r="W17" s="209">
        <v>1.99998664855957</v>
      </c>
      <c r="X17" s="209">
        <v>1.51028192043305</v>
      </c>
      <c r="Y17" s="209">
        <v>1.4330004453659</v>
      </c>
      <c r="Z17" s="209">
        <v>1.55999994277954</v>
      </c>
      <c r="AA17" s="209">
        <v>1.51028192043304</v>
      </c>
      <c r="AB17" s="209">
        <v>1.33000004291534</v>
      </c>
      <c r="AC17" s="209">
        <v>1.70000004768372</v>
      </c>
      <c r="AD17" s="209">
        <v>1.9665447473526</v>
      </c>
      <c r="AE17" s="209">
        <v>1.49751079082489</v>
      </c>
      <c r="AF17" s="209">
        <v>1.98282432556152</v>
      </c>
      <c r="AG17" s="209">
        <v>1.45347416400909</v>
      </c>
      <c r="AH17" s="209">
        <v>1.63986444473267</v>
      </c>
      <c r="AI17" s="209">
        <v>1.95000004768372</v>
      </c>
      <c r="AJ17" s="209">
        <v>1.55999994277954</v>
      </c>
      <c r="AK17" s="215">
        <v>1.49751079082489</v>
      </c>
      <c r="AL17" s="215">
        <v>1.38246369361877</v>
      </c>
      <c r="AM17" s="215">
        <v>1.49751079082489</v>
      </c>
      <c r="AN17" s="215">
        <v>1.38246369361877</v>
      </c>
      <c r="AO17" s="215">
        <v>1.38246369361877</v>
      </c>
      <c r="AP17" s="220"/>
    </row>
    <row r="18" ht="14.5" spans="2:42">
      <c r="B18" s="210"/>
      <c r="C18" s="204" t="s">
        <v>430</v>
      </c>
      <c r="D18" s="205"/>
      <c r="E18" s="209"/>
      <c r="F18" s="209">
        <v>1.51028192043305</v>
      </c>
      <c r="G18" s="209">
        <v>1.55999994277954</v>
      </c>
      <c r="H18" s="209"/>
      <c r="I18" s="209"/>
      <c r="J18" s="209"/>
      <c r="K18" s="209">
        <v>1.49046874046326</v>
      </c>
      <c r="L18" s="209">
        <v>1.55999994277954</v>
      </c>
      <c r="M18" s="209"/>
      <c r="N18" s="209"/>
      <c r="O18" s="209"/>
      <c r="P18" s="209">
        <v>1.82858443260193</v>
      </c>
      <c r="Q18" s="209">
        <v>1.49751079082489</v>
      </c>
      <c r="R18" s="209">
        <v>1.38246369361877</v>
      </c>
      <c r="S18" s="209">
        <v>1.8400000333786</v>
      </c>
      <c r="T18" s="209">
        <v>1.49751079082489</v>
      </c>
      <c r="U18" s="209"/>
      <c r="V18" s="209">
        <v>1.71000003814697</v>
      </c>
      <c r="W18" s="209"/>
      <c r="X18" s="209"/>
      <c r="Y18" s="209">
        <v>1.43300044536591</v>
      </c>
      <c r="Z18" s="209">
        <v>1.55999994277954</v>
      </c>
      <c r="AA18" s="209"/>
      <c r="AB18" s="209">
        <v>1.33000004291534</v>
      </c>
      <c r="AC18" s="209"/>
      <c r="AD18" s="209">
        <v>1.9665447473526</v>
      </c>
      <c r="AE18" s="209">
        <v>1.49751079082489</v>
      </c>
      <c r="AF18" s="209">
        <v>1.98282432556152</v>
      </c>
      <c r="AG18" s="209"/>
      <c r="AH18" s="209"/>
      <c r="AI18" s="209">
        <v>1.95000004768372</v>
      </c>
      <c r="AJ18" s="209">
        <v>1.55999994277954</v>
      </c>
      <c r="AK18" s="215">
        <v>1.49751079082489</v>
      </c>
      <c r="AL18" s="215">
        <v>1.38246369361877</v>
      </c>
      <c r="AM18" s="215">
        <v>1.49751079082489</v>
      </c>
      <c r="AN18" s="215">
        <v>1.38246369361877</v>
      </c>
      <c r="AO18" s="215">
        <v>1.38246369361877</v>
      </c>
      <c r="AP18" s="220"/>
    </row>
    <row r="19" ht="14.5" spans="2:42">
      <c r="B19" s="210"/>
      <c r="C19" s="204" t="s">
        <v>433</v>
      </c>
      <c r="D19" s="205"/>
      <c r="E19" s="211"/>
      <c r="F19" s="211"/>
      <c r="G19" s="211"/>
      <c r="H19" s="211"/>
      <c r="I19" s="211"/>
      <c r="J19" s="211">
        <v>1.37999999523163</v>
      </c>
      <c r="K19" s="211"/>
      <c r="L19" s="211">
        <v>1.55999994277954</v>
      </c>
      <c r="M19" s="211"/>
      <c r="N19" s="211"/>
      <c r="O19" s="211"/>
      <c r="P19" s="211"/>
      <c r="Q19" s="211"/>
      <c r="R19" s="211"/>
      <c r="S19" s="211"/>
      <c r="T19" s="211"/>
      <c r="U19" s="211">
        <v>2.06279063224793</v>
      </c>
      <c r="V19" s="211"/>
      <c r="W19" s="211"/>
      <c r="X19" s="211"/>
      <c r="Y19" s="211"/>
      <c r="Z19" s="211"/>
      <c r="AA19" s="211"/>
      <c r="AB19" s="211">
        <v>1.33000004291534</v>
      </c>
      <c r="AC19" s="211"/>
      <c r="AD19" s="211">
        <v>1.9665447473526</v>
      </c>
      <c r="AE19" s="211">
        <v>1.49751079082489</v>
      </c>
      <c r="AF19" s="211"/>
      <c r="AG19" s="211">
        <v>1.45347416400909</v>
      </c>
      <c r="AH19" s="211"/>
      <c r="AI19" s="211"/>
      <c r="AJ19" s="211">
        <v>1.55999994277954</v>
      </c>
      <c r="AK19" s="216"/>
      <c r="AL19" s="216"/>
      <c r="AM19" s="216"/>
      <c r="AN19" s="216"/>
      <c r="AO19" s="216"/>
      <c r="AP19" s="220"/>
    </row>
    <row r="20" ht="14.5" spans="2:42">
      <c r="B20" s="212" t="s">
        <v>434</v>
      </c>
      <c r="C20" s="213" t="s">
        <v>429</v>
      </c>
      <c r="D20" s="213"/>
      <c r="E20" s="214">
        <v>12.6966866442624</v>
      </c>
      <c r="F20" s="214">
        <v>3.61771635870251</v>
      </c>
      <c r="G20" s="214">
        <v>14.9022221025332</v>
      </c>
      <c r="H20" s="214">
        <v>5.02346837313182</v>
      </c>
      <c r="I20" s="214">
        <v>4.02497135146792</v>
      </c>
      <c r="J20" s="214">
        <v>9.7457023667069</v>
      </c>
      <c r="K20" s="214">
        <v>6.29397841624998</v>
      </c>
      <c r="L20" s="214">
        <v>5.7247237084121</v>
      </c>
      <c r="M20" s="214">
        <v>10.89725621128</v>
      </c>
      <c r="N20" s="214">
        <v>6.24762432277203</v>
      </c>
      <c r="O20" s="214">
        <v>10.9571652914526</v>
      </c>
      <c r="P20" s="214">
        <v>8.25504654752507</v>
      </c>
      <c r="Q20" s="214">
        <v>6.47320298362691</v>
      </c>
      <c r="R20" s="214">
        <v>10.1545306337892</v>
      </c>
      <c r="S20" s="214">
        <v>9.94893860395695</v>
      </c>
      <c r="T20" s="214">
        <v>11.9939457939344</v>
      </c>
      <c r="U20" s="214">
        <v>7.07856477727854</v>
      </c>
      <c r="V20" s="214">
        <v>7.50224336546308</v>
      </c>
      <c r="W20" s="214">
        <v>13.305331947125</v>
      </c>
      <c r="X20" s="214">
        <v>5.24299190033278</v>
      </c>
      <c r="Y20" s="214">
        <v>10.4740889501004</v>
      </c>
      <c r="Z20" s="214">
        <v>12.0025614776756</v>
      </c>
      <c r="AA20" s="214">
        <v>1.2047109936611</v>
      </c>
      <c r="AB20" s="214">
        <v>11.1014949066107</v>
      </c>
      <c r="AC20" s="214">
        <v>12.5918065825233</v>
      </c>
      <c r="AD20" s="214">
        <v>11.6665969090522</v>
      </c>
      <c r="AE20" s="214">
        <v>13.5666403308729</v>
      </c>
      <c r="AF20" s="214">
        <v>5.68297807152776</v>
      </c>
      <c r="AG20" s="214">
        <v>12.8799721784803</v>
      </c>
      <c r="AH20" s="214">
        <v>11.184902755916</v>
      </c>
      <c r="AI20" s="214">
        <v>8.03617988814009</v>
      </c>
      <c r="AJ20" s="214">
        <v>6.29082448830606</v>
      </c>
      <c r="AK20" s="215">
        <v>6.47320298362691</v>
      </c>
      <c r="AL20" s="217">
        <v>10.1545306337892</v>
      </c>
      <c r="AM20" s="215">
        <v>6.47320298362691</v>
      </c>
      <c r="AN20" s="217">
        <v>10.1545306337892</v>
      </c>
      <c r="AO20" s="217">
        <v>10.1545306337892</v>
      </c>
      <c r="AP20" s="221">
        <v>5.78365624093317</v>
      </c>
    </row>
    <row r="21" ht="14.5" spans="2:42">
      <c r="B21" s="212"/>
      <c r="C21" s="213" t="s">
        <v>230</v>
      </c>
      <c r="D21" s="213"/>
      <c r="E21" s="214"/>
      <c r="F21" s="214"/>
      <c r="G21" s="214">
        <v>2.41818939208984</v>
      </c>
      <c r="H21" s="214"/>
      <c r="I21" s="214">
        <v>0.978580942153931</v>
      </c>
      <c r="J21" s="214">
        <v>1.68059427261353</v>
      </c>
      <c r="K21" s="214"/>
      <c r="L21" s="214">
        <v>0.714037237167358</v>
      </c>
      <c r="M21" s="214">
        <v>2.00552333831787</v>
      </c>
      <c r="N21" s="214">
        <v>0.895789728164673</v>
      </c>
      <c r="O21" s="214">
        <v>1.68177093505859</v>
      </c>
      <c r="P21" s="214">
        <v>1.08011197090149</v>
      </c>
      <c r="Q21" s="214">
        <v>1.52727527618408</v>
      </c>
      <c r="R21" s="214">
        <v>2.7867569732666</v>
      </c>
      <c r="S21" s="214">
        <v>1.71564126968384</v>
      </c>
      <c r="T21" s="214">
        <v>4.53934982299805</v>
      </c>
      <c r="U21" s="214">
        <v>1.34883460998535</v>
      </c>
      <c r="V21" s="214">
        <v>1.35745162963867</v>
      </c>
      <c r="W21" s="214">
        <v>3.31235004425049</v>
      </c>
      <c r="X21" s="214">
        <v>0.858355627059937</v>
      </c>
      <c r="Y21" s="214">
        <v>1.99585849761963</v>
      </c>
      <c r="Z21" s="214">
        <v>1.94766033172607</v>
      </c>
      <c r="AA21" s="214"/>
      <c r="AB21" s="214">
        <v>1.82401330947876</v>
      </c>
      <c r="AC21" s="214">
        <v>2.87528343200684</v>
      </c>
      <c r="AD21" s="214">
        <v>2.28312622070312</v>
      </c>
      <c r="AE21" s="214"/>
      <c r="AF21" s="214">
        <v>1.27366680145264</v>
      </c>
      <c r="AG21" s="214">
        <v>1.97689477920532</v>
      </c>
      <c r="AH21" s="214">
        <v>1.92983709335327</v>
      </c>
      <c r="AI21" s="214"/>
      <c r="AJ21" s="214">
        <v>0.904126033782959</v>
      </c>
      <c r="AK21" s="215">
        <v>1.52727527618408</v>
      </c>
      <c r="AL21" s="218">
        <v>2.7867569732666</v>
      </c>
      <c r="AM21" s="215">
        <v>1.52727527618408</v>
      </c>
      <c r="AN21" s="218">
        <v>2.7867569732666</v>
      </c>
      <c r="AO21" s="218">
        <v>2.7867569732666</v>
      </c>
      <c r="AP21" s="22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199">
        <f t="shared" ref="F7:L7" si="0">(15.1*10^9/1394*1000)*(100-15.9)/100/1000000/1000</f>
        <v>9.10982783357245</v>
      </c>
      <c r="G7" s="199">
        <f t="shared" si="0"/>
        <v>9.10982783357245</v>
      </c>
      <c r="H7" s="199">
        <f t="shared" si="0"/>
        <v>9.10982783357245</v>
      </c>
      <c r="I7" s="199">
        <f t="shared" si="0"/>
        <v>9.10982783357245</v>
      </c>
      <c r="J7" s="199">
        <f t="shared" si="0"/>
        <v>9.10982783357245</v>
      </c>
      <c r="K7" s="199">
        <f t="shared" si="0"/>
        <v>9.10982783357245</v>
      </c>
      <c r="L7" s="199">
        <f t="shared" si="0"/>
        <v>9.10982783357245</v>
      </c>
      <c r="M7" s="54"/>
      <c r="N7" t="s">
        <v>439</v>
      </c>
    </row>
    <row r="8" ht="14.5" spans="3:13">
      <c r="C8" s="52" t="s">
        <v>440</v>
      </c>
      <c r="D8" s="52" t="s">
        <v>441</v>
      </c>
      <c r="E8" s="52" t="s">
        <v>442</v>
      </c>
      <c r="F8" s="199">
        <f t="shared" ref="F8:L8" si="1">(15.1*10^9/1394*1000)*(100-15.9)/100/1000000/1000</f>
        <v>9.10982783357245</v>
      </c>
      <c r="G8" s="199">
        <f t="shared" si="1"/>
        <v>9.10982783357245</v>
      </c>
      <c r="H8" s="199">
        <f t="shared" si="1"/>
        <v>9.10982783357245</v>
      </c>
      <c r="I8" s="199">
        <f t="shared" si="1"/>
        <v>9.10982783357245</v>
      </c>
      <c r="J8" s="199">
        <f t="shared" si="1"/>
        <v>9.10982783357245</v>
      </c>
      <c r="K8" s="199">
        <f t="shared" si="1"/>
        <v>9.10982783357245</v>
      </c>
      <c r="L8" s="199">
        <f t="shared" si="1"/>
        <v>9.10982783357245</v>
      </c>
      <c r="M8" s="54"/>
    </row>
    <row r="9" ht="14.5" spans="3:13">
      <c r="C9" s="52" t="s">
        <v>443</v>
      </c>
      <c r="D9" s="52" t="s">
        <v>76</v>
      </c>
      <c r="E9" s="52" t="s">
        <v>444</v>
      </c>
      <c r="F9" s="199">
        <f t="shared" ref="F9:L9" si="2">(15.1*10^9/1394*1000)*(100-15.9)/100/1000000/1000</f>
        <v>9.10982783357245</v>
      </c>
      <c r="G9" s="199">
        <f t="shared" si="2"/>
        <v>9.10982783357245</v>
      </c>
      <c r="H9" s="199">
        <f t="shared" si="2"/>
        <v>9.10982783357245</v>
      </c>
      <c r="I9" s="199">
        <f t="shared" si="2"/>
        <v>9.10982783357245</v>
      </c>
      <c r="J9" s="199">
        <f t="shared" si="2"/>
        <v>9.10982783357245</v>
      </c>
      <c r="K9" s="199">
        <f t="shared" si="2"/>
        <v>9.10982783357245</v>
      </c>
      <c r="L9" s="199">
        <f t="shared" si="2"/>
        <v>9.10982783357245</v>
      </c>
      <c r="M9" s="54"/>
    </row>
    <row r="10" ht="14.5" spans="3:13">
      <c r="C10" s="52" t="s">
        <v>445</v>
      </c>
      <c r="D10" s="52" t="s">
        <v>441</v>
      </c>
      <c r="E10" s="52" t="s">
        <v>446</v>
      </c>
      <c r="F10" s="199">
        <f t="shared" ref="F10:L10" si="3">(15.1*10^9/1394*1000)*(100-15.9)/100/1000000/1000</f>
        <v>9.10982783357245</v>
      </c>
      <c r="G10" s="199">
        <f t="shared" si="3"/>
        <v>9.10982783357245</v>
      </c>
      <c r="H10" s="199">
        <f t="shared" si="3"/>
        <v>9.10982783357245</v>
      </c>
      <c r="I10" s="199">
        <f t="shared" si="3"/>
        <v>9.10982783357245</v>
      </c>
      <c r="J10" s="199">
        <f t="shared" si="3"/>
        <v>9.10982783357245</v>
      </c>
      <c r="K10" s="199">
        <f t="shared" si="3"/>
        <v>9.10982783357245</v>
      </c>
      <c r="L10" s="199">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tabSelected="1" zoomScale="55" zoomScaleNormal="55" topLeftCell="N25" workbookViewId="0">
      <selection activeCell="W54" sqref="W54"/>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164</v>
      </c>
      <c r="F2" s="137" t="s">
        <v>15</v>
      </c>
      <c r="G2" s="137" t="s">
        <v>16</v>
      </c>
      <c r="H2" s="137" t="s">
        <v>17</v>
      </c>
      <c r="I2" s="137" t="s">
        <v>18</v>
      </c>
      <c r="J2" s="137" t="s">
        <v>19</v>
      </c>
      <c r="K2" s="137" t="s">
        <v>20</v>
      </c>
      <c r="L2" s="137" t="s">
        <v>227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f>
        <v>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f>
        <v>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79"/>
      <c r="AL31" s="179"/>
      <c r="AM31" s="179"/>
      <c r="AN31" s="180"/>
      <c r="AO31" s="179"/>
      <c r="AX31" s="183"/>
      <c r="AY31" s="183"/>
      <c r="AZ31" s="183"/>
      <c r="BA31" s="183"/>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1"/>
      <c r="AO32" s="149"/>
    </row>
    <row r="33" s="74" customFormat="1" ht="14.5" spans="1:41">
      <c r="A33" s="134"/>
      <c r="B33" s="155" t="s">
        <v>461</v>
      </c>
      <c r="C33" s="156" t="s">
        <v>441</v>
      </c>
      <c r="D33" s="156" t="s">
        <v>469</v>
      </c>
      <c r="E33" s="157">
        <f>AA10</f>
        <v>0.265957446808511</v>
      </c>
      <c r="F33" s="157">
        <f t="shared" ref="F33:K33" si="8">E33</f>
        <v>0.265957446808511</v>
      </c>
      <c r="G33" s="157">
        <f t="shared" si="8"/>
        <v>0.265957446808511</v>
      </c>
      <c r="H33" s="157">
        <f t="shared" si="8"/>
        <v>0.265957446808511</v>
      </c>
      <c r="I33" s="157">
        <f t="shared" si="8"/>
        <v>0.265957446808511</v>
      </c>
      <c r="J33" s="157">
        <f t="shared" si="8"/>
        <v>0.265957446808511</v>
      </c>
      <c r="K33" s="157">
        <f t="shared" si="8"/>
        <v>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v>0</v>
      </c>
      <c r="AE35" s="176">
        <f t="shared" ref="AE35:AJ35" si="13">AD35</f>
        <v>0</v>
      </c>
      <c r="AF35" s="176">
        <f t="shared" si="13"/>
        <v>0</v>
      </c>
      <c r="AG35" s="176">
        <f t="shared" si="13"/>
        <v>0</v>
      </c>
      <c r="AH35" s="176">
        <f t="shared" si="13"/>
        <v>0</v>
      </c>
      <c r="AI35" s="176">
        <f t="shared" si="13"/>
        <v>0</v>
      </c>
      <c r="AJ35" s="176">
        <f t="shared" si="13"/>
        <v>0</v>
      </c>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6">
        <v>0.3</v>
      </c>
      <c r="AE36" s="176">
        <f t="shared" ref="AE36:AJ36" si="14">AD36</f>
        <v>0.3</v>
      </c>
      <c r="AF36" s="176">
        <f t="shared" si="14"/>
        <v>0.3</v>
      </c>
      <c r="AG36" s="176">
        <f t="shared" si="14"/>
        <v>0.3</v>
      </c>
      <c r="AH36" s="176">
        <f t="shared" si="14"/>
        <v>0.3</v>
      </c>
      <c r="AI36" s="176">
        <f t="shared" si="14"/>
        <v>0.3</v>
      </c>
      <c r="AJ36" s="176">
        <f t="shared" si="14"/>
        <v>0.3</v>
      </c>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6">
        <v>0.4</v>
      </c>
      <c r="AE37" s="176">
        <f t="shared" ref="AE37:AJ37" si="15">AD37</f>
        <v>0.4</v>
      </c>
      <c r="AF37" s="176">
        <f t="shared" si="15"/>
        <v>0.4</v>
      </c>
      <c r="AG37" s="176">
        <f t="shared" si="15"/>
        <v>0.4</v>
      </c>
      <c r="AH37" s="176">
        <f t="shared" si="15"/>
        <v>0.4</v>
      </c>
      <c r="AI37" s="176">
        <f t="shared" si="15"/>
        <v>0.4</v>
      </c>
      <c r="AJ37" s="176">
        <f t="shared" si="15"/>
        <v>0.4</v>
      </c>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0.467289719626168</v>
      </c>
      <c r="F38" s="157">
        <f t="shared" ref="F38:K38" si="16">E38</f>
        <v>0.467289719626168</v>
      </c>
      <c r="G38" s="157">
        <f t="shared" si="16"/>
        <v>0.467289719626168</v>
      </c>
      <c r="H38" s="157">
        <f t="shared" si="16"/>
        <v>0.467289719626168</v>
      </c>
      <c r="I38" s="157">
        <f t="shared" si="16"/>
        <v>0.467289719626168</v>
      </c>
      <c r="J38" s="157">
        <f t="shared" si="16"/>
        <v>0.467289719626168</v>
      </c>
      <c r="K38" s="157">
        <f t="shared" si="16"/>
        <v>0.467289719626168</v>
      </c>
      <c r="L38" s="149"/>
      <c r="M38" s="156" t="s">
        <v>465</v>
      </c>
      <c r="N38" s="156" t="s">
        <v>76</v>
      </c>
      <c r="O38" s="156" t="s">
        <v>470</v>
      </c>
      <c r="P38" s="176">
        <f t="shared" ref="P38" si="17">C47/(C47+C48)</f>
        <v>0</v>
      </c>
      <c r="Q38" s="176">
        <f t="shared" ref="Q38" si="18">D47/(D47+D48)</f>
        <v>0.0130718954248366</v>
      </c>
      <c r="R38" s="176">
        <f t="shared" ref="R38" si="19">E47/(E47+E48)</f>
        <v>0.00454545454545455</v>
      </c>
      <c r="S38" s="176">
        <f t="shared" ref="S38" si="20">F47/(F47+F48)</f>
        <v>0.0597014925373134</v>
      </c>
      <c r="T38" s="176">
        <f t="shared" ref="T38" si="21">G47/(G47+G48)</f>
        <v>0.0555555555555555</v>
      </c>
      <c r="U38" s="176">
        <f t="shared" ref="U38" si="22">H47/(H47+H48)</f>
        <v>0.0205128205128205</v>
      </c>
      <c r="V38" s="176">
        <f t="shared" ref="V38" si="23">I47/(I47+I48)</f>
        <v>0.00485436893203884</v>
      </c>
      <c r="W38" s="149"/>
      <c r="X38" s="149"/>
      <c r="Y38" s="149"/>
      <c r="Z38" s="149"/>
      <c r="AA38" s="156" t="s">
        <v>465</v>
      </c>
      <c r="AB38" s="156" t="s">
        <v>76</v>
      </c>
      <c r="AC38" s="156" t="s">
        <v>470</v>
      </c>
      <c r="AD38" s="176">
        <f t="shared" ref="AD38:AJ38" si="24">P38</f>
        <v>0</v>
      </c>
      <c r="AE38" s="176">
        <f t="shared" si="24"/>
        <v>0.0130718954248366</v>
      </c>
      <c r="AF38" s="176">
        <f t="shared" si="24"/>
        <v>0.00454545454545455</v>
      </c>
      <c r="AG38" s="176">
        <f t="shared" si="24"/>
        <v>0.0597014925373134</v>
      </c>
      <c r="AH38" s="176">
        <f t="shared" si="24"/>
        <v>0.0555555555555555</v>
      </c>
      <c r="AI38" s="176">
        <f t="shared" si="24"/>
        <v>0.0205128205128205</v>
      </c>
      <c r="AJ38" s="176">
        <f t="shared" si="24"/>
        <v>0.00485436893203884</v>
      </c>
      <c r="AK38" s="160"/>
      <c r="AL38" s="160"/>
      <c r="AM38" s="160"/>
      <c r="AN38" s="175"/>
      <c r="AO38" s="182"/>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5">1-Q38</f>
        <v>0.986928104575163</v>
      </c>
      <c r="R39" s="176">
        <f t="shared" ref="R39" si="26">1-R38</f>
        <v>0.995454545454545</v>
      </c>
      <c r="S39" s="176">
        <f t="shared" ref="S39" si="27">1-S38</f>
        <v>0.940298507462687</v>
      </c>
      <c r="T39" s="176">
        <f t="shared" ref="T39" si="28">1-T38</f>
        <v>0.944444444444444</v>
      </c>
      <c r="U39" s="176">
        <f t="shared" ref="U39" si="29">1-U38</f>
        <v>0.979487179487179</v>
      </c>
      <c r="V39" s="176">
        <f t="shared" ref="V39" si="30">1-V38</f>
        <v>0.995145631067961</v>
      </c>
      <c r="AA39" s="156"/>
      <c r="AB39" s="156" t="s">
        <v>441</v>
      </c>
      <c r="AC39" s="156"/>
      <c r="AD39" s="176">
        <v>0.3</v>
      </c>
      <c r="AE39" s="176">
        <f t="shared" ref="AE39:AJ39" si="31">AD39</f>
        <v>0.3</v>
      </c>
      <c r="AF39" s="176">
        <f t="shared" si="31"/>
        <v>0.3</v>
      </c>
      <c r="AG39" s="176">
        <f t="shared" si="31"/>
        <v>0.3</v>
      </c>
      <c r="AH39" s="176">
        <f t="shared" si="31"/>
        <v>0.3</v>
      </c>
      <c r="AI39" s="176">
        <f t="shared" si="31"/>
        <v>0.3</v>
      </c>
      <c r="AJ39" s="176">
        <f t="shared" si="31"/>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v>0</v>
      </c>
      <c r="AE40" s="176">
        <f t="shared" ref="AE40:AJ40" si="32">AD40</f>
        <v>0</v>
      </c>
      <c r="AF40" s="176">
        <f t="shared" si="32"/>
        <v>0</v>
      </c>
      <c r="AG40" s="176">
        <f t="shared" si="32"/>
        <v>0</v>
      </c>
      <c r="AH40" s="176">
        <f t="shared" si="32"/>
        <v>0</v>
      </c>
      <c r="AI40" s="176">
        <f t="shared" si="32"/>
        <v>0</v>
      </c>
      <c r="AJ40" s="176">
        <f t="shared" si="32"/>
        <v>0</v>
      </c>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33">Q36</f>
        <v>0</v>
      </c>
      <c r="R41" s="43">
        <f t="shared" si="33"/>
        <v>0</v>
      </c>
      <c r="S41" s="43">
        <f t="shared" si="33"/>
        <v>0</v>
      </c>
      <c r="T41" s="43">
        <f t="shared" si="33"/>
        <v>0</v>
      </c>
      <c r="U41" s="43">
        <f t="shared" si="33"/>
        <v>0</v>
      </c>
      <c r="V41" s="43">
        <f t="shared" si="33"/>
        <v>0</v>
      </c>
      <c r="W41" s="86"/>
      <c r="X41" s="86"/>
      <c r="Y41" s="86"/>
      <c r="Z41" s="86"/>
      <c r="AA41" s="43"/>
      <c r="AB41" s="43" t="str">
        <f>AB36</f>
        <v>SYNH2CT</v>
      </c>
      <c r="AC41" s="43"/>
      <c r="AD41" s="176">
        <v>0.3</v>
      </c>
      <c r="AE41" s="176">
        <f t="shared" ref="AE41:AJ41" si="34">AD41</f>
        <v>0.3</v>
      </c>
      <c r="AF41" s="176">
        <f t="shared" si="34"/>
        <v>0.3</v>
      </c>
      <c r="AG41" s="176">
        <f t="shared" si="34"/>
        <v>0.3</v>
      </c>
      <c r="AH41" s="176">
        <f t="shared" si="34"/>
        <v>0.3</v>
      </c>
      <c r="AI41" s="176">
        <f t="shared" si="34"/>
        <v>0.3</v>
      </c>
      <c r="AJ41" s="176">
        <f t="shared" si="34"/>
        <v>0.3</v>
      </c>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5">Q41</f>
        <v>0</v>
      </c>
      <c r="R42" s="43">
        <f t="shared" si="35"/>
        <v>0</v>
      </c>
      <c r="S42" s="43">
        <f t="shared" si="35"/>
        <v>0</v>
      </c>
      <c r="T42" s="43">
        <f t="shared" si="35"/>
        <v>0</v>
      </c>
      <c r="U42" s="43">
        <f t="shared" si="35"/>
        <v>0</v>
      </c>
      <c r="V42" s="43">
        <f t="shared" si="35"/>
        <v>0</v>
      </c>
      <c r="W42" s="86"/>
      <c r="X42" s="86"/>
      <c r="Y42" s="86"/>
      <c r="Z42" s="86"/>
      <c r="AA42" s="86"/>
      <c r="AB42" s="74" t="str">
        <f>N42</f>
        <v>WOOD</v>
      </c>
      <c r="AC42" s="86"/>
      <c r="AD42" s="176">
        <v>0.4</v>
      </c>
      <c r="AE42" s="176">
        <f t="shared" ref="AE42:AJ42" si="36">AD42</f>
        <v>0.4</v>
      </c>
      <c r="AF42" s="176">
        <f t="shared" si="36"/>
        <v>0.4</v>
      </c>
      <c r="AG42" s="176">
        <f t="shared" si="36"/>
        <v>0.4</v>
      </c>
      <c r="AH42" s="176">
        <f t="shared" si="36"/>
        <v>0.4</v>
      </c>
      <c r="AI42" s="176">
        <f t="shared" si="36"/>
        <v>0.4</v>
      </c>
      <c r="AJ42" s="176">
        <f t="shared" si="36"/>
        <v>0.4</v>
      </c>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7">F11/1000</f>
        <v>0</v>
      </c>
      <c r="D45" s="115">
        <f t="shared" si="37"/>
        <v>0</v>
      </c>
      <c r="E45" s="115">
        <f t="shared" si="37"/>
        <v>0</v>
      </c>
      <c r="F45" s="115">
        <f t="shared" si="37"/>
        <v>0</v>
      </c>
      <c r="G45" s="115">
        <f t="shared" si="37"/>
        <v>0</v>
      </c>
      <c r="H45" s="115">
        <f t="shared" si="37"/>
        <v>0</v>
      </c>
      <c r="I45" s="115">
        <f t="shared" si="37"/>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7"/>
        <v>0.06768</v>
      </c>
      <c r="D46" s="115">
        <f t="shared" si="37"/>
        <v>0.32148</v>
      </c>
      <c r="E46" s="115">
        <f t="shared" si="37"/>
        <v>0.49068</v>
      </c>
      <c r="F46" s="115">
        <f t="shared" si="37"/>
        <v>0.06768</v>
      </c>
      <c r="G46" s="115">
        <f t="shared" si="37"/>
        <v>0.01692</v>
      </c>
      <c r="H46" s="115">
        <f t="shared" si="37"/>
        <v>0.1692</v>
      </c>
      <c r="I46" s="115">
        <f t="shared" si="37"/>
        <v>0.45684</v>
      </c>
      <c r="M46" s="115"/>
      <c r="N46" s="52" t="s">
        <v>438</v>
      </c>
      <c r="O46" s="115">
        <f>C45</f>
        <v>0</v>
      </c>
      <c r="P46" s="115">
        <f t="shared" ref="P46:U49" si="38">D45</f>
        <v>0</v>
      </c>
      <c r="Q46" s="115">
        <f t="shared" si="38"/>
        <v>0</v>
      </c>
      <c r="R46" s="115">
        <f t="shared" si="38"/>
        <v>0</v>
      </c>
      <c r="S46" s="115">
        <f t="shared" si="38"/>
        <v>0</v>
      </c>
      <c r="T46" s="115">
        <f t="shared" si="38"/>
        <v>0</v>
      </c>
      <c r="U46" s="115">
        <f t="shared" si="38"/>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9">F14/1000</f>
        <v>0</v>
      </c>
      <c r="D47" s="115">
        <f t="shared" si="39"/>
        <v>0.25004</v>
      </c>
      <c r="E47" s="115">
        <f t="shared" si="39"/>
        <v>0.12502</v>
      </c>
      <c r="F47" s="115">
        <f t="shared" si="39"/>
        <v>0.25004</v>
      </c>
      <c r="G47" s="115">
        <f t="shared" si="39"/>
        <v>0.06251</v>
      </c>
      <c r="H47" s="115">
        <f t="shared" si="39"/>
        <v>0.25004</v>
      </c>
      <c r="I47" s="115">
        <f t="shared" si="39"/>
        <v>0.12502</v>
      </c>
      <c r="M47" s="115"/>
      <c r="N47" s="52" t="s">
        <v>442</v>
      </c>
      <c r="O47" s="115">
        <f>C46</f>
        <v>0.06768</v>
      </c>
      <c r="P47" s="115">
        <f t="shared" si="38"/>
        <v>0.32148</v>
      </c>
      <c r="Q47" s="115">
        <f t="shared" si="38"/>
        <v>0.49068</v>
      </c>
      <c r="R47" s="115">
        <f t="shared" si="38"/>
        <v>0.06768</v>
      </c>
      <c r="S47" s="115">
        <f t="shared" si="38"/>
        <v>0.01692</v>
      </c>
      <c r="T47" s="115">
        <f t="shared" si="38"/>
        <v>0.1692</v>
      </c>
      <c r="U47" s="115">
        <f t="shared" si="38"/>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9"/>
        <v>8.1263</v>
      </c>
      <c r="D48" s="115">
        <f t="shared" si="39"/>
        <v>18.87802</v>
      </c>
      <c r="E48" s="115">
        <f t="shared" si="39"/>
        <v>27.37938</v>
      </c>
      <c r="F48" s="115">
        <f t="shared" si="39"/>
        <v>3.93813</v>
      </c>
      <c r="G48" s="115">
        <f t="shared" si="39"/>
        <v>1.06267</v>
      </c>
      <c r="H48" s="115">
        <f t="shared" si="39"/>
        <v>11.93941</v>
      </c>
      <c r="I48" s="115">
        <f t="shared" si="39"/>
        <v>25.6291</v>
      </c>
      <c r="M48" s="115"/>
      <c r="N48" s="52" t="s">
        <v>444</v>
      </c>
      <c r="O48" s="115">
        <f t="shared" ref="O48:O49" si="40">C47</f>
        <v>0</v>
      </c>
      <c r="P48" s="115">
        <f t="shared" si="38"/>
        <v>0.25004</v>
      </c>
      <c r="Q48" s="115">
        <f t="shared" si="38"/>
        <v>0.12502</v>
      </c>
      <c r="R48" s="115">
        <f t="shared" si="38"/>
        <v>0.25004</v>
      </c>
      <c r="S48" s="115">
        <f t="shared" si="38"/>
        <v>0.06251</v>
      </c>
      <c r="T48" s="115">
        <f t="shared" si="38"/>
        <v>0.25004</v>
      </c>
      <c r="U48" s="115">
        <f t="shared" si="38"/>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40"/>
        <v>8.1263</v>
      </c>
      <c r="P49" s="115">
        <f t="shared" si="38"/>
        <v>18.87802</v>
      </c>
      <c r="Q49" s="115">
        <f t="shared" si="38"/>
        <v>27.37938</v>
      </c>
      <c r="R49" s="115">
        <f t="shared" si="38"/>
        <v>3.93813</v>
      </c>
      <c r="S49" s="115">
        <f t="shared" si="38"/>
        <v>1.06267</v>
      </c>
      <c r="T49" s="115">
        <f t="shared" si="38"/>
        <v>11.93941</v>
      </c>
      <c r="U49" s="115">
        <f t="shared" si="38"/>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41">D45+D46</f>
        <v>0.32148</v>
      </c>
      <c r="E53" s="63">
        <f t="shared" si="41"/>
        <v>0.49068</v>
      </c>
      <c r="F53" s="63">
        <f t="shared" si="41"/>
        <v>0.06768</v>
      </c>
      <c r="G53" s="63">
        <f t="shared" si="41"/>
        <v>0.01692</v>
      </c>
      <c r="H53" s="63">
        <f t="shared" si="41"/>
        <v>0.1692</v>
      </c>
      <c r="I53" s="63">
        <f t="shared" si="41"/>
        <v>0.45684</v>
      </c>
      <c r="M53" s="48" t="str">
        <f>B33</f>
        <v>TRA_Avi_Frt_00</v>
      </c>
      <c r="N53" s="63">
        <v>100</v>
      </c>
      <c r="O53" s="63">
        <f t="shared" ref="O53:T53" si="42">N53</f>
        <v>100</v>
      </c>
      <c r="P53" s="63">
        <f t="shared" si="42"/>
        <v>100</v>
      </c>
      <c r="Q53" s="63">
        <f t="shared" si="42"/>
        <v>100</v>
      </c>
      <c r="R53" s="63">
        <f t="shared" si="42"/>
        <v>100</v>
      </c>
      <c r="S53" s="63">
        <f t="shared" si="42"/>
        <v>100</v>
      </c>
      <c r="T53" s="63">
        <f t="shared" si="42"/>
        <v>100</v>
      </c>
      <c r="V53" s="48" t="s">
        <v>461</v>
      </c>
      <c r="W53" s="63">
        <v>50</v>
      </c>
      <c r="X53" s="63">
        <f t="shared" ref="X53:AC53" si="43">W53</f>
        <v>50</v>
      </c>
      <c r="Y53" s="63">
        <f t="shared" si="43"/>
        <v>50</v>
      </c>
      <c r="Z53" s="63">
        <f t="shared" si="43"/>
        <v>50</v>
      </c>
      <c r="AA53" s="63">
        <f t="shared" si="43"/>
        <v>50</v>
      </c>
      <c r="AB53" s="63">
        <f t="shared" si="43"/>
        <v>50</v>
      </c>
      <c r="AC53" s="63">
        <f t="shared" si="43"/>
        <v>50</v>
      </c>
    </row>
    <row r="54" ht="14.5" spans="2:29">
      <c r="B54" s="48" t="s">
        <v>470</v>
      </c>
      <c r="C54" s="63">
        <f>C47+C48</f>
        <v>8.1263</v>
      </c>
      <c r="D54" s="63">
        <f t="shared" ref="D54:I54" si="44">D47+D48</f>
        <v>19.12806</v>
      </c>
      <c r="E54" s="63">
        <f t="shared" si="44"/>
        <v>27.5044</v>
      </c>
      <c r="F54" s="63">
        <f t="shared" si="44"/>
        <v>4.18817</v>
      </c>
      <c r="G54" s="63">
        <f t="shared" si="44"/>
        <v>1.12518</v>
      </c>
      <c r="H54" s="63">
        <f t="shared" si="44"/>
        <v>12.18945</v>
      </c>
      <c r="I54" s="63">
        <f t="shared" si="44"/>
        <v>25.75412</v>
      </c>
      <c r="M54" s="48" t="str">
        <f>B38</f>
        <v>TRA_Avi_Pas_00</v>
      </c>
      <c r="N54" s="63">
        <v>100</v>
      </c>
      <c r="O54" s="63">
        <f t="shared" ref="O54:T54" si="45">N54</f>
        <v>100</v>
      </c>
      <c r="P54" s="63">
        <f t="shared" si="45"/>
        <v>100</v>
      </c>
      <c r="Q54" s="63">
        <f t="shared" si="45"/>
        <v>100</v>
      </c>
      <c r="R54" s="63">
        <f t="shared" si="45"/>
        <v>100</v>
      </c>
      <c r="S54" s="63">
        <f t="shared" si="45"/>
        <v>100</v>
      </c>
      <c r="T54" s="63">
        <f t="shared" si="45"/>
        <v>100</v>
      </c>
      <c r="V54" s="48" t="s">
        <v>465</v>
      </c>
      <c r="W54" s="63">
        <f t="shared" ref="W54:AC54" si="46">W53</f>
        <v>50</v>
      </c>
      <c r="X54" s="63">
        <f t="shared" si="46"/>
        <v>50</v>
      </c>
      <c r="Y54" s="63">
        <f t="shared" si="46"/>
        <v>50</v>
      </c>
      <c r="Z54" s="63">
        <f t="shared" si="46"/>
        <v>50</v>
      </c>
      <c r="AA54" s="63">
        <f t="shared" si="46"/>
        <v>50</v>
      </c>
      <c r="AB54" s="63">
        <f t="shared" si="46"/>
        <v>50</v>
      </c>
      <c r="AC54" s="63">
        <f t="shared" si="46"/>
        <v>50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4"/>
      <c r="F67" s="123"/>
      <c r="G67" s="123"/>
      <c r="H67" s="123"/>
      <c r="I67" s="123"/>
      <c r="J67" s="123"/>
      <c r="K67" s="123"/>
      <c r="M67" s="195"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6" t="s">
        <v>483</v>
      </c>
    </row>
    <row r="69" s="133" customFormat="1" ht="14.5" spans="1:11">
      <c r="A69" s="164"/>
      <c r="B69" s="126" t="s">
        <v>437</v>
      </c>
      <c r="C69" s="126" t="s">
        <v>76</v>
      </c>
      <c r="D69" s="126" t="s">
        <v>438</v>
      </c>
      <c r="E69" s="185">
        <v>57</v>
      </c>
      <c r="F69" s="185">
        <v>57</v>
      </c>
      <c r="G69" s="185">
        <v>57</v>
      </c>
      <c r="H69" s="185">
        <v>57</v>
      </c>
      <c r="I69" s="185">
        <v>57</v>
      </c>
      <c r="J69" s="185">
        <v>57</v>
      </c>
      <c r="K69" s="185">
        <v>57</v>
      </c>
    </row>
    <row r="70" s="133" customFormat="1" ht="14.5" spans="1:14">
      <c r="A70" s="164"/>
      <c r="B70" s="126" t="s">
        <v>440</v>
      </c>
      <c r="C70" s="126" t="s">
        <v>441</v>
      </c>
      <c r="D70" s="126" t="s">
        <v>442</v>
      </c>
      <c r="E70" s="185">
        <v>57</v>
      </c>
      <c r="F70" s="185">
        <v>57</v>
      </c>
      <c r="G70" s="185">
        <v>57</v>
      </c>
      <c r="H70" s="185">
        <v>57</v>
      </c>
      <c r="I70" s="185">
        <v>57</v>
      </c>
      <c r="J70" s="185">
        <v>57</v>
      </c>
      <c r="K70" s="185">
        <v>57</v>
      </c>
      <c r="N70" s="195" t="s">
        <v>484</v>
      </c>
    </row>
    <row r="71" s="133" customFormat="1" ht="14.5" spans="1:14">
      <c r="A71" s="164"/>
      <c r="B71" s="126" t="s">
        <v>443</v>
      </c>
      <c r="C71" s="126" t="s">
        <v>76</v>
      </c>
      <c r="D71" s="126" t="s">
        <v>444</v>
      </c>
      <c r="E71" s="185">
        <v>168</v>
      </c>
      <c r="F71" s="185">
        <v>168</v>
      </c>
      <c r="G71" s="185">
        <v>168</v>
      </c>
      <c r="H71" s="185">
        <v>168</v>
      </c>
      <c r="I71" s="185">
        <v>168</v>
      </c>
      <c r="J71" s="185">
        <v>168</v>
      </c>
      <c r="K71" s="185">
        <v>168</v>
      </c>
      <c r="N71" s="195" t="s">
        <v>485</v>
      </c>
    </row>
    <row r="72" s="133" customFormat="1" ht="14.5" spans="1:11">
      <c r="A72" s="164"/>
      <c r="B72" s="126" t="s">
        <v>445</v>
      </c>
      <c r="C72" s="126" t="s">
        <v>441</v>
      </c>
      <c r="D72" s="126" t="s">
        <v>446</v>
      </c>
      <c r="E72" s="185">
        <v>168</v>
      </c>
      <c r="F72" s="185">
        <v>168</v>
      </c>
      <c r="G72" s="185">
        <v>168</v>
      </c>
      <c r="H72" s="185">
        <v>168</v>
      </c>
      <c r="I72" s="185">
        <v>168</v>
      </c>
      <c r="J72" s="185">
        <v>168</v>
      </c>
      <c r="K72" s="185">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4"/>
      <c r="F76" s="123"/>
      <c r="G76" s="123"/>
      <c r="H76" s="123"/>
      <c r="I76" s="123"/>
      <c r="J76" s="123"/>
      <c r="K76" s="123"/>
      <c r="M76" s="195"/>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6"/>
      <c r="N77" s="196" t="s">
        <v>488</v>
      </c>
    </row>
    <row r="78" s="133" customFormat="1" ht="14.5" spans="1:14">
      <c r="A78" s="164"/>
      <c r="B78" s="126" t="s">
        <v>437</v>
      </c>
      <c r="C78" s="126" t="s">
        <v>76</v>
      </c>
      <c r="D78" s="126" t="s">
        <v>438</v>
      </c>
      <c r="E78" s="127">
        <f>E80</f>
        <v>223.748035799686</v>
      </c>
      <c r="F78" s="127">
        <f t="shared" ref="F78:K78" si="47">F80</f>
        <v>223.748035799686</v>
      </c>
      <c r="G78" s="127">
        <f t="shared" si="47"/>
        <v>223.748035799686</v>
      </c>
      <c r="H78" s="127">
        <f t="shared" si="47"/>
        <v>223.748035799686</v>
      </c>
      <c r="I78" s="127">
        <f t="shared" si="47"/>
        <v>223.748035799686</v>
      </c>
      <c r="J78" s="127">
        <f t="shared" si="47"/>
        <v>223.748035799686</v>
      </c>
      <c r="K78" s="127">
        <f t="shared" si="47"/>
        <v>223.748035799686</v>
      </c>
      <c r="N78" s="195" t="s">
        <v>489</v>
      </c>
    </row>
    <row r="79" s="133" customFormat="1" ht="14.5" spans="1:14">
      <c r="A79" s="164"/>
      <c r="B79" s="126" t="s">
        <v>440</v>
      </c>
      <c r="C79" s="126" t="s">
        <v>441</v>
      </c>
      <c r="D79" s="126" t="s">
        <v>442</v>
      </c>
      <c r="E79" s="127">
        <f>E81</f>
        <v>223.748035799686</v>
      </c>
      <c r="F79" s="127">
        <f t="shared" ref="F79:K79" si="48">F81</f>
        <v>223.748035799686</v>
      </c>
      <c r="G79" s="127">
        <f t="shared" si="48"/>
        <v>223.748035799686</v>
      </c>
      <c r="H79" s="127">
        <f t="shared" si="48"/>
        <v>223.748035799686</v>
      </c>
      <c r="I79" s="127">
        <f t="shared" si="48"/>
        <v>223.748035799686</v>
      </c>
      <c r="J79" s="127">
        <f t="shared" si="48"/>
        <v>223.748035799686</v>
      </c>
      <c r="K79" s="127">
        <f t="shared" si="48"/>
        <v>223.748035799686</v>
      </c>
      <c r="N79" s="195"/>
    </row>
    <row r="80" s="133" customFormat="1" ht="14.5" spans="1:14">
      <c r="A80" s="164"/>
      <c r="B80" s="126" t="s">
        <v>443</v>
      </c>
      <c r="C80" s="126" t="s">
        <v>76</v>
      </c>
      <c r="D80" s="126" t="s">
        <v>444</v>
      </c>
      <c r="E80" s="185">
        <f>52.4*10^9/1394/E71/1000</f>
        <v>223.748035799686</v>
      </c>
      <c r="F80" s="185">
        <f t="shared" ref="F80:K80" si="49">52.4*10^9/1394/F71/1000</f>
        <v>223.748035799686</v>
      </c>
      <c r="G80" s="185">
        <f t="shared" si="49"/>
        <v>223.748035799686</v>
      </c>
      <c r="H80" s="185">
        <f t="shared" si="49"/>
        <v>223.748035799686</v>
      </c>
      <c r="I80" s="185">
        <f t="shared" si="49"/>
        <v>223.748035799686</v>
      </c>
      <c r="J80" s="185">
        <f t="shared" si="49"/>
        <v>223.748035799686</v>
      </c>
      <c r="K80" s="185">
        <f t="shared" si="49"/>
        <v>223.748035799686</v>
      </c>
      <c r="N80" s="195" t="s">
        <v>490</v>
      </c>
    </row>
    <row r="81" s="133" customFormat="1" ht="14.5" spans="1:14">
      <c r="A81" s="164"/>
      <c r="B81" s="126" t="s">
        <v>445</v>
      </c>
      <c r="C81" s="126" t="s">
        <v>441</v>
      </c>
      <c r="D81" s="126" t="s">
        <v>446</v>
      </c>
      <c r="E81" s="185">
        <f>52.4*10^9/1394/E72/1000</f>
        <v>223.748035799686</v>
      </c>
      <c r="F81" s="185">
        <f t="shared" ref="F81:K81" si="50">52.4*10^9/1394/F72/1000</f>
        <v>223.748035799686</v>
      </c>
      <c r="G81" s="185">
        <f t="shared" si="50"/>
        <v>223.748035799686</v>
      </c>
      <c r="H81" s="185">
        <f t="shared" si="50"/>
        <v>223.748035799686</v>
      </c>
      <c r="I81" s="185">
        <f t="shared" si="50"/>
        <v>223.748035799686</v>
      </c>
      <c r="J81" s="185">
        <f t="shared" si="50"/>
        <v>223.748035799686</v>
      </c>
      <c r="K81" s="185">
        <f t="shared" si="50"/>
        <v>223.748035799686</v>
      </c>
      <c r="N81" s="195" t="s">
        <v>491</v>
      </c>
    </row>
    <row r="82" s="133" customFormat="1" spans="1:14">
      <c r="A82" s="164"/>
      <c r="N82" s="197" t="s">
        <v>492</v>
      </c>
    </row>
    <row r="83" s="133" customFormat="1" spans="1:1">
      <c r="A83" s="164"/>
    </row>
    <row r="84" s="133" customFormat="1" spans="1:1">
      <c r="A84" s="164"/>
    </row>
    <row r="85" s="133" customFormat="1" ht="14.5" spans="1:11">
      <c r="A85" s="164"/>
      <c r="B85" s="165" t="s">
        <v>149</v>
      </c>
      <c r="C85" s="123"/>
      <c r="D85" s="166" t="s">
        <v>493</v>
      </c>
      <c r="E85" s="184"/>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6" t="s">
        <v>494</v>
      </c>
    </row>
    <row r="87" s="133" customFormat="1" ht="14.5" spans="1:11">
      <c r="A87" s="164"/>
      <c r="B87" s="126" t="s">
        <v>437</v>
      </c>
      <c r="C87" s="126" t="s">
        <v>76</v>
      </c>
      <c r="D87" s="126" t="s">
        <v>438</v>
      </c>
      <c r="E87" s="186">
        <f t="shared" ref="E87:K90" si="51">C45/E60/E69/E78*1000</f>
        <v>0</v>
      </c>
      <c r="F87" s="186">
        <f t="shared" si="51"/>
        <v>0</v>
      </c>
      <c r="G87" s="186">
        <f t="shared" si="51"/>
        <v>0</v>
      </c>
      <c r="H87" s="186">
        <f t="shared" si="51"/>
        <v>0</v>
      </c>
      <c r="I87" s="186">
        <f t="shared" si="51"/>
        <v>0</v>
      </c>
      <c r="J87" s="186">
        <f t="shared" si="51"/>
        <v>0</v>
      </c>
      <c r="K87" s="186">
        <f t="shared" si="51"/>
        <v>0</v>
      </c>
    </row>
    <row r="88" s="133" customFormat="1" ht="14.5" spans="1:11">
      <c r="A88" s="164"/>
      <c r="B88" s="126" t="s">
        <v>440</v>
      </c>
      <c r="C88" s="126" t="s">
        <v>441</v>
      </c>
      <c r="D88" s="126" t="s">
        <v>442</v>
      </c>
      <c r="E88" s="186">
        <f t="shared" si="51"/>
        <v>5.30672109280835</v>
      </c>
      <c r="F88" s="186">
        <f t="shared" si="51"/>
        <v>25.2069251908397</v>
      </c>
      <c r="G88" s="186">
        <f t="shared" si="51"/>
        <v>38.4737279228605</v>
      </c>
      <c r="H88" s="186">
        <f t="shared" si="51"/>
        <v>5.30672109280835</v>
      </c>
      <c r="I88" s="186">
        <f t="shared" si="51"/>
        <v>1.32668027320209</v>
      </c>
      <c r="J88" s="186">
        <f t="shared" si="51"/>
        <v>13.2668027320209</v>
      </c>
      <c r="K88" s="186">
        <f t="shared" si="51"/>
        <v>35.8203673764564</v>
      </c>
    </row>
    <row r="89" s="133" customFormat="1" ht="14.5" spans="1:11">
      <c r="A89" s="164"/>
      <c r="B89" s="126" t="s">
        <v>443</v>
      </c>
      <c r="C89" s="126" t="s">
        <v>76</v>
      </c>
      <c r="D89" s="126" t="s">
        <v>444</v>
      </c>
      <c r="E89" s="186">
        <f t="shared" si="51"/>
        <v>0</v>
      </c>
      <c r="F89" s="186">
        <f t="shared" si="51"/>
        <v>6.65182748091602</v>
      </c>
      <c r="G89" s="186">
        <f t="shared" si="51"/>
        <v>3.32591374045801</v>
      </c>
      <c r="H89" s="186">
        <f t="shared" si="51"/>
        <v>6.65182748091602</v>
      </c>
      <c r="I89" s="186">
        <f t="shared" si="51"/>
        <v>1.66295687022901</v>
      </c>
      <c r="J89" s="186">
        <f t="shared" si="51"/>
        <v>6.65182748091602</v>
      </c>
      <c r="K89" s="186">
        <f t="shared" si="51"/>
        <v>3.32591374045801</v>
      </c>
    </row>
    <row r="90" s="133" customFormat="1" ht="14.5" spans="1:11">
      <c r="A90" s="164"/>
      <c r="B90" s="126" t="s">
        <v>445</v>
      </c>
      <c r="C90" s="126" t="s">
        <v>441</v>
      </c>
      <c r="D90" s="126" t="s">
        <v>446</v>
      </c>
      <c r="E90" s="186">
        <f t="shared" si="51"/>
        <v>216.184393129771</v>
      </c>
      <c r="F90" s="186">
        <f t="shared" si="51"/>
        <v>502.21297480916</v>
      </c>
      <c r="G90" s="186">
        <f t="shared" si="51"/>
        <v>728.375109160304</v>
      </c>
      <c r="H90" s="186">
        <f t="shared" si="51"/>
        <v>104.766282824427</v>
      </c>
      <c r="I90" s="186">
        <f t="shared" si="51"/>
        <v>28.2702667938931</v>
      </c>
      <c r="J90" s="186">
        <f t="shared" si="51"/>
        <v>317.62476221374</v>
      </c>
      <c r="K90" s="186">
        <f t="shared" si="51"/>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4"/>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5">
        <v>30</v>
      </c>
      <c r="F98" s="185">
        <v>30</v>
      </c>
      <c r="G98" s="185">
        <v>30</v>
      </c>
      <c r="H98" s="185">
        <v>30</v>
      </c>
      <c r="I98" s="185">
        <v>30</v>
      </c>
      <c r="J98" s="185">
        <v>30</v>
      </c>
      <c r="K98" s="185">
        <v>30</v>
      </c>
    </row>
    <row r="99" s="133" customFormat="1" ht="14.5" spans="1:11">
      <c r="A99" s="164"/>
      <c r="B99" s="126" t="s">
        <v>440</v>
      </c>
      <c r="C99" s="126" t="s">
        <v>441</v>
      </c>
      <c r="D99" s="126" t="s">
        <v>442</v>
      </c>
      <c r="E99" s="185">
        <v>30</v>
      </c>
      <c r="F99" s="185">
        <v>30</v>
      </c>
      <c r="G99" s="185">
        <v>30</v>
      </c>
      <c r="H99" s="185">
        <v>30</v>
      </c>
      <c r="I99" s="185">
        <v>30</v>
      </c>
      <c r="J99" s="185">
        <v>30</v>
      </c>
      <c r="K99" s="185">
        <v>30</v>
      </c>
    </row>
    <row r="100" s="133" customFormat="1" ht="14.5" spans="1:11">
      <c r="A100" s="164"/>
      <c r="B100" s="126" t="s">
        <v>443</v>
      </c>
      <c r="C100" s="126" t="s">
        <v>76</v>
      </c>
      <c r="D100" s="126" t="s">
        <v>444</v>
      </c>
      <c r="E100" s="185">
        <v>30</v>
      </c>
      <c r="F100" s="185">
        <v>30</v>
      </c>
      <c r="G100" s="185">
        <v>30</v>
      </c>
      <c r="H100" s="185">
        <v>30</v>
      </c>
      <c r="I100" s="185">
        <v>30</v>
      </c>
      <c r="J100" s="185">
        <v>30</v>
      </c>
      <c r="K100" s="185">
        <v>30</v>
      </c>
    </row>
    <row r="101" s="133" customFormat="1" ht="14.5" spans="1:11">
      <c r="A101" s="164"/>
      <c r="B101" s="126" t="s">
        <v>445</v>
      </c>
      <c r="C101" s="126" t="s">
        <v>441</v>
      </c>
      <c r="D101" s="126" t="s">
        <v>446</v>
      </c>
      <c r="E101" s="185">
        <v>30</v>
      </c>
      <c r="F101" s="185">
        <v>30</v>
      </c>
      <c r="G101" s="185">
        <v>30</v>
      </c>
      <c r="H101" s="185">
        <v>30</v>
      </c>
      <c r="I101" s="185">
        <v>30</v>
      </c>
      <c r="J101" s="185">
        <v>30</v>
      </c>
      <c r="K101" s="185">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4"/>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7">
        <f>(15.1*10^9/1394*1000)*(100-15.9)/100/1000000/1000</f>
        <v>9.10982783357245</v>
      </c>
      <c r="F110" s="187">
        <f t="shared" ref="F110:K110" si="52">(15.1*10^9/1394*1000)*(100-15.9)/100/1000000/1000</f>
        <v>9.10982783357245</v>
      </c>
      <c r="G110" s="187">
        <f t="shared" si="52"/>
        <v>9.10982783357245</v>
      </c>
      <c r="H110" s="187">
        <f t="shared" si="52"/>
        <v>9.10982783357245</v>
      </c>
      <c r="I110" s="187">
        <f t="shared" si="52"/>
        <v>9.10982783357245</v>
      </c>
      <c r="J110" s="187">
        <f t="shared" si="52"/>
        <v>9.10982783357245</v>
      </c>
      <c r="K110" s="187">
        <f t="shared" si="52"/>
        <v>9.10982783357245</v>
      </c>
      <c r="N110" s="195" t="s">
        <v>498</v>
      </c>
    </row>
    <row r="111" s="133" customFormat="1" ht="14.5" spans="1:14">
      <c r="A111" s="164"/>
      <c r="B111" s="126" t="s">
        <v>440</v>
      </c>
      <c r="C111" s="126" t="s">
        <v>441</v>
      </c>
      <c r="D111" s="126" t="s">
        <v>442</v>
      </c>
      <c r="E111" s="187">
        <f t="shared" ref="E111:K113" si="53">(15.1*10^9/1394*1000)*(100-15.9)/100/1000000/1000</f>
        <v>9.10982783357245</v>
      </c>
      <c r="F111" s="187">
        <f t="shared" si="53"/>
        <v>9.10982783357245</v>
      </c>
      <c r="G111" s="187">
        <f t="shared" si="53"/>
        <v>9.10982783357245</v>
      </c>
      <c r="H111" s="187">
        <f t="shared" si="53"/>
        <v>9.10982783357245</v>
      </c>
      <c r="I111" s="187">
        <f t="shared" si="53"/>
        <v>9.10982783357245</v>
      </c>
      <c r="J111" s="187">
        <f t="shared" si="53"/>
        <v>9.10982783357245</v>
      </c>
      <c r="K111" s="187">
        <f t="shared" si="53"/>
        <v>9.10982783357245</v>
      </c>
      <c r="N111" s="198" t="s">
        <v>499</v>
      </c>
    </row>
    <row r="112" s="133" customFormat="1" ht="14.5" spans="1:11">
      <c r="A112" s="164"/>
      <c r="B112" s="126" t="s">
        <v>443</v>
      </c>
      <c r="C112" s="126" t="s">
        <v>76</v>
      </c>
      <c r="D112" s="126" t="s">
        <v>444</v>
      </c>
      <c r="E112" s="187">
        <f t="shared" si="53"/>
        <v>9.10982783357245</v>
      </c>
      <c r="F112" s="187">
        <f t="shared" si="53"/>
        <v>9.10982783357245</v>
      </c>
      <c r="G112" s="187">
        <f t="shared" si="53"/>
        <v>9.10982783357245</v>
      </c>
      <c r="H112" s="187">
        <f t="shared" si="53"/>
        <v>9.10982783357245</v>
      </c>
      <c r="I112" s="187">
        <f t="shared" si="53"/>
        <v>9.10982783357245</v>
      </c>
      <c r="J112" s="187">
        <f t="shared" si="53"/>
        <v>9.10982783357245</v>
      </c>
      <c r="K112" s="187">
        <f t="shared" si="53"/>
        <v>9.10982783357245</v>
      </c>
    </row>
    <row r="113" s="133" customFormat="1" ht="14.5" spans="1:11">
      <c r="A113" s="164"/>
      <c r="B113" s="126" t="s">
        <v>445</v>
      </c>
      <c r="C113" s="126" t="s">
        <v>441</v>
      </c>
      <c r="D113" s="126" t="s">
        <v>446</v>
      </c>
      <c r="E113" s="187">
        <f t="shared" si="53"/>
        <v>9.10982783357245</v>
      </c>
      <c r="F113" s="187">
        <f t="shared" si="53"/>
        <v>9.10982783357245</v>
      </c>
      <c r="G113" s="187">
        <f t="shared" si="53"/>
        <v>9.10982783357245</v>
      </c>
      <c r="H113" s="187">
        <f t="shared" si="53"/>
        <v>9.10982783357245</v>
      </c>
      <c r="I113" s="187">
        <f t="shared" si="53"/>
        <v>9.10982783357245</v>
      </c>
      <c r="J113" s="187">
        <f t="shared" si="53"/>
        <v>9.10982783357245</v>
      </c>
      <c r="K113" s="187">
        <f t="shared" si="53"/>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8" t="s">
        <v>146</v>
      </c>
      <c r="C122" s="188" t="s">
        <v>41</v>
      </c>
      <c r="D122" s="188" t="s">
        <v>147</v>
      </c>
      <c r="E122" s="188">
        <v>2020</v>
      </c>
      <c r="F122" s="189" t="s">
        <v>53</v>
      </c>
    </row>
    <row r="123" spans="2:6">
      <c r="B123" s="190" t="s">
        <v>26</v>
      </c>
      <c r="C123" s="190" t="s">
        <v>148</v>
      </c>
      <c r="D123" s="190"/>
      <c r="E123" s="190"/>
      <c r="F123" s="191"/>
    </row>
    <row r="124" ht="13.25" spans="2:6">
      <c r="B124" s="192" t="s">
        <v>149</v>
      </c>
      <c r="C124" s="192"/>
      <c r="D124" s="192"/>
      <c r="E124" s="192"/>
      <c r="F124" s="191"/>
    </row>
    <row r="125" ht="14.5" spans="2:6">
      <c r="B125" s="191" t="s">
        <v>150</v>
      </c>
      <c r="C125" s="126" t="s">
        <v>469</v>
      </c>
      <c r="D125" s="193" t="s">
        <v>151</v>
      </c>
      <c r="E125" s="193">
        <v>0.0941780821917808</v>
      </c>
      <c r="F125" s="191" t="s">
        <v>132</v>
      </c>
    </row>
    <row r="126" ht="14.5" spans="2:6">
      <c r="B126" s="191" t="s">
        <v>150</v>
      </c>
      <c r="C126" s="126" t="s">
        <v>469</v>
      </c>
      <c r="D126" s="193" t="s">
        <v>152</v>
      </c>
      <c r="E126" s="193">
        <v>0.102739726027397</v>
      </c>
      <c r="F126" s="191" t="s">
        <v>132</v>
      </c>
    </row>
    <row r="127" ht="14.5" spans="2:6">
      <c r="B127" s="191" t="s">
        <v>150</v>
      </c>
      <c r="C127" s="126" t="s">
        <v>469</v>
      </c>
      <c r="D127" s="193" t="s">
        <v>153</v>
      </c>
      <c r="E127" s="193">
        <v>0.00856164383561644</v>
      </c>
      <c r="F127" s="191" t="s">
        <v>132</v>
      </c>
    </row>
    <row r="128" ht="14.5" spans="2:6">
      <c r="B128" s="194" t="s">
        <v>150</v>
      </c>
      <c r="C128" s="126" t="s">
        <v>469</v>
      </c>
      <c r="D128" s="193" t="s">
        <v>154</v>
      </c>
      <c r="E128" s="193">
        <v>0.126826484018265</v>
      </c>
      <c r="F128" s="191" t="s">
        <v>132</v>
      </c>
    </row>
    <row r="129" ht="14.5" spans="2:6">
      <c r="B129" s="191" t="s">
        <v>150</v>
      </c>
      <c r="C129" s="126" t="s">
        <v>469</v>
      </c>
      <c r="D129" s="193" t="s">
        <v>155</v>
      </c>
      <c r="E129" s="193">
        <v>0.138356164383562</v>
      </c>
      <c r="F129" s="191" t="s">
        <v>132</v>
      </c>
    </row>
    <row r="130" ht="14.5" spans="2:6">
      <c r="B130" s="191" t="s">
        <v>150</v>
      </c>
      <c r="C130" s="126" t="s">
        <v>469</v>
      </c>
      <c r="D130" s="193" t="s">
        <v>156</v>
      </c>
      <c r="E130" s="193">
        <v>0.0115296803652968</v>
      </c>
      <c r="F130" s="191" t="s">
        <v>132</v>
      </c>
    </row>
    <row r="131" ht="14.5" spans="2:6">
      <c r="B131" s="191" t="s">
        <v>150</v>
      </c>
      <c r="C131" s="126" t="s">
        <v>469</v>
      </c>
      <c r="D131" s="193" t="s">
        <v>157</v>
      </c>
      <c r="E131" s="193">
        <v>0.0992009132420091</v>
      </c>
      <c r="F131" s="191" t="s">
        <v>132</v>
      </c>
    </row>
    <row r="132" ht="14.5" spans="2:6">
      <c r="B132" s="194" t="s">
        <v>150</v>
      </c>
      <c r="C132" s="126" t="s">
        <v>469</v>
      </c>
      <c r="D132" s="193" t="s">
        <v>158</v>
      </c>
      <c r="E132" s="193">
        <v>0.108219178082192</v>
      </c>
      <c r="F132" s="191" t="s">
        <v>132</v>
      </c>
    </row>
    <row r="133" ht="14.5" spans="2:6">
      <c r="B133" s="191" t="s">
        <v>150</v>
      </c>
      <c r="C133" s="126" t="s">
        <v>469</v>
      </c>
      <c r="D133" s="193" t="s">
        <v>159</v>
      </c>
      <c r="E133" s="193">
        <v>0.00901826484018265</v>
      </c>
      <c r="F133" s="191" t="s">
        <v>132</v>
      </c>
    </row>
    <row r="134" ht="14.5" spans="2:6">
      <c r="B134" s="191" t="s">
        <v>150</v>
      </c>
      <c r="C134" s="126" t="s">
        <v>469</v>
      </c>
      <c r="D134" s="193" t="s">
        <v>160</v>
      </c>
      <c r="E134" s="193">
        <v>0.138127853881279</v>
      </c>
      <c r="F134" s="191" t="s">
        <v>132</v>
      </c>
    </row>
    <row r="135" ht="14.5" spans="2:6">
      <c r="B135" s="191" t="s">
        <v>150</v>
      </c>
      <c r="C135" s="126" t="s">
        <v>469</v>
      </c>
      <c r="D135" s="193" t="s">
        <v>161</v>
      </c>
      <c r="E135" s="193">
        <v>0.150684931506849</v>
      </c>
      <c r="F135" s="191" t="s">
        <v>132</v>
      </c>
    </row>
    <row r="136" ht="14.5" spans="2:6">
      <c r="B136" s="194" t="s">
        <v>150</v>
      </c>
      <c r="C136" s="126" t="s">
        <v>469</v>
      </c>
      <c r="D136" s="193" t="s">
        <v>162</v>
      </c>
      <c r="E136" s="193">
        <v>0.0125570776255708</v>
      </c>
      <c r="F136" s="191" t="s">
        <v>132</v>
      </c>
    </row>
    <row r="137" ht="14.5" spans="2:6">
      <c r="B137" s="191" t="s">
        <v>150</v>
      </c>
      <c r="C137" s="126" t="s">
        <v>470</v>
      </c>
      <c r="D137" s="193" t="s">
        <v>151</v>
      </c>
      <c r="E137" s="193">
        <v>0.0941780821917808</v>
      </c>
      <c r="F137" s="191" t="s">
        <v>132</v>
      </c>
    </row>
    <row r="138" ht="14.5" spans="2:6">
      <c r="B138" s="191" t="s">
        <v>150</v>
      </c>
      <c r="C138" s="126" t="s">
        <v>470</v>
      </c>
      <c r="D138" s="193" t="s">
        <v>152</v>
      </c>
      <c r="E138" s="193">
        <v>0.102739726027397</v>
      </c>
      <c r="F138" s="191" t="s">
        <v>132</v>
      </c>
    </row>
    <row r="139" ht="14.5" spans="2:6">
      <c r="B139" s="191" t="s">
        <v>150</v>
      </c>
      <c r="C139" s="126" t="s">
        <v>470</v>
      </c>
      <c r="D139" s="193" t="s">
        <v>153</v>
      </c>
      <c r="E139" s="193">
        <v>0.00856164383561644</v>
      </c>
      <c r="F139" s="191" t="s">
        <v>132</v>
      </c>
    </row>
    <row r="140" ht="14.5" spans="2:6">
      <c r="B140" s="194" t="s">
        <v>150</v>
      </c>
      <c r="C140" s="126" t="s">
        <v>470</v>
      </c>
      <c r="D140" s="193" t="s">
        <v>154</v>
      </c>
      <c r="E140" s="193">
        <v>0.126826484018265</v>
      </c>
      <c r="F140" s="191" t="s">
        <v>132</v>
      </c>
    </row>
    <row r="141" ht="14.5" spans="2:6">
      <c r="B141" s="191" t="s">
        <v>150</v>
      </c>
      <c r="C141" s="126" t="s">
        <v>470</v>
      </c>
      <c r="D141" s="193" t="s">
        <v>155</v>
      </c>
      <c r="E141" s="193">
        <v>0.138356164383562</v>
      </c>
      <c r="F141" s="191" t="s">
        <v>132</v>
      </c>
    </row>
    <row r="142" ht="14.5" spans="2:6">
      <c r="B142" s="191" t="s">
        <v>150</v>
      </c>
      <c r="C142" s="126" t="s">
        <v>470</v>
      </c>
      <c r="D142" s="193" t="s">
        <v>156</v>
      </c>
      <c r="E142" s="193">
        <v>0.0115296803652968</v>
      </c>
      <c r="F142" s="191" t="s">
        <v>132</v>
      </c>
    </row>
    <row r="143" ht="14.5" spans="2:6">
      <c r="B143" s="191" t="s">
        <v>150</v>
      </c>
      <c r="C143" s="126" t="s">
        <v>470</v>
      </c>
      <c r="D143" s="193" t="s">
        <v>157</v>
      </c>
      <c r="E143" s="193">
        <v>0.0992009132420091</v>
      </c>
      <c r="F143" s="191" t="s">
        <v>132</v>
      </c>
    </row>
    <row r="144" ht="14.5" spans="2:6">
      <c r="B144" s="194" t="s">
        <v>150</v>
      </c>
      <c r="C144" s="126" t="s">
        <v>470</v>
      </c>
      <c r="D144" s="193" t="s">
        <v>158</v>
      </c>
      <c r="E144" s="193">
        <v>0.108219178082192</v>
      </c>
      <c r="F144" s="191" t="s">
        <v>132</v>
      </c>
    </row>
    <row r="145" ht="14.5" spans="2:6">
      <c r="B145" s="191" t="s">
        <v>150</v>
      </c>
      <c r="C145" s="126" t="s">
        <v>470</v>
      </c>
      <c r="D145" s="193" t="s">
        <v>159</v>
      </c>
      <c r="E145" s="193">
        <v>0.00901826484018265</v>
      </c>
      <c r="F145" s="191" t="s">
        <v>132</v>
      </c>
    </row>
    <row r="146" ht="14.5" spans="2:6">
      <c r="B146" s="191" t="s">
        <v>150</v>
      </c>
      <c r="C146" s="126" t="s">
        <v>470</v>
      </c>
      <c r="D146" s="193" t="s">
        <v>160</v>
      </c>
      <c r="E146" s="193">
        <v>0.138127853881279</v>
      </c>
      <c r="F146" s="191" t="s">
        <v>132</v>
      </c>
    </row>
    <row r="147" ht="14.5" spans="2:6">
      <c r="B147" s="191" t="s">
        <v>150</v>
      </c>
      <c r="C147" s="126" t="s">
        <v>470</v>
      </c>
      <c r="D147" s="193" t="s">
        <v>161</v>
      </c>
      <c r="E147" s="193">
        <v>0.150684931506849</v>
      </c>
      <c r="F147" s="191" t="s">
        <v>132</v>
      </c>
    </row>
    <row r="148" ht="14.5" spans="2:6">
      <c r="B148" s="194" t="s">
        <v>150</v>
      </c>
      <c r="C148" s="126" t="s">
        <v>470</v>
      </c>
      <c r="D148" s="193" t="s">
        <v>162</v>
      </c>
      <c r="E148" s="193">
        <v>0.0125570776255708</v>
      </c>
      <c r="F148" s="191"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topLeftCell="J1"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63"/>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v>100</v>
      </c>
      <c r="N26" s="127">
        <f t="shared" ref="N26:S26" si="5">M26</f>
        <v>100</v>
      </c>
      <c r="O26" s="127">
        <f t="shared" si="5"/>
        <v>100</v>
      </c>
      <c r="P26" s="127">
        <f t="shared" si="5"/>
        <v>100</v>
      </c>
      <c r="Q26" s="127">
        <f t="shared" si="5"/>
        <v>100</v>
      </c>
      <c r="R26" s="127">
        <f t="shared" si="5"/>
        <v>100</v>
      </c>
      <c r="S26" s="127">
        <f t="shared" si="5"/>
        <v>100</v>
      </c>
      <c r="W26" s="126" t="s">
        <v>506</v>
      </c>
      <c r="X26" s="127">
        <v>50</v>
      </c>
      <c r="Y26" s="127">
        <f t="shared" ref="Y26:AD26" si="6">X26</f>
        <v>50</v>
      </c>
      <c r="Z26" s="127">
        <f t="shared" si="6"/>
        <v>50</v>
      </c>
      <c r="AA26" s="127">
        <f t="shared" si="6"/>
        <v>50</v>
      </c>
      <c r="AB26" s="127">
        <f t="shared" si="6"/>
        <v>50</v>
      </c>
      <c r="AC26" s="127">
        <f t="shared" si="6"/>
        <v>50</v>
      </c>
      <c r="AD26" s="127">
        <f t="shared" si="6"/>
        <v>50</v>
      </c>
    </row>
    <row r="27" ht="14.5" spans="2:30">
      <c r="B27" s="46" t="s">
        <v>510</v>
      </c>
      <c r="C27" s="75">
        <f>D8/1000</f>
        <v>0.4551</v>
      </c>
      <c r="D27" s="75">
        <f t="shared" ref="D27:I27" si="7">E8/1000</f>
        <v>0.8487</v>
      </c>
      <c r="E27" s="75">
        <f t="shared" si="7"/>
        <v>2.3247</v>
      </c>
      <c r="F27" s="75">
        <f t="shared" si="7"/>
        <v>1.1931</v>
      </c>
      <c r="G27" s="75">
        <f t="shared" si="7"/>
        <v>1.9434</v>
      </c>
      <c r="H27" s="75">
        <f t="shared" si="7"/>
        <v>2.9151</v>
      </c>
      <c r="I27" s="75">
        <f t="shared" si="7"/>
        <v>1.4391</v>
      </c>
      <c r="K27" s="88"/>
      <c r="L27" s="126" t="str">
        <f>B19</f>
        <v>TRA_Rai_Frt-Dst00</v>
      </c>
      <c r="M27" s="127">
        <f>M26</f>
        <v>100</v>
      </c>
      <c r="N27" s="127">
        <f t="shared" ref="N27:S27" si="8">N26</f>
        <v>100</v>
      </c>
      <c r="O27" s="127">
        <f t="shared" si="8"/>
        <v>100</v>
      </c>
      <c r="P27" s="127">
        <f t="shared" si="8"/>
        <v>100</v>
      </c>
      <c r="Q27" s="127">
        <f t="shared" si="8"/>
        <v>100</v>
      </c>
      <c r="R27" s="127">
        <f t="shared" si="8"/>
        <v>100</v>
      </c>
      <c r="S27" s="127">
        <f t="shared" si="8"/>
        <v>100</v>
      </c>
      <c r="W27" s="126" t="s">
        <v>509</v>
      </c>
      <c r="X27" s="127">
        <f>X26</f>
        <v>50</v>
      </c>
      <c r="Y27" s="127">
        <f t="shared" ref="Y27:AD27" si="9">Y26</f>
        <v>50</v>
      </c>
      <c r="Z27" s="127">
        <f t="shared" si="9"/>
        <v>50</v>
      </c>
      <c r="AA27" s="127">
        <f t="shared" si="9"/>
        <v>50</v>
      </c>
      <c r="AB27" s="127">
        <f t="shared" si="9"/>
        <v>50</v>
      </c>
      <c r="AC27" s="127">
        <f t="shared" si="9"/>
        <v>50</v>
      </c>
      <c r="AD27" s="127">
        <f t="shared" si="9"/>
        <v>50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10">D26/F50/F59/F68*1000</f>
        <v>0.0195</v>
      </c>
      <c r="G77" s="94">
        <f t="shared" si="10"/>
        <v>0.039</v>
      </c>
      <c r="H77" s="94">
        <f t="shared" si="10"/>
        <v>0.0195</v>
      </c>
      <c r="I77" s="94">
        <f t="shared" si="10"/>
        <v>0.039</v>
      </c>
      <c r="J77" s="94">
        <f t="shared" si="10"/>
        <v>0.0585</v>
      </c>
      <c r="K77" s="94">
        <f t="shared" si="10"/>
        <v>0.0195</v>
      </c>
    </row>
    <row r="78" ht="14.5" spans="2:11">
      <c r="B78" s="48" t="s">
        <v>509</v>
      </c>
      <c r="C78" s="46" t="s">
        <v>86</v>
      </c>
      <c r="D78" s="46" t="s">
        <v>510</v>
      </c>
      <c r="E78" s="94">
        <f>C27/E51/E60/E69*1000</f>
        <v>2.2755</v>
      </c>
      <c r="F78" s="94">
        <f t="shared" ref="F78:K78" si="11">D27/F51/F60/F69*1000</f>
        <v>4.2435</v>
      </c>
      <c r="G78" s="94">
        <f t="shared" si="11"/>
        <v>11.6235</v>
      </c>
      <c r="H78" s="94">
        <f t="shared" si="11"/>
        <v>5.9655</v>
      </c>
      <c r="I78" s="94">
        <f t="shared" si="11"/>
        <v>9.717</v>
      </c>
      <c r="J78" s="94">
        <f t="shared" si="11"/>
        <v>14.5755</v>
      </c>
      <c r="K78" s="94">
        <f t="shared" si="11"/>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12">F100</f>
        <v>183.793084906168</v>
      </c>
      <c r="H100" s="83">
        <f t="shared" si="12"/>
        <v>183.793084906168</v>
      </c>
      <c r="I100" s="83">
        <f t="shared" si="12"/>
        <v>183.793084906168</v>
      </c>
      <c r="J100" s="83">
        <f t="shared" si="12"/>
        <v>183.793084906168</v>
      </c>
      <c r="K100" s="83">
        <f t="shared" si="12"/>
        <v>183.793084906168</v>
      </c>
      <c r="O100" s="131" t="s">
        <v>521</v>
      </c>
    </row>
    <row r="101" ht="14.5" spans="2:11">
      <c r="B101" s="48" t="s">
        <v>509</v>
      </c>
      <c r="C101" s="46" t="s">
        <v>86</v>
      </c>
      <c r="D101" s="46" t="s">
        <v>510</v>
      </c>
      <c r="E101" s="83">
        <f>E100</f>
        <v>183.793084906168</v>
      </c>
      <c r="F101" s="83">
        <f t="shared" ref="F101:K101" si="13">F100</f>
        <v>183.793084906168</v>
      </c>
      <c r="G101" s="83">
        <f t="shared" si="13"/>
        <v>183.793084906168</v>
      </c>
      <c r="H101" s="83">
        <f t="shared" si="13"/>
        <v>183.793084906168</v>
      </c>
      <c r="I101" s="83">
        <f t="shared" si="13"/>
        <v>183.793084906168</v>
      </c>
      <c r="J101" s="83">
        <f t="shared" si="13"/>
        <v>183.793084906168</v>
      </c>
      <c r="K101" s="83">
        <f t="shared" si="13"/>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J16" workbookViewId="0">
      <selection activeCell="V31" sqref="V3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227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8">
      <c r="A27" s="46"/>
      <c r="B27" s="15" t="s">
        <v>552</v>
      </c>
      <c r="J27" s="46"/>
      <c r="K27" s="46"/>
      <c r="L27" s="45" t="s">
        <v>11</v>
      </c>
      <c r="M27" s="46"/>
      <c r="N27" s="46"/>
      <c r="O27" s="46"/>
      <c r="P27" s="46"/>
      <c r="Q27" s="46"/>
      <c r="R27" s="46"/>
      <c r="S27" s="46"/>
      <c r="T27" s="46"/>
      <c r="U27" s="45" t="s">
        <v>80</v>
      </c>
      <c r="V27" s="46"/>
      <c r="W27" s="46"/>
      <c r="X27" s="46"/>
      <c r="Y27" s="46"/>
      <c r="Z27" s="46"/>
      <c r="AA27" s="46"/>
      <c r="AB27" s="46"/>
    </row>
    <row r="28" ht="15.25" spans="1:28">
      <c r="A28" s="46"/>
      <c r="B28" s="45" t="s">
        <v>130</v>
      </c>
      <c r="C28" s="46"/>
      <c r="D28" s="46"/>
      <c r="E28" s="46"/>
      <c r="F28" s="46"/>
      <c r="G28" s="46"/>
      <c r="H28" s="46"/>
      <c r="I28" s="46"/>
      <c r="L28" s="47" t="s">
        <v>14</v>
      </c>
      <c r="M28" s="71" t="s">
        <v>15</v>
      </c>
      <c r="N28" s="71" t="s">
        <v>16</v>
      </c>
      <c r="O28" s="71" t="s">
        <v>17</v>
      </c>
      <c r="P28" s="71" t="s">
        <v>18</v>
      </c>
      <c r="Q28" s="71" t="s">
        <v>19</v>
      </c>
      <c r="R28" s="71" t="s">
        <v>20</v>
      </c>
      <c r="S28" s="71" t="s">
        <v>21</v>
      </c>
      <c r="U28" s="47" t="s">
        <v>14</v>
      </c>
      <c r="V28" s="71" t="s">
        <v>15</v>
      </c>
      <c r="W28" s="71" t="s">
        <v>16</v>
      </c>
      <c r="X28" s="71" t="s">
        <v>17</v>
      </c>
      <c r="Y28" s="71" t="s">
        <v>18</v>
      </c>
      <c r="Z28" s="71" t="s">
        <v>19</v>
      </c>
      <c r="AA28" s="71" t="s">
        <v>20</v>
      </c>
      <c r="AB28" s="71" t="s">
        <v>21</v>
      </c>
    </row>
    <row r="29" ht="15.25" spans="1:28">
      <c r="A29" s="46"/>
      <c r="B29" s="47" t="s">
        <v>41</v>
      </c>
      <c r="C29" s="71" t="s">
        <v>15</v>
      </c>
      <c r="D29" s="71" t="s">
        <v>16</v>
      </c>
      <c r="E29" s="71" t="s">
        <v>17</v>
      </c>
      <c r="F29" s="71" t="s">
        <v>18</v>
      </c>
      <c r="G29" s="71" t="s">
        <v>19</v>
      </c>
      <c r="H29" s="71" t="s">
        <v>20</v>
      </c>
      <c r="I29" s="71" t="s">
        <v>21</v>
      </c>
      <c r="L29" s="46" t="str">
        <f>B22</f>
        <v>TRA_Nav</v>
      </c>
      <c r="M29">
        <v>100</v>
      </c>
      <c r="N29">
        <v>100</v>
      </c>
      <c r="O29">
        <v>100</v>
      </c>
      <c r="P29">
        <v>100</v>
      </c>
      <c r="Q29">
        <v>100</v>
      </c>
      <c r="R29">
        <v>100</v>
      </c>
      <c r="S29">
        <v>100</v>
      </c>
      <c r="U29" s="46" t="str">
        <f>L29</f>
        <v>TRA_Nav</v>
      </c>
      <c r="V29">
        <v>50</v>
      </c>
      <c r="W29">
        <f t="shared" ref="W29:AB29" si="1">V29</f>
        <v>50</v>
      </c>
      <c r="X29">
        <f t="shared" si="1"/>
        <v>50</v>
      </c>
      <c r="Y29">
        <f t="shared" si="1"/>
        <v>50</v>
      </c>
      <c r="Z29">
        <f t="shared" si="1"/>
        <v>50</v>
      </c>
      <c r="AA29">
        <f t="shared" si="1"/>
        <v>50</v>
      </c>
      <c r="AB29">
        <f t="shared" si="1"/>
        <v>50</v>
      </c>
    </row>
    <row r="30" ht="27.5" spans="2:18">
      <c r="B30" s="46" t="s">
        <v>547</v>
      </c>
      <c r="C30" s="75">
        <f>SUM(D5:G5)*E22</f>
        <v>34.8484848484848</v>
      </c>
      <c r="D30" s="75">
        <f t="shared" ref="D30:I30" si="2">H5*F22</f>
        <v>53.030303030303</v>
      </c>
      <c r="E30" s="75">
        <f t="shared" si="2"/>
        <v>51.5151515151515</v>
      </c>
      <c r="F30" s="75">
        <f t="shared" si="2"/>
        <v>0</v>
      </c>
      <c r="G30" s="75">
        <f t="shared" si="2"/>
        <v>0</v>
      </c>
      <c r="H30" s="75">
        <f t="shared" si="2"/>
        <v>0</v>
      </c>
      <c r="I30" s="75">
        <f t="shared" si="2"/>
        <v>84.5454545454545</v>
      </c>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3">R35</f>
        <v>0.4</v>
      </c>
      <c r="T35" s="76">
        <f t="shared" si="3"/>
        <v>0.4</v>
      </c>
      <c r="U35" s="76">
        <f t="shared" si="3"/>
        <v>0.4</v>
      </c>
      <c r="V35" s="76">
        <f t="shared" si="3"/>
        <v>0.4</v>
      </c>
      <c r="W35" s="76">
        <f t="shared" si="3"/>
        <v>0.4</v>
      </c>
      <c r="X35" s="76">
        <f t="shared" si="3"/>
        <v>0.4</v>
      </c>
    </row>
    <row r="36" ht="14.5" spans="2:24">
      <c r="B36" s="46"/>
      <c r="C36" t="s">
        <v>549</v>
      </c>
      <c r="D36" s="46"/>
      <c r="E36" s="76">
        <f>SUM(D7:G7)/SUM(D5:G5)</f>
        <v>0.0347826086956522</v>
      </c>
      <c r="F36" s="76">
        <f t="shared" ref="F36:K36" si="4">1-F35</f>
        <v>0.548571428571428</v>
      </c>
      <c r="G36" s="76">
        <f t="shared" si="4"/>
        <v>0.958823529411765</v>
      </c>
      <c r="H36" s="76">
        <f t="shared" si="4"/>
        <v>0</v>
      </c>
      <c r="I36" s="76">
        <f t="shared" si="4"/>
        <v>0</v>
      </c>
      <c r="J36" s="76">
        <f t="shared" si="4"/>
        <v>0</v>
      </c>
      <c r="K36" s="76">
        <f t="shared" si="4"/>
        <v>0.315412186379928</v>
      </c>
      <c r="O36" s="46"/>
      <c r="P36" t="s">
        <v>549</v>
      </c>
      <c r="Q36" s="46"/>
      <c r="R36">
        <v>0</v>
      </c>
      <c r="S36">
        <v>0</v>
      </c>
      <c r="T36">
        <v>0</v>
      </c>
      <c r="U36">
        <v>0</v>
      </c>
      <c r="V36">
        <v>0</v>
      </c>
      <c r="W36">
        <v>0</v>
      </c>
      <c r="X36">
        <v>0</v>
      </c>
    </row>
    <row r="37" spans="3:24">
      <c r="C37" s="74" t="s">
        <v>475</v>
      </c>
      <c r="E37" s="77">
        <v>0</v>
      </c>
      <c r="F37" s="77">
        <v>0</v>
      </c>
      <c r="G37" s="77">
        <v>0</v>
      </c>
      <c r="H37" s="77">
        <v>0</v>
      </c>
      <c r="I37" s="77">
        <v>0</v>
      </c>
      <c r="J37" s="77">
        <v>0</v>
      </c>
      <c r="K37" s="77">
        <v>0</v>
      </c>
      <c r="P37" s="74" t="s">
        <v>475</v>
      </c>
      <c r="R37" s="76">
        <v>0.4</v>
      </c>
      <c r="S37" s="76">
        <f>R37</f>
        <v>0.4</v>
      </c>
      <c r="T37" s="76">
        <f t="shared" ref="T37:X38" si="5">S37</f>
        <v>0.4</v>
      </c>
      <c r="U37" s="76">
        <f t="shared" si="5"/>
        <v>0.4</v>
      </c>
      <c r="V37" s="76">
        <f t="shared" si="5"/>
        <v>0.4</v>
      </c>
      <c r="W37" s="76">
        <f t="shared" si="5"/>
        <v>0.4</v>
      </c>
      <c r="X37" s="76">
        <f t="shared" si="5"/>
        <v>0.4</v>
      </c>
    </row>
    <row r="38" spans="3:24">
      <c r="C38" s="74" t="s">
        <v>476</v>
      </c>
      <c r="E38" s="77">
        <v>0</v>
      </c>
      <c r="F38" s="77">
        <v>0</v>
      </c>
      <c r="G38" s="77">
        <v>0</v>
      </c>
      <c r="H38" s="77">
        <v>0</v>
      </c>
      <c r="I38" s="77">
        <v>0</v>
      </c>
      <c r="J38" s="77">
        <v>0</v>
      </c>
      <c r="K38" s="77">
        <v>0</v>
      </c>
      <c r="P38" s="74" t="s">
        <v>476</v>
      </c>
      <c r="R38" s="77">
        <v>0.2</v>
      </c>
      <c r="S38" s="76">
        <f>R38</f>
        <v>0.2</v>
      </c>
      <c r="T38" s="76">
        <f t="shared" si="5"/>
        <v>0.2</v>
      </c>
      <c r="U38" s="76">
        <f t="shared" si="5"/>
        <v>0.2</v>
      </c>
      <c r="V38" s="76">
        <f t="shared" si="5"/>
        <v>0.2</v>
      </c>
      <c r="W38" s="76">
        <f t="shared" si="5"/>
        <v>0.2</v>
      </c>
      <c r="X38" s="76">
        <f t="shared" si="5"/>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6">30*24*200/1000</f>
        <v>144</v>
      </c>
      <c r="G61" s="75">
        <f t="shared" si="6"/>
        <v>144</v>
      </c>
      <c r="H61" s="75">
        <f t="shared" si="6"/>
        <v>144</v>
      </c>
      <c r="I61" s="75">
        <f t="shared" si="6"/>
        <v>144</v>
      </c>
      <c r="J61" s="75">
        <f t="shared" si="6"/>
        <v>144</v>
      </c>
      <c r="K61" s="75">
        <f t="shared" si="6"/>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7">D30/F43/F52/F61*1000</f>
        <v>368.265993265993</v>
      </c>
      <c r="G70" s="94">
        <f t="shared" si="7"/>
        <v>357.744107744108</v>
      </c>
      <c r="H70" s="94">
        <f t="shared" si="7"/>
        <v>0</v>
      </c>
      <c r="I70" s="94">
        <f t="shared" si="7"/>
        <v>0</v>
      </c>
      <c r="J70" s="94">
        <f t="shared" si="7"/>
        <v>0</v>
      </c>
      <c r="K70" s="94">
        <f t="shared" si="7"/>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8">(15.1*10^9/1394*1000)*(100-15.9)/100/1000000/1000</f>
        <v>9.10982783357245</v>
      </c>
      <c r="G93" s="83">
        <f t="shared" si="8"/>
        <v>9.10982783357245</v>
      </c>
      <c r="H93" s="83">
        <f t="shared" si="8"/>
        <v>9.10982783357245</v>
      </c>
      <c r="I93" s="83">
        <f t="shared" si="8"/>
        <v>9.10982783357245</v>
      </c>
      <c r="J93" s="83">
        <f t="shared" si="8"/>
        <v>9.10982783357245</v>
      </c>
      <c r="K93" s="83">
        <f t="shared" si="8"/>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2024-09-22T18:19:04Z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