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current" sheetId="3" r:id="rId1"/>
    <sheet name="cm_eleGener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<sst xmlns="http://schemas.openxmlformats.org/spreadsheetml/2006/main" count="2950" uniqueCount="1899">
  <si>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</si>
  <si>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</si>
  <si>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</si>
  <si>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</si>
  <si>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</si>
  <si>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</si>
  <si>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</si>
  <si>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</si>
  <si>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</si>
  <si>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</si>
  <si>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</si>
  <si>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</si>
  <si>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</si>
  <si>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</si>
  <si>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</si>
  <si>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</si>
  <si>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</si>
  <si>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</si>
  <si>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</si>
  <si>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</si>
  <si>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</si>
  <si>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</si>
  <si>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</si>
  <si>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</si>
  <si>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</si>
  <si>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</si>
  <si>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</si>
  <si>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</si>
  <si>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</si>
  <si>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</si>
  <si>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</si>
  <si>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</si>
  <si>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</si>
  <si>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</si>
  <si>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</si>
  <si>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</si>
  <si>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</si>
  <si>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</si>
  <si>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</si>
  <si>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</si>
  <si>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</si>
  <si>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</si>
  <si>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</si>
  <si>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</si>
  <si>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</si>
  <si>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</si>
  <si>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</si>
  <si>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</si>
  <si>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</si>
  <si>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</si>
  <si>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</si>
  <si>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</si>
  <si>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</si>
  <si>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</si>
  <si>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</si>
  <si>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</si>
  <si>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</si>
  <si>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</si>
  <si>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</si>
  <si>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</si>
  <si>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</si>
  <si>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</si>
  <si>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</si>
  <si>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</si>
  <si>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</si>
  <si>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</si>
  <si>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</si>
  <si>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</si>
  <si>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</si>
  <si>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ACT_EFF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</si>
  <si>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</si>
  <si>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</si>
  <si>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</si>
  <si>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</si>
  <si>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</si>
  <si>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</si>
  <si>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</si>
  <si>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</si>
  <si>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</si>
  <si>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</si>
  <si>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</si>
  <si>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</si>
  <si>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</si>
  <si>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</si>
  <si>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Share-I~UP~2050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</si>
  <si>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</si>
  <si>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</si>
  <si>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</si>
  <si>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</si>
  <si>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</si>
  <si>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</si>
  <si>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</si>
  <si>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</si>
  <si>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</si>
  <si>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</si>
  <si>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</si>
  <si>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</si>
  <si>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</si>
  <si>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</si>
  <si>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</si>
  <si>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</si>
  <si>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</si>
  <si>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</si>
  <si>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Time_Slice</t>
  </si>
  <si>
    <t>UC_ACT</t>
  </si>
  <si>
    <t>Cset_CG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</si>
  <si>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</si>
  <si>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</si>
  <si>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</si>
  <si>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</si>
  <si>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</si>
  <si>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</si>
  <si>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</si>
  <si>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</si>
  <si>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</si>
  <si>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FLO_BND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</si>
  <si>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</si>
  <si>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</si>
  <si>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</si>
  <si>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</si>
  <si>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</si>
  <si>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</si>
  <si>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</si>
  <si>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</si>
  <si>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</si>
  <si>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</si>
  <si>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</si>
  <si>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</si>
  <si>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</si>
  <si>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</si>
  <si>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</si>
  <si>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</si>
  <si>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</si>
  <si>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</si>
  <si>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</si>
  <si>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</si>
  <si>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</si>
  <si>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</si>
  <si>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</si>
  <si>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</si>
  <si>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</si>
  <si>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</si>
  <si>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</si>
  <si>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</si>
  <si>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</si>
  <si>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</si>
  <si>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</si>
  <si>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</si>
  <si>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</si>
  <si>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</si>
  <si>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</si>
  <si>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</si>
  <si>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</si>
  <si>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</si>
  <si>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</si>
  <si>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</si>
  <si>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</si>
  <si>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</si>
  <si>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</si>
  <si>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</si>
  <si>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</si>
  <si>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</si>
  <si>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</si>
  <si>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</si>
  <si>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</si>
  <si>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</si>
  <si>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</si>
  <si>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</si>
  <si>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</si>
  <si>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</si>
  <si>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</si>
  <si>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</si>
  <si>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</si>
  <si>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</si>
  <si>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</si>
  <si>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</si>
  <si>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</si>
  <si>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</si>
  <si>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</si>
  <si>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</si>
  <si>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</si>
  <si>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</si>
  <si>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</si>
  <si>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</si>
  <si>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</si>
  <si>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</si>
  <si>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</si>
  <si>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</si>
  <si>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</si>
  <si>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</si>
  <si>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</si>
  <si>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</si>
  <si>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</si>
  <si>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</si>
  <si>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</si>
  <si>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</si>
  <si>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</si>
  <si>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</si>
  <si>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</si>
  <si>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</si>
  <si>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</si>
  <si>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</si>
  <si>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</si>
  <si>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</si>
  <si>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</si>
  <si>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</si>
  <si>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</si>
  <si>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</si>
  <si>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</si>
  <si>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</si>
  <si>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</si>
  <si>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</si>
  <si>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</si>
  <si>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</si>
  <si>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</si>
  <si>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</si>
  <si>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</si>
  <si>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</si>
  <si>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</si>
  <si>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</si>
  <si>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</si>
  <si>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</si>
  <si>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</si>
  <si>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</si>
  <si>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</si>
  <si>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</si>
  <si>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</si>
  <si>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</si>
  <si>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</si>
  <si>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</si>
  <si>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</si>
  <si>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</si>
  <si>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</si>
  <si>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</si>
  <si>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</si>
  <si>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</si>
  <si>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</si>
  <si>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</si>
  <si>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</si>
  <si>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</si>
  <si>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</si>
  <si>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</si>
  <si>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</si>
  <si>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</si>
  <si>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</si>
  <si>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</si>
  <si>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</si>
  <si>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</si>
  <si>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</si>
  <si>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</si>
  <si>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</si>
  <si>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</si>
  <si>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</si>
  <si>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</si>
  <si>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</si>
  <si>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</si>
  <si>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</si>
  <si>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</si>
  <si>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</si>
  <si>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</si>
  <si>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</si>
  <si>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</si>
  <si>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</si>
  <si>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</si>
  <si>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</si>
  <si>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</si>
  <si>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</si>
  <si>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</si>
  <si>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</si>
  <si>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</si>
  <si>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</si>
  <si>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</si>
  <si>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</si>
  <si>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</si>
  <si>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</si>
  <si>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</si>
  <si>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</si>
  <si>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</si>
  <si>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</si>
  <si>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</si>
  <si>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</si>
  <si>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</si>
  <si>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</si>
  <si>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</si>
  <si>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</si>
  <si>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</si>
  <si>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</si>
  <si>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</si>
  <si>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</si>
  <si>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</si>
  <si>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</si>
  <si>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</si>
  <si>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</si>
  <si>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</si>
  <si>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</si>
  <si>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</si>
  <si>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</si>
  <si>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</si>
  <si>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</si>
  <si>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</si>
  <si>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</si>
  <si>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</si>
  <si>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</si>
  <si>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</si>
  <si>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</si>
  <si>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</si>
  <si>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</si>
  <si>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</si>
  <si>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</si>
  <si>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</si>
  <si>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</si>
  <si>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</si>
  <si>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</si>
  <si>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</si>
  <si>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</si>
  <si>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</si>
  <si>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</si>
  <si>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</si>
  <si>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</si>
  <si>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</si>
  <si>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</si>
  <si>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</si>
  <si>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</si>
  <si>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</si>
  <si>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</si>
  <si>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</si>
  <si>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</si>
  <si>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</si>
  <si>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</si>
  <si>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</si>
  <si>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</si>
  <si>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</si>
  <si>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</si>
  <si>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</si>
  <si>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</si>
  <si>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</si>
  <si>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</si>
  <si>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</si>
  <si>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</si>
  <si>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</si>
  <si>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</si>
  <si>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</si>
  <si>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</si>
  <si>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</si>
  <si>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</si>
  <si>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</si>
  <si>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</si>
  <si>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</si>
  <si>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</si>
  <si>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</si>
  <si>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</si>
  <si>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</si>
  <si>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</si>
  <si>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</si>
  <si>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</si>
  <si>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</si>
  <si>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</si>
  <si>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</si>
  <si>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</si>
  <si>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</si>
  <si>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</si>
  <si>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</si>
  <si>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</si>
  <si>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</si>
  <si>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</si>
  <si>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</si>
  <si>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</si>
  <si>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</si>
  <si>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</si>
  <si>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</si>
  <si>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</si>
  <si>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</si>
  <si>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</si>
  <si>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</si>
  <si>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</si>
  <si>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</si>
  <si>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</si>
  <si>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</si>
  <si>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</si>
  <si>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</si>
  <si>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</si>
  <si>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</si>
  <si>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</si>
  <si>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</si>
  <si>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</si>
  <si>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</si>
  <si>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</si>
  <si>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</si>
  <si>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</si>
  <si>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</si>
  <si>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</si>
  <si>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</si>
  <si>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</si>
  <si>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</si>
  <si>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</si>
  <si>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</si>
  <si>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</si>
  <si>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</si>
  <si>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</si>
  <si>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</si>
  <si>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</si>
  <si>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</si>
  <si>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</si>
  <si>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</si>
  <si>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</si>
  <si>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</si>
  <si>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</si>
  <si>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</si>
  <si>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</si>
  <si>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</si>
  <si>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</si>
  <si>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</si>
  <si>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</si>
  <si>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</si>
  <si>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</si>
  <si>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</si>
  <si>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</si>
  <si>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</si>
  <si>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</si>
  <si>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</si>
  <si>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</si>
  <si>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</si>
  <si>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</si>
  <si>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</si>
  <si>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</si>
  <si>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</si>
  <si>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</si>
  <si>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</si>
  <si>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</si>
  <si>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</si>
  <si>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</si>
  <si>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</si>
  <si>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</si>
  <si>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</si>
  <si>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</si>
  <si>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</si>
  <si>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</si>
  <si>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</si>
  <si>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</si>
  <si>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</si>
  <si>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</si>
  <si>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</si>
  <si>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</si>
  <si>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</si>
  <si>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</si>
  <si>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</si>
  <si>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</si>
  <si>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</si>
  <si>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</si>
  <si>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</si>
  <si>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</si>
  <si>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</si>
  <si>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</si>
  <si>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</si>
  <si>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</si>
  <si>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</si>
  <si>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</si>
  <si>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</si>
  <si>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</si>
  <si>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</si>
  <si>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</si>
  <si>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</si>
  <si>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</si>
  <si>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</si>
  <si>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</si>
  <si>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</si>
  <si>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</si>
  <si>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</si>
  <si>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</si>
  <si>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</si>
  <si>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</si>
  <si>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</si>
  <si>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</si>
  <si>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</si>
  <si>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</si>
  <si>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</si>
  <si>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</si>
  <si>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</si>
  <si>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</si>
  <si>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</si>
  <si>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</si>
  <si>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</si>
  <si>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</si>
  <si>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</si>
  <si>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</si>
  <si>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</si>
  <si>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</si>
  <si>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</si>
  <si>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</si>
  <si>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</si>
  <si>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</si>
  <si>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</si>
  <si>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</si>
  <si>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</si>
  <si>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</si>
  <si>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</si>
  <si>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</si>
  <si>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</si>
  <si>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</si>
  <si>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</si>
  <si>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</si>
  <si>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</si>
  <si>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</si>
  <si>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</si>
  <si>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</si>
  <si>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</si>
  <si>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</si>
  <si>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</si>
  <si>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</si>
  <si>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</si>
  <si>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</si>
  <si>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</si>
  <si>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</si>
  <si>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</si>
  <si>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</si>
  <si>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</si>
  <si>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</si>
  <si>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</si>
  <si>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</si>
  <si>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</si>
  <si>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</si>
  <si>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</si>
  <si>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</si>
  <si>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</si>
  <si>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</si>
  <si>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</si>
  <si>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</si>
  <si>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</si>
  <si>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</si>
  <si>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</si>
  <si>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</si>
  <si>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</si>
  <si>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</si>
  <si>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</si>
  <si>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</si>
  <si>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</si>
  <si>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</si>
  <si>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</si>
  <si>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</si>
  <si>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</si>
  <si>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</si>
  <si>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</si>
  <si>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</si>
  <si>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</si>
  <si>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</si>
  <si>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</si>
  <si>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</si>
  <si>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</si>
  <si>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</si>
  <si>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</si>
  <si>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</si>
  <si>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</si>
  <si>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</si>
  <si>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</si>
  <si>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</si>
  <si>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</si>
  <si>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</si>
  <si>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</si>
  <si>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</si>
  <si>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</si>
  <si>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</si>
  <si>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</si>
  <si>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</si>
  <si>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</si>
  <si>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</si>
  <si>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</si>
  <si>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</si>
  <si>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</si>
  <si>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</si>
  <si>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</si>
  <si>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</si>
  <si>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</si>
  <si>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</si>
  <si>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</si>
  <si>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</si>
  <si>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</si>
  <si>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</si>
  <si>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</si>
  <si>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</si>
  <si>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</si>
  <si>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</si>
  <si>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</si>
  <si>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</si>
  <si>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</si>
  <si>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</si>
  <si>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</si>
  <si>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</si>
  <si>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</si>
  <si>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</si>
  <si>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</si>
  <si>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</si>
  <si>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</si>
  <si>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</si>
  <si>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</si>
  <si>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</si>
  <si>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</si>
  <si>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</si>
  <si>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</si>
  <si>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</si>
  <si>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</si>
  <si>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</si>
  <si>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</si>
  <si>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</si>
  <si>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</si>
  <si>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</si>
  <si>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</si>
  <si>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</si>
  <si>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</si>
  <si>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</si>
  <si>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</si>
  <si>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</si>
  <si>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</si>
  <si>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</si>
  <si>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</si>
  <si>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</si>
  <si>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</si>
  <si>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</si>
  <si>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</si>
  <si>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</si>
  <si>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</si>
  <si>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</si>
  <si>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</si>
  <si>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</si>
  <si>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</si>
  <si>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</si>
  <si>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</si>
  <si>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</si>
  <si>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</si>
  <si>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</si>
  <si>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</si>
  <si>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</si>
  <si>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</si>
  <si>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</si>
  <si>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</si>
  <si>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</si>
  <si>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</si>
  <si>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</si>
  <si>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</si>
  <si>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</si>
  <si>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</si>
  <si>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</si>
  <si>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</si>
  <si>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</si>
  <si>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</si>
  <si>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</si>
  <si>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</si>
  <si>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</si>
  <si>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</si>
  <si>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</si>
  <si>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</si>
  <si>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</si>
  <si>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</si>
  <si>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</si>
  <si>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</si>
  <si>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</si>
  <si>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</si>
  <si>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</si>
  <si>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</si>
  <si>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</si>
  <si>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</si>
  <si>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</si>
  <si>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</si>
  <si>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</si>
  <si>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</si>
  <si>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</si>
  <si>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</si>
  <si>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</si>
  <si>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</si>
  <si>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</si>
  <si>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</si>
  <si>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</si>
  <si>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</si>
  <si>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</si>
  <si>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</si>
  <si>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</si>
  <si>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</si>
  <si>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</si>
  <si>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</si>
  <si>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</si>
  <si>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</si>
  <si>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</si>
  <si>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</si>
  <si>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</si>
  <si>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</si>
  <si>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</si>
  <si>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</si>
  <si>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</si>
  <si>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</si>
  <si>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</si>
  <si>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</si>
  <si>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</si>
  <si>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</si>
  <si>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</si>
  <si>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</si>
  <si>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</si>
  <si>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</si>
  <si>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</si>
  <si>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</si>
  <si>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</si>
  <si>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</si>
  <si>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</si>
  <si>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</si>
  <si>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</si>
  <si>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</si>
  <si>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</si>
  <si>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</si>
  <si>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</si>
  <si>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</si>
  <si>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</si>
  <si>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</si>
  <si>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</si>
  <si>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</si>
  <si>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</si>
  <si>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</si>
  <si>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</si>
  <si>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</si>
  <si>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</si>
  <si>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</si>
  <si>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</si>
  <si>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</si>
  <si>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</si>
  <si>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</si>
  <si>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</si>
  <si>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</si>
  <si>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</si>
  <si>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</si>
  <si>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</si>
  <si>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</si>
  <si>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</si>
  <si>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</si>
  <si>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</si>
  <si>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</si>
  <si>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</si>
  <si>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</si>
  <si>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</si>
  <si>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</si>
  <si>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</si>
  <si>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</si>
  <si>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</si>
  <si>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</si>
  <si>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</si>
  <si>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</si>
  <si>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</si>
  <si>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</si>
  <si>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</si>
  <si>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</si>
  <si>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</si>
  <si>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</si>
  <si>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</si>
  <si>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</si>
  <si>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</si>
  <si>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</si>
  <si>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</si>
  <si>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</si>
  <si>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</si>
  <si>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</si>
  <si>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</si>
  <si>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</si>
  <si>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</si>
  <si>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</si>
  <si>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</si>
  <si>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</si>
  <si>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</si>
  <si>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</si>
  <si>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</si>
  <si>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</si>
  <si>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</si>
  <si>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</si>
  <si>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</si>
  <si>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</si>
  <si>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</si>
  <si>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</si>
  <si>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</si>
  <si>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</si>
  <si>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</si>
  <si>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</si>
  <si>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</si>
  <si>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</si>
  <si>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</si>
  <si>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</si>
  <si>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</si>
  <si>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</si>
  <si>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</si>
  <si>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</si>
  <si>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</si>
  <si>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</si>
  <si>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</si>
  <si>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</si>
  <si>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</si>
  <si>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</si>
  <si>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</si>
  <si>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</si>
  <si>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</si>
  <si>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</si>
  <si>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</si>
  <si>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</si>
  <si>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</si>
  <si>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0.11469619275018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</si>
  <si>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</si>
  <si>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</si>
  <si>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</si>
  <si>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</si>
  <si>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</si>
  <si>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</si>
  <si>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</si>
  <si>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</si>
  <si>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</si>
  <si>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</si>
  <si>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</si>
  <si>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</si>
  <si>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</si>
  <si>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</si>
  <si>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</si>
  <si>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</si>
  <si>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</si>
  <si>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</si>
  <si>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51.0393734341253</t>
  </si>
  <si>
    <t>28.8575183657307</t>
  </si>
  <si>
    <t>19.7968805291577</t>
  </si>
  <si>
    <t>198.003938480922</t>
  </si>
  <si>
    <t>6.56045601533477</t>
  </si>
  <si>
    <t>40.8393232181425</t>
  </si>
  <si>
    <t>0.635025204103672</t>
  </si>
  <si>
    <t>45.9067934485241</t>
  </si>
  <si>
    <t>1.1691572300216</t>
  </si>
  <si>
    <t>12.2892939553636</t>
  </si>
  <si>
    <t>0.780146494240461</t>
  </si>
  <si>
    <t>0.0588257019438445</t>
  </si>
  <si>
    <t>2.21554106695464</t>
  </si>
  <si>
    <t>0.901352050683945</t>
  </si>
  <si>
    <t>5.94336527357811</t>
  </si>
  <si>
    <t>216.812833772498</t>
  </si>
  <si>
    <t>14.1253627717783</t>
  </si>
  <si>
    <t>107.560505831533</t>
  </si>
  <si>
    <t>130.151838804896</t>
  </si>
  <si>
    <t>706.644939164867</t>
  </si>
  <si>
    <t>172.881145166667</t>
  </si>
  <si>
    <t>296.109629553636</t>
  </si>
  <si>
    <t>18.2977893988481</t>
  </si>
  <si>
    <t>10.102616774658</t>
  </si>
  <si>
    <t>1.58742640681065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</si>
  <si>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</si>
  <si>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</si>
  <si>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</si>
  <si>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</si>
  <si>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</si>
  <si>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</si>
  <si>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2.41754763282937</t>
  </si>
  <si>
    <t>1.93442183189345</t>
  </si>
  <si>
    <t>64.3795901367891</t>
  </si>
  <si>
    <t>51.5584317134629</t>
  </si>
  <si>
    <t>16.0254301580274</t>
  </si>
  <si>
    <t>6.9772656587473</t>
  </si>
  <si>
    <t>19.8851847402232</t>
  </si>
  <si>
    <t>0.923761913606912</t>
  </si>
  <si>
    <t>0.283107748740101</t>
  </si>
  <si>
    <t>3.85653794096472</t>
  </si>
  <si>
    <t>5.73288563354932</t>
  </si>
  <si>
    <t>2.11144785457163</t>
  </si>
  <si>
    <t>25.8261475665947</t>
  </si>
  <si>
    <t>24.2505798812095</t>
  </si>
  <si>
    <t>20.6576806443485</t>
  </si>
  <si>
    <t>237.103829157667</t>
  </si>
  <si>
    <t>7.52343561285097</t>
  </si>
  <si>
    <t>44.1298680345572</t>
  </si>
  <si>
    <t>0.636021790136789</t>
  </si>
  <si>
    <t>48.0959336573074</t>
  </si>
  <si>
    <t>1.26480630201584</t>
  </si>
  <si>
    <t>12.3573174395248</t>
  </si>
  <si>
    <t>0.855525685349172</t>
  </si>
  <si>
    <t>2.26188707955364</t>
  </si>
  <si>
    <t>0.839388700107991</t>
  </si>
  <si>
    <t>5.94339444924406</t>
  </si>
  <si>
    <t>217.625714568754</t>
  </si>
  <si>
    <t>14.4600642944564</t>
  </si>
  <si>
    <t>107.88204236861</t>
  </si>
  <si>
    <t>131.031810691145</t>
  </si>
  <si>
    <t>708.000137508999</t>
  </si>
  <si>
    <t>173.131569665947</t>
  </si>
  <si>
    <t>280.396604031677</t>
  </si>
  <si>
    <t>18.1339360655148</t>
  </si>
  <si>
    <t>10.4562128545716</t>
  </si>
  <si>
    <t>1.58787440330814</t>
  </si>
  <si>
    <t>29.0888871562275</t>
  </si>
  <si>
    <t>2.63848265766739</t>
  </si>
  <si>
    <t>1.9364113174946</t>
  </si>
  <si>
    <t>65.2624798056156</t>
  </si>
  <si>
    <t>16.0126469938805</t>
  </si>
  <si>
    <t>6.5568286537077</t>
  </si>
  <si>
    <t>16.5878704741289</t>
  </si>
  <si>
    <t>1.03718521418287</t>
  </si>
  <si>
    <t>0.224409071418287</t>
  </si>
  <si>
    <t>5.85312816774658</t>
  </si>
  <si>
    <t>5.71294923326134</t>
  </si>
  <si>
    <t>1.73393633431965</t>
  </si>
  <si>
    <t>21.7380342692585</t>
  </si>
  <si>
    <t>19.0088279985601</t>
  </si>
  <si>
    <t>267.414604319654</t>
  </si>
  <si>
    <t>8.28774627033837</t>
  </si>
  <si>
    <t>41.4008535277178</t>
  </si>
  <si>
    <t>0.57260965262779</t>
  </si>
  <si>
    <t>51.5535565514759</t>
  </si>
  <si>
    <t>2.14169653671706</t>
  </si>
  <si>
    <t>13.7397589902808</t>
  </si>
  <si>
    <t>0.0507294816414687</t>
  </si>
  <si>
    <t>0.916932408927286</t>
  </si>
  <si>
    <t>0.00330344708423326</t>
  </si>
  <si>
    <t>0.05294313174946</t>
  </si>
  <si>
    <t>0.275613628509719</t>
  </si>
  <si>
    <t>2.2949827800576</t>
  </si>
  <si>
    <t>0.7673251912527</t>
  </si>
  <si>
    <t>217.026807311015</t>
  </si>
  <si>
    <t>11.4818187724982</t>
  </si>
  <si>
    <t>110.036843808495</t>
  </si>
  <si>
    <t>133.226776565875</t>
  </si>
  <si>
    <t>720.880264218863</t>
  </si>
  <si>
    <t>174.330246444204</t>
  </si>
  <si>
    <t>290.906123938085</t>
  </si>
  <si>
    <t>18.7969888444924</t>
  </si>
  <si>
    <t>1.80265959191145</t>
  </si>
  <si>
    <t>29.4108854391649</t>
  </si>
  <si>
    <t>7.28295801980921</t>
  </si>
  <si>
    <t>20.3394644816415</t>
  </si>
  <si>
    <t>1.9470059524838</t>
  </si>
  <si>
    <t>67.0751448884089</t>
  </si>
  <si>
    <t>53.9221041396688</t>
  </si>
  <si>
    <t>16.0352004964003</t>
  </si>
  <si>
    <t>6.55865600431965</t>
  </si>
  <si>
    <t>15.1264497012023</t>
  </si>
  <si>
    <t>0.773216760979122</t>
  </si>
  <si>
    <t>0.277930136357091</t>
  </si>
  <si>
    <t>5.68045278257739</t>
  </si>
  <si>
    <t>5.8634363462923</t>
  </si>
  <si>
    <t>1.99774269240821</t>
  </si>
  <si>
    <t>12.9791792656587</t>
  </si>
  <si>
    <t>16.2952397408207</t>
  </si>
  <si>
    <t>275.917954967603</t>
  </si>
  <si>
    <t>9.70613735421166</t>
  </si>
  <si>
    <t>44.1177731101512</t>
  </si>
  <si>
    <t>0.636725663066955</t>
  </si>
  <si>
    <t>41.542907199424</t>
  </si>
  <si>
    <t>11.552481299496</t>
  </si>
  <si>
    <t>0.711234128293737</t>
  </si>
  <si>
    <t>0.293750107991361</t>
  </si>
  <si>
    <t>1.99972699784017</t>
  </si>
  <si>
    <t>0.822328956587473</t>
  </si>
  <si>
    <t>231.108834513319</t>
  </si>
  <si>
    <t>14.7755807703384</t>
  </si>
  <si>
    <t>109.706874442045</t>
  </si>
  <si>
    <t>128.882856047516</t>
  </si>
  <si>
    <t>786.96498812095</t>
  </si>
  <si>
    <t>265.344962275018</t>
  </si>
  <si>
    <t>17.7053412455004</t>
  </si>
  <si>
    <t>10.5786114974802</t>
  </si>
  <si>
    <t>2.48783411412167</t>
  </si>
  <si>
    <t>29.7328837257019</t>
  </si>
  <si>
    <t>0.191638464301656</t>
  </si>
  <si>
    <t>8.85941402228222</t>
  </si>
  <si>
    <t>22.3851767458603</t>
  </si>
  <si>
    <t>2.57544672282217</t>
  </si>
  <si>
    <t>64.2704458603312</t>
  </si>
  <si>
    <t>54.0402877609791</t>
  </si>
  <si>
    <t>16.8365949852412</t>
  </si>
  <si>
    <t>5.72055723182145</t>
  </si>
  <si>
    <t>11.7634466794096</t>
  </si>
  <si>
    <t>0.969982041396688</t>
  </si>
  <si>
    <t>0.259565860655148</t>
  </si>
  <si>
    <t>4.13827826133909</t>
  </si>
  <si>
    <t>4.95374949964003</t>
  </si>
  <si>
    <t>0.410957685856731</t>
  </si>
  <si>
    <t>282.221019726422</t>
  </si>
  <si>
    <t>14.7855432393808</t>
  </si>
  <si>
    <t>44.2656142548596</t>
  </si>
  <si>
    <t>0.636690418646508</t>
  </si>
  <si>
    <t>47.2984292296616</t>
  </si>
  <si>
    <t>13.0978540100792</t>
  </si>
  <si>
    <t>0.48554523149748</t>
  </si>
  <si>
    <t>1.1541252699784</t>
  </si>
  <si>
    <t>0.828872114722822</t>
  </si>
  <si>
    <t>230.050555143988</t>
  </si>
  <si>
    <t>14.6351817278618</t>
  </si>
  <si>
    <t>111.732987580994</t>
  </si>
  <si>
    <t>131.343044168467</t>
  </si>
  <si>
    <t>813.69598812095</t>
  </si>
  <si>
    <t>174.834293438445</t>
  </si>
  <si>
    <t>254.838922462203</t>
  </si>
  <si>
    <t>18.103110399568</t>
  </si>
  <si>
    <t>10.7010101403888</t>
  </si>
  <si>
    <t>2.85977427665587</t>
  </si>
  <si>
    <t>0.581207312455004</t>
  </si>
  <si>
    <t>0.0785622614470842</t>
  </si>
  <si>
    <t>30.0548820086393</t>
  </si>
  <si>
    <t>0.14826980212383</t>
  </si>
  <si>
    <t>0.209275083992081</t>
  </si>
  <si>
    <t>38.7722764578834</t>
  </si>
  <si>
    <t>9.39226158210943</t>
  </si>
  <si>
    <t>25.8870557523398</t>
  </si>
  <si>
    <t>2.85015049856012</t>
  </si>
  <si>
    <t>73.262307199424</t>
  </si>
  <si>
    <t>17.4218919902808</t>
  </si>
  <si>
    <t>5.4863006299496</t>
  </si>
  <si>
    <t>10.582828475162</t>
  </si>
  <si>
    <t>0.955132553635709</t>
  </si>
  <si>
    <t>0.29003599712023</t>
  </si>
  <si>
    <t>4.86877870410367</t>
  </si>
  <si>
    <t>5.45362305975522</t>
  </si>
  <si>
    <t>0.578018100831533</t>
  </si>
  <si>
    <t>10.2263066954644</t>
  </si>
  <si>
    <t>292.931340856731</t>
  </si>
  <si>
    <t>18.2767955809935</t>
  </si>
  <si>
    <t>46.4166736141109</t>
  </si>
  <si>
    <t>0.652176161987041</t>
  </si>
  <si>
    <t>52.9748452843772</t>
  </si>
  <si>
    <t>0.416244711087113</t>
  </si>
  <si>
    <t>0.0593360619150468</t>
  </si>
  <si>
    <t>0.835383780777538</t>
  </si>
  <si>
    <t>229.750948399208</t>
  </si>
  <si>
    <t>14.6152671562275</t>
  </si>
  <si>
    <t>117.430948236141</t>
  </si>
  <si>
    <t>132.126211483081</t>
  </si>
  <si>
    <t>831.432893448524</t>
  </si>
  <si>
    <t>175.058903215263</t>
  </si>
  <si>
    <t>251.948708531317</t>
  </si>
  <si>
    <t>18.4429684485241</t>
  </si>
  <si>
    <t>10.8234087832973</t>
  </si>
  <si>
    <t>3.23081655429446</t>
  </si>
  <si>
    <t>0.625952061555076</t>
  </si>
  <si>
    <t>0.0946689394888409</t>
  </si>
  <si>
    <t>30.3768802951764</t>
  </si>
  <si>
    <t>0.190223798164147</t>
  </si>
  <si>
    <t>0.226911703671706</t>
  </si>
  <si>
    <t>9.39324888135349</t>
  </si>
  <si>
    <t>28.1209310331174</t>
  </si>
  <si>
    <t>3.14522381569474</t>
  </si>
  <si>
    <t>77.8676620950324</t>
  </si>
  <si>
    <t>63.1040259539237</t>
  </si>
  <si>
    <t>17.9988498088553</t>
  </si>
  <si>
    <t>5.26188514038877</t>
  </si>
  <si>
    <t>9.73028802807775</t>
  </si>
  <si>
    <t>0.963785033477322</t>
  </si>
  <si>
    <t>0.281252699784017</t>
  </si>
  <si>
    <t>5.61955569834413</t>
  </si>
  <si>
    <t>6.42644929085673</t>
  </si>
  <si>
    <t>0.785423607609791</t>
  </si>
  <si>
    <t>10.3418768898488</t>
  </si>
  <si>
    <t>12.1683668466523</t>
  </si>
  <si>
    <t>292.567891612671</t>
  </si>
  <si>
    <t>20.8503369834413</t>
  </si>
  <si>
    <t>42.582844600432</t>
  </si>
  <si>
    <t>0.546218932325414</t>
  </si>
  <si>
    <t>56.9471564794816</t>
  </si>
  <si>
    <t>2.25149028077754</t>
  </si>
  <si>
    <t>14.9053181418287</t>
  </si>
  <si>
    <t>0.0428185205183585</t>
  </si>
  <si>
    <t>0.275622050143988</t>
  </si>
  <si>
    <t>0.00187624190064795</t>
  </si>
  <si>
    <t>0.0513254381929446</t>
  </si>
  <si>
    <t>0.23306944924406</t>
  </si>
  <si>
    <t>1.73820410367171</t>
  </si>
  <si>
    <t>1.40051591339093</t>
  </si>
  <si>
    <t>229.76200812923</t>
  </si>
  <si>
    <t>14.4991728473722</t>
  </si>
  <si>
    <t>118.837886357091</t>
  </si>
  <si>
    <t>132.992200179986</t>
  </si>
  <si>
    <t>848.28891612671</t>
  </si>
  <si>
    <t>175.386572289057</t>
  </si>
  <si>
    <t>258.078975413967</t>
  </si>
  <si>
    <t>18.8098293736501</t>
  </si>
  <si>
    <t>10.9458074262059</t>
  </si>
  <si>
    <t>3.60187709634629</t>
  </si>
  <si>
    <t>0.670696811015119</t>
  </si>
  <si>
    <t>0.110775617530598</t>
  </si>
  <si>
    <t>30.6988785781137</t>
  </si>
  <si>
    <t>0.232177794204464</t>
  </si>
  <si>
    <t>0.244548323354932</t>
  </si>
  <si>
    <t>51.0223427645788</t>
  </si>
  <si>
    <t>9.39416529924406</t>
  </si>
  <si>
    <t>30.3296616234701</t>
  </si>
  <si>
    <t>3.41436993016559</t>
  </si>
  <si>
    <t>82.8760462562995</t>
  </si>
  <si>
    <t>67.6358950683945</t>
  </si>
  <si>
    <t>18.5614010507559</t>
  </si>
  <si>
    <t>4.28368972282217</t>
  </si>
  <si>
    <t>9.90736665334773</t>
  </si>
  <si>
    <t>0.948699931965443</t>
  </si>
  <si>
    <t>0.267657824262059</t>
  </si>
  <si>
    <t>6.12169008279338</t>
  </si>
  <si>
    <t>7.97189982361411</t>
  </si>
  <si>
    <t>1.04195261696184</t>
  </si>
  <si>
    <t>3.79968941684665</t>
  </si>
  <si>
    <t>9.17824708423326</t>
  </si>
  <si>
    <t>301.612890640749</t>
  </si>
  <si>
    <t>27.9505031969762</t>
  </si>
  <si>
    <t>47.8026495680346</t>
  </si>
  <si>
    <t>0.418986234341253</t>
  </si>
  <si>
    <t>54.3967660547156</t>
  </si>
  <si>
    <t>1.4634686825054</t>
  </si>
  <si>
    <t>17.2603597848812</t>
  </si>
  <si>
    <t>0.0278320462203024</t>
  </si>
  <si>
    <t>0.234666575413967</t>
  </si>
  <si>
    <t>0.00121955723542117</t>
  </si>
  <si>
    <t>0.0379844096112311</t>
  </si>
  <si>
    <t>0.151495118358531</t>
  </si>
  <si>
    <t>1.12983266738661</t>
  </si>
  <si>
    <t>0.93822929049676</t>
  </si>
  <si>
    <t>229.853093582073</t>
  </si>
  <si>
    <t>14.8731405039597</t>
  </si>
  <si>
    <t>133.426103923686</t>
  </si>
  <si>
    <t>133.574862275018</t>
  </si>
  <si>
    <t>859.799207703384</t>
  </si>
  <si>
    <t>175.839244020158</t>
  </si>
  <si>
    <t>262.243039956803</t>
  </si>
  <si>
    <t>19.1921815586753</t>
  </si>
  <si>
    <t>11.0682060691145</t>
  </si>
  <si>
    <t>3.97294717170626</t>
  </si>
  <si>
    <t>0.715441560115191</t>
  </si>
  <si>
    <t>0.126882295608351</t>
  </si>
  <si>
    <t>31.0208768646508</t>
  </si>
  <si>
    <t>0.27413179024478</t>
  </si>
  <si>
    <t>0.262184943038157</t>
  </si>
  <si>
    <t>9.39533372663787</t>
  </si>
  <si>
    <t>32.8207597012239</t>
  </si>
  <si>
    <t>3.87458230381569</t>
  </si>
  <si>
    <t>87.8867588192944</t>
  </si>
  <si>
    <t>72.1677641828654</t>
  </si>
  <si>
    <t>19.1039140169186</t>
  </si>
  <si>
    <t>4.12522580633549</t>
  </si>
  <si>
    <t>10.2736222793377</t>
  </si>
  <si>
    <t>1.02750107739381</t>
  </si>
  <si>
    <t>0.273193899208063</t>
  </si>
  <si>
    <t>6.12574951043916</t>
  </si>
  <si>
    <t>9.25138403887689</t>
  </si>
  <si>
    <t>1.32393827840533</t>
  </si>
  <si>
    <t>2.35712742980562</t>
  </si>
  <si>
    <t>308.188255795536</t>
  </si>
  <si>
    <t>34.1136048650108</t>
  </si>
  <si>
    <t>47.7244081713463</t>
  </si>
  <si>
    <t>0.0625610681065515</t>
  </si>
  <si>
    <t>49.5311496760259</t>
  </si>
  <si>
    <t>21.2004466580994</t>
  </si>
  <si>
    <t>0.151699968682505</t>
  </si>
  <si>
    <t>0.00483498920086393</t>
  </si>
  <si>
    <t>0.0491794850971922</t>
  </si>
  <si>
    <t>0.0723884216702664</t>
  </si>
  <si>
    <t>229.863124212383</t>
  </si>
  <si>
    <t>14.9168627141829</t>
  </si>
  <si>
    <t>135.43652800576</t>
  </si>
  <si>
    <t>135.16763862491</t>
  </si>
  <si>
    <t>878.499081713463</t>
  </si>
  <si>
    <t>176.308523444204</t>
  </si>
  <si>
    <t>276.229426637869</t>
  </si>
  <si>
    <t>19.8599711807055</t>
  </si>
  <si>
    <t>11.190604712023</t>
  </si>
  <si>
    <t>0.980978668106551</t>
  </si>
  <si>
    <t>0.142988973650108</t>
  </si>
  <si>
    <t>31.3428751475882</t>
  </si>
  <si>
    <t>0.316085786285097</t>
  </si>
  <si>
    <t>0.279821562685385</t>
  </si>
  <si>
    <t>9.41136936763859</t>
  </si>
  <si>
    <t>35.1582880777538</t>
  </si>
  <si>
    <t>4.14361900287977</t>
  </si>
  <si>
    <t>94.8111193664507</t>
  </si>
  <si>
    <t>76.6996332973362</t>
  </si>
  <si>
    <t>19.6404883797696</t>
  </si>
  <si>
    <t>4.28315852051836</t>
  </si>
  <si>
    <t>10.3076326648668</t>
  </si>
  <si>
    <t>1.07060528581713</t>
  </si>
  <si>
    <t>0.243171365910727</t>
  </si>
  <si>
    <t>4.38185519798416</t>
  </si>
  <si>
    <t>11.169916850252</t>
  </si>
  <si>
    <t>1.67827704344132</t>
  </si>
  <si>
    <t>314.42865287977</t>
  </si>
  <si>
    <t>34.3432532516199</t>
  </si>
  <si>
    <t>47.157488912887</t>
  </si>
  <si>
    <t>0.0532388879409647</t>
  </si>
  <si>
    <t>52.4248909287257</t>
  </si>
  <si>
    <t>20.4534750510511</t>
  </si>
  <si>
    <t>0.140852205507559</t>
  </si>
  <si>
    <t>0.00429776817854572</t>
  </si>
  <si>
    <t>0.082940070050396</t>
  </si>
  <si>
    <t>230.536555616991</t>
  </si>
  <si>
    <t>14.9146148344132</t>
  </si>
  <si>
    <t>134.71912062635</t>
  </si>
  <si>
    <t>135.241691612671</t>
  </si>
  <si>
    <t>878.989362491001</t>
  </si>
  <si>
    <t>176.386394041757</t>
  </si>
  <si>
    <t>277.558626817855</t>
  </si>
  <si>
    <t>19.5005954103672</t>
  </si>
  <si>
    <t>14.2146301043916</t>
  </si>
  <si>
    <t>8.50142901291937</t>
  </si>
  <si>
    <t>2.0390164049676</t>
  </si>
  <si>
    <t>0.148357866342693</t>
  </si>
  <si>
    <t>31.3466386069114</t>
  </si>
  <si>
    <t>0.389505279337653</t>
  </si>
  <si>
    <t>0.286788884539237</t>
  </si>
  <si>
    <t>11.8160560227862</t>
  </si>
  <si>
    <t>36.6597201223902</t>
  </si>
  <si>
    <t>5.82374144348452</t>
  </si>
  <si>
    <t>99.1342314974802</t>
  </si>
  <si>
    <t>82.4161406407487</t>
  </si>
  <si>
    <t>24.4227546468682</t>
  </si>
  <si>
    <t>4.24127658387329</t>
  </si>
  <si>
    <t>10.4221321339093</t>
  </si>
  <si>
    <t>0.611701368970482</t>
  </si>
  <si>
    <t>5.43318383729302</t>
  </si>
  <si>
    <t>13.2180456587473</t>
  </si>
  <si>
    <t>1.78494034047156</t>
  </si>
  <si>
    <t>316.055507271418</t>
  </si>
  <si>
    <t>37.2234763945284</t>
  </si>
  <si>
    <t>45.6689222822174</t>
  </si>
  <si>
    <t>0.046904241612671</t>
  </si>
  <si>
    <t>59.9088910007199</t>
  </si>
  <si>
    <t>20.7442567416451</t>
  </si>
  <si>
    <t>0.132078838912887</t>
  </si>
  <si>
    <t>0.0037605471562275</t>
  </si>
  <si>
    <t>0.0948095745860331</t>
  </si>
  <si>
    <t>231.210527287617</t>
  </si>
  <si>
    <t>15.3135865766739</t>
  </si>
  <si>
    <t>134.432375305976</t>
  </si>
  <si>
    <t>135.612931101512</t>
  </si>
  <si>
    <t>881.581537077034</t>
  </si>
  <si>
    <t>176.397678383009</t>
  </si>
  <si>
    <t>280.868887437005</t>
  </si>
  <si>
    <t>19.3443868646508</t>
  </si>
  <si>
    <t>17.2386554931605</t>
  </si>
  <si>
    <t>12.6536605282829</t>
  </si>
  <si>
    <t>3.09705414218862</t>
  </si>
  <si>
    <t>0.153726759035277</t>
  </si>
  <si>
    <t>31.3504020698344</t>
  </si>
  <si>
    <t>0.4629247724982</t>
  </si>
  <si>
    <t>0.293756206425486</t>
  </si>
  <si>
    <t>14.221665813031</t>
  </si>
  <si>
    <t>38.1477223902088</t>
  </si>
  <si>
    <t>7.50821938804896</t>
  </si>
  <si>
    <t>105.508863606911</t>
  </si>
  <si>
    <t>88.1326479841613</t>
  </si>
  <si>
    <t>29.186500525198</t>
  </si>
  <si>
    <t>4.05450458243341</t>
  </si>
  <si>
    <t>10.7455044092873</t>
  </si>
  <si>
    <t>1.04478263030958</t>
  </si>
  <si>
    <t>0.946841401367891</t>
  </si>
  <si>
    <t>6.30713237940965</t>
  </si>
  <si>
    <t>15.5248920338373</t>
  </si>
  <si>
    <t>1.9409953774658</t>
  </si>
  <si>
    <t>317.862349784017</t>
  </si>
  <si>
    <t>38.8064120395968</t>
  </si>
  <si>
    <t>44.7151796616271</t>
  </si>
  <si>
    <t>0.0400177154787617</t>
  </si>
  <si>
    <t>61.5710313894888</t>
  </si>
  <si>
    <t>20.8636665757127</t>
  </si>
  <si>
    <t>0.127182480741541</t>
  </si>
  <si>
    <t>0.00255179985601152</t>
  </si>
  <si>
    <t>0.107646902591793</t>
  </si>
  <si>
    <t>231.884007343413</t>
  </si>
  <si>
    <t>15.2839434161267</t>
  </si>
  <si>
    <t>133.711480921526</t>
  </si>
  <si>
    <t>135.676251763859</t>
  </si>
  <si>
    <t>881.906484521238</t>
  </si>
  <si>
    <t>176.356170154068</t>
  </si>
  <si>
    <t>282.555553311735</t>
  </si>
  <si>
    <t>19.307964150468</t>
  </si>
  <si>
    <t>20.2626808819294</t>
  </si>
  <si>
    <t>16.8058617744528</t>
  </si>
  <si>
    <t>4.15509187904968</t>
  </si>
  <si>
    <t>0.159095651727862</t>
  </si>
  <si>
    <t>31.3541655291577</t>
  </si>
  <si>
    <t>0.536344265658747</t>
  </si>
  <si>
    <t>0.300723528275738</t>
  </si>
  <si>
    <t>16.6263371474082</t>
  </si>
  <si>
    <t>39.6416235061195</t>
  </si>
  <si>
    <t>9.18296392368611</t>
  </si>
  <si>
    <t>111.060787329014</t>
  </si>
  <si>
    <t>93.8491553275738</t>
  </si>
  <si>
    <t>34.2660651112311</t>
  </si>
  <si>
    <t>3.79859017278618</t>
  </si>
  <si>
    <t>10.7852448956084</t>
  </si>
  <si>
    <t>1.03747685097192</t>
  </si>
  <si>
    <t>1.19796931353492</t>
  </si>
  <si>
    <t>6.80020120590353</t>
  </si>
  <si>
    <t>21.8849687113031</t>
  </si>
  <si>
    <t>2.01105854646148</t>
  </si>
  <si>
    <t>319.321566558675</t>
  </si>
  <si>
    <t>38.1590881133909</t>
  </si>
  <si>
    <t>43.2537281857451</t>
  </si>
  <si>
    <t>0.0316934010799136</t>
  </si>
  <si>
    <t>51.9095046796256</t>
  </si>
  <si>
    <t>20.2349950489021</t>
  </si>
  <si>
    <t>0.124491084017279</t>
  </si>
  <si>
    <t>0.00205708668826494</t>
  </si>
  <si>
    <t>0.121593164650828</t>
  </si>
  <si>
    <t>232.556817595392</t>
  </si>
  <si>
    <t>15.1801453095752</t>
  </si>
  <si>
    <t>132.79191987041</t>
  </si>
  <si>
    <t>135.553015982721</t>
  </si>
  <si>
    <t>881.762668106551</t>
  </si>
  <si>
    <t>176.12720637077</t>
  </si>
  <si>
    <t>304.345785601152</t>
  </si>
  <si>
    <t>19.1477488840893</t>
  </si>
  <si>
    <t>23.2867062742981</t>
  </si>
  <si>
    <t>20.9580718724838</t>
  </si>
  <si>
    <t>5.21312961843052</t>
  </si>
  <si>
    <t>0.164464544420446</t>
  </si>
  <si>
    <t>31.3579289884809</t>
  </si>
  <si>
    <t>0.609763758459323</t>
  </si>
  <si>
    <t>0.30769085012599</t>
  </si>
  <si>
    <t>19.0309645191865</t>
  </si>
  <si>
    <t>42.425655975522</t>
  </si>
  <si>
    <t>10.8501600863931</t>
  </si>
  <si>
    <t>116.370841216703</t>
  </si>
  <si>
    <t>99.5656627069834</t>
  </si>
  <si>
    <t>38.9001650608351</t>
  </si>
  <si>
    <t>3.42045945788337</t>
  </si>
  <si>
    <t>10.6632773970482</t>
  </si>
  <si>
    <t>1.02317717098632</t>
  </si>
  <si>
    <t>1.35078286033117</t>
  </si>
  <si>
    <t>6.48314986681066</t>
  </si>
  <si>
    <t>31.1439772966163</t>
  </si>
  <si>
    <t>1.88818897519438</t>
  </si>
  <si>
    <t>318.216522282217</t>
  </si>
  <si>
    <t>36.418809787977</t>
  </si>
  <si>
    <t>42.1211998200144</t>
  </si>
  <si>
    <t>0.021772422199424</t>
  </si>
  <si>
    <t>53.1235282577394</t>
  </si>
  <si>
    <t>20.4156282718323</t>
  </si>
  <si>
    <t>0.122346927861771</t>
  </si>
  <si>
    <t>0.000884566054715623</t>
  </si>
  <si>
    <t>0.000203445874730022</t>
  </si>
  <si>
    <t>233.229549709863</t>
  </si>
  <si>
    <t>15.1008121094312</t>
  </si>
  <si>
    <t>132.010189812815</t>
  </si>
  <si>
    <t>135.690205111591</t>
  </si>
  <si>
    <t>881.918479841613</t>
  </si>
  <si>
    <t>175.839584822894</t>
  </si>
  <si>
    <t>306.172438948884</t>
  </si>
  <si>
    <t>19.073505687545</t>
  </si>
  <si>
    <t>26.310731663067</t>
  </si>
  <si>
    <t>25.2143115595572</t>
  </si>
  <si>
    <t>6.2710577537797</t>
  </si>
  <si>
    <t>0.169833437113031</t>
  </si>
  <si>
    <t>31.3616924478042</t>
  </si>
  <si>
    <t>0.68318325161987</t>
  </si>
  <si>
    <t>0.314658171965443</t>
  </si>
  <si>
    <t>21.4365590209503</t>
  </si>
  <si>
    <t>43.9110270338373</t>
  </si>
  <si>
    <t>12.5066067962563</t>
  </si>
  <si>
    <t>122.267873290137</t>
  </si>
  <si>
    <t>105.282170050396</t>
  </si>
  <si>
    <t>43.7259387613391</t>
  </si>
  <si>
    <t>3.08985874334053</t>
  </si>
  <si>
    <t>9.86950139892009</t>
  </si>
  <si>
    <t>1.01804888804896</t>
  </si>
  <si>
    <t>1.93712402087833</t>
  </si>
  <si>
    <t>6.82088189344852</t>
  </si>
  <si>
    <t>37.9940301295896</t>
  </si>
  <si>
    <t>1.80326446076314</t>
  </si>
  <si>
    <t>317.032994564435</t>
  </si>
  <si>
    <t>35.5224337318575</t>
  </si>
  <si>
    <t>40.2647939524838</t>
  </si>
  <si>
    <t>0.018281138336933</t>
  </si>
  <si>
    <t>53.9743386609071</t>
  </si>
  <si>
    <t>20.2330509982541</t>
  </si>
  <si>
    <t>0.120879202159827</t>
  </si>
  <si>
    <t>0.000671526277897768</t>
  </si>
  <si>
    <t>0.000805429730021598</t>
  </si>
  <si>
    <t>233.197779588193</t>
  </si>
  <si>
    <t>15.1538595068395</t>
  </si>
  <si>
    <t>131.640525413967</t>
  </si>
  <si>
    <t>135.371426385889</t>
  </si>
  <si>
    <t>883.886690424766</t>
  </si>
  <si>
    <t>175.780889822894</t>
  </si>
  <si>
    <t>304.98484812815</t>
  </si>
  <si>
    <t>19.0721236681066</t>
  </si>
  <si>
    <t>26.5827286465083</t>
  </si>
  <si>
    <t>8.73626924046076</t>
  </si>
  <si>
    <t>0.175202329769618</t>
  </si>
  <si>
    <t>31.3654559107271</t>
  </si>
  <si>
    <t>0.756602744780418</t>
  </si>
  <si>
    <t>0.321625493826494</t>
  </si>
  <si>
    <t>28.3067941791937</t>
  </si>
  <si>
    <t>45.222623650108</t>
  </si>
  <si>
    <t>13.634245161987</t>
  </si>
  <si>
    <t>143.26077487401</t>
  </si>
  <si>
    <t>107.760386573074</t>
  </si>
  <si>
    <t>48.0341063603312</t>
  </si>
  <si>
    <t>3.73121224982001</t>
  </si>
  <si>
    <t>9.42000979326854</t>
  </si>
  <si>
    <t>2.45987349892009</t>
  </si>
  <si>
    <t>6.84013028797696</t>
  </si>
  <si>
    <t>39.6447712383009</t>
  </si>
  <si>
    <t>1.76608024802016</t>
  </si>
  <si>
    <t>318.461780813535</t>
  </si>
  <si>
    <t>35.4864241911807</t>
  </si>
  <si>
    <t>37.7565577033837</t>
  </si>
  <si>
    <t>0.0140686112850972</t>
  </si>
  <si>
    <t>52.2092036717063</t>
  </si>
  <si>
    <t>19.780529322473</t>
  </si>
  <si>
    <t>0.119905511447084</t>
  </si>
  <si>
    <t>0.0014389851187905</t>
  </si>
  <si>
    <t>233.207974435205</t>
  </si>
  <si>
    <t>15.2146356047516</t>
  </si>
  <si>
    <t>131.083725233981</t>
  </si>
  <si>
    <t>134.930777321814</t>
  </si>
  <si>
    <t>885.181429085673</t>
  </si>
  <si>
    <t>175.685075780418</t>
  </si>
  <si>
    <t>303.924336933045</t>
  </si>
  <si>
    <t>18.987568862491</t>
  </si>
  <si>
    <t>26.8547256299496</t>
  </si>
  <si>
    <t>26.5201172930094</t>
  </si>
  <si>
    <t>11.2002481209503</t>
  </si>
  <si>
    <t>0.180571222462203</t>
  </si>
  <si>
    <t>31.3692193700504</t>
  </si>
  <si>
    <t>0.830022237580994</t>
  </si>
  <si>
    <t>0.328592815687545</t>
  </si>
  <si>
    <t>35.1760728258819</t>
  </si>
  <si>
    <t>46.4965681425486</t>
  </si>
  <si>
    <t>14.7549817098632</t>
  </si>
  <si>
    <t>164.150005039597</t>
  </si>
  <si>
    <t>110.238603095752</t>
  </si>
  <si>
    <t>52.1199767023038</t>
  </si>
  <si>
    <t>3.33642805399568</t>
  </si>
  <si>
    <t>9.49074718205543</t>
  </si>
  <si>
    <t>0.989689998560115</t>
  </si>
  <si>
    <t>2.72745687401008</t>
  </si>
  <si>
    <t>6.81500751979842</t>
  </si>
  <si>
    <t>43.1719820014399</t>
  </si>
  <si>
    <t>1.65668272714183</t>
  </si>
  <si>
    <t>320.493295680346</t>
  </si>
  <si>
    <t>35.2710989637149</t>
  </si>
  <si>
    <t>34.3962123074154</t>
  </si>
  <si>
    <t>51.8050120950324</t>
  </si>
  <si>
    <t>19.1716703176206</t>
  </si>
  <si>
    <t>0.00155780601511879</t>
  </si>
  <si>
    <t>0.00210223904967603</t>
  </si>
  <si>
    <t>233.208913561915</t>
  </si>
  <si>
    <t>15.1671595464363</t>
  </si>
  <si>
    <t>130.646879697624</t>
  </si>
  <si>
    <t>134.680715910727</t>
  </si>
  <si>
    <t>886.567708783297</t>
  </si>
  <si>
    <t>175.507940885169</t>
  </si>
  <si>
    <t>303.077729661627</t>
  </si>
  <si>
    <t>18.9228322786177</t>
  </si>
  <si>
    <t>27.1267226133909</t>
  </si>
  <si>
    <t>27.1730170513823</t>
  </si>
  <si>
    <t>13.6612615550756</t>
  </si>
  <si>
    <t>0.185940115154788</t>
  </si>
  <si>
    <t>31.3729828293736</t>
  </si>
  <si>
    <t>0.903441730741541</t>
  </si>
  <si>
    <t>0.335560137566595</t>
  </si>
  <si>
    <t>42.0453543678186</t>
  </si>
  <si>
    <t>48.9723816054716</t>
  </si>
  <si>
    <t>15.8767092944564</t>
  </si>
  <si>
    <t>185.67679287257</t>
  </si>
  <si>
    <t>112.716819582433</t>
  </si>
  <si>
    <t>56.1386191465083</t>
  </si>
  <si>
    <t>2.87817224766019</t>
  </si>
  <si>
    <t>9.33825901801656</t>
  </si>
  <si>
    <t>0.957599678545716</t>
  </si>
  <si>
    <t>2.99817944636429</t>
  </si>
  <si>
    <t>6.84426912167027</t>
  </si>
  <si>
    <t>46.7005588552916</t>
  </si>
  <si>
    <t>1.61394091429086</t>
  </si>
  <si>
    <t>320.969964326854</t>
  </si>
  <si>
    <t>36.6414747825054</t>
  </si>
  <si>
    <t>32.9980796616271</t>
  </si>
  <si>
    <t>46.4660513318934</t>
  </si>
  <si>
    <t>18.4033634664759</t>
  </si>
  <si>
    <t>0.00126548369690425</t>
  </si>
  <si>
    <t>0.00413579852051836</t>
  </si>
  <si>
    <t>233.113801294096</t>
  </si>
  <si>
    <t>15.2043180993521</t>
  </si>
  <si>
    <t>130.231835565155</t>
  </si>
  <si>
    <t>134.576343772498</t>
  </si>
  <si>
    <t>888.06225449964</t>
  </si>
  <si>
    <t>175.397186678546</t>
  </si>
  <si>
    <t>302.697211411087</t>
  </si>
  <si>
    <t>18.9540182181425</t>
  </si>
  <si>
    <t>27.3987195968323</t>
  </si>
  <si>
    <t>27.8259214371454</t>
  </si>
  <si>
    <t>16.108230424766</t>
  </si>
  <si>
    <t>0.191309007847372</t>
  </si>
  <si>
    <t>31.3767462886969</t>
  </si>
  <si>
    <t>0.976861223902088</t>
  </si>
  <si>
    <t>0.342527459416847</t>
  </si>
  <si>
    <t>48.9149877863211</t>
  </si>
  <si>
    <t>50.1737129589633</t>
  </si>
  <si>
    <t>16.9995719402448</t>
  </si>
  <si>
    <t>208.060582469402</t>
  </si>
  <si>
    <t>115.195036105112</t>
  </si>
  <si>
    <t>60.2960776850252</t>
  </si>
  <si>
    <t>3.26243218826494</t>
  </si>
  <si>
    <t>9.35238437476602</t>
  </si>
  <si>
    <t>0.92768917962563</t>
  </si>
  <si>
    <t>3.26833324010079</t>
  </si>
  <si>
    <t>7.05900203023758</t>
  </si>
  <si>
    <t>52.3335080993521</t>
  </si>
  <si>
    <t>2.30074840529158</t>
  </si>
  <si>
    <t>323.038175845932</t>
  </si>
  <si>
    <t>35.3955308898128</t>
  </si>
  <si>
    <t>31.2784720014399</t>
  </si>
  <si>
    <t>40.4985383009359</t>
  </si>
  <si>
    <t>17.8005344888409</t>
  </si>
  <si>
    <t>0.0013116273650108</t>
  </si>
  <si>
    <t>0.00244500561555076</t>
  </si>
  <si>
    <t>232.916309047516</t>
  </si>
  <si>
    <t>15.1517462922966</t>
  </si>
  <si>
    <t>130.917768826494</t>
  </si>
  <si>
    <t>134.274265406767</t>
  </si>
  <si>
    <t>889.182237221022</t>
  </si>
  <si>
    <t>175.16658074658</t>
  </si>
  <si>
    <t>301.536054031677</t>
  </si>
  <si>
    <t>18.8911384737221</t>
  </si>
  <si>
    <t>27.6707165802736</t>
  </si>
  <si>
    <t>28.483594245432</t>
  </si>
  <si>
    <t>18.5516197948164</t>
  </si>
  <si>
    <t>0.196677900539957</t>
  </si>
  <si>
    <t>31.3805097516199</t>
  </si>
  <si>
    <t>1.05028071706263</t>
  </si>
  <si>
    <t>0.574292107307415</t>
  </si>
  <si>
    <t>55.7849249853132</t>
  </si>
  <si>
    <t>51.3535127069834</t>
  </si>
  <si>
    <t>18.1322060799136</t>
  </si>
  <si>
    <t>229.443244240461</t>
  </si>
  <si>
    <t>117.67325262779</t>
  </si>
  <si>
    <t>64.1412064683225</t>
  </si>
  <si>
    <t>3.05134875017999</t>
  </si>
  <si>
    <t>9.0395320225378</t>
  </si>
  <si>
    <t>0.862826015838733</t>
  </si>
  <si>
    <t>3.77325033117351</t>
  </si>
  <si>
    <t>7.01023582793376</t>
  </si>
  <si>
    <t>60.6508146148308</t>
  </si>
  <si>
    <t>2.28424825547156</t>
  </si>
  <si>
    <t>309.630704103672</t>
  </si>
  <si>
    <t>34.4980787883729</t>
  </si>
  <si>
    <t>30.7974645680346</t>
  </si>
  <si>
    <t>35.0800577321814</t>
  </si>
  <si>
    <t>16.0737744852412</t>
  </si>
  <si>
    <t>0.00141689670266379</t>
  </si>
  <si>
    <t>0.00634831989200864</t>
  </si>
  <si>
    <t>232.666370359611</t>
  </si>
  <si>
    <t>14.9836371814255</t>
  </si>
  <si>
    <t>131.238848164147</t>
  </si>
  <si>
    <t>134.175258099352</t>
  </si>
  <si>
    <t>890.244852771778</t>
  </si>
  <si>
    <t>174.843746713463</t>
  </si>
  <si>
    <t>301.162336357091</t>
  </si>
  <si>
    <t>18.7790245032397</t>
  </si>
  <si>
    <t>28.7827404211663</t>
  </si>
  <si>
    <t>31.0726118192981</t>
  </si>
  <si>
    <t>19.2096424190065</t>
  </si>
  <si>
    <t>0.614556601151908</t>
  </si>
  <si>
    <t>35.8897651583873</t>
  </si>
  <si>
    <t>1.10272321202304</t>
  </si>
  <si>
    <t>0.585503211951044</t>
  </si>
  <si>
    <t>68.0238142188625</t>
  </si>
  <si>
    <t>61.7139389715623</t>
  </si>
  <si>
    <t>52.9316295176386</t>
  </si>
  <si>
    <t>18.1469809827214</t>
  </si>
  <si>
    <t>241.553935853132</t>
  </si>
  <si>
    <t>119.118486825054</t>
  </si>
  <si>
    <t>65.5597358383729</t>
  </si>
  <si>
    <t>2.46848210943125</t>
  </si>
  <si>
    <t>9.56372465429086</t>
  </si>
  <si>
    <t>0.839514648308135</t>
  </si>
  <si>
    <t>3.96683355291577</t>
  </si>
  <si>
    <t>6.87887932685385</t>
  </si>
  <si>
    <t>67.6006866450684</t>
  </si>
  <si>
    <t>2.36324006360691</t>
  </si>
  <si>
    <t>295.27541187905</t>
  </si>
  <si>
    <t>31.7724517061555</t>
  </si>
  <si>
    <t>30.1846874262059</t>
  </si>
  <si>
    <t>36.3510048236141</t>
  </si>
  <si>
    <t>19.3370711015119</t>
  </si>
  <si>
    <t>0.00147735781137509</t>
  </si>
  <si>
    <t>0.297545816825054</t>
  </si>
  <si>
    <t>232.360699985241</t>
  </si>
  <si>
    <t>14.7409179841613</t>
  </si>
  <si>
    <t>131.855794780418</t>
  </si>
  <si>
    <t>134.268432433405</t>
  </si>
  <si>
    <t>893.173383009359</t>
  </si>
  <si>
    <t>175.951982241541</t>
  </si>
  <si>
    <t>302.067809323254</t>
  </si>
  <si>
    <t>29.894764262059</t>
  </si>
  <si>
    <t>33.6616302700432</t>
  </si>
  <si>
    <t>19.8785358459323</t>
  </si>
  <si>
    <t>1.03243530201584</t>
  </si>
  <si>
    <t>40.3990205543557</t>
  </si>
  <si>
    <t>1.15516570698344</t>
  </si>
  <si>
    <t>0.597692136213103</t>
  </si>
  <si>
    <t>85.0252856731461</t>
  </si>
  <si>
    <t>67.6443025919726</t>
  </si>
  <si>
    <t>54.4811186105112</t>
  </si>
  <si>
    <t>18.1617805183585</t>
  </si>
  <si>
    <t>254.351735313175</t>
  </si>
  <si>
    <t>120.563721022318</t>
  </si>
  <si>
    <t>69.5402312055436</t>
  </si>
  <si>
    <t>1.80163546364291</t>
  </si>
  <si>
    <t>9.24103078416487</t>
  </si>
  <si>
    <t>0.831366154787617</t>
  </si>
  <si>
    <t>4.26154416486681</t>
  </si>
  <si>
    <t>7.0958893700504</t>
  </si>
  <si>
    <t>77.354556587473</t>
  </si>
  <si>
    <t>2.92643969262059</t>
  </si>
  <si>
    <t>280.138061267099</t>
  </si>
  <si>
    <t>29.1831317544636</t>
  </si>
  <si>
    <t>29.617290212383</t>
  </si>
  <si>
    <t>36.4373845932325</t>
  </si>
  <si>
    <t>18.9872555399568</t>
  </si>
  <si>
    <t>0.0015113468862491</t>
  </si>
  <si>
    <t>0.345923550806335</t>
  </si>
  <si>
    <t>5.94336116630669</t>
  </si>
  <si>
    <t>231.818438465443</t>
  </si>
  <si>
    <t>14.4452280021598</t>
  </si>
  <si>
    <t>132.402393340533</t>
  </si>
  <si>
    <t>134.199435601152</t>
  </si>
  <si>
    <t>894.062948884089</t>
  </si>
  <si>
    <t>175.956371722462</t>
  </si>
  <si>
    <t>301.236361087113</t>
  </si>
  <si>
    <t>31.0067881029518</t>
  </si>
  <si>
    <t>36.2506631837401</t>
  </si>
  <si>
    <t>20.5262497480202</t>
  </si>
  <si>
    <t>1.45031400323974</t>
  </si>
  <si>
    <t>44.9068898488121</t>
  </si>
  <si>
    <t>1.20760820194384</t>
  </si>
  <si>
    <t>102.026757163427</t>
  </si>
  <si>
    <t>73.5735742405687</t>
  </si>
  <si>
    <t>56.0021213462923</t>
  </si>
  <si>
    <t>18.1719849856012</t>
  </si>
  <si>
    <t>266.344135889129</t>
  </si>
  <si>
    <t>122.008955219582</t>
  </si>
  <si>
    <t>71.6413441321094</t>
  </si>
  <si>
    <t>1.29629415658747</t>
  </si>
  <si>
    <t>8.76962985485601</t>
  </si>
  <si>
    <t>0.807011923326134</t>
  </si>
  <si>
    <t>4.58302965082793</t>
  </si>
  <si>
    <t>6.98429946364291</t>
  </si>
  <si>
    <t>80.2873962203024</t>
  </si>
  <si>
    <t>2.87011576180706</t>
  </si>
  <si>
    <t>265.599925881929</t>
  </si>
  <si>
    <t>29.4627340032037</t>
  </si>
  <si>
    <t>29.4142133945284</t>
  </si>
  <si>
    <t>37.2590489920806</t>
  </si>
  <si>
    <t>15.8465196076314</t>
  </si>
  <si>
    <t>0.00154375498920086</t>
  </si>
  <si>
    <t>0.0244367012383009</t>
  </si>
  <si>
    <t>5.94244648668106</t>
  </si>
  <si>
    <t>231.115118666307</t>
  </si>
  <si>
    <t>14.161168700504</t>
  </si>
  <si>
    <t>132.576570734341</t>
  </si>
  <si>
    <t>134.069637616991</t>
  </si>
  <si>
    <t>893.385998560115</t>
  </si>
  <si>
    <t>175.227967991361</t>
  </si>
  <si>
    <t>299.573154895608</t>
  </si>
  <si>
    <t>17.9469793160547</t>
  </si>
  <si>
    <t>32.1188119402448</t>
  </si>
  <si>
    <t>38.8396915473902</t>
  </si>
  <si>
    <t>21.1853168178546</t>
  </si>
  <si>
    <t>1.86819270410367</t>
  </si>
  <si>
    <t>49.3735588552916</t>
  </si>
  <si>
    <t>1.26005069690425</t>
  </si>
  <si>
    <t>0.611005744636429</t>
  </si>
  <si>
    <t>119.028228617711</t>
  </si>
  <si>
    <t>79.5035844843413</t>
  </si>
  <si>
    <t>57.5007528077754</t>
  </si>
  <si>
    <t>18.1769650107991</t>
  </si>
  <si>
    <t>278.257228185745</t>
  </si>
  <si>
    <t>123.454189416847</t>
  </si>
  <si>
    <t>71.8701329802016</t>
  </si>
  <si>
    <t>1.05965623578114</t>
  </si>
  <si>
    <t>8.55813578760619</t>
  </si>
  <si>
    <t>0.786333927285817</t>
  </si>
  <si>
    <t>4.82192991360691</t>
  </si>
  <si>
    <t>6.73117469402448</t>
  </si>
  <si>
    <t>75.3695388048956</t>
  </si>
  <si>
    <t>2.26957277886969</t>
  </si>
  <si>
    <t>252.220232649388</t>
  </si>
  <si>
    <t>27.9419772973362</t>
  </si>
  <si>
    <t>29.2527711411087</t>
  </si>
  <si>
    <t>38.1952659107271</t>
  </si>
  <si>
    <t>15.3842702555796</t>
  </si>
  <si>
    <t>0.00132832542836573</t>
  </si>
  <si>
    <t>0.00304273726781857</t>
  </si>
  <si>
    <t>5.93981261339093</t>
  </si>
  <si>
    <t>230.211436454644</t>
  </si>
  <si>
    <t>13.8587864182865</t>
  </si>
  <si>
    <t>132.176607595392</t>
  </si>
  <si>
    <t>133.959032145428</t>
  </si>
  <si>
    <t>894.222089992801</t>
  </si>
  <si>
    <t>175.242249924406</t>
  </si>
  <si>
    <t>298.304447300216</t>
  </si>
  <si>
    <t>17.9162881965443</t>
  </si>
  <si>
    <t>33.2308357811375</t>
  </si>
  <si>
    <t>41.4779620641793</t>
  </si>
  <si>
    <t>21.8279011591073</t>
  </si>
  <si>
    <t>2.2860714049676</t>
  </si>
  <si>
    <t>53.822523650108</t>
  </si>
  <si>
    <t>1.31249319222462</t>
  </si>
  <si>
    <t>1.03722598038157</t>
  </si>
  <si>
    <t>136.027836429086</t>
  </si>
  <si>
    <t>85.4334414811735</t>
  </si>
  <si>
    <t>58.9617278617711</t>
  </si>
  <si>
    <t>18.8891630921526</t>
  </si>
  <si>
    <t>290.117132829374</t>
  </si>
  <si>
    <t>124.899423614111</t>
  </si>
  <si>
    <t>74.2136386137509</t>
  </si>
  <si>
    <t>0.958844098632109</t>
  </si>
  <si>
    <t>8.33627757175306</t>
  </si>
  <si>
    <t>0.772614725341973</t>
  </si>
  <si>
    <t>5.06435259179266</t>
  </si>
  <si>
    <t>6.6979585925126</t>
  </si>
  <si>
    <t>76.6505979841613</t>
  </si>
  <si>
    <t>2.49780859841613</t>
  </si>
  <si>
    <t>251.046657883369</t>
  </si>
  <si>
    <t>28.6696341046796</t>
  </si>
  <si>
    <t>29.813495161987</t>
  </si>
  <si>
    <t>38.7027673146148</t>
  </si>
  <si>
    <t>15.1844209575234</t>
  </si>
  <si>
    <t>0.00143172396688265</t>
  </si>
  <si>
    <t>0.00830406368610511</t>
  </si>
  <si>
    <t>5.93933185025198</t>
  </si>
  <si>
    <t>229.66251000144</t>
  </si>
  <si>
    <t>13.745531112311</t>
  </si>
  <si>
    <t>132.170742152628</t>
  </si>
  <si>
    <t>133.969091576674</t>
  </si>
  <si>
    <t>894.770812814975</t>
  </si>
  <si>
    <t>175.224731138229</t>
  </si>
  <si>
    <t>298.69037113031</t>
  </si>
  <si>
    <t>17.8174516342693</t>
  </si>
  <si>
    <t>37.8032636069114</t>
  </si>
  <si>
    <t>42.4275830062743</t>
  </si>
  <si>
    <t>22.1942763678906</t>
  </si>
  <si>
    <t>2.69652345284377</t>
  </si>
  <si>
    <t>56.7799724982001</t>
  </si>
  <si>
    <t>5.73255316774658</t>
  </si>
  <si>
    <t>1.73840999830814</t>
  </si>
  <si>
    <t>138.605686537077</t>
  </si>
  <si>
    <t>91.1894899212743</t>
  </si>
  <si>
    <t>60.1919188984881</t>
  </si>
  <si>
    <t>19.2443253275738</t>
  </si>
  <si>
    <t>299.126034017279</t>
  </si>
  <si>
    <t>125.995362491001</t>
  </si>
  <si>
    <t>76.1165495640749</t>
  </si>
  <si>
    <t>0.81012948488121</t>
  </si>
  <si>
    <t>8.9921104099784</t>
  </si>
  <si>
    <t>0.768781208423326</t>
  </si>
  <si>
    <t>5.24191095032397</t>
  </si>
  <si>
    <t>6.86910162706983</t>
  </si>
  <si>
    <t>77.7052286537077</t>
  </si>
  <si>
    <t>2.41695146882649</t>
  </si>
  <si>
    <t>249.856178041757</t>
  </si>
  <si>
    <t>29.3102976210943</t>
  </si>
  <si>
    <t>30.2571902663787</t>
  </si>
  <si>
    <t>41.0049579553636</t>
  </si>
  <si>
    <t>14.8811358531318</t>
  </si>
  <si>
    <t>0.00160314625989921</t>
  </si>
  <si>
    <t>0.0134300337077034</t>
  </si>
  <si>
    <t>5.92967683945284</t>
  </si>
  <si>
    <t>229.121156473362</t>
  </si>
  <si>
    <t>13.6338938912887</t>
  </si>
  <si>
    <t>132.278726457883</t>
  </si>
  <si>
    <t>133.995622390209</t>
  </si>
  <si>
    <t>894.985259899208</t>
  </si>
  <si>
    <t>175.157838226782</t>
  </si>
  <si>
    <t>298.239825701944</t>
  </si>
  <si>
    <t>17.7037020662347</t>
  </si>
  <si>
    <t>42.3756913966883</t>
  </si>
  <si>
    <t>43.3766806881281</t>
  </si>
  <si>
    <t>22.5535303491721</t>
  </si>
  <si>
    <t>3.10697550071994</t>
  </si>
  <si>
    <t>59.7894916846652</t>
  </si>
  <si>
    <t>10.1526131389489</t>
  </si>
  <si>
    <t>2.43483875107991</t>
  </si>
  <si>
    <t>141.158149604032</t>
  </si>
  <si>
    <t>96.9449235555076</t>
  </si>
  <si>
    <t>61.3867421166307</t>
  </si>
  <si>
    <t>19.6028031209503</t>
  </si>
  <si>
    <t>306.689919546436</t>
  </si>
  <si>
    <t>127.091301331893</t>
  </si>
  <si>
    <t>77.9120927030238</t>
  </si>
  <si>
    <t>0.730120042116631</t>
  </si>
  <si>
    <t>9.46413911306335</t>
  </si>
  <si>
    <t>0.761720920806335</t>
  </si>
  <si>
    <t>5.45380056515479</t>
  </si>
  <si>
    <t>7.00144380849532</t>
  </si>
  <si>
    <t>77.9160740460763</t>
  </si>
  <si>
    <t>2.35879990655148</t>
  </si>
  <si>
    <t>248.28426400288</t>
  </si>
  <si>
    <t>30.5601971282217</t>
  </si>
  <si>
    <t>30.5099410295176</t>
  </si>
  <si>
    <t>43.3464061555076</t>
  </si>
  <si>
    <t>14.5833300467963</t>
  </si>
  <si>
    <t>0.00340686220302376</t>
  </si>
  <si>
    <t>0.0214216583837293</t>
  </si>
  <si>
    <t>5.92406666666667</t>
  </si>
  <si>
    <t>228.663799524478</t>
  </si>
  <si>
    <t>13.4790686969042</t>
  </si>
  <si>
    <t>132.295645860331</t>
  </si>
  <si>
    <t>133.984539668826</t>
  </si>
  <si>
    <t>895.118853851692</t>
  </si>
  <si>
    <t>175.058716991001</t>
  </si>
  <si>
    <t>297.89585737941</t>
  </si>
  <si>
    <t>17.6389231389489</t>
  </si>
  <si>
    <t>46.9481192224622</t>
  </si>
  <si>
    <t>44.3237503141865</t>
  </si>
  <si>
    <t>22.9186215478762</t>
  </si>
  <si>
    <t>3.51742754895608</t>
  </si>
  <si>
    <t>62.720984737221</t>
  </si>
  <si>
    <t>14.5726731137509</t>
  </si>
  <si>
    <t>3.13849406972642</t>
  </si>
  <si>
    <t>143.70187912167</t>
  </si>
  <si>
    <t>102.700976253636</t>
  </si>
  <si>
    <t>62.5269266738661</t>
  </si>
  <si>
    <t>19.9576128725702</t>
  </si>
  <si>
    <t>314.216915550756</t>
  </si>
  <si>
    <t>128.187240172786</t>
  </si>
  <si>
    <t>79.7459468606911</t>
  </si>
  <si>
    <t>1.10836873398128</t>
  </si>
  <si>
    <t>9.64350844849532</t>
  </si>
  <si>
    <t>0.759879653347732</t>
  </si>
  <si>
    <t>5.67863893088553</t>
  </si>
  <si>
    <t>7.19802435205184</t>
  </si>
  <si>
    <t>78.2560977321814</t>
  </si>
  <si>
    <t>2.31623958189345</t>
  </si>
  <si>
    <t>246.530778581713</t>
  </si>
  <si>
    <t>31.9258196075954</t>
  </si>
  <si>
    <t>30.9251330093593</t>
  </si>
  <si>
    <t>45.5157257739381</t>
  </si>
  <si>
    <t>14.2282643160547</t>
  </si>
  <si>
    <t>0.0142149488840893</t>
  </si>
  <si>
    <t>0.0311997555615551</t>
  </si>
  <si>
    <t>5.91822710583153</t>
  </si>
  <si>
    <t>228.150718958603</t>
  </si>
  <si>
    <t>13.368979024478</t>
  </si>
  <si>
    <t>132.230191468682</t>
  </si>
  <si>
    <t>133.734820446364</t>
  </si>
  <si>
    <t>895.237774298056</t>
  </si>
  <si>
    <t>174.999504675666</t>
  </si>
  <si>
    <t>297.709803275738</t>
  </si>
  <si>
    <t>17.5837881821454</t>
  </si>
  <si>
    <t>51.5205168826494</t>
  </si>
  <si>
    <t>45.2724410111411</t>
  </si>
  <si>
    <t>23.2839531101512</t>
  </si>
  <si>
    <t>3.92787959683225</t>
  </si>
  <si>
    <t>65.6640429085673</t>
  </si>
  <si>
    <t>18.9927330921526</t>
  </si>
  <si>
    <t>3.83865392865371</t>
  </si>
  <si>
    <t>146.223699460043</t>
  </si>
  <si>
    <t>108.452929551008</t>
  </si>
  <si>
    <t>63.6852575953924</t>
  </si>
  <si>
    <t>20.3105348272138</t>
  </si>
  <si>
    <t>321.75218012959</t>
  </si>
  <si>
    <t>129.283179013679</t>
  </si>
  <si>
    <t>81.4898412559395</t>
  </si>
  <si>
    <t>2.0102906213103</t>
  </si>
  <si>
    <t>9.7358755612131</t>
  </si>
  <si>
    <t>0.759872582073434</t>
  </si>
  <si>
    <t>6.15259483801296</t>
  </si>
  <si>
    <t>7.26971803815695</t>
  </si>
  <si>
    <t>78.7835474442045</t>
  </si>
  <si>
    <t>2.28756701213103</t>
  </si>
  <si>
    <t>2.36147408207343</t>
  </si>
  <si>
    <t>243.036278401728</t>
  </si>
  <si>
    <t>34.6555090054716</t>
  </si>
  <si>
    <t>31.3417639560835</t>
  </si>
  <si>
    <t>47.5543753419726</t>
  </si>
  <si>
    <t>11.8434396904248</t>
  </si>
  <si>
    <t>0.122035959179266</t>
  </si>
  <si>
    <t>0.00115251101511879</t>
  </si>
  <si>
    <t>0.0127458616738661</t>
  </si>
  <si>
    <t>0.0160824626565875</t>
  </si>
  <si>
    <t>5.91016919006479</t>
  </si>
  <si>
    <t>227.677843508639</t>
  </si>
  <si>
    <t>13.2126468934485</t>
  </si>
  <si>
    <t>132.30800025198</t>
  </si>
  <si>
    <t>133.624814290857</t>
  </si>
  <si>
    <t>895.240641828654</t>
  </si>
  <si>
    <t>174.933298197624</t>
  </si>
  <si>
    <t>297.607906227502</t>
  </si>
  <si>
    <t>17.453963599712</t>
  </si>
  <si>
    <t>56.0880059035277</t>
  </si>
  <si>
    <t>45.7957209604284</t>
  </si>
  <si>
    <t>23.6066761735061</t>
  </si>
  <si>
    <t>4.33833164506839</t>
  </si>
  <si>
    <t>68.5283290856731</t>
  </si>
  <si>
    <t>23.4127930669546</t>
  </si>
  <si>
    <t>4.77348660403168</t>
  </si>
  <si>
    <t>148.722291720662</t>
  </si>
  <si>
    <t>114.203432030634</t>
  </si>
  <si>
    <t>64.824375449964</t>
  </si>
  <si>
    <t>20.6617620050396</t>
  </si>
  <si>
    <t>328.966514974802</t>
  </si>
  <si>
    <t>130.379117854572</t>
  </si>
  <si>
    <t>83.1301574042477</t>
  </si>
  <si>
    <t>3.33987412742981</t>
  </si>
  <si>
    <t>10.0001835006839</t>
  </si>
  <si>
    <t>0.759450976601872</t>
  </si>
  <si>
    <t>6.9361850287977</t>
  </si>
  <si>
    <t>7.21911176025918</t>
  </si>
  <si>
    <t>80.9485408927286</t>
  </si>
  <si>
    <t>2.44770733761699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</si>
</sst>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4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4" borderId="2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9" fillId="0" borderId="0" xfId="0" applyFont="1"/>
    <xf numFmtId="0" fontId="5" fillId="0" borderId="0" xfId="0" applyNumberFormat="1" applyFont="1" applyFill="1" applyBorder="1" applyAlignment="1" applyProtection="1"/>
    <xf numFmtId="0" fontId="8" fillId="5" borderId="3" xfId="0" applyFont="1" applyFill="1" applyBorder="1" applyAlignment="1">
      <alignment horizontal="center" wrapText="1"/>
    </xf>
    <xf numFmtId="0" fontId="10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11" fillId="6" borderId="0" xfId="0" applyFont="1" applyFill="1"/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2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/>
    <xf numFmtId="0" fontId="9" fillId="7" borderId="0" xfId="0" applyFont="1" applyFill="1"/>
    <xf numFmtId="0" fontId="10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4" fillId="7" borderId="2" xfId="0" applyNumberFormat="1" applyFont="1" applyFill="1" applyBorder="1" applyAlignment="1" applyProtection="1">
      <alignment horizontal="right" vertical="center"/>
    </xf>
    <xf numFmtId="0" fontId="4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4" fillId="0" borderId="4" xfId="0" applyFont="1" applyFill="1" applyBorder="1" applyAlignment="1"/>
    <xf numFmtId="0" fontId="4" fillId="7" borderId="0" xfId="50" applyFont="1" applyFill="1" applyBorder="1" applyAlignment="1">
      <alignment horizontal="right" vertical="center"/>
    </xf>
    <xf numFmtId="0" fontId="0" fillId="7" borderId="0" xfId="0" applyFill="1" applyBorder="1"/>
    <xf numFmtId="0" fontId="5" fillId="7" borderId="0" xfId="0" applyFont="1" applyFill="1" applyAlignment="1"/>
    <xf numFmtId="0" fontId="8" fillId="7" borderId="0" xfId="0" applyFont="1" applyFill="1"/>
    <xf numFmtId="0" fontId="11" fillId="0" borderId="0" xfId="0" applyFont="1" applyFill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zoomScale="119" zoomScaleNormal="119" topLeftCell="A95" workbookViewId="0">
      <selection activeCell="F114" sqref="F114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9.72727272727273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5" t="s">
        <v>0</v>
      </c>
      <c r="B5" s="1"/>
      <c r="C5" s="1"/>
      <c r="D5" s="1"/>
      <c r="E5" s="1"/>
      <c r="F5" s="6"/>
      <c r="L5" s="5"/>
      <c r="M5" s="1"/>
      <c r="N5" s="1"/>
      <c r="O5" s="1"/>
      <c r="P5" s="1"/>
      <c r="Q5" s="6"/>
    </row>
    <row r="6" ht="15.25" spans="1:17">
      <c r="A6" s="7" t="s">
        <v>1</v>
      </c>
      <c r="B6" s="7" t="s">
        <v>2</v>
      </c>
      <c r="C6" s="7" t="s">
        <v>3</v>
      </c>
      <c r="D6" s="7" t="s">
        <v>4</v>
      </c>
      <c r="E6" s="8" t="s">
        <v>5</v>
      </c>
      <c r="F6" s="9" t="s">
        <v>6</v>
      </c>
      <c r="G6" t="s">
        <v>7</v>
      </c>
      <c r="H6" s="10" t="s">
        <v>8</v>
      </c>
      <c r="L6" s="7"/>
      <c r="M6" s="7"/>
      <c r="N6" s="7"/>
      <c r="O6" s="7"/>
      <c r="P6" s="8"/>
      <c r="Q6" s="9"/>
    </row>
    <row r="7" spans="1:11">
      <c r="A7" s="1"/>
      <c r="B7" s="1"/>
      <c r="C7" s="11" t="s">
        <v>9</v>
      </c>
      <c r="D7" s="1">
        <v>2050</v>
      </c>
      <c r="E7" s="1" t="s">
        <v>10</v>
      </c>
      <c r="F7" s="12" t="s">
        <v>11</v>
      </c>
      <c r="H7" s="13" t="s">
        <v>12</v>
      </c>
      <c r="K7">
        <f>67/90</f>
        <v>0.744444444444444</v>
      </c>
    </row>
    <row r="8" spans="1:8">
      <c r="A8" s="1"/>
      <c r="B8" s="1"/>
      <c r="C8" s="11" t="s">
        <v>13</v>
      </c>
      <c r="D8" s="1">
        <v>2050</v>
      </c>
      <c r="E8" s="1" t="str">
        <f t="shared" ref="E8:E18" si="0">E7</f>
        <v>*0.744444</v>
      </c>
      <c r="F8" s="12" t="s">
        <v>14</v>
      </c>
      <c r="H8" s="13" t="s">
        <v>12</v>
      </c>
    </row>
    <row r="9" spans="1:8">
      <c r="A9" s="1"/>
      <c r="B9" s="1"/>
      <c r="C9" s="11" t="s">
        <v>13</v>
      </c>
      <c r="D9" s="1">
        <v>2050</v>
      </c>
      <c r="E9" s="1" t="str">
        <f t="shared" si="0"/>
        <v>*0.744444</v>
      </c>
      <c r="F9" s="12" t="s">
        <v>15</v>
      </c>
      <c r="H9" s="13" t="s">
        <v>12</v>
      </c>
    </row>
    <row r="10" spans="1:8">
      <c r="A10" s="1"/>
      <c r="B10" s="1"/>
      <c r="C10" s="14" t="s">
        <v>9</v>
      </c>
      <c r="D10" s="1">
        <v>2050</v>
      </c>
      <c r="E10" s="1" t="str">
        <f t="shared" si="0"/>
        <v>*0.744444</v>
      </c>
      <c r="F10" s="15" t="s">
        <v>16</v>
      </c>
      <c r="H10" s="13" t="s">
        <v>12</v>
      </c>
    </row>
    <row r="11" spans="1:17">
      <c r="A11" s="1"/>
      <c r="B11" s="1"/>
      <c r="C11" s="14" t="s">
        <v>9</v>
      </c>
      <c r="D11" s="1">
        <v>2050</v>
      </c>
      <c r="E11" s="1" t="str">
        <f t="shared" si="0"/>
        <v>*0.744444</v>
      </c>
      <c r="F11" s="15" t="s">
        <v>17</v>
      </c>
      <c r="H11" s="13" t="s">
        <v>12</v>
      </c>
      <c r="L11" s="1"/>
      <c r="M11" s="1"/>
      <c r="N11" s="14"/>
      <c r="O11" s="1"/>
      <c r="P11" s="1"/>
      <c r="Q11" s="15"/>
    </row>
    <row r="12" spans="1:8">
      <c r="A12" s="1"/>
      <c r="B12" s="1"/>
      <c r="C12" s="14" t="s">
        <v>9</v>
      </c>
      <c r="D12" s="1">
        <v>2050</v>
      </c>
      <c r="E12" s="1" t="str">
        <f t="shared" si="0"/>
        <v>*0.744444</v>
      </c>
      <c r="F12" s="15" t="s">
        <v>18</v>
      </c>
      <c r="H12" s="13" t="s">
        <v>12</v>
      </c>
    </row>
    <row r="13" spans="1:8">
      <c r="A13" s="1"/>
      <c r="B13" s="1"/>
      <c r="C13" s="14" t="s">
        <v>9</v>
      </c>
      <c r="D13" s="1">
        <v>2050</v>
      </c>
      <c r="E13" s="1" t="str">
        <f t="shared" si="0"/>
        <v>*0.744444</v>
      </c>
      <c r="F13" s="16" t="s">
        <v>19</v>
      </c>
      <c r="H13" s="13" t="s">
        <v>12</v>
      </c>
    </row>
    <row r="14" spans="1:8">
      <c r="A14" s="1"/>
      <c r="B14" s="1"/>
      <c r="C14" s="14" t="s">
        <v>9</v>
      </c>
      <c r="D14" s="1">
        <v>2050</v>
      </c>
      <c r="E14" s="1" t="str">
        <f t="shared" si="0"/>
        <v>*0.744444</v>
      </c>
      <c r="F14" s="16" t="s">
        <v>20</v>
      </c>
      <c r="H14" s="13" t="s">
        <v>12</v>
      </c>
    </row>
    <row r="15" spans="1:8">
      <c r="A15" s="1"/>
      <c r="B15" s="1"/>
      <c r="C15" s="14" t="s">
        <v>9</v>
      </c>
      <c r="D15" s="1">
        <v>2050</v>
      </c>
      <c r="E15" s="1" t="str">
        <f t="shared" si="0"/>
        <v>*0.744444</v>
      </c>
      <c r="F15" s="16" t="s">
        <v>21</v>
      </c>
      <c r="H15" s="13" t="s">
        <v>12</v>
      </c>
    </row>
    <row r="16" spans="1:8">
      <c r="A16" s="1"/>
      <c r="B16" s="1"/>
      <c r="C16" s="14" t="s">
        <v>9</v>
      </c>
      <c r="D16" s="1">
        <v>2050</v>
      </c>
      <c r="E16" s="1" t="str">
        <f t="shared" si="0"/>
        <v>*0.744444</v>
      </c>
      <c r="F16" s="16" t="s">
        <v>22</v>
      </c>
      <c r="H16" s="13" t="s">
        <v>12</v>
      </c>
    </row>
    <row r="17" spans="3:8">
      <c r="C17" s="14" t="s">
        <v>9</v>
      </c>
      <c r="D17" s="1">
        <v>2050</v>
      </c>
      <c r="E17" s="1" t="str">
        <f t="shared" si="0"/>
        <v>*0.744444</v>
      </c>
      <c r="F17" s="16" t="s">
        <v>23</v>
      </c>
      <c r="H17" s="13" t="s">
        <v>12</v>
      </c>
    </row>
    <row r="18" spans="3:8">
      <c r="C18" s="14" t="s">
        <v>9</v>
      </c>
      <c r="D18" s="1">
        <v>2050</v>
      </c>
      <c r="E18" s="1" t="str">
        <f t="shared" si="0"/>
        <v>*0.744444</v>
      </c>
      <c r="F18" s="16" t="s">
        <v>24</v>
      </c>
      <c r="H18" s="13" t="s">
        <v>12</v>
      </c>
    </row>
    <row r="19" spans="3:11">
      <c r="C19" s="11" t="s">
        <v>9</v>
      </c>
      <c r="D19" s="1">
        <v>2030</v>
      </c>
      <c r="E19" s="1" t="s">
        <v>25</v>
      </c>
      <c r="F19" s="12" t="s">
        <v>11</v>
      </c>
      <c r="H19" s="13" t="s">
        <v>12</v>
      </c>
      <c r="K19">
        <f>74/95</f>
        <v>0.778947368421053</v>
      </c>
    </row>
    <row r="20" spans="3:8">
      <c r="C20" s="11" t="s">
        <v>13</v>
      </c>
      <c r="D20" s="1">
        <v>2030</v>
      </c>
      <c r="E20" s="1" t="str">
        <f t="shared" ref="E20:E30" si="1">E19</f>
        <v>*0.778947368</v>
      </c>
      <c r="F20" s="12" t="s">
        <v>14</v>
      </c>
      <c r="H20" s="13" t="s">
        <v>12</v>
      </c>
    </row>
    <row r="21" spans="3:8">
      <c r="C21" s="11" t="s">
        <v>13</v>
      </c>
      <c r="D21" s="1">
        <v>2030</v>
      </c>
      <c r="E21" s="1" t="str">
        <f t="shared" si="1"/>
        <v>*0.778947368</v>
      </c>
      <c r="F21" s="12" t="s">
        <v>15</v>
      </c>
      <c r="H21" s="13" t="s">
        <v>12</v>
      </c>
    </row>
    <row r="22" spans="3:8">
      <c r="C22" s="14" t="s">
        <v>9</v>
      </c>
      <c r="D22" s="1">
        <v>2030</v>
      </c>
      <c r="E22" s="1" t="str">
        <f t="shared" si="1"/>
        <v>*0.778947368</v>
      </c>
      <c r="F22" s="15" t="s">
        <v>16</v>
      </c>
      <c r="H22" s="13" t="s">
        <v>12</v>
      </c>
    </row>
    <row r="23" spans="3:8">
      <c r="C23" s="14" t="s">
        <v>9</v>
      </c>
      <c r="D23" s="1">
        <v>2030</v>
      </c>
      <c r="E23" s="1" t="str">
        <f t="shared" si="1"/>
        <v>*0.778947368</v>
      </c>
      <c r="F23" s="15" t="s">
        <v>17</v>
      </c>
      <c r="H23" s="13" t="s">
        <v>12</v>
      </c>
    </row>
    <row r="24" spans="3:8">
      <c r="C24" s="14" t="s">
        <v>9</v>
      </c>
      <c r="D24" s="1">
        <v>2030</v>
      </c>
      <c r="E24" s="1" t="str">
        <f t="shared" si="1"/>
        <v>*0.778947368</v>
      </c>
      <c r="F24" s="15" t="s">
        <v>18</v>
      </c>
      <c r="H24" s="13" t="s">
        <v>12</v>
      </c>
    </row>
    <row r="25" spans="3:8">
      <c r="C25" s="14" t="s">
        <v>9</v>
      </c>
      <c r="D25" s="1">
        <v>2030</v>
      </c>
      <c r="E25" s="1" t="str">
        <f t="shared" si="1"/>
        <v>*0.778947368</v>
      </c>
      <c r="F25" s="16" t="s">
        <v>19</v>
      </c>
      <c r="H25" s="13" t="s">
        <v>12</v>
      </c>
    </row>
    <row r="26" spans="3:8">
      <c r="C26" s="14" t="s">
        <v>9</v>
      </c>
      <c r="D26" s="1">
        <v>2030</v>
      </c>
      <c r="E26" s="1" t="str">
        <f t="shared" si="1"/>
        <v>*0.778947368</v>
      </c>
      <c r="F26" s="16" t="s">
        <v>20</v>
      </c>
      <c r="H26" s="13" t="s">
        <v>12</v>
      </c>
    </row>
    <row r="27" spans="3:8">
      <c r="C27" s="14" t="s">
        <v>9</v>
      </c>
      <c r="D27" s="1">
        <v>2030</v>
      </c>
      <c r="E27" s="1" t="str">
        <f t="shared" si="1"/>
        <v>*0.778947368</v>
      </c>
      <c r="F27" s="16" t="s">
        <v>21</v>
      </c>
      <c r="H27" s="13" t="s">
        <v>12</v>
      </c>
    </row>
    <row r="28" spans="3:8">
      <c r="C28" s="14" t="s">
        <v>9</v>
      </c>
      <c r="D28" s="1">
        <v>2030</v>
      </c>
      <c r="E28" s="1" t="str">
        <f t="shared" si="1"/>
        <v>*0.778947368</v>
      </c>
      <c r="F28" s="16" t="s">
        <v>22</v>
      </c>
      <c r="H28" s="13" t="s">
        <v>12</v>
      </c>
    </row>
    <row r="29" spans="3:8">
      <c r="C29" s="14" t="s">
        <v>9</v>
      </c>
      <c r="D29" s="1">
        <v>2030</v>
      </c>
      <c r="E29" s="1" t="str">
        <f t="shared" si="1"/>
        <v>*0.778947368</v>
      </c>
      <c r="F29" s="16" t="s">
        <v>23</v>
      </c>
      <c r="H29" s="13" t="s">
        <v>12</v>
      </c>
    </row>
    <row r="30" spans="3:8">
      <c r="C30" s="14" t="s">
        <v>9</v>
      </c>
      <c r="D30" s="1">
        <v>2030</v>
      </c>
      <c r="E30" s="1" t="str">
        <f t="shared" si="1"/>
        <v>*0.778947368</v>
      </c>
      <c r="F30" s="16" t="s">
        <v>24</v>
      </c>
      <c r="H30" s="13" t="s">
        <v>12</v>
      </c>
    </row>
    <row r="31" spans="1:11">
      <c r="A31" s="1"/>
      <c r="B31" s="1"/>
      <c r="C31" s="14" t="s">
        <v>9</v>
      </c>
      <c r="D31" s="1">
        <v>2050</v>
      </c>
      <c r="E31" s="1" t="s">
        <v>26</v>
      </c>
      <c r="F31" s="15" t="s">
        <v>27</v>
      </c>
      <c r="H31" s="17" t="s">
        <v>28</v>
      </c>
      <c r="K31">
        <f>425/250</f>
        <v>1.7</v>
      </c>
    </row>
    <row r="32" spans="1:11">
      <c r="A32" s="1"/>
      <c r="B32" s="1"/>
      <c r="C32" s="14" t="s">
        <v>9</v>
      </c>
      <c r="D32" s="1">
        <v>2035</v>
      </c>
      <c r="E32" s="1" t="s">
        <v>29</v>
      </c>
      <c r="F32" s="15" t="s">
        <v>27</v>
      </c>
      <c r="H32" s="17" t="str">
        <f>H31</f>
        <v>23_TECHS_CCUS</v>
      </c>
      <c r="K32">
        <f>425/350</f>
        <v>1.21428571428571</v>
      </c>
    </row>
    <row r="33" spans="1:11">
      <c r="A33" s="1"/>
      <c r="B33" s="1"/>
      <c r="C33" s="14" t="s">
        <v>9</v>
      </c>
      <c r="D33" s="1">
        <v>2050</v>
      </c>
      <c r="E33" s="1" t="s">
        <v>30</v>
      </c>
      <c r="F33" s="15" t="s">
        <v>31</v>
      </c>
      <c r="H33" s="17" t="str">
        <f>H32</f>
        <v>23_TECHS_CCUS</v>
      </c>
      <c r="K33">
        <f>20/16</f>
        <v>1.25</v>
      </c>
    </row>
    <row r="34" ht="15.25" spans="1:8">
      <c r="A34" s="1"/>
      <c r="B34" s="1"/>
      <c r="C34" s="14" t="s">
        <v>9</v>
      </c>
      <c r="D34" s="1">
        <v>2030</v>
      </c>
      <c r="E34" s="1" t="s">
        <v>32</v>
      </c>
      <c r="F34" s="15" t="s">
        <v>31</v>
      </c>
      <c r="H34" s="17" t="str">
        <f>H33</f>
        <v>23_TECHS_CCUS</v>
      </c>
    </row>
    <row r="35" ht="15.25" spans="2:11">
      <c r="B35" s="1"/>
      <c r="C35" s="14" t="s">
        <v>9</v>
      </c>
      <c r="D35" s="1">
        <v>2050</v>
      </c>
      <c r="E35" s="1" t="s">
        <v>33</v>
      </c>
      <c r="F35" s="18" t="s">
        <v>34</v>
      </c>
      <c r="H35" s="19" t="s">
        <v>35</v>
      </c>
      <c r="K35">
        <f>48/90</f>
        <v>0.533333333333333</v>
      </c>
    </row>
    <row r="36" spans="2:8">
      <c r="B36" s="1"/>
      <c r="C36" s="14" t="s">
        <v>9</v>
      </c>
      <c r="D36" s="1">
        <v>2050</v>
      </c>
      <c r="E36" s="1" t="str">
        <f>E35</f>
        <v>*0.5333333</v>
      </c>
      <c r="F36" s="20" t="s">
        <v>36</v>
      </c>
      <c r="H36" t="str">
        <f>H35</f>
        <v>11_TECHS_Power</v>
      </c>
    </row>
    <row r="37" spans="2:6">
      <c r="B37" s="1"/>
      <c r="C37" s="14" t="s">
        <v>13</v>
      </c>
      <c r="D37" s="1"/>
      <c r="E37" s="1"/>
      <c r="F37" s="20"/>
    </row>
    <row r="38" spans="1:6">
      <c r="A38" s="21"/>
      <c r="B38" s="1"/>
      <c r="C38" s="14" t="s">
        <v>13</v>
      </c>
      <c r="D38" s="1"/>
      <c r="E38" s="1"/>
      <c r="F38" s="20"/>
    </row>
    <row r="39" spans="1:6">
      <c r="A39" s="22"/>
      <c r="B39" s="1"/>
      <c r="C39" s="14" t="s">
        <v>13</v>
      </c>
      <c r="D39" s="1"/>
      <c r="E39" s="1"/>
      <c r="F39" s="20"/>
    </row>
    <row r="40" spans="1:6">
      <c r="A40" s="23"/>
      <c r="B40" s="1"/>
      <c r="C40" s="14" t="s">
        <v>13</v>
      </c>
      <c r="D40" s="1"/>
      <c r="E40" s="1"/>
      <c r="F40" s="20"/>
    </row>
    <row r="41" spans="1:6">
      <c r="A41" s="21"/>
      <c r="B41" s="1"/>
      <c r="C41" s="14" t="s">
        <v>13</v>
      </c>
      <c r="D41" s="1"/>
      <c r="E41" s="1"/>
      <c r="F41" s="20"/>
    </row>
    <row r="42" spans="1:6">
      <c r="A42" s="21"/>
      <c r="B42" s="1"/>
      <c r="C42" s="14" t="s">
        <v>13</v>
      </c>
      <c r="D42" s="1"/>
      <c r="E42" s="1"/>
      <c r="F42" s="20"/>
    </row>
    <row r="43" spans="1:6">
      <c r="A43" s="21"/>
      <c r="B43" s="1"/>
      <c r="C43" s="14" t="s">
        <v>13</v>
      </c>
      <c r="D43" s="1"/>
      <c r="E43" s="1"/>
      <c r="F43" s="20"/>
    </row>
    <row r="44" spans="1:6">
      <c r="A44" s="21"/>
      <c r="B44" s="1"/>
      <c r="C44" s="14" t="s">
        <v>13</v>
      </c>
      <c r="D44" s="1"/>
      <c r="E44" s="1"/>
      <c r="F44" s="20"/>
    </row>
    <row r="45" spans="1:6">
      <c r="A45" s="21"/>
      <c r="C45" s="14" t="s">
        <v>13</v>
      </c>
      <c r="D45" s="1"/>
      <c r="E45" s="1"/>
      <c r="F45" s="20"/>
    </row>
    <row r="46" spans="1:6">
      <c r="A46" s="21"/>
      <c r="C46" s="14" t="s">
        <v>13</v>
      </c>
      <c r="D46" s="1"/>
      <c r="E46" s="1"/>
      <c r="F46" s="20"/>
    </row>
    <row r="47" spans="1:6">
      <c r="A47" s="21"/>
      <c r="C47" s="14" t="s">
        <v>13</v>
      </c>
      <c r="D47" s="1"/>
      <c r="E47" s="1"/>
      <c r="F47" s="20"/>
    </row>
    <row r="48" spans="1:11">
      <c r="A48" s="21"/>
      <c r="C48" s="14" t="s">
        <v>13</v>
      </c>
      <c r="D48" s="1"/>
      <c r="F48" s="24"/>
      <c r="K48">
        <f>91/90</f>
        <v>1.01111111111111</v>
      </c>
    </row>
    <row r="49" spans="1:11">
      <c r="A49" s="21"/>
      <c r="C49" s="14" t="s">
        <v>9</v>
      </c>
      <c r="D49" s="1">
        <v>2050</v>
      </c>
      <c r="E49" t="s">
        <v>37</v>
      </c>
      <c r="F49" s="24" t="s">
        <v>38</v>
      </c>
      <c r="H49" t="str">
        <f>H36</f>
        <v>11_TECHS_Power</v>
      </c>
      <c r="K49">
        <f>(1736/1900)/0.9</f>
        <v>1.01520467836257</v>
      </c>
    </row>
    <row r="50" spans="1:6">
      <c r="A50" s="21"/>
      <c r="C50" s="14" t="s">
        <v>13</v>
      </c>
      <c r="D50" s="1"/>
      <c r="F50" s="20"/>
    </row>
    <row r="51" spans="1:6">
      <c r="A51" s="21"/>
      <c r="C51" s="14" t="s">
        <v>13</v>
      </c>
      <c r="D51" s="1"/>
      <c r="F51" s="20"/>
    </row>
    <row r="52" spans="1:6">
      <c r="A52" s="21"/>
      <c r="C52" s="14" t="s">
        <v>13</v>
      </c>
      <c r="D52" s="1"/>
      <c r="F52" s="20"/>
    </row>
    <row r="53" spans="1:11">
      <c r="A53" s="21"/>
      <c r="B53" s="1"/>
      <c r="C53" s="14" t="s">
        <v>9</v>
      </c>
      <c r="D53" s="1">
        <v>2030</v>
      </c>
      <c r="E53" s="1" t="s">
        <v>39</v>
      </c>
      <c r="F53" s="18" t="s">
        <v>34</v>
      </c>
      <c r="H53" t="str">
        <f>H49</f>
        <v>11_TECHS_Power</v>
      </c>
      <c r="K53">
        <f>64.64/95</f>
        <v>0.680421052631579</v>
      </c>
    </row>
    <row r="54" spans="1:8">
      <c r="A54" s="21"/>
      <c r="B54" s="1"/>
      <c r="C54" s="14" t="s">
        <v>9</v>
      </c>
      <c r="D54" s="1">
        <v>2030</v>
      </c>
      <c r="E54" s="1" t="str">
        <f>E53</f>
        <v>*0.680421053</v>
      </c>
      <c r="F54" s="20" t="s">
        <v>36</v>
      </c>
      <c r="H54" t="str">
        <f>H53</f>
        <v>11_TECHS_Power</v>
      </c>
    </row>
    <row r="55" spans="2:15">
      <c r="B55" s="1"/>
      <c r="C55" s="14" t="s">
        <v>9</v>
      </c>
      <c r="D55" s="1">
        <v>2030</v>
      </c>
      <c r="E55" s="1" t="s">
        <v>40</v>
      </c>
      <c r="F55" s="20" t="s">
        <v>41</v>
      </c>
      <c r="H55" t="s">
        <v>42</v>
      </c>
      <c r="K55">
        <f>0.84/0.95</f>
        <v>0.884210526315789</v>
      </c>
      <c r="O55" s="25" t="s">
        <v>43</v>
      </c>
    </row>
    <row r="56" spans="2:15">
      <c r="B56" s="1"/>
      <c r="C56" s="14" t="s">
        <v>9</v>
      </c>
      <c r="D56" s="1">
        <v>2050</v>
      </c>
      <c r="E56" s="1" t="s">
        <v>44</v>
      </c>
      <c r="F56" s="20" t="s">
        <v>41</v>
      </c>
      <c r="H56" t="str">
        <f>H55</f>
        <v>15_TECHS_HYDROGEN</v>
      </c>
      <c r="K56">
        <f>0.8/0.9</f>
        <v>0.888888888888889</v>
      </c>
      <c r="O56" s="25"/>
    </row>
    <row r="57" spans="2:15">
      <c r="B57" s="1"/>
      <c r="C57" s="14" t="s">
        <v>9</v>
      </c>
      <c r="D57" s="1">
        <v>2030</v>
      </c>
      <c r="E57" s="1" t="s">
        <v>45</v>
      </c>
      <c r="F57" s="20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5" t="s">
        <v>47</v>
      </c>
    </row>
    <row r="58" spans="2:15">
      <c r="B58" s="1"/>
      <c r="C58" s="14" t="s">
        <v>9</v>
      </c>
      <c r="D58" s="1">
        <v>2050</v>
      </c>
      <c r="E58" s="1" t="s">
        <v>48</v>
      </c>
      <c r="F58" s="20" t="s">
        <v>46</v>
      </c>
      <c r="H58" t="str">
        <f t="shared" si="2"/>
        <v>15_TECHS_HYDROGEN</v>
      </c>
      <c r="K58">
        <f t="shared" ref="K58:K62" si="4">0.75/0.9</f>
        <v>0.833333333333333</v>
      </c>
      <c r="O58" s="25"/>
    </row>
    <row r="59" spans="2:15">
      <c r="B59" s="1"/>
      <c r="C59" s="14" t="s">
        <v>9</v>
      </c>
      <c r="D59" s="1">
        <v>2030</v>
      </c>
      <c r="E59" s="1" t="s">
        <v>45</v>
      </c>
      <c r="F59" s="20" t="s">
        <v>49</v>
      </c>
      <c r="H59" t="str">
        <f t="shared" si="2"/>
        <v>15_TECHS_HYDROGEN</v>
      </c>
      <c r="K59">
        <f t="shared" si="3"/>
        <v>0.842105263157895</v>
      </c>
      <c r="O59" s="26" t="s">
        <v>50</v>
      </c>
    </row>
    <row r="60" spans="2:15">
      <c r="B60" s="1"/>
      <c r="C60" s="14" t="s">
        <v>9</v>
      </c>
      <c r="D60" s="1">
        <v>2050</v>
      </c>
      <c r="E60" s="1" t="s">
        <v>48</v>
      </c>
      <c r="F60" s="20" t="s">
        <v>49</v>
      </c>
      <c r="H60" t="str">
        <f t="shared" si="2"/>
        <v>15_TECHS_HYDROGEN</v>
      </c>
      <c r="K60">
        <f t="shared" si="4"/>
        <v>0.833333333333333</v>
      </c>
      <c r="O60" s="26"/>
    </row>
    <row r="61" spans="2:15">
      <c r="B61" s="1"/>
      <c r="C61" s="14" t="s">
        <v>9</v>
      </c>
      <c r="D61" s="1">
        <v>2030</v>
      </c>
      <c r="E61" s="1" t="s">
        <v>51</v>
      </c>
      <c r="F61" s="20" t="s">
        <v>52</v>
      </c>
      <c r="H61" t="str">
        <f t="shared" si="2"/>
        <v>15_TECHS_HYDROGEN</v>
      </c>
      <c r="K61">
        <f>0.38/0.95</f>
        <v>0.4</v>
      </c>
      <c r="O61" s="27" t="s">
        <v>53</v>
      </c>
    </row>
    <row r="62" spans="2:15">
      <c r="B62" s="1"/>
      <c r="C62" s="14" t="s">
        <v>9</v>
      </c>
      <c r="D62" s="1">
        <v>2050</v>
      </c>
      <c r="E62" s="1" t="s">
        <v>54</v>
      </c>
      <c r="F62" s="20" t="s">
        <v>52</v>
      </c>
      <c r="H62" t="str">
        <f t="shared" si="2"/>
        <v>15_TECHS_HYDROGEN</v>
      </c>
      <c r="K62">
        <f>0.3/0.9</f>
        <v>0.333333333333333</v>
      </c>
      <c r="O62" s="27"/>
    </row>
    <row r="63" spans="3:15">
      <c r="C63" s="14" t="s">
        <v>13</v>
      </c>
      <c r="D63" s="1"/>
      <c r="E63" s="1"/>
      <c r="F63" s="20"/>
      <c r="O63" s="21"/>
    </row>
    <row r="64" spans="3:15">
      <c r="C64" s="14" t="s">
        <v>13</v>
      </c>
      <c r="D64" s="1"/>
      <c r="E64" s="1"/>
      <c r="F64" s="20"/>
      <c r="O64" s="21"/>
    </row>
    <row r="65" spans="3:15">
      <c r="C65" s="14" t="s">
        <v>13</v>
      </c>
      <c r="D65" s="1"/>
      <c r="E65" s="1"/>
      <c r="F65" s="20"/>
      <c r="O65" s="21"/>
    </row>
    <row r="66" spans="3:15">
      <c r="C66" s="14" t="s">
        <v>13</v>
      </c>
      <c r="D66" s="1"/>
      <c r="F66" s="24"/>
      <c r="K66">
        <f>94.26/95</f>
        <v>0.99221052631579</v>
      </c>
      <c r="O66" s="22"/>
    </row>
    <row r="67" spans="3:15">
      <c r="C67" s="14" t="s">
        <v>9</v>
      </c>
      <c r="D67" s="1">
        <v>2030</v>
      </c>
      <c r="E67" t="s">
        <v>55</v>
      </c>
      <c r="F67" s="24" t="s">
        <v>38</v>
      </c>
      <c r="H67" t="str">
        <f>H49</f>
        <v>11_TECHS_Power</v>
      </c>
      <c r="K67">
        <f>(1791/1900)/0.95</f>
        <v>0.992243767313019</v>
      </c>
      <c r="O67" s="23"/>
    </row>
    <row r="68" spans="3:15">
      <c r="C68" s="14" t="s">
        <v>13</v>
      </c>
      <c r="D68" s="1"/>
      <c r="E68" s="1"/>
      <c r="F68" s="28"/>
      <c r="O68" s="21"/>
    </row>
    <row r="69" spans="3:15">
      <c r="C69" s="14" t="s">
        <v>9</v>
      </c>
      <c r="D69" s="1">
        <v>2030</v>
      </c>
      <c r="E69" s="1" t="s">
        <v>56</v>
      </c>
      <c r="F69" s="20" t="s">
        <v>57</v>
      </c>
      <c r="H69" t="str">
        <f>H67</f>
        <v>11_TECHS_Power</v>
      </c>
      <c r="J69">
        <f>(3385/3705)/0.95</f>
        <v>0.961716030968109</v>
      </c>
      <c r="O69" s="21"/>
    </row>
    <row r="70" spans="3:10">
      <c r="C70" s="14" t="s">
        <v>9</v>
      </c>
      <c r="D70" s="1">
        <v>2050</v>
      </c>
      <c r="E70" s="1" t="s">
        <v>58</v>
      </c>
      <c r="F70" s="20" t="s">
        <v>57</v>
      </c>
      <c r="H70" t="str">
        <f>H69</f>
        <v>11_TECHS_Power</v>
      </c>
      <c r="J70">
        <f>0.81/0.9</f>
        <v>0.9</v>
      </c>
    </row>
    <row r="71" spans="2:3">
      <c r="B71" s="1"/>
      <c r="C71" s="14" t="s">
        <v>13</v>
      </c>
    </row>
    <row r="72" spans="2:3">
      <c r="B72" s="1"/>
      <c r="C72" s="14" t="s">
        <v>13</v>
      </c>
    </row>
    <row r="73" spans="2:11">
      <c r="B73" s="1"/>
      <c r="C73" s="14" t="s">
        <v>9</v>
      </c>
      <c r="D73" s="1">
        <v>2030</v>
      </c>
      <c r="E73" s="1" t="s">
        <v>59</v>
      </c>
      <c r="F73" s="20" t="s">
        <v>60</v>
      </c>
      <c r="H73" s="13" t="s">
        <v>61</v>
      </c>
      <c r="K73">
        <f>71.11/40</f>
        <v>1.77775</v>
      </c>
    </row>
    <row r="74" spans="2:11">
      <c r="B74" s="1"/>
      <c r="C74" s="14" t="s">
        <v>9</v>
      </c>
      <c r="D74" s="1">
        <v>2030</v>
      </c>
      <c r="E74" s="1" t="str">
        <f>E73</f>
        <v>*1.77775</v>
      </c>
      <c r="F74" s="20" t="s">
        <v>62</v>
      </c>
      <c r="H74" t="str">
        <f>H73</f>
        <v>14_TECHS_STORAGE</v>
      </c>
      <c r="K74">
        <f>905/1400</f>
        <v>0.646428571428571</v>
      </c>
    </row>
    <row r="75" spans="2:8">
      <c r="B75" s="1"/>
      <c r="C75" s="14" t="s">
        <v>9</v>
      </c>
      <c r="D75" s="1">
        <v>2030</v>
      </c>
      <c r="E75" s="1" t="str">
        <f>E74</f>
        <v>*1.77775</v>
      </c>
      <c r="F75" s="20" t="s">
        <v>63</v>
      </c>
      <c r="H75" t="str">
        <f>H74</f>
        <v>14_TECHS_STORAGE</v>
      </c>
    </row>
    <row r="76" spans="2:6">
      <c r="B76" s="1"/>
      <c r="C76" s="14" t="s">
        <v>13</v>
      </c>
      <c r="D76" s="1"/>
      <c r="E76" s="1"/>
      <c r="F76" s="28"/>
    </row>
    <row r="77" spans="2:6">
      <c r="B77" s="1"/>
      <c r="C77" s="14" t="s">
        <v>13</v>
      </c>
      <c r="D77" s="1"/>
      <c r="E77" s="1"/>
      <c r="F77" s="28"/>
    </row>
    <row r="78" spans="2:11">
      <c r="B78" s="1"/>
      <c r="C78" s="14" t="s">
        <v>9</v>
      </c>
      <c r="D78" s="1">
        <v>2050</v>
      </c>
      <c r="E78" s="1" t="s">
        <v>64</v>
      </c>
      <c r="F78" s="20" t="s">
        <v>60</v>
      </c>
      <c r="H78" t="str">
        <f>H75</f>
        <v>14_TECHS_STORAGE</v>
      </c>
      <c r="K78">
        <f>68/25</f>
        <v>2.72</v>
      </c>
    </row>
    <row r="79" spans="2:8">
      <c r="B79" s="1"/>
      <c r="C79" s="14" t="s">
        <v>9</v>
      </c>
      <c r="D79" s="1">
        <v>2050</v>
      </c>
      <c r="E79" s="1" t="str">
        <f t="shared" ref="E77:E80" si="5">E78</f>
        <v>*2.72</v>
      </c>
      <c r="F79" s="20" t="s">
        <v>62</v>
      </c>
      <c r="H79" t="str">
        <f>H78</f>
        <v>14_TECHS_STORAGE</v>
      </c>
    </row>
    <row r="80" spans="2:11">
      <c r="B80" s="1"/>
      <c r="C80" s="14" t="s">
        <v>9</v>
      </c>
      <c r="D80" s="1">
        <v>2050</v>
      </c>
      <c r="E80" s="1" t="str">
        <f t="shared" si="5"/>
        <v>*2.72</v>
      </c>
      <c r="F80" s="20" t="s">
        <v>63</v>
      </c>
      <c r="H80" t="str">
        <f>H79</f>
        <v>14_TECHS_STORAGE</v>
      </c>
      <c r="K80">
        <f>1791/1900</f>
        <v>0.942631578947368</v>
      </c>
    </row>
    <row r="81" spans="3:15">
      <c r="C81" s="29" t="s">
        <v>9</v>
      </c>
      <c r="D81" s="30">
        <v>2050</v>
      </c>
      <c r="E81" t="s">
        <v>65</v>
      </c>
      <c r="F81" t="s">
        <v>66</v>
      </c>
      <c r="H81" s="13" t="s">
        <v>12</v>
      </c>
      <c r="O81" s="46" t="s">
        <v>67</v>
      </c>
    </row>
    <row r="82" spans="3:15">
      <c r="C82" s="29" t="s">
        <v>9</v>
      </c>
      <c r="D82" s="30">
        <v>2030</v>
      </c>
      <c r="E82" t="s">
        <v>68</v>
      </c>
      <c r="F82" t="s">
        <v>66</v>
      </c>
      <c r="H82" t="str">
        <f>H81</f>
        <v>NewTechForOtherSec</v>
      </c>
      <c r="O82" s="46"/>
    </row>
    <row r="83" spans="3:15">
      <c r="C83" s="31" t="s">
        <v>69</v>
      </c>
      <c r="D83" s="32">
        <v>2050</v>
      </c>
      <c r="E83" s="33" t="s">
        <v>70</v>
      </c>
      <c r="F83" s="34" t="s">
        <v>71</v>
      </c>
      <c r="G83" s="34"/>
      <c r="H83" s="31" t="s">
        <v>12</v>
      </c>
      <c r="O83" s="47" t="s">
        <v>72</v>
      </c>
    </row>
    <row r="84" spans="3:15">
      <c r="C84" s="35" t="str">
        <f>C83</f>
        <v>ACT_EFF</v>
      </c>
      <c r="D84" s="34">
        <v>2050</v>
      </c>
      <c r="E84" s="33" t="s">
        <v>70</v>
      </c>
      <c r="F84" s="34" t="s">
        <v>73</v>
      </c>
      <c r="G84" s="34"/>
      <c r="H84" s="34" t="str">
        <f>H83</f>
        <v>NewTechForOtherSec</v>
      </c>
      <c r="O84" s="47"/>
    </row>
    <row r="85" spans="3:15">
      <c r="C85" s="35" t="str">
        <f t="shared" ref="C85:C90" si="6">C84</f>
        <v>ACT_EFF</v>
      </c>
      <c r="D85" s="32">
        <v>2050</v>
      </c>
      <c r="E85" s="33" t="s">
        <v>70</v>
      </c>
      <c r="F85" s="34" t="s">
        <v>74</v>
      </c>
      <c r="G85" s="34"/>
      <c r="H85" s="34" t="str">
        <f t="shared" ref="H85:H90" si="7">H84</f>
        <v>NewTechForOtherSec</v>
      </c>
      <c r="O85" s="47"/>
    </row>
    <row r="86" spans="3:15">
      <c r="C86" s="35" t="str">
        <f t="shared" si="6"/>
        <v>ACT_EFF</v>
      </c>
      <c r="D86" s="34">
        <v>2050</v>
      </c>
      <c r="E86" s="33" t="s">
        <v>70</v>
      </c>
      <c r="F86" s="34" t="s">
        <v>75</v>
      </c>
      <c r="G86" s="34"/>
      <c r="H86" s="34" t="str">
        <f t="shared" si="7"/>
        <v>NewTechForOtherSec</v>
      </c>
      <c r="O86" s="47"/>
    </row>
    <row r="87" spans="3:15">
      <c r="C87" s="35" t="str">
        <f t="shared" si="6"/>
        <v>ACT_EFF</v>
      </c>
      <c r="D87" s="32">
        <v>2050</v>
      </c>
      <c r="E87" s="33" t="s">
        <v>70</v>
      </c>
      <c r="F87" s="34" t="s">
        <v>76</v>
      </c>
      <c r="G87" s="34"/>
      <c r="H87" s="34" t="str">
        <f t="shared" si="7"/>
        <v>NewTechForOtherSec</v>
      </c>
      <c r="O87" s="47"/>
    </row>
    <row r="88" spans="3:15">
      <c r="C88" s="35" t="str">
        <f t="shared" si="6"/>
        <v>ACT_EFF</v>
      </c>
      <c r="D88" s="34">
        <v>2050</v>
      </c>
      <c r="E88" s="34">
        <v>1</v>
      </c>
      <c r="F88" s="34" t="s">
        <v>77</v>
      </c>
      <c r="G88" s="34"/>
      <c r="H88" s="34" t="str">
        <f t="shared" si="7"/>
        <v>NewTechForOtherSec</v>
      </c>
      <c r="O88" s="47"/>
    </row>
    <row r="89" spans="3:15">
      <c r="C89" s="35" t="str">
        <f t="shared" si="6"/>
        <v>ACT_EFF</v>
      </c>
      <c r="D89" s="32">
        <v>2050</v>
      </c>
      <c r="E89" s="34">
        <v>1</v>
      </c>
      <c r="F89" s="34" t="s">
        <v>78</v>
      </c>
      <c r="G89" s="34"/>
      <c r="H89" s="34" t="str">
        <f t="shared" si="7"/>
        <v>NewTechForOtherSec</v>
      </c>
      <c r="O89" s="47"/>
    </row>
    <row r="90" spans="3:15">
      <c r="C90" s="35" t="str">
        <f t="shared" si="6"/>
        <v>ACT_EFF</v>
      </c>
      <c r="D90" s="34">
        <v>2050</v>
      </c>
      <c r="E90" s="34">
        <v>1</v>
      </c>
      <c r="F90" s="34" t="s">
        <v>79</v>
      </c>
      <c r="G90" s="34"/>
      <c r="H90" s="34" t="str">
        <f t="shared" si="7"/>
        <v>NewTechForOtherSec</v>
      </c>
      <c r="O90" s="47"/>
    </row>
    <row r="91" spans="3:11">
      <c r="C91" s="14" t="s">
        <v>80</v>
      </c>
      <c r="D91" s="1">
        <v>2050</v>
      </c>
      <c r="E91" s="1" t="s">
        <v>26</v>
      </c>
      <c r="F91" s="15" t="s">
        <v>27</v>
      </c>
      <c r="H91" s="13" t="s">
        <v>28</v>
      </c>
      <c r="K91">
        <f>425/250</f>
        <v>1.7</v>
      </c>
    </row>
    <row r="92" spans="3:11">
      <c r="C92" s="14" t="s">
        <v>80</v>
      </c>
      <c r="D92" s="1">
        <v>2035</v>
      </c>
      <c r="E92" s="1" t="s">
        <v>29</v>
      </c>
      <c r="F92" s="15" t="s">
        <v>27</v>
      </c>
      <c r="H92" t="str">
        <f>H91</f>
        <v>23_TECHS_CCUS</v>
      </c>
      <c r="K92">
        <f>425/350</f>
        <v>1.21428571428571</v>
      </c>
    </row>
    <row r="93" spans="3:11">
      <c r="C93" s="14" t="s">
        <v>81</v>
      </c>
      <c r="D93" s="1">
        <v>2050</v>
      </c>
      <c r="E93" s="1" t="s">
        <v>26</v>
      </c>
      <c r="F93" s="15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4" t="s">
        <v>81</v>
      </c>
      <c r="D94" s="1">
        <v>2035</v>
      </c>
      <c r="E94" s="1" t="s">
        <v>29</v>
      </c>
      <c r="F94" s="15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6" t="s">
        <v>80</v>
      </c>
      <c r="D95" s="37">
        <v>2050</v>
      </c>
      <c r="E95" s="37" t="s">
        <v>82</v>
      </c>
      <c r="F95" s="38" t="s">
        <v>83</v>
      </c>
      <c r="G95" s="39"/>
      <c r="H95" t="str">
        <f t="shared" si="8"/>
        <v>23_TECHS_CCUS</v>
      </c>
      <c r="J95" s="39"/>
      <c r="K95" s="45">
        <f t="shared" ref="K95:K100" si="9">AVERAGE(45,200)/95</f>
        <v>1.28947368421053</v>
      </c>
    </row>
    <row r="96" spans="1:11">
      <c r="A96" s="21"/>
      <c r="B96" s="21"/>
      <c r="C96" s="36" t="s">
        <v>80</v>
      </c>
      <c r="D96" s="37">
        <v>2030</v>
      </c>
      <c r="E96" s="37" t="str">
        <f>E95</f>
        <v>*1.29</v>
      </c>
      <c r="F96" s="38" t="s">
        <v>83</v>
      </c>
      <c r="G96" s="39"/>
      <c r="H96" t="str">
        <f t="shared" si="8"/>
        <v>23_TECHS_CCUS</v>
      </c>
      <c r="J96" s="39"/>
      <c r="K96" s="45">
        <f t="shared" si="9"/>
        <v>1.28947368421053</v>
      </c>
    </row>
    <row r="97" spans="1:11">
      <c r="A97" s="21"/>
      <c r="B97" s="21"/>
      <c r="C97" s="36" t="s">
        <v>81</v>
      </c>
      <c r="D97" s="37">
        <v>2050</v>
      </c>
      <c r="E97" s="37" t="str">
        <f>E96</f>
        <v>*1.29</v>
      </c>
      <c r="F97" s="38" t="s">
        <v>83</v>
      </c>
      <c r="G97" s="39"/>
      <c r="H97" t="str">
        <f t="shared" si="8"/>
        <v>23_TECHS_CCUS</v>
      </c>
      <c r="J97" s="39"/>
      <c r="K97" s="45">
        <f t="shared" si="9"/>
        <v>1.28947368421053</v>
      </c>
    </row>
    <row r="98" spans="1:11">
      <c r="A98" s="22"/>
      <c r="B98" s="22"/>
      <c r="C98" s="36" t="s">
        <v>81</v>
      </c>
      <c r="D98" s="37">
        <v>2030</v>
      </c>
      <c r="E98" s="37" t="str">
        <f>E97</f>
        <v>*1.29</v>
      </c>
      <c r="F98" s="38" t="s">
        <v>83</v>
      </c>
      <c r="G98" s="39"/>
      <c r="H98" t="str">
        <f t="shared" si="8"/>
        <v>23_TECHS_CCUS</v>
      </c>
      <c r="J98" s="39"/>
      <c r="K98" s="45">
        <f t="shared" si="9"/>
        <v>1.28947368421053</v>
      </c>
    </row>
    <row r="99" spans="1:11">
      <c r="A99" s="23"/>
      <c r="B99" s="23"/>
      <c r="C99" s="40" t="s">
        <v>9</v>
      </c>
      <c r="D99" s="37">
        <v>2050</v>
      </c>
      <c r="E99" s="37" t="str">
        <f>E98</f>
        <v>*1.29</v>
      </c>
      <c r="F99" s="38" t="s">
        <v>83</v>
      </c>
      <c r="G99" s="39"/>
      <c r="H99" s="13" t="s">
        <v>28</v>
      </c>
      <c r="J99" s="39"/>
      <c r="K99" s="45">
        <f t="shared" si="9"/>
        <v>1.28947368421053</v>
      </c>
    </row>
    <row r="100" spans="1:32">
      <c r="A100" s="21"/>
      <c r="B100" s="21"/>
      <c r="C100" s="40" t="s">
        <v>9</v>
      </c>
      <c r="D100" s="37">
        <v>2030</v>
      </c>
      <c r="E100" s="37" t="str">
        <f>E99</f>
        <v>*1.29</v>
      </c>
      <c r="F100" s="38" t="s">
        <v>83</v>
      </c>
      <c r="G100" s="39"/>
      <c r="H100" t="str">
        <f>H99</f>
        <v>23_TECHS_CCUS</v>
      </c>
      <c r="J100" s="39"/>
      <c r="K100" s="45">
        <f t="shared" si="9"/>
        <v>1.28947368421053</v>
      </c>
      <c r="AF100">
        <f>0.8/0.9</f>
        <v>0.888888888888889</v>
      </c>
    </row>
    <row r="101" spans="1:8">
      <c r="A101" s="21"/>
      <c r="B101" s="21"/>
      <c r="C101" s="41" t="s">
        <v>84</v>
      </c>
      <c r="D101" s="42"/>
      <c r="E101" s="42">
        <v>0</v>
      </c>
      <c r="F101" s="34" t="s">
        <v>85</v>
      </c>
      <c r="G101" s="43" t="s">
        <v>86</v>
      </c>
      <c r="H101" s="44" t="s">
        <v>12</v>
      </c>
    </row>
    <row r="102" spans="1:8">
      <c r="A102" s="21"/>
      <c r="B102" s="21"/>
      <c r="C102" s="42" t="str">
        <f>C101</f>
        <v>Share-I~UP~2050</v>
      </c>
      <c r="D102" s="42"/>
      <c r="E102" s="42">
        <v>0</v>
      </c>
      <c r="F102" s="43" t="s">
        <v>87</v>
      </c>
      <c r="G102" s="44" t="s">
        <v>88</v>
      </c>
      <c r="H102" s="44" t="s">
        <v>89</v>
      </c>
    </row>
    <row r="103" spans="1:8">
      <c r="A103" s="21"/>
      <c r="B103" s="21"/>
      <c r="C103" s="42" t="str">
        <f t="shared" ref="C103:C108" si="10">C102</f>
        <v>Share-I~UP~2050</v>
      </c>
      <c r="D103" s="42"/>
      <c r="E103" s="42">
        <v>0</v>
      </c>
      <c r="F103" s="43" t="s">
        <v>90</v>
      </c>
      <c r="G103" s="34" t="str">
        <f>G102</f>
        <v>INDSYNH2CT</v>
      </c>
      <c r="H103" s="34" t="str">
        <f>H102</f>
        <v>BASE</v>
      </c>
    </row>
    <row r="104" spans="3:8">
      <c r="C104" s="42" t="str">
        <f t="shared" si="10"/>
        <v>Share-I~UP~2050</v>
      </c>
      <c r="D104" s="34"/>
      <c r="E104" s="42">
        <v>0</v>
      </c>
      <c r="F104" s="43" t="s">
        <v>91</v>
      </c>
      <c r="G104" s="34" t="str">
        <f>G103</f>
        <v>INDSYNH2CT</v>
      </c>
      <c r="H104" s="34" t="str">
        <f>H103</f>
        <v>BASE</v>
      </c>
    </row>
    <row r="105" spans="3:8">
      <c r="C105" s="42" t="str">
        <f t="shared" si="10"/>
        <v>Share-I~UP~2050</v>
      </c>
      <c r="D105" s="34"/>
      <c r="E105" s="42">
        <v>0</v>
      </c>
      <c r="F105" s="43" t="s">
        <v>92</v>
      </c>
      <c r="G105" s="34" t="str">
        <f>G104</f>
        <v>INDSYNH2CT</v>
      </c>
      <c r="H105" s="34" t="str">
        <f>H104</f>
        <v>BASE</v>
      </c>
    </row>
    <row r="106" ht="15.25" spans="3:8">
      <c r="C106" s="42" t="str">
        <f t="shared" si="10"/>
        <v>Share-I~UP~2050</v>
      </c>
      <c r="D106" s="34"/>
      <c r="E106" s="42">
        <v>0</v>
      </c>
      <c r="F106" s="43" t="s">
        <v>93</v>
      </c>
      <c r="G106" s="34" t="str">
        <f>G105</f>
        <v>INDSYNH2CT</v>
      </c>
      <c r="H106" s="34" t="str">
        <f>H105</f>
        <v>BASE</v>
      </c>
    </row>
    <row r="107" ht="15.25" spans="3:10">
      <c r="C107" s="14" t="s">
        <v>9</v>
      </c>
      <c r="D107" s="21">
        <v>2030</v>
      </c>
      <c r="E107" s="21" t="s">
        <v>94</v>
      </c>
      <c r="F107" s="45" t="s">
        <v>95</v>
      </c>
      <c r="G107" s="21"/>
      <c r="H107" s="19" t="s">
        <v>35</v>
      </c>
      <c r="J107" s="21">
        <f>(8595/9262)/0.95</f>
        <v>0.976826648785644</v>
      </c>
    </row>
    <row r="108" spans="3:10">
      <c r="C108" s="14" t="str">
        <f t="shared" si="10"/>
        <v>INVCOST</v>
      </c>
      <c r="D108" s="21">
        <v>2050</v>
      </c>
      <c r="E108" s="21" t="s">
        <v>96</v>
      </c>
      <c r="F108" s="21" t="str">
        <f>F107</f>
        <v>ENCAN01</v>
      </c>
      <c r="G108" s="21"/>
      <c r="H108" t="str">
        <f>H107</f>
        <v>11_TECHS_Power</v>
      </c>
      <c r="J108" s="21">
        <f>(7400/9262)/0.9</f>
        <v>0.887737229779985</v>
      </c>
    </row>
    <row r="109" spans="3:8">
      <c r="C109" s="14" t="s">
        <v>9</v>
      </c>
      <c r="D109" s="21">
        <v>2030</v>
      </c>
      <c r="E109" s="21" t="s">
        <v>94</v>
      </c>
      <c r="F109" s="45" t="s">
        <v>97</v>
      </c>
      <c r="H109" t="str">
        <f>H108</f>
        <v>11_TECHS_Power</v>
      </c>
    </row>
    <row r="110" spans="3:8">
      <c r="C110" s="14" t="str">
        <f>C109</f>
        <v>INVCOST</v>
      </c>
      <c r="D110" s="21">
        <v>2050</v>
      </c>
      <c r="E110" s="21" t="s">
        <v>96</v>
      </c>
      <c r="F110" s="45" t="s">
        <v>97</v>
      </c>
      <c r="H110" t="str">
        <f>H109</f>
        <v>11_TECHS_Power</v>
      </c>
    </row>
    <row r="111" spans="3:6">
      <c r="C111" s="45"/>
      <c r="E111" s="21"/>
      <c r="F111" s="45"/>
    </row>
    <row r="112" spans="3:6">
      <c r="C112" s="45"/>
      <c r="E112" s="21"/>
      <c r="F112" s="21"/>
    </row>
    <row r="113" spans="3:6">
      <c r="C113" s="45"/>
      <c r="E113" s="21"/>
      <c r="F113" s="45"/>
    </row>
    <row r="114" spans="3:6">
      <c r="C114" s="45"/>
      <c r="E114" s="21"/>
      <c r="F114" s="45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topLeftCell="D1" workbookViewId="0">
      <selection activeCell="N5" sqref="N5"/>
    </sheetView>
  </sheetViews>
  <sheetFormatPr defaultColWidth="8.72727272727273" defaultRowHeight="14.5"/>
  <cols>
    <col min="6" max="6" width="10.3636363636364" customWidth="1"/>
  </cols>
  <sheetData>
    <row r="1" spans="1:13">
      <c r="A1" t="s">
        <v>98</v>
      </c>
      <c r="E1" s="1"/>
      <c r="F1" s="1"/>
      <c r="G1" s="1"/>
      <c r="H1" s="1"/>
      <c r="I1" s="1"/>
      <c r="J1" s="1"/>
      <c r="K1" s="1"/>
      <c r="L1" s="1"/>
      <c r="M1" s="1"/>
    </row>
    <row r="2" spans="5:13">
      <c r="E2" s="1"/>
      <c r="F2" s="1"/>
      <c r="G2" s="1"/>
      <c r="H2" s="1"/>
      <c r="I2" s="1"/>
      <c r="J2" s="1"/>
      <c r="K2" s="1"/>
      <c r="L2" s="1"/>
      <c r="M2" s="1"/>
    </row>
    <row r="3" spans="5:13">
      <c r="E3" s="1"/>
      <c r="F3" s="1"/>
      <c r="G3" s="1"/>
      <c r="H3" s="1"/>
      <c r="I3" s="1"/>
      <c r="J3" s="1"/>
      <c r="K3" s="1"/>
      <c r="L3" s="1"/>
      <c r="M3" s="1"/>
    </row>
    <row r="4" spans="5:13">
      <c r="E4" s="2" t="s">
        <v>99</v>
      </c>
      <c r="F4" s="1"/>
      <c r="G4" s="1"/>
      <c r="H4" s="1"/>
      <c r="I4" s="1"/>
      <c r="J4" s="1"/>
      <c r="K4" s="1"/>
      <c r="L4" s="1"/>
      <c r="M4" s="1"/>
    </row>
    <row r="5" spans="5:13">
      <c r="E5" s="1" t="s">
        <v>100</v>
      </c>
      <c r="F5" s="1"/>
      <c r="G5" s="1"/>
      <c r="H5" s="1"/>
      <c r="I5" s="1"/>
      <c r="J5" s="1"/>
      <c r="K5" s="1"/>
      <c r="L5" s="1"/>
      <c r="M5" s="1"/>
    </row>
    <row r="6" spans="5:13">
      <c r="E6" s="1"/>
      <c r="F6" s="1"/>
      <c r="G6" s="1"/>
      <c r="H6" s="1"/>
      <c r="I6" s="1"/>
      <c r="J6" s="1"/>
      <c r="K6" s="1"/>
      <c r="L6" s="1"/>
      <c r="M6" s="1"/>
    </row>
    <row r="7" spans="5:13">
      <c r="E7" s="1"/>
      <c r="F7" s="1"/>
      <c r="G7" s="1"/>
      <c r="H7" s="1"/>
      <c r="I7" s="1"/>
      <c r="J7" s="1"/>
      <c r="K7" s="1"/>
      <c r="L7" s="1"/>
      <c r="M7" s="1"/>
    </row>
    <row r="8" spans="5:13">
      <c r="E8" s="1"/>
      <c r="F8" s="1"/>
      <c r="G8" s="1"/>
      <c r="H8" s="1"/>
      <c r="I8" s="1"/>
      <c r="J8" s="1"/>
      <c r="K8" s="1"/>
      <c r="L8" s="1"/>
      <c r="M8" s="1"/>
    </row>
    <row r="9" spans="5:13">
      <c r="E9" s="1"/>
      <c r="F9" s="1"/>
      <c r="G9" s="1"/>
      <c r="H9" s="1"/>
      <c r="I9" s="1"/>
      <c r="J9" s="1" t="s">
        <v>101</v>
      </c>
      <c r="K9" s="1"/>
      <c r="L9" s="1"/>
      <c r="M9" s="1"/>
    </row>
    <row r="10" spans="5:19">
      <c r="E10" s="1" t="s">
        <v>102</v>
      </c>
      <c r="F10" s="1" t="s">
        <v>103</v>
      </c>
      <c r="G10" s="1" t="s">
        <v>3</v>
      </c>
      <c r="H10" s="1" t="s">
        <v>2</v>
      </c>
      <c r="I10" s="1" t="s">
        <v>104</v>
      </c>
      <c r="J10" s="4" t="s">
        <v>4</v>
      </c>
      <c r="K10" s="1" t="s">
        <v>105</v>
      </c>
      <c r="L10" s="1" t="s">
        <v>7</v>
      </c>
      <c r="M10" s="4" t="s">
        <v>106</v>
      </c>
      <c r="N10" s="4" t="s">
        <v>107</v>
      </c>
      <c r="O10" s="4" t="s">
        <v>108</v>
      </c>
      <c r="P10" s="4" t="s">
        <v>109</v>
      </c>
      <c r="Q10" s="4" t="s">
        <v>110</v>
      </c>
      <c r="R10" s="4" t="s">
        <v>111</v>
      </c>
      <c r="S10" s="4" t="s">
        <v>112</v>
      </c>
    </row>
    <row r="11" ht="16" spans="5:19">
      <c r="E11" s="1" t="s">
        <v>113</v>
      </c>
      <c r="F11" s="1" t="s">
        <v>114</v>
      </c>
      <c r="G11" s="3" t="s">
        <v>115</v>
      </c>
      <c r="H11" s="1" t="s">
        <v>116</v>
      </c>
      <c r="I11" s="1">
        <v>1</v>
      </c>
      <c r="J11" s="4">
        <v>2005</v>
      </c>
      <c r="K11" s="4" t="str">
        <f>L11</f>
        <v>ELCCOH</v>
      </c>
      <c r="L11" s="4" t="s">
        <v>117</v>
      </c>
      <c r="M11" s="48" t="s">
        <v>118</v>
      </c>
      <c r="N11" s="4">
        <v>0</v>
      </c>
      <c r="O11" s="48" t="s">
        <v>119</v>
      </c>
      <c r="P11" s="48" t="s">
        <v>120</v>
      </c>
      <c r="Q11" s="48" t="s">
        <v>121</v>
      </c>
      <c r="R11" s="4">
        <v>0</v>
      </c>
      <c r="S11" s="48" t="s">
        <v>122</v>
      </c>
    </row>
    <row r="12" spans="6:19">
      <c r="F12" s="1" t="s">
        <v>114</v>
      </c>
      <c r="G12" t="str">
        <f>G11</f>
        <v>FLO_BND</v>
      </c>
      <c r="H12" t="str">
        <f>H11</f>
        <v>UP</v>
      </c>
      <c r="I12">
        <f>I11</f>
        <v>1</v>
      </c>
      <c r="J12" s="4">
        <v>2005</v>
      </c>
      <c r="K12" s="4" t="str">
        <f t="shared" ref="K12:K75" si="0">L12</f>
        <v>ELCGAS</v>
      </c>
      <c r="L12" s="4" t="s">
        <v>123</v>
      </c>
      <c r="M12" s="48" t="s">
        <v>124</v>
      </c>
      <c r="N12" s="48" t="s">
        <v>125</v>
      </c>
      <c r="O12" s="48" t="s">
        <v>126</v>
      </c>
      <c r="P12" s="48" t="s">
        <v>127</v>
      </c>
      <c r="Q12" s="48" t="s">
        <v>128</v>
      </c>
      <c r="R12" s="48" t="s">
        <v>129</v>
      </c>
      <c r="S12" s="48" t="s">
        <v>130</v>
      </c>
    </row>
    <row r="13" spans="6:19">
      <c r="F13" s="1" t="s">
        <v>114</v>
      </c>
      <c r="G13" t="str">
        <f t="shared" ref="G13:G76" si="1">G12</f>
        <v>FLO_BND</v>
      </c>
      <c r="H13" t="str">
        <f t="shared" ref="H13:H76" si="2">H12</f>
        <v>UP</v>
      </c>
      <c r="I13">
        <f t="shared" ref="I13:I76" si="3">I12</f>
        <v>1</v>
      </c>
      <c r="J13" s="4">
        <v>2005</v>
      </c>
      <c r="K13" s="4" t="str">
        <f t="shared" si="0"/>
        <v>ELCHFO</v>
      </c>
      <c r="L13" s="4" t="s">
        <v>131</v>
      </c>
      <c r="M13" s="48" t="s">
        <v>132</v>
      </c>
      <c r="N13" s="48" t="s">
        <v>133</v>
      </c>
      <c r="O13" s="48" t="s">
        <v>134</v>
      </c>
      <c r="P13" s="48" t="s">
        <v>135</v>
      </c>
      <c r="Q13" s="48" t="s">
        <v>136</v>
      </c>
      <c r="R13" s="48" t="s">
        <v>137</v>
      </c>
      <c r="S13" s="48" t="s">
        <v>138</v>
      </c>
    </row>
    <row r="14" spans="6:19">
      <c r="F14" s="1" t="s">
        <v>114</v>
      </c>
      <c r="G14" t="str">
        <f t="shared" si="1"/>
        <v>FLO_BND</v>
      </c>
      <c r="H14" t="str">
        <f t="shared" si="2"/>
        <v>UP</v>
      </c>
      <c r="I14">
        <f t="shared" si="3"/>
        <v>1</v>
      </c>
      <c r="J14" s="4">
        <v>2005</v>
      </c>
      <c r="K14" s="4" t="str">
        <f t="shared" si="0"/>
        <v>ELCHYD</v>
      </c>
      <c r="L14" s="4" t="s">
        <v>139</v>
      </c>
      <c r="M14" s="48" t="s">
        <v>140</v>
      </c>
      <c r="N14" s="48" t="s">
        <v>141</v>
      </c>
      <c r="O14" s="48" t="s">
        <v>142</v>
      </c>
      <c r="P14" s="48" t="s">
        <v>143</v>
      </c>
      <c r="Q14" s="48" t="s">
        <v>144</v>
      </c>
      <c r="R14" s="48" t="s">
        <v>145</v>
      </c>
      <c r="S14" s="48" t="s">
        <v>146</v>
      </c>
    </row>
    <row r="15" spans="6:19">
      <c r="F15" s="1" t="s">
        <v>114</v>
      </c>
      <c r="G15" t="str">
        <f t="shared" si="1"/>
        <v>FLO_BND</v>
      </c>
      <c r="H15" t="str">
        <f t="shared" si="2"/>
        <v>UP</v>
      </c>
      <c r="I15">
        <f t="shared" si="3"/>
        <v>1</v>
      </c>
      <c r="J15" s="4">
        <v>2005</v>
      </c>
      <c r="K15" s="4" t="str">
        <f t="shared" si="0"/>
        <v>ELCNUC</v>
      </c>
      <c r="L15" s="4" t="s">
        <v>147</v>
      </c>
      <c r="M15" s="4">
        <v>0</v>
      </c>
      <c r="N15" s="4">
        <v>0</v>
      </c>
      <c r="O15" s="4">
        <v>0</v>
      </c>
      <c r="P15" s="4">
        <v>0</v>
      </c>
      <c r="Q15" s="48" t="s">
        <v>148</v>
      </c>
      <c r="R15" s="48" t="s">
        <v>149</v>
      </c>
      <c r="S15" s="48" t="s">
        <v>150</v>
      </c>
    </row>
    <row r="16" spans="6:19">
      <c r="F16" s="1" t="s">
        <v>114</v>
      </c>
      <c r="G16" t="str">
        <f t="shared" si="1"/>
        <v>FLO_BND</v>
      </c>
      <c r="H16" t="str">
        <f t="shared" si="2"/>
        <v>UP</v>
      </c>
      <c r="I16">
        <f t="shared" si="3"/>
        <v>1</v>
      </c>
      <c r="J16" s="4">
        <v>2005</v>
      </c>
      <c r="K16" s="4" t="str">
        <f t="shared" si="0"/>
        <v>ELCSOL</v>
      </c>
      <c r="L16" s="4" t="s">
        <v>151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6:19">
      <c r="F17" s="1" t="s">
        <v>114</v>
      </c>
      <c r="G17" t="str">
        <f t="shared" si="1"/>
        <v>FLO_BND</v>
      </c>
      <c r="H17" t="str">
        <f t="shared" si="2"/>
        <v>UP</v>
      </c>
      <c r="I17">
        <f t="shared" si="3"/>
        <v>1</v>
      </c>
      <c r="J17" s="4">
        <v>2005</v>
      </c>
      <c r="K17" s="4" t="str">
        <f t="shared" si="0"/>
        <v>ELCWIN</v>
      </c>
      <c r="L17" s="4" t="s">
        <v>152</v>
      </c>
      <c r="M17" s="48" t="s">
        <v>153</v>
      </c>
      <c r="N17" s="48" t="s">
        <v>154</v>
      </c>
      <c r="O17" s="48" t="s">
        <v>155</v>
      </c>
      <c r="P17" s="48" t="s">
        <v>156</v>
      </c>
      <c r="Q17" s="48" t="s">
        <v>157</v>
      </c>
      <c r="R17" s="48" t="s">
        <v>158</v>
      </c>
      <c r="S17" s="48" t="s">
        <v>159</v>
      </c>
    </row>
    <row r="18" spans="6:19">
      <c r="F18" s="1" t="s">
        <v>114</v>
      </c>
      <c r="G18" t="str">
        <f t="shared" si="1"/>
        <v>FLO_BND</v>
      </c>
      <c r="H18" t="str">
        <f t="shared" si="2"/>
        <v>UP</v>
      </c>
      <c r="I18">
        <f t="shared" si="3"/>
        <v>1</v>
      </c>
      <c r="J18" s="4">
        <v>2005</v>
      </c>
      <c r="K18" s="4" t="str">
        <f t="shared" si="0"/>
        <v>ELCWOO</v>
      </c>
      <c r="L18" s="4" t="s">
        <v>160</v>
      </c>
      <c r="M18" s="48" t="s">
        <v>161</v>
      </c>
      <c r="N18" s="48" t="s">
        <v>162</v>
      </c>
      <c r="O18" s="4">
        <v>0</v>
      </c>
      <c r="P18" s="48" t="s">
        <v>163</v>
      </c>
      <c r="Q18" s="48" t="s">
        <v>164</v>
      </c>
      <c r="R18" s="48" t="s">
        <v>165</v>
      </c>
      <c r="S18" s="48" t="s">
        <v>166</v>
      </c>
    </row>
    <row r="19" spans="6:19">
      <c r="F19" s="1" t="s">
        <v>114</v>
      </c>
      <c r="G19" t="str">
        <f t="shared" si="1"/>
        <v>FLO_BND</v>
      </c>
      <c r="H19" t="str">
        <f t="shared" si="2"/>
        <v>UP</v>
      </c>
      <c r="I19">
        <f t="shared" si="3"/>
        <v>1</v>
      </c>
      <c r="J19" s="4">
        <v>2006</v>
      </c>
      <c r="K19" s="4" t="str">
        <f t="shared" si="0"/>
        <v>ELCCOH</v>
      </c>
      <c r="L19" s="4" t="s">
        <v>117</v>
      </c>
      <c r="M19" s="48" t="s">
        <v>167</v>
      </c>
      <c r="N19" s="4">
        <v>0</v>
      </c>
      <c r="O19" s="48" t="s">
        <v>168</v>
      </c>
      <c r="P19" s="48" t="s">
        <v>169</v>
      </c>
      <c r="Q19" s="48" t="s">
        <v>170</v>
      </c>
      <c r="R19" s="4">
        <v>0</v>
      </c>
      <c r="S19" s="48" t="s">
        <v>171</v>
      </c>
    </row>
    <row r="20" spans="6:19">
      <c r="F20" s="1" t="s">
        <v>114</v>
      </c>
      <c r="G20" t="str">
        <f t="shared" si="1"/>
        <v>FLO_BND</v>
      </c>
      <c r="H20" t="str">
        <f t="shared" si="2"/>
        <v>UP</v>
      </c>
      <c r="I20">
        <f t="shared" si="3"/>
        <v>1</v>
      </c>
      <c r="J20" s="4">
        <v>2006</v>
      </c>
      <c r="K20" s="4" t="str">
        <f t="shared" si="0"/>
        <v>ELCGAS</v>
      </c>
      <c r="L20" s="4" t="s">
        <v>123</v>
      </c>
      <c r="M20" s="48" t="s">
        <v>172</v>
      </c>
      <c r="N20" s="48" t="s">
        <v>173</v>
      </c>
      <c r="O20" s="48" t="s">
        <v>174</v>
      </c>
      <c r="P20" s="48" t="s">
        <v>175</v>
      </c>
      <c r="Q20" s="48" t="s">
        <v>176</v>
      </c>
      <c r="R20" s="48" t="s">
        <v>177</v>
      </c>
      <c r="S20" s="48" t="s">
        <v>178</v>
      </c>
    </row>
    <row r="21" spans="6:19">
      <c r="F21" s="1" t="s">
        <v>114</v>
      </c>
      <c r="G21" t="str">
        <f t="shared" si="1"/>
        <v>FLO_BND</v>
      </c>
      <c r="H21" t="str">
        <f t="shared" si="2"/>
        <v>UP</v>
      </c>
      <c r="I21">
        <f t="shared" si="3"/>
        <v>1</v>
      </c>
      <c r="J21" s="4">
        <v>2006</v>
      </c>
      <c r="K21" s="4" t="str">
        <f t="shared" si="0"/>
        <v>ELCHFO</v>
      </c>
      <c r="L21" s="4" t="s">
        <v>131</v>
      </c>
      <c r="M21" s="48" t="s">
        <v>179</v>
      </c>
      <c r="N21" s="48" t="s">
        <v>180</v>
      </c>
      <c r="O21" s="48" t="s">
        <v>181</v>
      </c>
      <c r="P21" s="48" t="s">
        <v>182</v>
      </c>
      <c r="Q21" s="48" t="s">
        <v>136</v>
      </c>
      <c r="R21" s="48" t="s">
        <v>183</v>
      </c>
      <c r="S21" s="48" t="s">
        <v>184</v>
      </c>
    </row>
    <row r="22" spans="6:19">
      <c r="F22" s="1" t="s">
        <v>114</v>
      </c>
      <c r="G22" t="str">
        <f t="shared" si="1"/>
        <v>FLO_BND</v>
      </c>
      <c r="H22" t="str">
        <f t="shared" si="2"/>
        <v>UP</v>
      </c>
      <c r="I22">
        <f t="shared" si="3"/>
        <v>1</v>
      </c>
      <c r="J22" s="4">
        <v>2006</v>
      </c>
      <c r="K22" s="4" t="str">
        <f t="shared" si="0"/>
        <v>ELCHYD</v>
      </c>
      <c r="L22" s="4" t="s">
        <v>139</v>
      </c>
      <c r="M22" s="48" t="s">
        <v>185</v>
      </c>
      <c r="N22" s="48" t="s">
        <v>186</v>
      </c>
      <c r="O22" s="48" t="s">
        <v>187</v>
      </c>
      <c r="P22" s="48" t="s">
        <v>188</v>
      </c>
      <c r="Q22" s="48" t="s">
        <v>189</v>
      </c>
      <c r="R22" s="48" t="s">
        <v>190</v>
      </c>
      <c r="S22" s="48" t="s">
        <v>191</v>
      </c>
    </row>
    <row r="23" spans="6:19">
      <c r="F23" s="1" t="s">
        <v>114</v>
      </c>
      <c r="G23" t="str">
        <f t="shared" si="1"/>
        <v>FLO_BND</v>
      </c>
      <c r="H23" t="str">
        <f t="shared" si="2"/>
        <v>UP</v>
      </c>
      <c r="I23">
        <f t="shared" si="3"/>
        <v>1</v>
      </c>
      <c r="J23" s="4">
        <v>2006</v>
      </c>
      <c r="K23" s="4" t="str">
        <f t="shared" si="0"/>
        <v>ELCNUC</v>
      </c>
      <c r="L23" s="4" t="s">
        <v>147</v>
      </c>
      <c r="M23" s="4">
        <v>0</v>
      </c>
      <c r="N23" s="4">
        <v>0</v>
      </c>
      <c r="O23" s="4">
        <v>0</v>
      </c>
      <c r="P23" s="4">
        <v>0</v>
      </c>
      <c r="Q23" s="48" t="s">
        <v>192</v>
      </c>
      <c r="R23" s="48" t="s">
        <v>149</v>
      </c>
      <c r="S23" s="48" t="s">
        <v>193</v>
      </c>
    </row>
    <row r="24" spans="6:19">
      <c r="F24" s="1" t="s">
        <v>114</v>
      </c>
      <c r="G24" t="str">
        <f t="shared" si="1"/>
        <v>FLO_BND</v>
      </c>
      <c r="H24" t="str">
        <f t="shared" si="2"/>
        <v>UP</v>
      </c>
      <c r="I24">
        <f t="shared" si="3"/>
        <v>1</v>
      </c>
      <c r="J24" s="4">
        <v>2006</v>
      </c>
      <c r="K24" s="4" t="str">
        <f t="shared" si="0"/>
        <v>ELCSOL</v>
      </c>
      <c r="L24" s="4" t="s">
        <v>151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6:19">
      <c r="F25" s="1" t="s">
        <v>114</v>
      </c>
      <c r="G25" t="str">
        <f t="shared" si="1"/>
        <v>FLO_BND</v>
      </c>
      <c r="H25" t="str">
        <f t="shared" si="2"/>
        <v>UP</v>
      </c>
      <c r="I25">
        <f t="shared" si="3"/>
        <v>1</v>
      </c>
      <c r="J25" s="4">
        <v>2006</v>
      </c>
      <c r="K25" s="4" t="str">
        <f t="shared" si="0"/>
        <v>ELCWIN</v>
      </c>
      <c r="L25" s="4" t="s">
        <v>152</v>
      </c>
      <c r="M25" s="48" t="s">
        <v>194</v>
      </c>
      <c r="N25" s="48" t="s">
        <v>154</v>
      </c>
      <c r="O25" s="48" t="s">
        <v>195</v>
      </c>
      <c r="P25" s="48" t="s">
        <v>196</v>
      </c>
      <c r="Q25" s="48" t="s">
        <v>197</v>
      </c>
      <c r="R25" s="48" t="s">
        <v>198</v>
      </c>
      <c r="S25" s="48" t="s">
        <v>199</v>
      </c>
    </row>
    <row r="26" spans="6:19">
      <c r="F26" s="1" t="s">
        <v>114</v>
      </c>
      <c r="G26" t="str">
        <f t="shared" si="1"/>
        <v>FLO_BND</v>
      </c>
      <c r="H26" t="str">
        <f t="shared" si="2"/>
        <v>UP</v>
      </c>
      <c r="I26">
        <f t="shared" si="3"/>
        <v>1</v>
      </c>
      <c r="J26" s="4">
        <v>2006</v>
      </c>
      <c r="K26" s="4" t="str">
        <f t="shared" si="0"/>
        <v>ELCWOO</v>
      </c>
      <c r="L26" s="4" t="s">
        <v>160</v>
      </c>
      <c r="M26" s="48" t="s">
        <v>200</v>
      </c>
      <c r="N26" s="48" t="s">
        <v>201</v>
      </c>
      <c r="O26" s="4">
        <v>0</v>
      </c>
      <c r="P26" s="48" t="s">
        <v>202</v>
      </c>
      <c r="Q26" s="48" t="s">
        <v>203</v>
      </c>
      <c r="R26" s="48" t="s">
        <v>165</v>
      </c>
      <c r="S26" s="48" t="s">
        <v>166</v>
      </c>
    </row>
    <row r="27" spans="6:19">
      <c r="F27" s="1" t="s">
        <v>114</v>
      </c>
      <c r="G27" t="str">
        <f t="shared" si="1"/>
        <v>FLO_BND</v>
      </c>
      <c r="H27" t="str">
        <f t="shared" si="2"/>
        <v>UP</v>
      </c>
      <c r="I27">
        <f t="shared" si="3"/>
        <v>1</v>
      </c>
      <c r="J27" s="4">
        <v>2007</v>
      </c>
      <c r="K27" s="4" t="str">
        <f t="shared" si="0"/>
        <v>ELCCOH</v>
      </c>
      <c r="L27" s="4" t="s">
        <v>117</v>
      </c>
      <c r="M27" s="48" t="s">
        <v>204</v>
      </c>
      <c r="N27" s="4">
        <v>0</v>
      </c>
      <c r="O27" s="48" t="s">
        <v>205</v>
      </c>
      <c r="P27" s="48" t="s">
        <v>206</v>
      </c>
      <c r="Q27" s="48" t="s">
        <v>207</v>
      </c>
      <c r="R27" s="4">
        <v>0</v>
      </c>
      <c r="S27" s="48" t="s">
        <v>208</v>
      </c>
    </row>
    <row r="28" spans="6:19">
      <c r="F28" s="1" t="s">
        <v>114</v>
      </c>
      <c r="G28" t="str">
        <f t="shared" si="1"/>
        <v>FLO_BND</v>
      </c>
      <c r="H28" t="str">
        <f t="shared" si="2"/>
        <v>UP</v>
      </c>
      <c r="I28">
        <f t="shared" si="3"/>
        <v>1</v>
      </c>
      <c r="J28" s="4">
        <v>2007</v>
      </c>
      <c r="K28" s="4" t="str">
        <f t="shared" si="0"/>
        <v>ELCGAS</v>
      </c>
      <c r="L28" s="4" t="s">
        <v>123</v>
      </c>
      <c r="M28" s="48" t="s">
        <v>209</v>
      </c>
      <c r="N28" s="48" t="s">
        <v>210</v>
      </c>
      <c r="O28" s="48" t="s">
        <v>211</v>
      </c>
      <c r="P28" s="48" t="s">
        <v>212</v>
      </c>
      <c r="Q28" s="48" t="s">
        <v>213</v>
      </c>
      <c r="R28" s="48" t="s">
        <v>214</v>
      </c>
      <c r="S28" s="48" t="s">
        <v>215</v>
      </c>
    </row>
    <row r="29" spans="6:19">
      <c r="F29" s="1" t="s">
        <v>114</v>
      </c>
      <c r="G29" t="str">
        <f t="shared" si="1"/>
        <v>FLO_BND</v>
      </c>
      <c r="H29" t="str">
        <f t="shared" si="2"/>
        <v>UP</v>
      </c>
      <c r="I29">
        <f t="shared" si="3"/>
        <v>1</v>
      </c>
      <c r="J29" s="4">
        <v>2007</v>
      </c>
      <c r="K29" s="4" t="str">
        <f t="shared" si="0"/>
        <v>ELCHFO</v>
      </c>
      <c r="L29" s="4" t="s">
        <v>131</v>
      </c>
      <c r="M29" s="48" t="s">
        <v>216</v>
      </c>
      <c r="N29" s="48" t="s">
        <v>217</v>
      </c>
      <c r="O29" s="48" t="s">
        <v>218</v>
      </c>
      <c r="P29" s="48" t="s">
        <v>219</v>
      </c>
      <c r="Q29" s="48" t="s">
        <v>136</v>
      </c>
      <c r="R29" s="48" t="s">
        <v>220</v>
      </c>
      <c r="S29" s="48" t="s">
        <v>221</v>
      </c>
    </row>
    <row r="30" spans="6:19">
      <c r="F30" s="1" t="s">
        <v>114</v>
      </c>
      <c r="G30" t="str">
        <f t="shared" si="1"/>
        <v>FLO_BND</v>
      </c>
      <c r="H30" t="str">
        <f t="shared" si="2"/>
        <v>UP</v>
      </c>
      <c r="I30">
        <f t="shared" si="3"/>
        <v>1</v>
      </c>
      <c r="J30" s="4">
        <v>2007</v>
      </c>
      <c r="K30" s="4" t="str">
        <f t="shared" si="0"/>
        <v>ELCHYD</v>
      </c>
      <c r="L30" s="4" t="s">
        <v>139</v>
      </c>
      <c r="M30" s="48" t="s">
        <v>222</v>
      </c>
      <c r="N30" s="48" t="s">
        <v>223</v>
      </c>
      <c r="O30" s="48" t="s">
        <v>224</v>
      </c>
      <c r="P30" s="48" t="s">
        <v>225</v>
      </c>
      <c r="Q30" s="48" t="s">
        <v>226</v>
      </c>
      <c r="R30" s="48" t="s">
        <v>227</v>
      </c>
      <c r="S30" s="48" t="s">
        <v>228</v>
      </c>
    </row>
    <row r="31" spans="6:19">
      <c r="F31" s="1" t="s">
        <v>114</v>
      </c>
      <c r="G31" t="str">
        <f t="shared" si="1"/>
        <v>FLO_BND</v>
      </c>
      <c r="H31" t="str">
        <f t="shared" si="2"/>
        <v>UP</v>
      </c>
      <c r="I31">
        <f t="shared" si="3"/>
        <v>1</v>
      </c>
      <c r="J31" s="4">
        <v>2007</v>
      </c>
      <c r="K31" s="4" t="str">
        <f t="shared" si="0"/>
        <v>ELCNUC</v>
      </c>
      <c r="L31" s="4" t="s">
        <v>147</v>
      </c>
      <c r="M31" s="4">
        <v>0</v>
      </c>
      <c r="N31" s="4">
        <v>0</v>
      </c>
      <c r="O31" s="4">
        <v>0</v>
      </c>
      <c r="P31" s="4">
        <v>0</v>
      </c>
      <c r="Q31" s="48" t="s">
        <v>229</v>
      </c>
      <c r="R31" s="48" t="s">
        <v>149</v>
      </c>
      <c r="S31" s="48" t="s">
        <v>230</v>
      </c>
    </row>
    <row r="32" spans="6:19">
      <c r="F32" s="1" t="s">
        <v>114</v>
      </c>
      <c r="G32" t="str">
        <f t="shared" si="1"/>
        <v>FLO_BND</v>
      </c>
      <c r="H32" t="str">
        <f t="shared" si="2"/>
        <v>UP</v>
      </c>
      <c r="I32">
        <f t="shared" si="3"/>
        <v>1</v>
      </c>
      <c r="J32" s="4">
        <v>2007</v>
      </c>
      <c r="K32" s="4" t="str">
        <f t="shared" si="0"/>
        <v>ELCSOL</v>
      </c>
      <c r="L32" s="4" t="s">
        <v>151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6:19">
      <c r="F33" s="1" t="s">
        <v>114</v>
      </c>
      <c r="G33" t="str">
        <f t="shared" si="1"/>
        <v>FLO_BND</v>
      </c>
      <c r="H33" t="str">
        <f t="shared" si="2"/>
        <v>UP</v>
      </c>
      <c r="I33">
        <f t="shared" si="3"/>
        <v>1</v>
      </c>
      <c r="J33" s="4">
        <v>2007</v>
      </c>
      <c r="K33" s="4" t="str">
        <f t="shared" si="0"/>
        <v>ELCWIN</v>
      </c>
      <c r="L33" s="4" t="s">
        <v>152</v>
      </c>
      <c r="M33" s="48" t="s">
        <v>231</v>
      </c>
      <c r="N33" s="48" t="s">
        <v>154</v>
      </c>
      <c r="O33" s="48" t="s">
        <v>232</v>
      </c>
      <c r="P33" s="48" t="s">
        <v>196</v>
      </c>
      <c r="Q33" s="48" t="s">
        <v>233</v>
      </c>
      <c r="R33" s="48" t="s">
        <v>234</v>
      </c>
      <c r="S33" s="48" t="s">
        <v>235</v>
      </c>
    </row>
    <row r="34" spans="6:19">
      <c r="F34" s="1" t="s">
        <v>114</v>
      </c>
      <c r="G34" t="str">
        <f t="shared" si="1"/>
        <v>FLO_BND</v>
      </c>
      <c r="H34" t="str">
        <f t="shared" si="2"/>
        <v>UP</v>
      </c>
      <c r="I34">
        <f t="shared" si="3"/>
        <v>1</v>
      </c>
      <c r="J34" s="4">
        <v>2007</v>
      </c>
      <c r="K34" s="4" t="str">
        <f t="shared" si="0"/>
        <v>ELCWOO</v>
      </c>
      <c r="L34" s="4" t="s">
        <v>160</v>
      </c>
      <c r="M34" s="48" t="s">
        <v>236</v>
      </c>
      <c r="N34" s="48" t="s">
        <v>201</v>
      </c>
      <c r="O34" s="4">
        <v>0</v>
      </c>
      <c r="P34" s="48" t="s">
        <v>237</v>
      </c>
      <c r="Q34" s="48" t="s">
        <v>238</v>
      </c>
      <c r="R34" s="48" t="s">
        <v>165</v>
      </c>
      <c r="S34" s="48" t="s">
        <v>239</v>
      </c>
    </row>
    <row r="35" spans="6:19">
      <c r="F35" s="1" t="s">
        <v>114</v>
      </c>
      <c r="G35" t="str">
        <f t="shared" si="1"/>
        <v>FLO_BND</v>
      </c>
      <c r="H35" t="str">
        <f t="shared" si="2"/>
        <v>UP</v>
      </c>
      <c r="I35">
        <f t="shared" si="3"/>
        <v>1</v>
      </c>
      <c r="J35" s="4">
        <v>2008</v>
      </c>
      <c r="K35" s="4" t="str">
        <f t="shared" si="0"/>
        <v>ELCCOH</v>
      </c>
      <c r="L35" s="4" t="s">
        <v>117</v>
      </c>
      <c r="M35" s="48" t="s">
        <v>240</v>
      </c>
      <c r="N35" s="4">
        <v>0</v>
      </c>
      <c r="O35" s="48" t="s">
        <v>241</v>
      </c>
      <c r="P35" s="48" t="s">
        <v>242</v>
      </c>
      <c r="Q35" s="48" t="s">
        <v>243</v>
      </c>
      <c r="R35" s="4">
        <v>0</v>
      </c>
      <c r="S35" s="48" t="s">
        <v>244</v>
      </c>
    </row>
    <row r="36" spans="6:19">
      <c r="F36" s="1" t="s">
        <v>114</v>
      </c>
      <c r="G36" t="str">
        <f t="shared" si="1"/>
        <v>FLO_BND</v>
      </c>
      <c r="H36" t="str">
        <f t="shared" si="2"/>
        <v>UP</v>
      </c>
      <c r="I36">
        <f t="shared" si="3"/>
        <v>1</v>
      </c>
      <c r="J36" s="4">
        <v>2008</v>
      </c>
      <c r="K36" s="4" t="str">
        <f t="shared" si="0"/>
        <v>ELCGAS</v>
      </c>
      <c r="L36" s="4" t="s">
        <v>123</v>
      </c>
      <c r="M36" s="48" t="s">
        <v>245</v>
      </c>
      <c r="N36" s="48" t="s">
        <v>246</v>
      </c>
      <c r="O36" s="48" t="s">
        <v>247</v>
      </c>
      <c r="P36" s="48" t="s">
        <v>248</v>
      </c>
      <c r="Q36" s="48" t="s">
        <v>249</v>
      </c>
      <c r="R36" s="48" t="s">
        <v>250</v>
      </c>
      <c r="S36" s="48" t="s">
        <v>251</v>
      </c>
    </row>
    <row r="37" spans="6:19">
      <c r="F37" s="1" t="s">
        <v>114</v>
      </c>
      <c r="G37" t="str">
        <f t="shared" si="1"/>
        <v>FLO_BND</v>
      </c>
      <c r="H37" t="str">
        <f t="shared" si="2"/>
        <v>UP</v>
      </c>
      <c r="I37">
        <f t="shared" si="3"/>
        <v>1</v>
      </c>
      <c r="J37" s="4">
        <v>2008</v>
      </c>
      <c r="K37" s="4" t="str">
        <f t="shared" si="0"/>
        <v>ELCHFO</v>
      </c>
      <c r="L37" s="4" t="s">
        <v>131</v>
      </c>
      <c r="M37" s="48" t="s">
        <v>252</v>
      </c>
      <c r="N37" s="48" t="s">
        <v>253</v>
      </c>
      <c r="O37" s="48" t="s">
        <v>254</v>
      </c>
      <c r="P37" s="48" t="s">
        <v>255</v>
      </c>
      <c r="Q37" s="48" t="s">
        <v>256</v>
      </c>
      <c r="R37" s="48" t="s">
        <v>257</v>
      </c>
      <c r="S37" s="48" t="s">
        <v>258</v>
      </c>
    </row>
    <row r="38" spans="6:19">
      <c r="F38" s="1" t="s">
        <v>114</v>
      </c>
      <c r="G38" t="str">
        <f t="shared" si="1"/>
        <v>FLO_BND</v>
      </c>
      <c r="H38" t="str">
        <f t="shared" si="2"/>
        <v>UP</v>
      </c>
      <c r="I38">
        <f t="shared" si="3"/>
        <v>1</v>
      </c>
      <c r="J38" s="4">
        <v>2008</v>
      </c>
      <c r="K38" s="4" t="str">
        <f t="shared" si="0"/>
        <v>ELCHYD</v>
      </c>
      <c r="L38" s="4" t="s">
        <v>139</v>
      </c>
      <c r="M38" s="48" t="s">
        <v>259</v>
      </c>
      <c r="N38" s="48" t="s">
        <v>260</v>
      </c>
      <c r="O38" s="48" t="s">
        <v>261</v>
      </c>
      <c r="P38" s="48" t="s">
        <v>262</v>
      </c>
      <c r="Q38" s="48" t="s">
        <v>263</v>
      </c>
      <c r="R38" s="48" t="s">
        <v>264</v>
      </c>
      <c r="S38" s="48" t="s">
        <v>265</v>
      </c>
    </row>
    <row r="39" spans="6:19">
      <c r="F39" s="1" t="s">
        <v>114</v>
      </c>
      <c r="G39" t="str">
        <f t="shared" si="1"/>
        <v>FLO_BND</v>
      </c>
      <c r="H39" t="str">
        <f t="shared" si="2"/>
        <v>UP</v>
      </c>
      <c r="I39">
        <f t="shared" si="3"/>
        <v>1</v>
      </c>
      <c r="J39" s="4">
        <v>2008</v>
      </c>
      <c r="K39" s="4" t="str">
        <f t="shared" si="0"/>
        <v>ELCNUC</v>
      </c>
      <c r="L39" s="4" t="s">
        <v>147</v>
      </c>
      <c r="M39" s="4">
        <v>0</v>
      </c>
      <c r="N39" s="4">
        <v>0</v>
      </c>
      <c r="O39" s="4">
        <v>0</v>
      </c>
      <c r="P39" s="4">
        <v>0</v>
      </c>
      <c r="Q39" s="48" t="s">
        <v>266</v>
      </c>
      <c r="R39" s="48" t="s">
        <v>267</v>
      </c>
      <c r="S39" s="48" t="s">
        <v>268</v>
      </c>
    </row>
    <row r="40" spans="6:19">
      <c r="F40" s="1" t="s">
        <v>114</v>
      </c>
      <c r="G40" t="str">
        <f t="shared" si="1"/>
        <v>FLO_BND</v>
      </c>
      <c r="H40" t="str">
        <f t="shared" si="2"/>
        <v>UP</v>
      </c>
      <c r="I40">
        <f t="shared" si="3"/>
        <v>1</v>
      </c>
      <c r="J40" s="4">
        <v>2008</v>
      </c>
      <c r="K40" s="4" t="str">
        <f t="shared" si="0"/>
        <v>ELCSOL</v>
      </c>
      <c r="L40" s="4" t="s">
        <v>151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6:19">
      <c r="F41" s="1" t="s">
        <v>114</v>
      </c>
      <c r="G41" t="str">
        <f t="shared" si="1"/>
        <v>FLO_BND</v>
      </c>
      <c r="H41" t="str">
        <f t="shared" si="2"/>
        <v>UP</v>
      </c>
      <c r="I41">
        <f t="shared" si="3"/>
        <v>1</v>
      </c>
      <c r="J41" s="4">
        <v>2008</v>
      </c>
      <c r="K41" s="4" t="str">
        <f t="shared" si="0"/>
        <v>ELCWIN</v>
      </c>
      <c r="L41" s="4" t="s">
        <v>152</v>
      </c>
      <c r="M41" s="48" t="s">
        <v>269</v>
      </c>
      <c r="N41" s="48" t="s">
        <v>270</v>
      </c>
      <c r="O41" s="48" t="s">
        <v>271</v>
      </c>
      <c r="P41" s="48" t="s">
        <v>272</v>
      </c>
      <c r="Q41" s="48" t="s">
        <v>273</v>
      </c>
      <c r="R41" s="48" t="s">
        <v>274</v>
      </c>
      <c r="S41" s="48" t="s">
        <v>275</v>
      </c>
    </row>
    <row r="42" spans="6:19">
      <c r="F42" s="1" t="s">
        <v>114</v>
      </c>
      <c r="G42" t="str">
        <f t="shared" si="1"/>
        <v>FLO_BND</v>
      </c>
      <c r="H42" t="str">
        <f t="shared" si="2"/>
        <v>UP</v>
      </c>
      <c r="I42">
        <f t="shared" si="3"/>
        <v>1</v>
      </c>
      <c r="J42" s="4">
        <v>2008</v>
      </c>
      <c r="K42" s="4" t="str">
        <f t="shared" si="0"/>
        <v>ELCWOO</v>
      </c>
      <c r="L42" s="4" t="s">
        <v>160</v>
      </c>
      <c r="M42" s="48" t="s">
        <v>276</v>
      </c>
      <c r="N42" s="48" t="s">
        <v>277</v>
      </c>
      <c r="O42" s="4">
        <v>0</v>
      </c>
      <c r="P42" s="48" t="s">
        <v>278</v>
      </c>
      <c r="Q42" s="48" t="s">
        <v>279</v>
      </c>
      <c r="R42" s="48" t="s">
        <v>280</v>
      </c>
      <c r="S42" s="48" t="s">
        <v>281</v>
      </c>
    </row>
    <row r="43" spans="6:19">
      <c r="F43" s="1" t="s">
        <v>114</v>
      </c>
      <c r="G43" t="str">
        <f t="shared" si="1"/>
        <v>FLO_BND</v>
      </c>
      <c r="H43" t="str">
        <f t="shared" si="2"/>
        <v>UP</v>
      </c>
      <c r="I43">
        <f t="shared" si="3"/>
        <v>1</v>
      </c>
      <c r="J43" s="4">
        <v>2009</v>
      </c>
      <c r="K43" s="4" t="str">
        <f t="shared" si="0"/>
        <v>ELCCOH</v>
      </c>
      <c r="L43" s="4" t="s">
        <v>117</v>
      </c>
      <c r="M43" s="48" t="s">
        <v>282</v>
      </c>
      <c r="N43" s="4">
        <v>0</v>
      </c>
      <c r="O43" s="48" t="s">
        <v>283</v>
      </c>
      <c r="P43" s="48" t="s">
        <v>284</v>
      </c>
      <c r="Q43" s="48" t="s">
        <v>285</v>
      </c>
      <c r="R43" s="4">
        <v>0</v>
      </c>
      <c r="S43" s="48" t="s">
        <v>286</v>
      </c>
    </row>
    <row r="44" spans="6:19">
      <c r="F44" s="1" t="s">
        <v>114</v>
      </c>
      <c r="G44" t="str">
        <f t="shared" si="1"/>
        <v>FLO_BND</v>
      </c>
      <c r="H44" t="str">
        <f t="shared" si="2"/>
        <v>UP</v>
      </c>
      <c r="I44">
        <f t="shared" si="3"/>
        <v>1</v>
      </c>
      <c r="J44" s="4">
        <v>2009</v>
      </c>
      <c r="K44" s="4" t="str">
        <f t="shared" si="0"/>
        <v>ELCGAS</v>
      </c>
      <c r="L44" s="4" t="s">
        <v>123</v>
      </c>
      <c r="M44" s="48" t="s">
        <v>287</v>
      </c>
      <c r="N44" s="48" t="s">
        <v>288</v>
      </c>
      <c r="O44" s="48" t="s">
        <v>289</v>
      </c>
      <c r="P44" s="48" t="s">
        <v>290</v>
      </c>
      <c r="Q44" s="48" t="s">
        <v>291</v>
      </c>
      <c r="R44" s="48" t="s">
        <v>292</v>
      </c>
      <c r="S44" s="48" t="s">
        <v>293</v>
      </c>
    </row>
    <row r="45" spans="6:19">
      <c r="F45" s="1" t="s">
        <v>114</v>
      </c>
      <c r="G45" t="str">
        <f t="shared" si="1"/>
        <v>FLO_BND</v>
      </c>
      <c r="H45" t="str">
        <f t="shared" si="2"/>
        <v>UP</v>
      </c>
      <c r="I45">
        <f t="shared" si="3"/>
        <v>1</v>
      </c>
      <c r="J45" s="4">
        <v>2009</v>
      </c>
      <c r="K45" s="4" t="str">
        <f t="shared" si="0"/>
        <v>ELCHFO</v>
      </c>
      <c r="L45" s="4" t="s">
        <v>131</v>
      </c>
      <c r="M45" s="48" t="s">
        <v>294</v>
      </c>
      <c r="N45" s="48" t="s">
        <v>295</v>
      </c>
      <c r="O45" s="48" t="s">
        <v>134</v>
      </c>
      <c r="P45" s="48" t="s">
        <v>296</v>
      </c>
      <c r="Q45" s="48" t="s">
        <v>297</v>
      </c>
      <c r="R45" s="48" t="s">
        <v>298</v>
      </c>
      <c r="S45" s="48" t="s">
        <v>299</v>
      </c>
    </row>
    <row r="46" spans="6:19">
      <c r="F46" s="1" t="s">
        <v>114</v>
      </c>
      <c r="G46" t="str">
        <f t="shared" si="1"/>
        <v>FLO_BND</v>
      </c>
      <c r="H46" t="str">
        <f t="shared" si="2"/>
        <v>UP</v>
      </c>
      <c r="I46">
        <f t="shared" si="3"/>
        <v>1</v>
      </c>
      <c r="J46" s="4">
        <v>2009</v>
      </c>
      <c r="K46" s="4" t="str">
        <f t="shared" si="0"/>
        <v>ELCHYD</v>
      </c>
      <c r="L46" s="4" t="s">
        <v>139</v>
      </c>
      <c r="M46" s="48" t="s">
        <v>300</v>
      </c>
      <c r="N46" s="48" t="s">
        <v>301</v>
      </c>
      <c r="O46" s="48" t="s">
        <v>302</v>
      </c>
      <c r="P46" s="48" t="s">
        <v>303</v>
      </c>
      <c r="Q46" s="48" t="s">
        <v>304</v>
      </c>
      <c r="R46" s="48" t="s">
        <v>305</v>
      </c>
      <c r="S46" s="48" t="s">
        <v>306</v>
      </c>
    </row>
    <row r="47" spans="6:19">
      <c r="F47" s="1" t="s">
        <v>114</v>
      </c>
      <c r="G47" t="str">
        <f t="shared" si="1"/>
        <v>FLO_BND</v>
      </c>
      <c r="H47" t="str">
        <f t="shared" si="2"/>
        <v>UP</v>
      </c>
      <c r="I47">
        <f t="shared" si="3"/>
        <v>1</v>
      </c>
      <c r="J47" s="4">
        <v>2009</v>
      </c>
      <c r="K47" s="4" t="str">
        <f t="shared" si="0"/>
        <v>ELCNUC</v>
      </c>
      <c r="L47" s="4" t="s">
        <v>147</v>
      </c>
      <c r="M47" s="4">
        <v>0</v>
      </c>
      <c r="N47" s="4">
        <v>0</v>
      </c>
      <c r="O47" s="4">
        <v>0</v>
      </c>
      <c r="P47" s="4">
        <v>0</v>
      </c>
      <c r="Q47" s="48" t="s">
        <v>307</v>
      </c>
      <c r="R47" s="48" t="s">
        <v>308</v>
      </c>
      <c r="S47" s="4">
        <v>0</v>
      </c>
    </row>
    <row r="48" spans="6:19">
      <c r="F48" s="1" t="s">
        <v>114</v>
      </c>
      <c r="G48" t="str">
        <f t="shared" si="1"/>
        <v>FLO_BND</v>
      </c>
      <c r="H48" t="str">
        <f t="shared" si="2"/>
        <v>UP</v>
      </c>
      <c r="I48">
        <f t="shared" si="3"/>
        <v>1</v>
      </c>
      <c r="J48" s="4">
        <v>2009</v>
      </c>
      <c r="K48" s="4" t="str">
        <f t="shared" si="0"/>
        <v>ELCSOL</v>
      </c>
      <c r="L48" s="4" t="s">
        <v>151</v>
      </c>
      <c r="M48" s="4">
        <v>0</v>
      </c>
      <c r="N48" s="4">
        <v>0</v>
      </c>
      <c r="O48" s="4">
        <v>0</v>
      </c>
      <c r="P48" s="4">
        <v>0</v>
      </c>
      <c r="Q48" s="48" t="s">
        <v>309</v>
      </c>
      <c r="R48" s="4">
        <v>0</v>
      </c>
      <c r="S48" s="4">
        <v>0</v>
      </c>
    </row>
    <row r="49" spans="6:19">
      <c r="F49" s="1" t="s">
        <v>114</v>
      </c>
      <c r="G49" t="str">
        <f t="shared" si="1"/>
        <v>FLO_BND</v>
      </c>
      <c r="H49" t="str">
        <f t="shared" si="2"/>
        <v>UP</v>
      </c>
      <c r="I49">
        <f t="shared" si="3"/>
        <v>1</v>
      </c>
      <c r="J49" s="4">
        <v>2009</v>
      </c>
      <c r="K49" s="4" t="str">
        <f t="shared" si="0"/>
        <v>ELCWIN</v>
      </c>
      <c r="L49" s="4" t="s">
        <v>152</v>
      </c>
      <c r="M49" s="48" t="s">
        <v>310</v>
      </c>
      <c r="N49" s="48" t="s">
        <v>311</v>
      </c>
      <c r="O49" s="48" t="s">
        <v>312</v>
      </c>
      <c r="P49" s="48" t="s">
        <v>313</v>
      </c>
      <c r="Q49" s="48" t="s">
        <v>314</v>
      </c>
      <c r="R49" s="48" t="s">
        <v>315</v>
      </c>
      <c r="S49" s="48" t="s">
        <v>316</v>
      </c>
    </row>
    <row r="50" spans="6:19">
      <c r="F50" s="1" t="s">
        <v>114</v>
      </c>
      <c r="G50" t="str">
        <f t="shared" si="1"/>
        <v>FLO_BND</v>
      </c>
      <c r="H50" t="str">
        <f t="shared" si="2"/>
        <v>UP</v>
      </c>
      <c r="I50">
        <f t="shared" si="3"/>
        <v>1</v>
      </c>
      <c r="J50" s="4">
        <v>2009</v>
      </c>
      <c r="K50" s="4" t="str">
        <f t="shared" si="0"/>
        <v>ELCWOO</v>
      </c>
      <c r="L50" s="4" t="s">
        <v>160</v>
      </c>
      <c r="M50" s="48" t="s">
        <v>317</v>
      </c>
      <c r="N50" s="48" t="s">
        <v>318</v>
      </c>
      <c r="O50" s="4">
        <v>0</v>
      </c>
      <c r="P50" s="4">
        <v>0</v>
      </c>
      <c r="Q50" s="48" t="s">
        <v>319</v>
      </c>
      <c r="R50" s="48" t="s">
        <v>320</v>
      </c>
      <c r="S50" s="48" t="s">
        <v>321</v>
      </c>
    </row>
    <row r="51" spans="6:19">
      <c r="F51" s="1" t="s">
        <v>114</v>
      </c>
      <c r="G51" t="str">
        <f t="shared" si="1"/>
        <v>FLO_BND</v>
      </c>
      <c r="H51" t="str">
        <f t="shared" si="2"/>
        <v>UP</v>
      </c>
      <c r="I51">
        <f t="shared" si="3"/>
        <v>1</v>
      </c>
      <c r="J51" s="4">
        <v>2010</v>
      </c>
      <c r="K51" s="4" t="str">
        <f t="shared" si="0"/>
        <v>ELCCOH</v>
      </c>
      <c r="L51" s="4" t="s">
        <v>117</v>
      </c>
      <c r="M51" s="48" t="s">
        <v>322</v>
      </c>
      <c r="N51" s="4">
        <v>0</v>
      </c>
      <c r="O51" s="48" t="s">
        <v>323</v>
      </c>
      <c r="P51" s="48" t="s">
        <v>324</v>
      </c>
      <c r="Q51" s="48" t="s">
        <v>325</v>
      </c>
      <c r="R51" s="4">
        <v>0</v>
      </c>
      <c r="S51" s="48" t="s">
        <v>326</v>
      </c>
    </row>
    <row r="52" spans="6:19">
      <c r="F52" s="1" t="s">
        <v>114</v>
      </c>
      <c r="G52" t="str">
        <f t="shared" si="1"/>
        <v>FLO_BND</v>
      </c>
      <c r="H52" t="str">
        <f t="shared" si="2"/>
        <v>UP</v>
      </c>
      <c r="I52">
        <f t="shared" si="3"/>
        <v>1</v>
      </c>
      <c r="J52" s="4">
        <v>2010</v>
      </c>
      <c r="K52" s="4" t="str">
        <f t="shared" si="0"/>
        <v>ELCGAS</v>
      </c>
      <c r="L52" s="4" t="s">
        <v>123</v>
      </c>
      <c r="M52" s="48" t="s">
        <v>327</v>
      </c>
      <c r="N52" s="48" t="s">
        <v>328</v>
      </c>
      <c r="O52" s="48" t="s">
        <v>329</v>
      </c>
      <c r="P52" s="48" t="s">
        <v>330</v>
      </c>
      <c r="Q52" s="48" t="s">
        <v>331</v>
      </c>
      <c r="R52" s="48" t="s">
        <v>332</v>
      </c>
      <c r="S52" s="48" t="s">
        <v>333</v>
      </c>
    </row>
    <row r="53" spans="6:19">
      <c r="F53" s="1" t="s">
        <v>114</v>
      </c>
      <c r="G53" t="str">
        <f t="shared" si="1"/>
        <v>FLO_BND</v>
      </c>
      <c r="H53" t="str">
        <f t="shared" si="2"/>
        <v>UP</v>
      </c>
      <c r="I53">
        <f t="shared" si="3"/>
        <v>1</v>
      </c>
      <c r="J53" s="4">
        <v>2010</v>
      </c>
      <c r="K53" s="4" t="str">
        <f t="shared" si="0"/>
        <v>ELCHFO</v>
      </c>
      <c r="L53" s="4" t="s">
        <v>131</v>
      </c>
      <c r="M53" s="48" t="s">
        <v>334</v>
      </c>
      <c r="N53" s="48" t="s">
        <v>335</v>
      </c>
      <c r="O53" s="48" t="s">
        <v>336</v>
      </c>
      <c r="P53" s="48" t="s">
        <v>337</v>
      </c>
      <c r="Q53" s="48" t="s">
        <v>338</v>
      </c>
      <c r="R53" s="48" t="s">
        <v>339</v>
      </c>
      <c r="S53" s="48" t="s">
        <v>340</v>
      </c>
    </row>
    <row r="54" spans="6:19">
      <c r="F54" s="1" t="s">
        <v>114</v>
      </c>
      <c r="G54" t="str">
        <f t="shared" si="1"/>
        <v>FLO_BND</v>
      </c>
      <c r="H54" t="str">
        <f t="shared" si="2"/>
        <v>UP</v>
      </c>
      <c r="I54">
        <f t="shared" si="3"/>
        <v>1</v>
      </c>
      <c r="J54" s="4">
        <v>2010</v>
      </c>
      <c r="K54" s="4" t="str">
        <f t="shared" si="0"/>
        <v>ELCHYD</v>
      </c>
      <c r="L54" s="4" t="s">
        <v>139</v>
      </c>
      <c r="M54" s="48" t="s">
        <v>341</v>
      </c>
      <c r="N54" s="48" t="s">
        <v>342</v>
      </c>
      <c r="O54" s="48" t="s">
        <v>343</v>
      </c>
      <c r="P54" s="48" t="s">
        <v>344</v>
      </c>
      <c r="Q54" s="48" t="s">
        <v>345</v>
      </c>
      <c r="R54" s="48" t="s">
        <v>346</v>
      </c>
      <c r="S54" s="48" t="s">
        <v>347</v>
      </c>
    </row>
    <row r="55" spans="6:19">
      <c r="F55" s="1" t="s">
        <v>114</v>
      </c>
      <c r="G55" t="str">
        <f t="shared" si="1"/>
        <v>FLO_BND</v>
      </c>
      <c r="H55" t="str">
        <f t="shared" si="2"/>
        <v>UP</v>
      </c>
      <c r="I55">
        <f t="shared" si="3"/>
        <v>1</v>
      </c>
      <c r="J55" s="4">
        <v>2010</v>
      </c>
      <c r="K55" s="4" t="str">
        <f t="shared" si="0"/>
        <v>ELCNUC</v>
      </c>
      <c r="L55" s="4" t="s">
        <v>147</v>
      </c>
      <c r="M55" s="4">
        <v>0</v>
      </c>
      <c r="N55" s="4">
        <v>0</v>
      </c>
      <c r="O55" s="4">
        <v>0</v>
      </c>
      <c r="P55" s="4">
        <v>0</v>
      </c>
      <c r="Q55" s="48" t="s">
        <v>348</v>
      </c>
      <c r="R55" s="48" t="s">
        <v>349</v>
      </c>
      <c r="S55" s="4">
        <v>0</v>
      </c>
    </row>
    <row r="56" spans="6:19">
      <c r="F56" s="1" t="s">
        <v>114</v>
      </c>
      <c r="G56" t="str">
        <f t="shared" si="1"/>
        <v>FLO_BND</v>
      </c>
      <c r="H56" t="str">
        <f t="shared" si="2"/>
        <v>UP</v>
      </c>
      <c r="I56">
        <f t="shared" si="3"/>
        <v>1</v>
      </c>
      <c r="J56" s="4">
        <v>2010</v>
      </c>
      <c r="K56" s="4" t="str">
        <f t="shared" si="0"/>
        <v>ELCSOL</v>
      </c>
      <c r="L56" s="4" t="s">
        <v>151</v>
      </c>
      <c r="M56" s="4">
        <v>0</v>
      </c>
      <c r="N56" s="4">
        <v>0</v>
      </c>
      <c r="O56" s="4">
        <v>0</v>
      </c>
      <c r="P56" s="4">
        <v>0</v>
      </c>
      <c r="Q56" s="48" t="s">
        <v>350</v>
      </c>
      <c r="R56" s="4">
        <v>0</v>
      </c>
      <c r="S56" s="4">
        <v>0</v>
      </c>
    </row>
    <row r="57" spans="6:19">
      <c r="F57" s="1" t="s">
        <v>114</v>
      </c>
      <c r="G57" t="str">
        <f t="shared" si="1"/>
        <v>FLO_BND</v>
      </c>
      <c r="H57" t="str">
        <f t="shared" si="2"/>
        <v>UP</v>
      </c>
      <c r="I57">
        <f t="shared" si="3"/>
        <v>1</v>
      </c>
      <c r="J57" s="4">
        <v>2010</v>
      </c>
      <c r="K57" s="4" t="str">
        <f t="shared" si="0"/>
        <v>ELCWIN</v>
      </c>
      <c r="L57" s="4" t="s">
        <v>152</v>
      </c>
      <c r="M57" s="48" t="s">
        <v>351</v>
      </c>
      <c r="N57" s="48" t="s">
        <v>352</v>
      </c>
      <c r="O57" s="48" t="s">
        <v>353</v>
      </c>
      <c r="P57" s="48" t="s">
        <v>354</v>
      </c>
      <c r="Q57" s="48" t="s">
        <v>355</v>
      </c>
      <c r="R57" s="48" t="s">
        <v>356</v>
      </c>
      <c r="S57" s="48" t="s">
        <v>357</v>
      </c>
    </row>
    <row r="58" spans="6:19">
      <c r="F58" s="1" t="s">
        <v>114</v>
      </c>
      <c r="G58" t="str">
        <f t="shared" si="1"/>
        <v>FLO_BND</v>
      </c>
      <c r="H58" t="str">
        <f t="shared" si="2"/>
        <v>UP</v>
      </c>
      <c r="I58">
        <f t="shared" si="3"/>
        <v>1</v>
      </c>
      <c r="J58" s="4">
        <v>2010</v>
      </c>
      <c r="K58" s="4" t="str">
        <f t="shared" si="0"/>
        <v>ELCWOO</v>
      </c>
      <c r="L58" s="4" t="s">
        <v>160</v>
      </c>
      <c r="M58" s="48" t="s">
        <v>358</v>
      </c>
      <c r="N58" s="48" t="s">
        <v>359</v>
      </c>
      <c r="O58" s="4">
        <v>0</v>
      </c>
      <c r="P58" s="4">
        <v>0</v>
      </c>
      <c r="Q58" s="48" t="s">
        <v>360</v>
      </c>
      <c r="R58" s="48" t="s">
        <v>361</v>
      </c>
      <c r="S58" s="48" t="s">
        <v>362</v>
      </c>
    </row>
    <row r="59" spans="6:19">
      <c r="F59" s="1" t="s">
        <v>114</v>
      </c>
      <c r="G59" t="str">
        <f t="shared" si="1"/>
        <v>FLO_BND</v>
      </c>
      <c r="H59" t="str">
        <f t="shared" si="2"/>
        <v>UP</v>
      </c>
      <c r="I59">
        <f t="shared" si="3"/>
        <v>1</v>
      </c>
      <c r="J59" s="4">
        <v>2011</v>
      </c>
      <c r="K59" s="4" t="str">
        <f t="shared" si="0"/>
        <v>ELCCOH</v>
      </c>
      <c r="L59" s="4" t="s">
        <v>117</v>
      </c>
      <c r="M59" s="48" t="s">
        <v>363</v>
      </c>
      <c r="N59" s="4">
        <v>0</v>
      </c>
      <c r="O59" s="48" t="s">
        <v>364</v>
      </c>
      <c r="P59" s="48" t="s">
        <v>365</v>
      </c>
      <c r="Q59" s="48" t="s">
        <v>366</v>
      </c>
      <c r="R59" s="4">
        <v>0</v>
      </c>
      <c r="S59" s="48" t="s">
        <v>367</v>
      </c>
    </row>
    <row r="60" spans="6:19">
      <c r="F60" s="1" t="s">
        <v>114</v>
      </c>
      <c r="G60" t="str">
        <f t="shared" si="1"/>
        <v>FLO_BND</v>
      </c>
      <c r="H60" t="str">
        <f t="shared" si="2"/>
        <v>UP</v>
      </c>
      <c r="I60">
        <f t="shared" si="3"/>
        <v>1</v>
      </c>
      <c r="J60" s="4">
        <v>2011</v>
      </c>
      <c r="K60" s="4" t="str">
        <f t="shared" si="0"/>
        <v>ELCGAS</v>
      </c>
      <c r="L60" s="4" t="s">
        <v>123</v>
      </c>
      <c r="M60" s="48" t="s">
        <v>368</v>
      </c>
      <c r="N60" s="48" t="s">
        <v>369</v>
      </c>
      <c r="O60" s="48" t="s">
        <v>370</v>
      </c>
      <c r="P60" s="48" t="s">
        <v>371</v>
      </c>
      <c r="Q60" s="48" t="s">
        <v>372</v>
      </c>
      <c r="R60" s="48" t="s">
        <v>373</v>
      </c>
      <c r="S60" s="48" t="s">
        <v>374</v>
      </c>
    </row>
    <row r="61" spans="6:19">
      <c r="F61" s="1" t="s">
        <v>114</v>
      </c>
      <c r="G61" t="str">
        <f t="shared" si="1"/>
        <v>FLO_BND</v>
      </c>
      <c r="H61" t="str">
        <f t="shared" si="2"/>
        <v>UP</v>
      </c>
      <c r="I61">
        <f t="shared" si="3"/>
        <v>1</v>
      </c>
      <c r="J61" s="4">
        <v>2011</v>
      </c>
      <c r="K61" s="4" t="str">
        <f t="shared" si="0"/>
        <v>ELCHFO</v>
      </c>
      <c r="L61" s="4" t="s">
        <v>131</v>
      </c>
      <c r="M61" s="48" t="s">
        <v>375</v>
      </c>
      <c r="N61" s="48" t="s">
        <v>376</v>
      </c>
      <c r="O61" s="48" t="s">
        <v>377</v>
      </c>
      <c r="P61" s="48" t="s">
        <v>378</v>
      </c>
      <c r="Q61" s="48" t="s">
        <v>379</v>
      </c>
      <c r="R61" s="48" t="s">
        <v>380</v>
      </c>
      <c r="S61" s="48" t="s">
        <v>381</v>
      </c>
    </row>
    <row r="62" spans="6:19">
      <c r="F62" s="1" t="s">
        <v>114</v>
      </c>
      <c r="G62" t="str">
        <f t="shared" si="1"/>
        <v>FLO_BND</v>
      </c>
      <c r="H62" t="str">
        <f t="shared" si="2"/>
        <v>UP</v>
      </c>
      <c r="I62">
        <f t="shared" si="3"/>
        <v>1</v>
      </c>
      <c r="J62" s="4">
        <v>2011</v>
      </c>
      <c r="K62" s="4" t="str">
        <f t="shared" si="0"/>
        <v>ELCHYD</v>
      </c>
      <c r="L62" s="4" t="s">
        <v>139</v>
      </c>
      <c r="M62" s="48" t="s">
        <v>382</v>
      </c>
      <c r="N62" s="48" t="s">
        <v>383</v>
      </c>
      <c r="O62" s="48" t="s">
        <v>384</v>
      </c>
      <c r="P62" s="48" t="s">
        <v>385</v>
      </c>
      <c r="Q62" s="48" t="s">
        <v>386</v>
      </c>
      <c r="R62" s="48" t="s">
        <v>387</v>
      </c>
      <c r="S62" s="48" t="s">
        <v>388</v>
      </c>
    </row>
    <row r="63" spans="6:19">
      <c r="F63" s="1" t="s">
        <v>114</v>
      </c>
      <c r="G63" t="str">
        <f t="shared" si="1"/>
        <v>FLO_BND</v>
      </c>
      <c r="H63" t="str">
        <f t="shared" si="2"/>
        <v>UP</v>
      </c>
      <c r="I63">
        <f t="shared" si="3"/>
        <v>1</v>
      </c>
      <c r="J63" s="4">
        <v>2011</v>
      </c>
      <c r="K63" s="4" t="str">
        <f t="shared" si="0"/>
        <v>ELCNUC</v>
      </c>
      <c r="L63" s="4" t="s">
        <v>147</v>
      </c>
      <c r="M63" s="4">
        <v>0</v>
      </c>
      <c r="N63" s="4">
        <v>0</v>
      </c>
      <c r="O63" s="4">
        <v>0</v>
      </c>
      <c r="P63" s="4">
        <v>0</v>
      </c>
      <c r="Q63" s="48" t="s">
        <v>389</v>
      </c>
      <c r="R63" s="48" t="s">
        <v>390</v>
      </c>
      <c r="S63" s="4">
        <v>0</v>
      </c>
    </row>
    <row r="64" spans="6:19">
      <c r="F64" s="1" t="s">
        <v>114</v>
      </c>
      <c r="G64" t="str">
        <f t="shared" si="1"/>
        <v>FLO_BND</v>
      </c>
      <c r="H64" t="str">
        <f t="shared" si="2"/>
        <v>UP</v>
      </c>
      <c r="I64">
        <f t="shared" si="3"/>
        <v>1</v>
      </c>
      <c r="J64" s="4">
        <v>2011</v>
      </c>
      <c r="K64" s="4" t="str">
        <f t="shared" si="0"/>
        <v>ELCSOL</v>
      </c>
      <c r="L64" s="4" t="s">
        <v>151</v>
      </c>
      <c r="M64" s="4">
        <v>0</v>
      </c>
      <c r="N64" s="4">
        <v>0</v>
      </c>
      <c r="O64" s="4">
        <v>0</v>
      </c>
      <c r="P64" s="4">
        <v>0</v>
      </c>
      <c r="Q64" s="48" t="s">
        <v>391</v>
      </c>
      <c r="R64" s="4">
        <v>0</v>
      </c>
      <c r="S64" s="4">
        <v>0</v>
      </c>
    </row>
    <row r="65" spans="6:19">
      <c r="F65" s="1" t="s">
        <v>114</v>
      </c>
      <c r="G65" t="str">
        <f t="shared" si="1"/>
        <v>FLO_BND</v>
      </c>
      <c r="H65" t="str">
        <f t="shared" si="2"/>
        <v>UP</v>
      </c>
      <c r="I65">
        <f t="shared" si="3"/>
        <v>1</v>
      </c>
      <c r="J65" s="4">
        <v>2011</v>
      </c>
      <c r="K65" s="4" t="str">
        <f t="shared" si="0"/>
        <v>ELCWIN</v>
      </c>
      <c r="L65" s="4" t="s">
        <v>152</v>
      </c>
      <c r="M65" s="48" t="s">
        <v>392</v>
      </c>
      <c r="N65" s="48" t="s">
        <v>393</v>
      </c>
      <c r="O65" s="48" t="s">
        <v>394</v>
      </c>
      <c r="P65" s="48" t="s">
        <v>395</v>
      </c>
      <c r="Q65" s="48" t="s">
        <v>396</v>
      </c>
      <c r="R65" s="48" t="s">
        <v>397</v>
      </c>
      <c r="S65" s="48" t="s">
        <v>398</v>
      </c>
    </row>
    <row r="66" spans="6:19">
      <c r="F66" s="1" t="s">
        <v>114</v>
      </c>
      <c r="G66" t="str">
        <f t="shared" si="1"/>
        <v>FLO_BND</v>
      </c>
      <c r="H66" t="str">
        <f t="shared" si="2"/>
        <v>UP</v>
      </c>
      <c r="I66">
        <f t="shared" si="3"/>
        <v>1</v>
      </c>
      <c r="J66" s="4">
        <v>2011</v>
      </c>
      <c r="K66" s="4" t="str">
        <f t="shared" si="0"/>
        <v>ELCWOO</v>
      </c>
      <c r="L66" s="4" t="s">
        <v>160</v>
      </c>
      <c r="M66" s="48" t="s">
        <v>399</v>
      </c>
      <c r="N66" s="48" t="s">
        <v>400</v>
      </c>
      <c r="O66" s="4">
        <v>0</v>
      </c>
      <c r="P66" s="4">
        <v>0</v>
      </c>
      <c r="Q66" s="48" t="s">
        <v>401</v>
      </c>
      <c r="R66" s="48" t="s">
        <v>402</v>
      </c>
      <c r="S66" s="48" t="s">
        <v>403</v>
      </c>
    </row>
    <row r="67" spans="6:19">
      <c r="F67" s="1" t="s">
        <v>114</v>
      </c>
      <c r="G67" t="str">
        <f t="shared" si="1"/>
        <v>FLO_BND</v>
      </c>
      <c r="H67" t="str">
        <f t="shared" si="2"/>
        <v>UP</v>
      </c>
      <c r="I67">
        <f t="shared" si="3"/>
        <v>1</v>
      </c>
      <c r="J67" s="4">
        <v>2012</v>
      </c>
      <c r="K67" s="4" t="str">
        <f t="shared" si="0"/>
        <v>ELCCOH</v>
      </c>
      <c r="L67" s="4" t="s">
        <v>117</v>
      </c>
      <c r="M67" s="48" t="s">
        <v>404</v>
      </c>
      <c r="N67" s="4">
        <v>0</v>
      </c>
      <c r="O67" s="48" t="s">
        <v>405</v>
      </c>
      <c r="P67" s="48" t="s">
        <v>406</v>
      </c>
      <c r="Q67" s="48" t="s">
        <v>407</v>
      </c>
      <c r="R67" s="4">
        <v>0</v>
      </c>
      <c r="S67" s="48" t="s">
        <v>408</v>
      </c>
    </row>
    <row r="68" spans="6:19">
      <c r="F68" s="1" t="s">
        <v>114</v>
      </c>
      <c r="G68" t="str">
        <f t="shared" si="1"/>
        <v>FLO_BND</v>
      </c>
      <c r="H68" t="str">
        <f t="shared" si="2"/>
        <v>UP</v>
      </c>
      <c r="I68">
        <f t="shared" si="3"/>
        <v>1</v>
      </c>
      <c r="J68" s="4">
        <v>2012</v>
      </c>
      <c r="K68" s="4" t="str">
        <f t="shared" si="0"/>
        <v>ELCGAS</v>
      </c>
      <c r="L68" s="4" t="s">
        <v>123</v>
      </c>
      <c r="M68" s="48" t="s">
        <v>409</v>
      </c>
      <c r="N68" s="48" t="s">
        <v>410</v>
      </c>
      <c r="O68" s="48" t="s">
        <v>411</v>
      </c>
      <c r="P68" s="48" t="s">
        <v>412</v>
      </c>
      <c r="Q68" s="48" t="s">
        <v>413</v>
      </c>
      <c r="R68" s="48" t="s">
        <v>414</v>
      </c>
      <c r="S68" s="48" t="s">
        <v>415</v>
      </c>
    </row>
    <row r="69" spans="6:19">
      <c r="F69" s="1" t="s">
        <v>114</v>
      </c>
      <c r="G69" t="str">
        <f t="shared" si="1"/>
        <v>FLO_BND</v>
      </c>
      <c r="H69" t="str">
        <f t="shared" si="2"/>
        <v>UP</v>
      </c>
      <c r="I69">
        <f t="shared" si="3"/>
        <v>1</v>
      </c>
      <c r="J69" s="4">
        <v>2012</v>
      </c>
      <c r="K69" s="4" t="str">
        <f t="shared" si="0"/>
        <v>ELCHFO</v>
      </c>
      <c r="L69" s="4" t="s">
        <v>131</v>
      </c>
      <c r="M69" s="48" t="s">
        <v>416</v>
      </c>
      <c r="N69" s="48" t="s">
        <v>417</v>
      </c>
      <c r="O69" s="48" t="s">
        <v>418</v>
      </c>
      <c r="P69" s="48" t="s">
        <v>419</v>
      </c>
      <c r="Q69" s="48" t="s">
        <v>420</v>
      </c>
      <c r="R69" s="48" t="s">
        <v>421</v>
      </c>
      <c r="S69" s="48" t="s">
        <v>422</v>
      </c>
    </row>
    <row r="70" spans="6:19">
      <c r="F70" s="1" t="s">
        <v>114</v>
      </c>
      <c r="G70" t="str">
        <f t="shared" si="1"/>
        <v>FLO_BND</v>
      </c>
      <c r="H70" t="str">
        <f t="shared" si="2"/>
        <v>UP</v>
      </c>
      <c r="I70">
        <f t="shared" si="3"/>
        <v>1</v>
      </c>
      <c r="J70" s="4">
        <v>2012</v>
      </c>
      <c r="K70" s="4" t="str">
        <f t="shared" si="0"/>
        <v>ELCHYD</v>
      </c>
      <c r="L70" s="4" t="s">
        <v>139</v>
      </c>
      <c r="M70" s="48" t="s">
        <v>423</v>
      </c>
      <c r="N70" s="48" t="s">
        <v>424</v>
      </c>
      <c r="O70" s="48" t="s">
        <v>425</v>
      </c>
      <c r="P70" s="48" t="s">
        <v>426</v>
      </c>
      <c r="Q70" s="48" t="s">
        <v>427</v>
      </c>
      <c r="R70" s="48" t="s">
        <v>428</v>
      </c>
      <c r="S70" s="48" t="s">
        <v>429</v>
      </c>
    </row>
    <row r="71" spans="6:19">
      <c r="F71" s="1" t="s">
        <v>114</v>
      </c>
      <c r="G71" t="str">
        <f t="shared" si="1"/>
        <v>FLO_BND</v>
      </c>
      <c r="H71" t="str">
        <f t="shared" si="2"/>
        <v>UP</v>
      </c>
      <c r="I71">
        <f t="shared" si="3"/>
        <v>1</v>
      </c>
      <c r="J71" s="4">
        <v>2012</v>
      </c>
      <c r="K71" s="4" t="str">
        <f t="shared" si="0"/>
        <v>ELCNUC</v>
      </c>
      <c r="L71" s="4" t="s">
        <v>147</v>
      </c>
      <c r="M71" s="4">
        <v>0</v>
      </c>
      <c r="N71" s="4">
        <v>0</v>
      </c>
      <c r="O71" s="4">
        <v>0</v>
      </c>
      <c r="P71" s="4">
        <v>0</v>
      </c>
      <c r="Q71" s="48" t="s">
        <v>430</v>
      </c>
      <c r="R71" s="48" t="s">
        <v>431</v>
      </c>
      <c r="S71" s="48" t="s">
        <v>432</v>
      </c>
    </row>
    <row r="72" spans="6:19">
      <c r="F72" s="1" t="s">
        <v>114</v>
      </c>
      <c r="G72" t="str">
        <f t="shared" si="1"/>
        <v>FLO_BND</v>
      </c>
      <c r="H72" t="str">
        <f t="shared" si="2"/>
        <v>UP</v>
      </c>
      <c r="I72">
        <f t="shared" si="3"/>
        <v>1</v>
      </c>
      <c r="J72" s="4">
        <v>2012</v>
      </c>
      <c r="K72" s="4" t="str">
        <f t="shared" si="0"/>
        <v>ELCSOL</v>
      </c>
      <c r="L72" s="4" t="s">
        <v>151</v>
      </c>
      <c r="M72" s="4">
        <v>0</v>
      </c>
      <c r="N72" s="4">
        <v>0</v>
      </c>
      <c r="O72" s="4">
        <v>0</v>
      </c>
      <c r="P72" s="4">
        <v>0</v>
      </c>
      <c r="Q72" s="48" t="s">
        <v>433</v>
      </c>
      <c r="R72" s="4">
        <v>0</v>
      </c>
      <c r="S72" s="4">
        <v>0</v>
      </c>
    </row>
    <row r="73" spans="6:19">
      <c r="F73" s="1" t="s">
        <v>114</v>
      </c>
      <c r="G73" t="str">
        <f t="shared" si="1"/>
        <v>FLO_BND</v>
      </c>
      <c r="H73" t="str">
        <f t="shared" si="2"/>
        <v>UP</v>
      </c>
      <c r="I73">
        <f t="shared" si="3"/>
        <v>1</v>
      </c>
      <c r="J73" s="4">
        <v>2012</v>
      </c>
      <c r="K73" s="4" t="str">
        <f t="shared" si="0"/>
        <v>ELCWIN</v>
      </c>
      <c r="L73" s="4" t="s">
        <v>152</v>
      </c>
      <c r="M73" s="48" t="s">
        <v>434</v>
      </c>
      <c r="N73" s="48" t="s">
        <v>435</v>
      </c>
      <c r="O73" s="48" t="s">
        <v>436</v>
      </c>
      <c r="P73" s="48" t="s">
        <v>437</v>
      </c>
      <c r="Q73" s="48" t="s">
        <v>438</v>
      </c>
      <c r="R73" s="48" t="s">
        <v>439</v>
      </c>
      <c r="S73" s="48" t="s">
        <v>440</v>
      </c>
    </row>
    <row r="74" spans="6:19">
      <c r="F74" s="1" t="s">
        <v>114</v>
      </c>
      <c r="G74" t="str">
        <f t="shared" si="1"/>
        <v>FLO_BND</v>
      </c>
      <c r="H74" t="str">
        <f t="shared" si="2"/>
        <v>UP</v>
      </c>
      <c r="I74">
        <f t="shared" si="3"/>
        <v>1</v>
      </c>
      <c r="J74" s="4">
        <v>2012</v>
      </c>
      <c r="K74" s="4" t="str">
        <f t="shared" si="0"/>
        <v>ELCWOO</v>
      </c>
      <c r="L74" s="4" t="s">
        <v>160</v>
      </c>
      <c r="M74" s="48" t="s">
        <v>441</v>
      </c>
      <c r="N74" s="4">
        <v>14.52156587473</v>
      </c>
      <c r="O74" s="4">
        <v>0</v>
      </c>
      <c r="P74" s="48" t="s">
        <v>442</v>
      </c>
      <c r="Q74" s="4">
        <v>2.422094312455</v>
      </c>
      <c r="R74" s="48" t="s">
        <v>443</v>
      </c>
      <c r="S74" s="48" t="s">
        <v>444</v>
      </c>
    </row>
    <row r="75" spans="6:19">
      <c r="F75" s="1" t="s">
        <v>114</v>
      </c>
      <c r="G75" t="str">
        <f t="shared" si="1"/>
        <v>FLO_BND</v>
      </c>
      <c r="H75" t="str">
        <f t="shared" si="2"/>
        <v>UP</v>
      </c>
      <c r="I75">
        <f t="shared" si="3"/>
        <v>1</v>
      </c>
      <c r="J75" s="4">
        <v>2013</v>
      </c>
      <c r="K75" s="4" t="str">
        <f t="shared" si="0"/>
        <v>ELCCOH</v>
      </c>
      <c r="L75" s="4" t="s">
        <v>117</v>
      </c>
      <c r="M75" s="48" t="s">
        <v>445</v>
      </c>
      <c r="N75" s="4">
        <v>0</v>
      </c>
      <c r="O75" s="48" t="s">
        <v>446</v>
      </c>
      <c r="P75" s="48" t="s">
        <v>447</v>
      </c>
      <c r="Q75" s="48" t="s">
        <v>448</v>
      </c>
      <c r="R75" s="4">
        <v>0</v>
      </c>
      <c r="S75" s="48" t="s">
        <v>449</v>
      </c>
    </row>
    <row r="76" spans="6:19">
      <c r="F76" s="1" t="s">
        <v>114</v>
      </c>
      <c r="G76" t="str">
        <f t="shared" si="1"/>
        <v>FLO_BND</v>
      </c>
      <c r="H76" t="str">
        <f t="shared" si="2"/>
        <v>UP</v>
      </c>
      <c r="I76">
        <f t="shared" si="3"/>
        <v>1</v>
      </c>
      <c r="J76" s="4">
        <v>2013</v>
      </c>
      <c r="K76" s="4" t="str">
        <f t="shared" ref="K76:K139" si="4">L76</f>
        <v>ELCGAS</v>
      </c>
      <c r="L76" s="4" t="s">
        <v>123</v>
      </c>
      <c r="M76" s="48" t="s">
        <v>450</v>
      </c>
      <c r="N76" s="48" t="s">
        <v>451</v>
      </c>
      <c r="O76" s="48" t="s">
        <v>452</v>
      </c>
      <c r="P76" s="48" t="s">
        <v>453</v>
      </c>
      <c r="Q76" s="48" t="s">
        <v>454</v>
      </c>
      <c r="R76" s="48" t="s">
        <v>455</v>
      </c>
      <c r="S76" s="48" t="s">
        <v>456</v>
      </c>
    </row>
    <row r="77" spans="6:19">
      <c r="F77" s="1" t="s">
        <v>114</v>
      </c>
      <c r="G77" t="str">
        <f t="shared" ref="G77:G140" si="5">G76</f>
        <v>FLO_BND</v>
      </c>
      <c r="H77" t="str">
        <f t="shared" ref="H77:H140" si="6">H76</f>
        <v>UP</v>
      </c>
      <c r="I77">
        <f t="shared" ref="I77:I140" si="7">I76</f>
        <v>1</v>
      </c>
      <c r="J77" s="4">
        <v>2013</v>
      </c>
      <c r="K77" s="4" t="str">
        <f t="shared" si="4"/>
        <v>ELCHFO</v>
      </c>
      <c r="L77" s="4" t="s">
        <v>131</v>
      </c>
      <c r="M77" s="48" t="s">
        <v>457</v>
      </c>
      <c r="N77" s="48" t="s">
        <v>458</v>
      </c>
      <c r="O77" s="48" t="s">
        <v>459</v>
      </c>
      <c r="P77" s="48" t="s">
        <v>460</v>
      </c>
      <c r="Q77" s="48" t="s">
        <v>461</v>
      </c>
      <c r="R77" s="48" t="s">
        <v>462</v>
      </c>
      <c r="S77" s="48" t="s">
        <v>463</v>
      </c>
    </row>
    <row r="78" spans="6:19">
      <c r="F78" s="1" t="s">
        <v>114</v>
      </c>
      <c r="G78" t="str">
        <f t="shared" si="5"/>
        <v>FLO_BND</v>
      </c>
      <c r="H78" t="str">
        <f t="shared" si="6"/>
        <v>UP</v>
      </c>
      <c r="I78">
        <f t="shared" si="7"/>
        <v>1</v>
      </c>
      <c r="J78" s="4">
        <v>2013</v>
      </c>
      <c r="K78" s="4" t="str">
        <f t="shared" si="4"/>
        <v>ELCHYD</v>
      </c>
      <c r="L78" s="4" t="s">
        <v>139</v>
      </c>
      <c r="M78" s="48" t="s">
        <v>464</v>
      </c>
      <c r="N78" s="48" t="s">
        <v>465</v>
      </c>
      <c r="O78" s="48" t="s">
        <v>466</v>
      </c>
      <c r="P78" s="48" t="s">
        <v>467</v>
      </c>
      <c r="Q78" s="48" t="s">
        <v>468</v>
      </c>
      <c r="R78" s="48" t="s">
        <v>469</v>
      </c>
      <c r="S78" s="48" t="s">
        <v>470</v>
      </c>
    </row>
    <row r="79" spans="6:19">
      <c r="F79" s="1" t="s">
        <v>114</v>
      </c>
      <c r="G79" t="str">
        <f t="shared" si="5"/>
        <v>FLO_BND</v>
      </c>
      <c r="H79" t="str">
        <f t="shared" si="6"/>
        <v>UP</v>
      </c>
      <c r="I79">
        <f t="shared" si="7"/>
        <v>1</v>
      </c>
      <c r="J79" s="4">
        <v>2013</v>
      </c>
      <c r="K79" s="4" t="str">
        <f t="shared" si="4"/>
        <v>ELCNUC</v>
      </c>
      <c r="L79" s="4" t="s">
        <v>147</v>
      </c>
      <c r="M79" s="4">
        <v>0</v>
      </c>
      <c r="N79" s="4">
        <v>0</v>
      </c>
      <c r="O79" s="4">
        <v>0</v>
      </c>
      <c r="P79" s="4">
        <v>0</v>
      </c>
      <c r="Q79" s="48" t="s">
        <v>471</v>
      </c>
      <c r="R79" s="4">
        <v>0</v>
      </c>
      <c r="S79" s="48" t="s">
        <v>472</v>
      </c>
    </row>
    <row r="80" spans="6:19">
      <c r="F80" s="1" t="s">
        <v>114</v>
      </c>
      <c r="G80" t="str">
        <f t="shared" si="5"/>
        <v>FLO_BND</v>
      </c>
      <c r="H80" t="str">
        <f t="shared" si="6"/>
        <v>UP</v>
      </c>
      <c r="I80">
        <f t="shared" si="7"/>
        <v>1</v>
      </c>
      <c r="J80" s="4">
        <v>2013</v>
      </c>
      <c r="K80" s="4" t="str">
        <f t="shared" si="4"/>
        <v>ELCSOL</v>
      </c>
      <c r="L80" s="4" t="s">
        <v>151</v>
      </c>
      <c r="M80" s="4">
        <v>0</v>
      </c>
      <c r="N80" s="4">
        <v>0</v>
      </c>
      <c r="O80" s="4">
        <v>0</v>
      </c>
      <c r="P80" s="4">
        <v>0</v>
      </c>
      <c r="Q80" s="48" t="s">
        <v>473</v>
      </c>
      <c r="R80" s="4">
        <v>0</v>
      </c>
      <c r="S80" s="4">
        <v>0</v>
      </c>
    </row>
    <row r="81" spans="6:19">
      <c r="F81" s="1" t="s">
        <v>114</v>
      </c>
      <c r="G81" t="str">
        <f t="shared" si="5"/>
        <v>FLO_BND</v>
      </c>
      <c r="H81" t="str">
        <f t="shared" si="6"/>
        <v>UP</v>
      </c>
      <c r="I81">
        <f t="shared" si="7"/>
        <v>1</v>
      </c>
      <c r="J81" s="4">
        <v>2013</v>
      </c>
      <c r="K81" s="4" t="str">
        <f t="shared" si="4"/>
        <v>ELCWIN</v>
      </c>
      <c r="L81" s="4" t="s">
        <v>152</v>
      </c>
      <c r="M81" s="48" t="s">
        <v>474</v>
      </c>
      <c r="N81" s="48" t="s">
        <v>475</v>
      </c>
      <c r="O81" s="48" t="s">
        <v>165</v>
      </c>
      <c r="P81" s="48" t="s">
        <v>476</v>
      </c>
      <c r="Q81" s="48" t="s">
        <v>477</v>
      </c>
      <c r="R81" s="48" t="s">
        <v>478</v>
      </c>
      <c r="S81" s="48" t="s">
        <v>479</v>
      </c>
    </row>
    <row r="82" spans="6:19">
      <c r="F82" s="1" t="s">
        <v>114</v>
      </c>
      <c r="G82" t="str">
        <f t="shared" si="5"/>
        <v>FLO_BND</v>
      </c>
      <c r="H82" t="str">
        <f t="shared" si="6"/>
        <v>UP</v>
      </c>
      <c r="I82">
        <f t="shared" si="7"/>
        <v>1</v>
      </c>
      <c r="J82" s="4">
        <v>2013</v>
      </c>
      <c r="K82" s="4" t="str">
        <f t="shared" si="4"/>
        <v>ELCWOO</v>
      </c>
      <c r="L82" s="4" t="s">
        <v>160</v>
      </c>
      <c r="M82" s="48" t="s">
        <v>480</v>
      </c>
      <c r="N82" s="48" t="s">
        <v>481</v>
      </c>
      <c r="O82" s="4">
        <v>0</v>
      </c>
      <c r="P82" s="48" t="s">
        <v>482</v>
      </c>
      <c r="Q82" s="48" t="s">
        <v>483</v>
      </c>
      <c r="R82" s="48" t="s">
        <v>484</v>
      </c>
      <c r="S82" s="48" t="s">
        <v>485</v>
      </c>
    </row>
    <row r="83" spans="6:19">
      <c r="F83" s="1" t="s">
        <v>114</v>
      </c>
      <c r="G83" t="str">
        <f t="shared" si="5"/>
        <v>FLO_BND</v>
      </c>
      <c r="H83" t="str">
        <f t="shared" si="6"/>
        <v>UP</v>
      </c>
      <c r="I83">
        <f t="shared" si="7"/>
        <v>1</v>
      </c>
      <c r="J83" s="4">
        <v>2014</v>
      </c>
      <c r="K83" s="4" t="str">
        <f t="shared" si="4"/>
        <v>ELCCOH</v>
      </c>
      <c r="L83" s="4" t="s">
        <v>117</v>
      </c>
      <c r="M83" s="48" t="s">
        <v>486</v>
      </c>
      <c r="N83" s="4">
        <v>0</v>
      </c>
      <c r="O83" s="48" t="s">
        <v>487</v>
      </c>
      <c r="P83" s="48" t="s">
        <v>488</v>
      </c>
      <c r="Q83" s="48" t="s">
        <v>489</v>
      </c>
      <c r="R83" s="4">
        <v>0</v>
      </c>
      <c r="S83" s="48" t="s">
        <v>490</v>
      </c>
    </row>
    <row r="84" spans="6:19">
      <c r="F84" s="1" t="s">
        <v>114</v>
      </c>
      <c r="G84" t="str">
        <f t="shared" si="5"/>
        <v>FLO_BND</v>
      </c>
      <c r="H84" t="str">
        <f t="shared" si="6"/>
        <v>UP</v>
      </c>
      <c r="I84">
        <f t="shared" si="7"/>
        <v>1</v>
      </c>
      <c r="J84" s="4">
        <v>2014</v>
      </c>
      <c r="K84" s="4" t="str">
        <f t="shared" si="4"/>
        <v>ELCGAS</v>
      </c>
      <c r="L84" s="4" t="s">
        <v>123</v>
      </c>
      <c r="M84" s="48" t="s">
        <v>491</v>
      </c>
      <c r="N84" s="48" t="s">
        <v>492</v>
      </c>
      <c r="O84" s="48" t="s">
        <v>493</v>
      </c>
      <c r="P84" s="48" t="s">
        <v>494</v>
      </c>
      <c r="Q84" s="48" t="s">
        <v>495</v>
      </c>
      <c r="R84" s="48" t="s">
        <v>496</v>
      </c>
      <c r="S84" s="48" t="s">
        <v>497</v>
      </c>
    </row>
    <row r="85" spans="6:19">
      <c r="F85" s="1" t="s">
        <v>114</v>
      </c>
      <c r="G85" t="str">
        <f t="shared" si="5"/>
        <v>FLO_BND</v>
      </c>
      <c r="H85" t="str">
        <f t="shared" si="6"/>
        <v>UP</v>
      </c>
      <c r="I85">
        <f t="shared" si="7"/>
        <v>1</v>
      </c>
      <c r="J85" s="4">
        <v>2014</v>
      </c>
      <c r="K85" s="4" t="str">
        <f t="shared" si="4"/>
        <v>ELCHFO</v>
      </c>
      <c r="L85" s="4" t="s">
        <v>131</v>
      </c>
      <c r="M85" s="48" t="s">
        <v>498</v>
      </c>
      <c r="N85" s="48" t="s">
        <v>499</v>
      </c>
      <c r="O85" s="48" t="s">
        <v>500</v>
      </c>
      <c r="P85" s="48" t="s">
        <v>501</v>
      </c>
      <c r="Q85" s="48" t="s">
        <v>502</v>
      </c>
      <c r="R85" s="48" t="s">
        <v>503</v>
      </c>
      <c r="S85" s="48" t="s">
        <v>504</v>
      </c>
    </row>
    <row r="86" spans="6:19">
      <c r="F86" s="1" t="s">
        <v>114</v>
      </c>
      <c r="G86" t="str">
        <f t="shared" si="5"/>
        <v>FLO_BND</v>
      </c>
      <c r="H86" t="str">
        <f t="shared" si="6"/>
        <v>UP</v>
      </c>
      <c r="I86">
        <f t="shared" si="7"/>
        <v>1</v>
      </c>
      <c r="J86" s="4">
        <v>2014</v>
      </c>
      <c r="K86" s="4" t="str">
        <f t="shared" si="4"/>
        <v>ELCHYD</v>
      </c>
      <c r="L86" s="4" t="s">
        <v>139</v>
      </c>
      <c r="M86" s="48" t="s">
        <v>505</v>
      </c>
      <c r="N86" s="48" t="s">
        <v>506</v>
      </c>
      <c r="O86" s="48" t="s">
        <v>507</v>
      </c>
      <c r="P86" s="48" t="s">
        <v>508</v>
      </c>
      <c r="Q86" s="48" t="s">
        <v>509</v>
      </c>
      <c r="R86" s="48" t="s">
        <v>510</v>
      </c>
      <c r="S86" s="48" t="s">
        <v>511</v>
      </c>
    </row>
    <row r="87" spans="6:19">
      <c r="F87" s="1" t="s">
        <v>114</v>
      </c>
      <c r="G87" t="str">
        <f t="shared" si="5"/>
        <v>FLO_BND</v>
      </c>
      <c r="H87" t="str">
        <f t="shared" si="6"/>
        <v>UP</v>
      </c>
      <c r="I87">
        <f t="shared" si="7"/>
        <v>1</v>
      </c>
      <c r="J87" s="4">
        <v>2014</v>
      </c>
      <c r="K87" s="4" t="str">
        <f t="shared" si="4"/>
        <v>ELCNUC</v>
      </c>
      <c r="L87" s="4" t="s">
        <v>147</v>
      </c>
      <c r="M87" s="4">
        <v>0</v>
      </c>
      <c r="N87" s="4">
        <v>0</v>
      </c>
      <c r="O87" s="4">
        <v>0</v>
      </c>
      <c r="P87" s="4">
        <v>0</v>
      </c>
      <c r="Q87" s="48" t="s">
        <v>512</v>
      </c>
      <c r="R87" s="4">
        <v>0</v>
      </c>
      <c r="S87" s="48" t="s">
        <v>513</v>
      </c>
    </row>
    <row r="88" spans="6:19">
      <c r="F88" s="1" t="s">
        <v>114</v>
      </c>
      <c r="G88" t="str">
        <f t="shared" si="5"/>
        <v>FLO_BND</v>
      </c>
      <c r="H88" t="str">
        <f t="shared" si="6"/>
        <v>UP</v>
      </c>
      <c r="I88">
        <f t="shared" si="7"/>
        <v>1</v>
      </c>
      <c r="J88" s="4">
        <v>2014</v>
      </c>
      <c r="K88" s="4" t="str">
        <f t="shared" si="4"/>
        <v>ELCSOL</v>
      </c>
      <c r="L88" s="4" t="s">
        <v>151</v>
      </c>
      <c r="M88" s="4">
        <v>0</v>
      </c>
      <c r="N88" s="4">
        <v>0</v>
      </c>
      <c r="O88" s="4">
        <v>0</v>
      </c>
      <c r="P88" s="4">
        <v>0</v>
      </c>
      <c r="Q88" s="48" t="s">
        <v>514</v>
      </c>
      <c r="R88" s="4">
        <v>0</v>
      </c>
      <c r="S88" s="4">
        <v>0</v>
      </c>
    </row>
    <row r="89" spans="6:19">
      <c r="F89" s="1" t="s">
        <v>114</v>
      </c>
      <c r="G89" t="str">
        <f t="shared" si="5"/>
        <v>FLO_BND</v>
      </c>
      <c r="H89" t="str">
        <f t="shared" si="6"/>
        <v>UP</v>
      </c>
      <c r="I89">
        <f t="shared" si="7"/>
        <v>1</v>
      </c>
      <c r="J89" s="4">
        <v>2014</v>
      </c>
      <c r="K89" s="4" t="str">
        <f t="shared" si="4"/>
        <v>ELCWIN</v>
      </c>
      <c r="L89" s="4" t="s">
        <v>152</v>
      </c>
      <c r="M89" s="48" t="s">
        <v>515</v>
      </c>
      <c r="N89" s="48" t="s">
        <v>516</v>
      </c>
      <c r="O89" s="48" t="s">
        <v>517</v>
      </c>
      <c r="P89" s="48" t="s">
        <v>518</v>
      </c>
      <c r="Q89" s="48" t="s">
        <v>519</v>
      </c>
      <c r="R89" s="48" t="s">
        <v>520</v>
      </c>
      <c r="S89" s="48" t="s">
        <v>521</v>
      </c>
    </row>
    <row r="90" spans="6:19">
      <c r="F90" s="1" t="s">
        <v>114</v>
      </c>
      <c r="G90" t="str">
        <f t="shared" si="5"/>
        <v>FLO_BND</v>
      </c>
      <c r="H90" t="str">
        <f t="shared" si="6"/>
        <v>UP</v>
      </c>
      <c r="I90">
        <f t="shared" si="7"/>
        <v>1</v>
      </c>
      <c r="J90" s="4">
        <v>2014</v>
      </c>
      <c r="K90" s="4" t="str">
        <f t="shared" si="4"/>
        <v>ELCWOO</v>
      </c>
      <c r="L90" s="4" t="s">
        <v>160</v>
      </c>
      <c r="M90" s="48" t="s">
        <v>522</v>
      </c>
      <c r="N90" s="48" t="s">
        <v>523</v>
      </c>
      <c r="O90" s="4">
        <v>0</v>
      </c>
      <c r="P90" s="48" t="s">
        <v>524</v>
      </c>
      <c r="Q90" s="48" t="s">
        <v>525</v>
      </c>
      <c r="R90" s="48" t="s">
        <v>526</v>
      </c>
      <c r="S90" s="48" t="s">
        <v>527</v>
      </c>
    </row>
    <row r="91" spans="6:19">
      <c r="F91" s="1" t="s">
        <v>114</v>
      </c>
      <c r="G91" t="str">
        <f t="shared" si="5"/>
        <v>FLO_BND</v>
      </c>
      <c r="H91" t="str">
        <f t="shared" si="6"/>
        <v>UP</v>
      </c>
      <c r="I91">
        <f t="shared" si="7"/>
        <v>1</v>
      </c>
      <c r="J91" s="4">
        <v>2015</v>
      </c>
      <c r="K91" s="4" t="str">
        <f t="shared" si="4"/>
        <v>ELCCOH</v>
      </c>
      <c r="L91" s="4" t="s">
        <v>117</v>
      </c>
      <c r="M91" s="48" t="s">
        <v>528</v>
      </c>
      <c r="N91" s="4">
        <v>0</v>
      </c>
      <c r="O91" s="48" t="s">
        <v>529</v>
      </c>
      <c r="P91" s="48" t="s">
        <v>530</v>
      </c>
      <c r="Q91" s="4">
        <v>0</v>
      </c>
      <c r="R91" s="4">
        <v>0</v>
      </c>
      <c r="S91" s="48" t="s">
        <v>531</v>
      </c>
    </row>
    <row r="92" spans="6:19">
      <c r="F92" s="1" t="s">
        <v>114</v>
      </c>
      <c r="G92" t="str">
        <f t="shared" si="5"/>
        <v>FLO_BND</v>
      </c>
      <c r="H92" t="str">
        <f t="shared" si="6"/>
        <v>UP</v>
      </c>
      <c r="I92">
        <f t="shared" si="7"/>
        <v>1</v>
      </c>
      <c r="J92" s="4">
        <v>2015</v>
      </c>
      <c r="K92" s="4" t="str">
        <f t="shared" si="4"/>
        <v>ELCGAS</v>
      </c>
      <c r="L92" s="4" t="s">
        <v>123</v>
      </c>
      <c r="M92" s="48" t="s">
        <v>532</v>
      </c>
      <c r="N92" s="48" t="s">
        <v>533</v>
      </c>
      <c r="O92" s="48" t="s">
        <v>534</v>
      </c>
      <c r="P92" s="48" t="s">
        <v>535</v>
      </c>
      <c r="Q92" s="48" t="s">
        <v>536</v>
      </c>
      <c r="R92" s="48" t="s">
        <v>537</v>
      </c>
      <c r="S92" s="48" t="s">
        <v>538</v>
      </c>
    </row>
    <row r="93" spans="6:19">
      <c r="F93" s="1" t="s">
        <v>114</v>
      </c>
      <c r="G93" t="str">
        <f t="shared" si="5"/>
        <v>FLO_BND</v>
      </c>
      <c r="H93" t="str">
        <f t="shared" si="6"/>
        <v>UP</v>
      </c>
      <c r="I93">
        <f t="shared" si="7"/>
        <v>1</v>
      </c>
      <c r="J93" s="4">
        <v>2015</v>
      </c>
      <c r="K93" s="4" t="str">
        <f t="shared" si="4"/>
        <v>ELCHFO</v>
      </c>
      <c r="L93" s="4" t="s">
        <v>131</v>
      </c>
      <c r="M93" s="48" t="s">
        <v>539</v>
      </c>
      <c r="N93" s="48" t="s">
        <v>540</v>
      </c>
      <c r="O93" s="48" t="s">
        <v>541</v>
      </c>
      <c r="P93" s="48" t="s">
        <v>542</v>
      </c>
      <c r="Q93" s="48" t="s">
        <v>543</v>
      </c>
      <c r="R93" s="48" t="s">
        <v>544</v>
      </c>
      <c r="S93" s="48" t="s">
        <v>545</v>
      </c>
    </row>
    <row r="94" spans="6:19">
      <c r="F94" s="1" t="s">
        <v>114</v>
      </c>
      <c r="G94" t="str">
        <f t="shared" si="5"/>
        <v>FLO_BND</v>
      </c>
      <c r="H94" t="str">
        <f t="shared" si="6"/>
        <v>UP</v>
      </c>
      <c r="I94">
        <f t="shared" si="7"/>
        <v>1</v>
      </c>
      <c r="J94" s="4">
        <v>2015</v>
      </c>
      <c r="K94" s="4" t="str">
        <f t="shared" si="4"/>
        <v>ELCHYD</v>
      </c>
      <c r="L94" s="4" t="s">
        <v>139</v>
      </c>
      <c r="M94" s="48" t="s">
        <v>546</v>
      </c>
      <c r="N94" s="48" t="s">
        <v>547</v>
      </c>
      <c r="O94" s="48" t="s">
        <v>548</v>
      </c>
      <c r="P94" s="48" t="s">
        <v>549</v>
      </c>
      <c r="Q94" s="48" t="s">
        <v>550</v>
      </c>
      <c r="R94" s="48" t="s">
        <v>551</v>
      </c>
      <c r="S94" s="48" t="s">
        <v>552</v>
      </c>
    </row>
    <row r="95" spans="6:19">
      <c r="F95" s="1" t="s">
        <v>114</v>
      </c>
      <c r="G95" t="str">
        <f t="shared" si="5"/>
        <v>FLO_BND</v>
      </c>
      <c r="H95" t="str">
        <f t="shared" si="6"/>
        <v>UP</v>
      </c>
      <c r="I95">
        <f t="shared" si="7"/>
        <v>1</v>
      </c>
      <c r="J95" s="4">
        <v>2015</v>
      </c>
      <c r="K95" s="4" t="str">
        <f t="shared" si="4"/>
        <v>ELCNUC</v>
      </c>
      <c r="L95" s="4" t="s">
        <v>147</v>
      </c>
      <c r="M95" s="4">
        <v>0</v>
      </c>
      <c r="N95" s="4">
        <v>0</v>
      </c>
      <c r="O95" s="4">
        <v>0</v>
      </c>
      <c r="P95" s="4">
        <v>0</v>
      </c>
      <c r="Q95" s="48" t="s">
        <v>553</v>
      </c>
      <c r="R95" s="4">
        <v>0</v>
      </c>
      <c r="S95" s="48" t="s">
        <v>554</v>
      </c>
    </row>
    <row r="96" spans="6:19">
      <c r="F96" s="1" t="s">
        <v>114</v>
      </c>
      <c r="G96" t="str">
        <f t="shared" si="5"/>
        <v>FLO_BND</v>
      </c>
      <c r="H96" t="str">
        <f t="shared" si="6"/>
        <v>UP</v>
      </c>
      <c r="I96">
        <f t="shared" si="7"/>
        <v>1</v>
      </c>
      <c r="J96" s="4">
        <v>2015</v>
      </c>
      <c r="K96" s="4" t="str">
        <f t="shared" si="4"/>
        <v>ELCSOL</v>
      </c>
      <c r="L96" s="4" t="s">
        <v>151</v>
      </c>
      <c r="M96" s="4">
        <v>0</v>
      </c>
      <c r="N96" s="4">
        <v>0</v>
      </c>
      <c r="O96" s="4">
        <v>0</v>
      </c>
      <c r="P96" s="4">
        <v>0</v>
      </c>
      <c r="Q96" s="48" t="s">
        <v>555</v>
      </c>
      <c r="R96" s="48" t="s">
        <v>556</v>
      </c>
      <c r="S96" s="4">
        <v>0</v>
      </c>
    </row>
    <row r="97" spans="6:19">
      <c r="F97" s="1" t="s">
        <v>114</v>
      </c>
      <c r="G97" t="str">
        <f t="shared" si="5"/>
        <v>FLO_BND</v>
      </c>
      <c r="H97" t="str">
        <f t="shared" si="6"/>
        <v>UP</v>
      </c>
      <c r="I97">
        <f t="shared" si="7"/>
        <v>1</v>
      </c>
      <c r="J97" s="4">
        <v>2015</v>
      </c>
      <c r="K97" s="4" t="str">
        <f t="shared" si="4"/>
        <v>ELCWIN</v>
      </c>
      <c r="L97" s="4" t="s">
        <v>152</v>
      </c>
      <c r="M97" s="48" t="s">
        <v>557</v>
      </c>
      <c r="N97" s="48" t="s">
        <v>558</v>
      </c>
      <c r="O97" s="48" t="s">
        <v>559</v>
      </c>
      <c r="P97" s="48" t="s">
        <v>560</v>
      </c>
      <c r="Q97" s="48" t="s">
        <v>561</v>
      </c>
      <c r="R97" s="48" t="s">
        <v>562</v>
      </c>
      <c r="S97" s="48" t="s">
        <v>563</v>
      </c>
    </row>
    <row r="98" spans="6:19">
      <c r="F98" s="1" t="s">
        <v>114</v>
      </c>
      <c r="G98" t="str">
        <f t="shared" si="5"/>
        <v>FLO_BND</v>
      </c>
      <c r="H98" t="str">
        <f t="shared" si="6"/>
        <v>UP</v>
      </c>
      <c r="I98">
        <f t="shared" si="7"/>
        <v>1</v>
      </c>
      <c r="J98" s="4">
        <v>2015</v>
      </c>
      <c r="K98" s="4" t="str">
        <f t="shared" si="4"/>
        <v>ELCWOO</v>
      </c>
      <c r="L98" s="4" t="s">
        <v>160</v>
      </c>
      <c r="M98" s="48" t="s">
        <v>564</v>
      </c>
      <c r="N98" s="48" t="s">
        <v>565</v>
      </c>
      <c r="O98" s="4">
        <v>0</v>
      </c>
      <c r="P98" s="48" t="s">
        <v>566</v>
      </c>
      <c r="Q98" s="48" t="s">
        <v>567</v>
      </c>
      <c r="R98" s="48" t="s">
        <v>568</v>
      </c>
      <c r="S98" s="48" t="s">
        <v>569</v>
      </c>
    </row>
    <row r="99" spans="6:19">
      <c r="F99" s="1" t="s">
        <v>114</v>
      </c>
      <c r="G99" t="str">
        <f t="shared" si="5"/>
        <v>FLO_BND</v>
      </c>
      <c r="H99" t="str">
        <f t="shared" si="6"/>
        <v>UP</v>
      </c>
      <c r="I99">
        <f t="shared" si="7"/>
        <v>1</v>
      </c>
      <c r="J99" s="4">
        <v>2016</v>
      </c>
      <c r="K99" s="4" t="str">
        <f t="shared" si="4"/>
        <v>ELCCOH</v>
      </c>
      <c r="L99" s="4" t="s">
        <v>117</v>
      </c>
      <c r="M99" s="48" t="s">
        <v>570</v>
      </c>
      <c r="N99" s="4">
        <v>0</v>
      </c>
      <c r="O99" s="48" t="s">
        <v>571</v>
      </c>
      <c r="P99" s="48" t="s">
        <v>572</v>
      </c>
      <c r="Q99" s="4">
        <v>0</v>
      </c>
      <c r="R99" s="4">
        <v>0</v>
      </c>
      <c r="S99" s="48" t="s">
        <v>573</v>
      </c>
    </row>
    <row r="100" spans="6:19">
      <c r="F100" s="1" t="s">
        <v>114</v>
      </c>
      <c r="G100" t="str">
        <f t="shared" si="5"/>
        <v>FLO_BND</v>
      </c>
      <c r="H100" t="str">
        <f t="shared" si="6"/>
        <v>UP</v>
      </c>
      <c r="I100">
        <f t="shared" si="7"/>
        <v>1</v>
      </c>
      <c r="J100" s="4">
        <v>2016</v>
      </c>
      <c r="K100" s="4" t="str">
        <f t="shared" si="4"/>
        <v>ELCGAS</v>
      </c>
      <c r="L100" s="4" t="s">
        <v>123</v>
      </c>
      <c r="M100" s="48" t="s">
        <v>574</v>
      </c>
      <c r="N100" s="48" t="s">
        <v>575</v>
      </c>
      <c r="O100" s="48" t="s">
        <v>576</v>
      </c>
      <c r="P100" s="48" t="s">
        <v>577</v>
      </c>
      <c r="Q100" s="48" t="s">
        <v>578</v>
      </c>
      <c r="R100" s="48" t="s">
        <v>579</v>
      </c>
      <c r="S100" s="48" t="s">
        <v>580</v>
      </c>
    </row>
    <row r="101" spans="6:19">
      <c r="F101" s="1" t="s">
        <v>114</v>
      </c>
      <c r="G101" t="str">
        <f t="shared" si="5"/>
        <v>FLO_BND</v>
      </c>
      <c r="H101" t="str">
        <f t="shared" si="6"/>
        <v>UP</v>
      </c>
      <c r="I101">
        <f t="shared" si="7"/>
        <v>1</v>
      </c>
      <c r="J101" s="4">
        <v>2016</v>
      </c>
      <c r="K101" s="4" t="str">
        <f t="shared" si="4"/>
        <v>ELCHFO</v>
      </c>
      <c r="L101" s="4" t="s">
        <v>131</v>
      </c>
      <c r="M101" s="48" t="s">
        <v>581</v>
      </c>
      <c r="N101" s="48" t="s">
        <v>582</v>
      </c>
      <c r="O101" s="48" t="s">
        <v>556</v>
      </c>
      <c r="P101" s="48" t="s">
        <v>583</v>
      </c>
      <c r="Q101" s="48" t="s">
        <v>584</v>
      </c>
      <c r="R101" s="4">
        <v>2.376032037437</v>
      </c>
      <c r="S101" s="48" t="s">
        <v>585</v>
      </c>
    </row>
    <row r="102" spans="6:19">
      <c r="F102" s="1" t="s">
        <v>114</v>
      </c>
      <c r="G102" t="str">
        <f t="shared" si="5"/>
        <v>FLO_BND</v>
      </c>
      <c r="H102" t="str">
        <f t="shared" si="6"/>
        <v>UP</v>
      </c>
      <c r="I102">
        <f t="shared" si="7"/>
        <v>1</v>
      </c>
      <c r="J102" s="4">
        <v>2016</v>
      </c>
      <c r="K102" s="4" t="str">
        <f t="shared" si="4"/>
        <v>ELCHYD</v>
      </c>
      <c r="L102" s="4" t="s">
        <v>139</v>
      </c>
      <c r="M102" s="48" t="s">
        <v>586</v>
      </c>
      <c r="N102" s="48" t="s">
        <v>587</v>
      </c>
      <c r="O102" s="48" t="s">
        <v>588</v>
      </c>
      <c r="P102" s="48" t="s">
        <v>589</v>
      </c>
      <c r="Q102" s="48" t="s">
        <v>590</v>
      </c>
      <c r="R102" s="48" t="s">
        <v>591</v>
      </c>
      <c r="S102" s="48" t="s">
        <v>592</v>
      </c>
    </row>
    <row r="103" spans="6:19">
      <c r="F103" s="1" t="s">
        <v>114</v>
      </c>
      <c r="G103" t="str">
        <f t="shared" si="5"/>
        <v>FLO_BND</v>
      </c>
      <c r="H103" t="str">
        <f t="shared" si="6"/>
        <v>UP</v>
      </c>
      <c r="I103">
        <f t="shared" si="7"/>
        <v>1</v>
      </c>
      <c r="J103" s="4">
        <v>2016</v>
      </c>
      <c r="K103" s="4" t="str">
        <f t="shared" si="4"/>
        <v>ELCNUC</v>
      </c>
      <c r="L103" s="4" t="s">
        <v>147</v>
      </c>
      <c r="M103" s="4">
        <v>0</v>
      </c>
      <c r="N103" s="4">
        <v>0</v>
      </c>
      <c r="O103" s="4">
        <v>0</v>
      </c>
      <c r="P103" s="4">
        <v>0</v>
      </c>
      <c r="Q103" s="48" t="s">
        <v>593</v>
      </c>
      <c r="R103" s="4">
        <v>0</v>
      </c>
      <c r="S103" s="48" t="s">
        <v>594</v>
      </c>
    </row>
    <row r="104" spans="6:19">
      <c r="F104" s="1" t="s">
        <v>114</v>
      </c>
      <c r="G104" t="str">
        <f t="shared" si="5"/>
        <v>FLO_BND</v>
      </c>
      <c r="H104" t="str">
        <f t="shared" si="6"/>
        <v>UP</v>
      </c>
      <c r="I104">
        <f t="shared" si="7"/>
        <v>1</v>
      </c>
      <c r="J104" s="4">
        <v>2016</v>
      </c>
      <c r="K104" s="4" t="str">
        <f t="shared" si="4"/>
        <v>ELCSOL</v>
      </c>
      <c r="L104" s="4" t="s">
        <v>151</v>
      </c>
      <c r="M104" s="48" t="s">
        <v>541</v>
      </c>
      <c r="N104" s="4">
        <v>0</v>
      </c>
      <c r="O104" s="4">
        <v>0</v>
      </c>
      <c r="P104" s="4">
        <v>0</v>
      </c>
      <c r="Q104" s="48" t="s">
        <v>595</v>
      </c>
      <c r="R104" s="48" t="s">
        <v>556</v>
      </c>
      <c r="S104" s="4">
        <v>0</v>
      </c>
    </row>
    <row r="105" spans="6:19">
      <c r="F105" s="1" t="s">
        <v>114</v>
      </c>
      <c r="G105" t="str">
        <f t="shared" si="5"/>
        <v>FLO_BND</v>
      </c>
      <c r="H105" t="str">
        <f t="shared" si="6"/>
        <v>UP</v>
      </c>
      <c r="I105">
        <f t="shared" si="7"/>
        <v>1</v>
      </c>
      <c r="J105" s="4">
        <v>2016</v>
      </c>
      <c r="K105" s="4" t="str">
        <f t="shared" si="4"/>
        <v>ELCWIN</v>
      </c>
      <c r="L105" s="4" t="s">
        <v>152</v>
      </c>
      <c r="M105" s="48" t="s">
        <v>596</v>
      </c>
      <c r="N105" s="48" t="s">
        <v>597</v>
      </c>
      <c r="O105" s="48" t="s">
        <v>598</v>
      </c>
      <c r="P105" s="48" t="s">
        <v>599</v>
      </c>
      <c r="Q105" s="48" t="s">
        <v>600</v>
      </c>
      <c r="R105" s="48" t="s">
        <v>601</v>
      </c>
      <c r="S105" s="48" t="s">
        <v>602</v>
      </c>
    </row>
    <row r="106" spans="6:19">
      <c r="F106" s="1" t="s">
        <v>114</v>
      </c>
      <c r="G106" t="str">
        <f t="shared" si="5"/>
        <v>FLO_BND</v>
      </c>
      <c r="H106" t="str">
        <f t="shared" si="6"/>
        <v>UP</v>
      </c>
      <c r="I106">
        <f t="shared" si="7"/>
        <v>1</v>
      </c>
      <c r="J106" s="4">
        <v>2016</v>
      </c>
      <c r="K106" s="4" t="str">
        <f t="shared" si="4"/>
        <v>ELCWOO</v>
      </c>
      <c r="L106" s="4" t="s">
        <v>160</v>
      </c>
      <c r="M106" s="48" t="s">
        <v>603</v>
      </c>
      <c r="N106" s="48" t="s">
        <v>604</v>
      </c>
      <c r="O106" s="4">
        <v>0</v>
      </c>
      <c r="P106" s="48" t="s">
        <v>605</v>
      </c>
      <c r="Q106" s="48" t="s">
        <v>606</v>
      </c>
      <c r="R106" s="48" t="s">
        <v>607</v>
      </c>
      <c r="S106" s="48" t="s">
        <v>608</v>
      </c>
    </row>
    <row r="107" spans="6:19">
      <c r="F107" s="1" t="s">
        <v>114</v>
      </c>
      <c r="G107" t="str">
        <f t="shared" si="5"/>
        <v>FLO_BND</v>
      </c>
      <c r="H107" t="str">
        <f t="shared" si="6"/>
        <v>UP</v>
      </c>
      <c r="I107">
        <f t="shared" si="7"/>
        <v>1</v>
      </c>
      <c r="J107" s="4">
        <v>2017</v>
      </c>
      <c r="K107" s="4" t="str">
        <f t="shared" si="4"/>
        <v>ELCCOH</v>
      </c>
      <c r="L107" s="4" t="s">
        <v>117</v>
      </c>
      <c r="M107" s="48" t="s">
        <v>609</v>
      </c>
      <c r="N107" s="4">
        <v>0</v>
      </c>
      <c r="O107" s="48" t="s">
        <v>610</v>
      </c>
      <c r="P107" s="48" t="s">
        <v>611</v>
      </c>
      <c r="Q107" s="4">
        <v>0</v>
      </c>
      <c r="R107" s="4">
        <v>0</v>
      </c>
      <c r="S107" s="48" t="s">
        <v>612</v>
      </c>
    </row>
    <row r="108" spans="6:19">
      <c r="F108" s="1" t="s">
        <v>114</v>
      </c>
      <c r="G108" t="str">
        <f t="shared" si="5"/>
        <v>FLO_BND</v>
      </c>
      <c r="H108" t="str">
        <f t="shared" si="6"/>
        <v>UP</v>
      </c>
      <c r="I108">
        <f t="shared" si="7"/>
        <v>1</v>
      </c>
      <c r="J108" s="4">
        <v>2017</v>
      </c>
      <c r="K108" s="4" t="str">
        <f t="shared" si="4"/>
        <v>ELCGAS</v>
      </c>
      <c r="L108" s="4" t="s">
        <v>123</v>
      </c>
      <c r="M108" s="48" t="s">
        <v>613</v>
      </c>
      <c r="N108" s="48" t="s">
        <v>614</v>
      </c>
      <c r="O108" s="48" t="s">
        <v>615</v>
      </c>
      <c r="P108" s="48" t="s">
        <v>616</v>
      </c>
      <c r="Q108" s="48" t="s">
        <v>617</v>
      </c>
      <c r="R108" s="48" t="s">
        <v>618</v>
      </c>
      <c r="S108" s="48" t="s">
        <v>619</v>
      </c>
    </row>
    <row r="109" spans="6:19">
      <c r="F109" s="1" t="s">
        <v>114</v>
      </c>
      <c r="G109" t="str">
        <f t="shared" si="5"/>
        <v>FLO_BND</v>
      </c>
      <c r="H109" t="str">
        <f t="shared" si="6"/>
        <v>UP</v>
      </c>
      <c r="I109">
        <f t="shared" si="7"/>
        <v>1</v>
      </c>
      <c r="J109" s="4">
        <v>2017</v>
      </c>
      <c r="K109" s="4" t="str">
        <f t="shared" si="4"/>
        <v>ELCHFO</v>
      </c>
      <c r="L109" s="4" t="s">
        <v>131</v>
      </c>
      <c r="M109" s="48" t="s">
        <v>620</v>
      </c>
      <c r="N109" s="48" t="s">
        <v>621</v>
      </c>
      <c r="O109" s="48" t="s">
        <v>556</v>
      </c>
      <c r="P109" s="48" t="s">
        <v>622</v>
      </c>
      <c r="Q109" s="48" t="s">
        <v>623</v>
      </c>
      <c r="R109" s="48" t="s">
        <v>624</v>
      </c>
      <c r="S109" s="48" t="s">
        <v>625</v>
      </c>
    </row>
    <row r="110" spans="6:19">
      <c r="F110" s="1" t="s">
        <v>114</v>
      </c>
      <c r="G110" t="str">
        <f t="shared" si="5"/>
        <v>FLO_BND</v>
      </c>
      <c r="H110" t="str">
        <f t="shared" si="6"/>
        <v>UP</v>
      </c>
      <c r="I110">
        <f t="shared" si="7"/>
        <v>1</v>
      </c>
      <c r="J110" s="4">
        <v>2017</v>
      </c>
      <c r="K110" s="4" t="str">
        <f t="shared" si="4"/>
        <v>ELCHYD</v>
      </c>
      <c r="L110" s="4" t="s">
        <v>139</v>
      </c>
      <c r="M110" s="48" t="s">
        <v>626</v>
      </c>
      <c r="N110" s="48" t="s">
        <v>627</v>
      </c>
      <c r="O110" s="48" t="s">
        <v>628</v>
      </c>
      <c r="P110" s="48" t="s">
        <v>629</v>
      </c>
      <c r="Q110" s="48" t="s">
        <v>630</v>
      </c>
      <c r="R110" s="48" t="s">
        <v>631</v>
      </c>
      <c r="S110" s="48" t="s">
        <v>632</v>
      </c>
    </row>
    <row r="111" spans="6:19">
      <c r="F111" s="1" t="s">
        <v>114</v>
      </c>
      <c r="G111" t="str">
        <f t="shared" si="5"/>
        <v>FLO_BND</v>
      </c>
      <c r="H111" t="str">
        <f t="shared" si="6"/>
        <v>UP</v>
      </c>
      <c r="I111">
        <f t="shared" si="7"/>
        <v>1</v>
      </c>
      <c r="J111" s="4">
        <v>2017</v>
      </c>
      <c r="K111" s="4" t="str">
        <f t="shared" si="4"/>
        <v>ELCNUC</v>
      </c>
      <c r="L111" s="4" t="s">
        <v>147</v>
      </c>
      <c r="M111" s="4">
        <v>0</v>
      </c>
      <c r="N111" s="4">
        <v>0</v>
      </c>
      <c r="O111" s="4">
        <v>0</v>
      </c>
      <c r="P111" s="4">
        <v>0</v>
      </c>
      <c r="Q111" s="48" t="s">
        <v>633</v>
      </c>
      <c r="R111" s="4">
        <v>0</v>
      </c>
      <c r="S111" s="48" t="s">
        <v>634</v>
      </c>
    </row>
    <row r="112" spans="6:19">
      <c r="F112" s="1" t="s">
        <v>114</v>
      </c>
      <c r="G112" t="str">
        <f t="shared" si="5"/>
        <v>FLO_BND</v>
      </c>
      <c r="H112" t="str">
        <f t="shared" si="6"/>
        <v>UP</v>
      </c>
      <c r="I112">
        <f t="shared" si="7"/>
        <v>1</v>
      </c>
      <c r="J112" s="4">
        <v>2017</v>
      </c>
      <c r="K112" s="4" t="str">
        <f t="shared" si="4"/>
        <v>ELCSOL</v>
      </c>
      <c r="L112" s="4" t="s">
        <v>151</v>
      </c>
      <c r="M112" s="48" t="s">
        <v>541</v>
      </c>
      <c r="N112" s="4">
        <v>0</v>
      </c>
      <c r="O112" s="4">
        <v>0</v>
      </c>
      <c r="P112" s="4">
        <v>0</v>
      </c>
      <c r="Q112" s="48" t="s">
        <v>635</v>
      </c>
      <c r="R112" s="48" t="s">
        <v>556</v>
      </c>
      <c r="S112" s="4">
        <v>0</v>
      </c>
    </row>
    <row r="113" spans="6:19">
      <c r="F113" s="1" t="s">
        <v>114</v>
      </c>
      <c r="G113" t="str">
        <f t="shared" si="5"/>
        <v>FLO_BND</v>
      </c>
      <c r="H113" t="str">
        <f t="shared" si="6"/>
        <v>UP</v>
      </c>
      <c r="I113">
        <f t="shared" si="7"/>
        <v>1</v>
      </c>
      <c r="J113" s="4">
        <v>2017</v>
      </c>
      <c r="K113" s="4" t="str">
        <f t="shared" si="4"/>
        <v>ELCWIN</v>
      </c>
      <c r="L113" s="4" t="s">
        <v>152</v>
      </c>
      <c r="M113" s="48" t="s">
        <v>636</v>
      </c>
      <c r="N113" s="48" t="s">
        <v>637</v>
      </c>
      <c r="O113" s="48" t="s">
        <v>569</v>
      </c>
      <c r="P113" s="48" t="s">
        <v>638</v>
      </c>
      <c r="Q113" s="48" t="s">
        <v>639</v>
      </c>
      <c r="R113" s="48" t="s">
        <v>640</v>
      </c>
      <c r="S113" s="48" t="s">
        <v>641</v>
      </c>
    </row>
    <row r="114" spans="6:19">
      <c r="F114" s="1" t="s">
        <v>114</v>
      </c>
      <c r="G114" t="str">
        <f t="shared" si="5"/>
        <v>FLO_BND</v>
      </c>
      <c r="H114" t="str">
        <f t="shared" si="6"/>
        <v>UP</v>
      </c>
      <c r="I114">
        <f t="shared" si="7"/>
        <v>1</v>
      </c>
      <c r="J114" s="4">
        <v>2017</v>
      </c>
      <c r="K114" s="4" t="str">
        <f t="shared" si="4"/>
        <v>ELCWOO</v>
      </c>
      <c r="L114" s="4" t="s">
        <v>160</v>
      </c>
      <c r="M114" s="48" t="s">
        <v>642</v>
      </c>
      <c r="N114" s="48" t="s">
        <v>643</v>
      </c>
      <c r="O114" s="4">
        <v>0</v>
      </c>
      <c r="P114" s="48" t="s">
        <v>644</v>
      </c>
      <c r="Q114" s="48" t="s">
        <v>645</v>
      </c>
      <c r="R114" s="48" t="s">
        <v>646</v>
      </c>
      <c r="S114" s="48" t="s">
        <v>647</v>
      </c>
    </row>
    <row r="115" spans="6:19">
      <c r="F115" s="1" t="s">
        <v>114</v>
      </c>
      <c r="G115" t="str">
        <f t="shared" si="5"/>
        <v>FLO_BND</v>
      </c>
      <c r="H115" t="str">
        <f t="shared" si="6"/>
        <v>UP</v>
      </c>
      <c r="I115">
        <f t="shared" si="7"/>
        <v>1</v>
      </c>
      <c r="J115" s="4">
        <v>2018</v>
      </c>
      <c r="K115" s="4" t="str">
        <f t="shared" si="4"/>
        <v>ELCCOH</v>
      </c>
      <c r="L115" s="4" t="s">
        <v>117</v>
      </c>
      <c r="M115" s="48" t="s">
        <v>648</v>
      </c>
      <c r="N115" s="4">
        <v>0</v>
      </c>
      <c r="O115" s="48" t="s">
        <v>649</v>
      </c>
      <c r="P115" s="48" t="s">
        <v>650</v>
      </c>
      <c r="Q115" s="4">
        <v>0</v>
      </c>
      <c r="R115" s="4">
        <v>0</v>
      </c>
      <c r="S115" s="48" t="s">
        <v>651</v>
      </c>
    </row>
    <row r="116" spans="6:19">
      <c r="F116" s="1" t="s">
        <v>114</v>
      </c>
      <c r="G116" t="str">
        <f t="shared" si="5"/>
        <v>FLO_BND</v>
      </c>
      <c r="H116" t="str">
        <f t="shared" si="6"/>
        <v>UP</v>
      </c>
      <c r="I116">
        <f t="shared" si="7"/>
        <v>1</v>
      </c>
      <c r="J116" s="4">
        <v>2018</v>
      </c>
      <c r="K116" s="4" t="str">
        <f t="shared" si="4"/>
        <v>ELCGAS</v>
      </c>
      <c r="L116" s="4" t="s">
        <v>123</v>
      </c>
      <c r="M116" s="48" t="s">
        <v>652</v>
      </c>
      <c r="N116" s="48" t="s">
        <v>653</v>
      </c>
      <c r="O116" s="48" t="s">
        <v>654</v>
      </c>
      <c r="P116" s="48" t="s">
        <v>655</v>
      </c>
      <c r="Q116" s="48" t="s">
        <v>656</v>
      </c>
      <c r="R116" s="48" t="s">
        <v>657</v>
      </c>
      <c r="S116" s="48" t="s">
        <v>658</v>
      </c>
    </row>
    <row r="117" spans="6:19">
      <c r="F117" s="1" t="s">
        <v>114</v>
      </c>
      <c r="G117" t="str">
        <f t="shared" si="5"/>
        <v>FLO_BND</v>
      </c>
      <c r="H117" t="str">
        <f t="shared" si="6"/>
        <v>UP</v>
      </c>
      <c r="I117">
        <f t="shared" si="7"/>
        <v>1</v>
      </c>
      <c r="J117" s="4">
        <v>2018</v>
      </c>
      <c r="K117" s="4" t="str">
        <f t="shared" si="4"/>
        <v>ELCHFO</v>
      </c>
      <c r="L117" s="4" t="s">
        <v>131</v>
      </c>
      <c r="M117" s="48" t="s">
        <v>659</v>
      </c>
      <c r="N117" s="48" t="s">
        <v>660</v>
      </c>
      <c r="O117" s="48" t="s">
        <v>556</v>
      </c>
      <c r="P117" s="48" t="s">
        <v>661</v>
      </c>
      <c r="Q117" s="48" t="s">
        <v>662</v>
      </c>
      <c r="R117" s="48" t="s">
        <v>663</v>
      </c>
      <c r="S117" s="48" t="s">
        <v>664</v>
      </c>
    </row>
    <row r="118" spans="6:19">
      <c r="F118" s="1" t="s">
        <v>114</v>
      </c>
      <c r="G118" t="str">
        <f t="shared" si="5"/>
        <v>FLO_BND</v>
      </c>
      <c r="H118" t="str">
        <f t="shared" si="6"/>
        <v>UP</v>
      </c>
      <c r="I118">
        <f t="shared" si="7"/>
        <v>1</v>
      </c>
      <c r="J118" s="4">
        <v>2018</v>
      </c>
      <c r="K118" s="4" t="str">
        <f t="shared" si="4"/>
        <v>ELCHYD</v>
      </c>
      <c r="L118" s="4" t="s">
        <v>139</v>
      </c>
      <c r="M118" s="48" t="s">
        <v>665</v>
      </c>
      <c r="N118" s="48" t="s">
        <v>666</v>
      </c>
      <c r="O118" s="4">
        <v>12.92656587473</v>
      </c>
      <c r="P118" s="48" t="s">
        <v>667</v>
      </c>
      <c r="Q118" s="48" t="s">
        <v>668</v>
      </c>
      <c r="R118" s="48" t="s">
        <v>669</v>
      </c>
      <c r="S118" s="48" t="s">
        <v>670</v>
      </c>
    </row>
    <row r="119" spans="6:19">
      <c r="F119" s="1" t="s">
        <v>114</v>
      </c>
      <c r="G119" t="str">
        <f t="shared" si="5"/>
        <v>FLO_BND</v>
      </c>
      <c r="H119" t="str">
        <f t="shared" si="6"/>
        <v>UP</v>
      </c>
      <c r="I119">
        <f t="shared" si="7"/>
        <v>1</v>
      </c>
      <c r="J119" s="4">
        <v>2018</v>
      </c>
      <c r="K119" s="4" t="str">
        <f t="shared" si="4"/>
        <v>ELCNUC</v>
      </c>
      <c r="L119" s="4" t="s">
        <v>147</v>
      </c>
      <c r="M119" s="4">
        <v>0</v>
      </c>
      <c r="N119" s="4">
        <v>0</v>
      </c>
      <c r="O119" s="4">
        <v>0</v>
      </c>
      <c r="P119" s="4">
        <v>0</v>
      </c>
      <c r="Q119" s="48" t="s">
        <v>671</v>
      </c>
      <c r="R119" s="4">
        <v>0</v>
      </c>
      <c r="S119" s="48" t="s">
        <v>672</v>
      </c>
    </row>
    <row r="120" spans="6:19">
      <c r="F120" s="1" t="s">
        <v>114</v>
      </c>
      <c r="G120" t="str">
        <f t="shared" si="5"/>
        <v>FLO_BND</v>
      </c>
      <c r="H120" t="str">
        <f t="shared" si="6"/>
        <v>UP</v>
      </c>
      <c r="I120">
        <f t="shared" si="7"/>
        <v>1</v>
      </c>
      <c r="J120" s="4">
        <v>2018</v>
      </c>
      <c r="K120" s="4" t="str">
        <f t="shared" si="4"/>
        <v>ELCSOL</v>
      </c>
      <c r="L120" s="4" t="s">
        <v>151</v>
      </c>
      <c r="M120" s="48" t="s">
        <v>673</v>
      </c>
      <c r="N120" s="48" t="s">
        <v>541</v>
      </c>
      <c r="O120" s="4">
        <v>0</v>
      </c>
      <c r="P120" s="4">
        <v>0</v>
      </c>
      <c r="Q120" s="48" t="s">
        <v>674</v>
      </c>
      <c r="R120" s="48" t="s">
        <v>556</v>
      </c>
      <c r="S120" s="4">
        <v>0</v>
      </c>
    </row>
    <row r="121" spans="6:19">
      <c r="F121" s="1" t="s">
        <v>114</v>
      </c>
      <c r="G121" t="str">
        <f t="shared" si="5"/>
        <v>FLO_BND</v>
      </c>
      <c r="H121" t="str">
        <f t="shared" si="6"/>
        <v>UP</v>
      </c>
      <c r="I121">
        <f t="shared" si="7"/>
        <v>1</v>
      </c>
      <c r="J121" s="4">
        <v>2018</v>
      </c>
      <c r="K121" s="4" t="str">
        <f t="shared" si="4"/>
        <v>ELCWIN</v>
      </c>
      <c r="L121" s="4" t="s">
        <v>152</v>
      </c>
      <c r="M121" s="48" t="s">
        <v>230</v>
      </c>
      <c r="N121" s="48" t="s">
        <v>675</v>
      </c>
      <c r="O121" s="48" t="s">
        <v>676</v>
      </c>
      <c r="P121" s="48" t="s">
        <v>316</v>
      </c>
      <c r="Q121" s="48" t="s">
        <v>677</v>
      </c>
      <c r="R121" s="48" t="s">
        <v>678</v>
      </c>
      <c r="S121" s="48" t="s">
        <v>679</v>
      </c>
    </row>
    <row r="122" spans="6:19">
      <c r="F122" s="1" t="s">
        <v>114</v>
      </c>
      <c r="G122" t="str">
        <f t="shared" si="5"/>
        <v>FLO_BND</v>
      </c>
      <c r="H122" t="str">
        <f t="shared" si="6"/>
        <v>UP</v>
      </c>
      <c r="I122">
        <f t="shared" si="7"/>
        <v>1</v>
      </c>
      <c r="J122" s="4">
        <v>2018</v>
      </c>
      <c r="K122" s="4" t="str">
        <f t="shared" si="4"/>
        <v>ELCWOO</v>
      </c>
      <c r="L122" s="4" t="s">
        <v>160</v>
      </c>
      <c r="M122" s="4">
        <v>6.613124550036</v>
      </c>
      <c r="N122" s="48" t="s">
        <v>680</v>
      </c>
      <c r="O122" s="48" t="s">
        <v>350</v>
      </c>
      <c r="P122" s="48" t="s">
        <v>681</v>
      </c>
      <c r="Q122" s="48" t="s">
        <v>682</v>
      </c>
      <c r="R122" s="48" t="s">
        <v>683</v>
      </c>
      <c r="S122" s="48" t="s">
        <v>684</v>
      </c>
    </row>
    <row r="123" spans="6:19">
      <c r="F123" s="1" t="s">
        <v>114</v>
      </c>
      <c r="G123" t="str">
        <f t="shared" si="5"/>
        <v>FLO_BND</v>
      </c>
      <c r="H123" t="str">
        <f t="shared" si="6"/>
        <v>UP</v>
      </c>
      <c r="I123">
        <f t="shared" si="7"/>
        <v>1</v>
      </c>
      <c r="J123" s="4">
        <v>2019</v>
      </c>
      <c r="K123" s="4" t="str">
        <f t="shared" si="4"/>
        <v>ELCCOH</v>
      </c>
      <c r="L123" s="4" t="s">
        <v>117</v>
      </c>
      <c r="M123" s="48" t="s">
        <v>685</v>
      </c>
      <c r="N123" s="4">
        <v>0</v>
      </c>
      <c r="O123" s="48" t="s">
        <v>686</v>
      </c>
      <c r="P123" s="4">
        <v>0</v>
      </c>
      <c r="Q123" s="4">
        <v>0</v>
      </c>
      <c r="R123" s="4">
        <v>0</v>
      </c>
      <c r="S123" s="48" t="s">
        <v>687</v>
      </c>
    </row>
    <row r="124" spans="6:19">
      <c r="F124" s="1" t="s">
        <v>114</v>
      </c>
      <c r="G124" t="str">
        <f t="shared" si="5"/>
        <v>FLO_BND</v>
      </c>
      <c r="H124" t="str">
        <f t="shared" si="6"/>
        <v>UP</v>
      </c>
      <c r="I124">
        <f t="shared" si="7"/>
        <v>1</v>
      </c>
      <c r="J124" s="4">
        <v>2019</v>
      </c>
      <c r="K124" s="4" t="str">
        <f t="shared" si="4"/>
        <v>ELCGAS</v>
      </c>
      <c r="L124" s="4" t="s">
        <v>123</v>
      </c>
      <c r="M124" s="48" t="s">
        <v>688</v>
      </c>
      <c r="N124" s="48" t="s">
        <v>689</v>
      </c>
      <c r="O124" s="48" t="s">
        <v>690</v>
      </c>
      <c r="P124" s="48" t="s">
        <v>691</v>
      </c>
      <c r="Q124" s="48" t="s">
        <v>692</v>
      </c>
      <c r="R124" s="48" t="s">
        <v>693</v>
      </c>
      <c r="S124" s="48" t="s">
        <v>694</v>
      </c>
    </row>
    <row r="125" spans="6:19">
      <c r="F125" s="1" t="s">
        <v>114</v>
      </c>
      <c r="G125" t="str">
        <f t="shared" si="5"/>
        <v>FLO_BND</v>
      </c>
      <c r="H125" t="str">
        <f t="shared" si="6"/>
        <v>UP</v>
      </c>
      <c r="I125">
        <f t="shared" si="7"/>
        <v>1</v>
      </c>
      <c r="J125" s="4">
        <v>2019</v>
      </c>
      <c r="K125" s="4" t="str">
        <f t="shared" si="4"/>
        <v>ELCHFO</v>
      </c>
      <c r="L125" s="4" t="s">
        <v>131</v>
      </c>
      <c r="M125" s="48" t="s">
        <v>695</v>
      </c>
      <c r="N125" s="48" t="s">
        <v>696</v>
      </c>
      <c r="O125" s="48" t="s">
        <v>556</v>
      </c>
      <c r="P125" s="48" t="s">
        <v>697</v>
      </c>
      <c r="Q125" s="48" t="s">
        <v>698</v>
      </c>
      <c r="R125" s="48" t="s">
        <v>699</v>
      </c>
      <c r="S125" s="48" t="s">
        <v>700</v>
      </c>
    </row>
    <row r="126" spans="6:19">
      <c r="F126" s="1" t="s">
        <v>114</v>
      </c>
      <c r="G126" t="str">
        <f t="shared" si="5"/>
        <v>FLO_BND</v>
      </c>
      <c r="H126" t="str">
        <f t="shared" si="6"/>
        <v>UP</v>
      </c>
      <c r="I126">
        <f t="shared" si="7"/>
        <v>1</v>
      </c>
      <c r="J126" s="4">
        <v>2019</v>
      </c>
      <c r="K126" s="4" t="str">
        <f t="shared" si="4"/>
        <v>ELCHYD</v>
      </c>
      <c r="L126" s="4" t="s">
        <v>139</v>
      </c>
      <c r="M126" s="48" t="s">
        <v>701</v>
      </c>
      <c r="N126" s="48" t="s">
        <v>702</v>
      </c>
      <c r="O126" s="48" t="s">
        <v>703</v>
      </c>
      <c r="P126" s="48" t="s">
        <v>704</v>
      </c>
      <c r="Q126" s="48" t="s">
        <v>705</v>
      </c>
      <c r="R126" s="48" t="s">
        <v>706</v>
      </c>
      <c r="S126" s="48" t="s">
        <v>707</v>
      </c>
    </row>
    <row r="127" spans="6:19">
      <c r="F127" s="1" t="s">
        <v>114</v>
      </c>
      <c r="G127" t="str">
        <f t="shared" si="5"/>
        <v>FLO_BND</v>
      </c>
      <c r="H127" t="str">
        <f t="shared" si="6"/>
        <v>UP</v>
      </c>
      <c r="I127">
        <f t="shared" si="7"/>
        <v>1</v>
      </c>
      <c r="J127" s="4">
        <v>2019</v>
      </c>
      <c r="K127" s="4" t="str">
        <f t="shared" si="4"/>
        <v>ELCNUC</v>
      </c>
      <c r="L127" s="4" t="s">
        <v>147</v>
      </c>
      <c r="M127" s="4">
        <v>0</v>
      </c>
      <c r="N127" s="4">
        <v>0</v>
      </c>
      <c r="O127" s="4">
        <v>0</v>
      </c>
      <c r="P127" s="4">
        <v>0</v>
      </c>
      <c r="Q127" s="48" t="s">
        <v>708</v>
      </c>
      <c r="R127" s="4">
        <v>0</v>
      </c>
      <c r="S127" s="48" t="s">
        <v>709</v>
      </c>
    </row>
    <row r="128" spans="6:19">
      <c r="F128" s="1" t="s">
        <v>114</v>
      </c>
      <c r="G128" t="str">
        <f t="shared" si="5"/>
        <v>FLO_BND</v>
      </c>
      <c r="H128" t="str">
        <f t="shared" si="6"/>
        <v>UP</v>
      </c>
      <c r="I128">
        <f t="shared" si="7"/>
        <v>1</v>
      </c>
      <c r="J128" s="4">
        <v>2019</v>
      </c>
      <c r="K128" s="4" t="str">
        <f t="shared" si="4"/>
        <v>ELCSOL</v>
      </c>
      <c r="L128" s="4" t="s">
        <v>151</v>
      </c>
      <c r="M128" s="48" t="s">
        <v>710</v>
      </c>
      <c r="N128" s="48" t="s">
        <v>541</v>
      </c>
      <c r="O128" s="4">
        <v>0</v>
      </c>
      <c r="P128" s="4">
        <v>0</v>
      </c>
      <c r="Q128" s="48" t="s">
        <v>711</v>
      </c>
      <c r="R128" s="48" t="s">
        <v>556</v>
      </c>
      <c r="S128" s="4">
        <v>0</v>
      </c>
    </row>
    <row r="129" spans="6:19">
      <c r="F129" s="1" t="s">
        <v>114</v>
      </c>
      <c r="G129" t="str">
        <f t="shared" si="5"/>
        <v>FLO_BND</v>
      </c>
      <c r="H129" t="str">
        <f t="shared" si="6"/>
        <v>UP</v>
      </c>
      <c r="I129">
        <f t="shared" si="7"/>
        <v>1</v>
      </c>
      <c r="J129" s="4">
        <v>2019</v>
      </c>
      <c r="K129" s="4" t="str">
        <f t="shared" si="4"/>
        <v>ELCWIN</v>
      </c>
      <c r="L129" s="4" t="s">
        <v>152</v>
      </c>
      <c r="M129" s="48" t="s">
        <v>712</v>
      </c>
      <c r="N129" s="48" t="s">
        <v>713</v>
      </c>
      <c r="O129" s="48" t="s">
        <v>714</v>
      </c>
      <c r="P129" s="48" t="s">
        <v>715</v>
      </c>
      <c r="Q129" s="48" t="s">
        <v>716</v>
      </c>
      <c r="R129" s="48" t="s">
        <v>717</v>
      </c>
      <c r="S129" s="48" t="s">
        <v>718</v>
      </c>
    </row>
    <row r="130" spans="6:19">
      <c r="F130" s="1" t="s">
        <v>114</v>
      </c>
      <c r="G130" t="str">
        <f t="shared" si="5"/>
        <v>FLO_BND</v>
      </c>
      <c r="H130" t="str">
        <f t="shared" si="6"/>
        <v>UP</v>
      </c>
      <c r="I130">
        <f t="shared" si="7"/>
        <v>1</v>
      </c>
      <c r="J130" s="4">
        <v>2019</v>
      </c>
      <c r="K130" s="4" t="str">
        <f t="shared" si="4"/>
        <v>ELCWOO</v>
      </c>
      <c r="L130" s="4" t="s">
        <v>160</v>
      </c>
      <c r="M130" s="48" t="s">
        <v>719</v>
      </c>
      <c r="N130" s="48" t="s">
        <v>720</v>
      </c>
      <c r="O130" s="48" t="s">
        <v>721</v>
      </c>
      <c r="P130" s="48" t="s">
        <v>566</v>
      </c>
      <c r="Q130" s="48" t="s">
        <v>722</v>
      </c>
      <c r="R130" s="48" t="s">
        <v>723</v>
      </c>
      <c r="S130" s="48" t="s">
        <v>724</v>
      </c>
    </row>
    <row r="131" spans="6:19">
      <c r="F131" s="1" t="s">
        <v>114</v>
      </c>
      <c r="G131" t="str">
        <f t="shared" si="5"/>
        <v>FLO_BND</v>
      </c>
      <c r="H131" t="str">
        <f t="shared" si="6"/>
        <v>UP</v>
      </c>
      <c r="I131">
        <f t="shared" si="7"/>
        <v>1</v>
      </c>
      <c r="J131" s="4">
        <v>2020</v>
      </c>
      <c r="K131" s="4" t="str">
        <f t="shared" si="4"/>
        <v>ELCCOH</v>
      </c>
      <c r="L131" s="4" t="s">
        <v>117</v>
      </c>
      <c r="M131" s="48" t="s">
        <v>725</v>
      </c>
      <c r="N131" s="4">
        <v>0</v>
      </c>
      <c r="O131" s="48" t="s">
        <v>726</v>
      </c>
      <c r="P131" s="4">
        <v>0</v>
      </c>
      <c r="Q131" s="4">
        <v>0</v>
      </c>
      <c r="R131" s="4">
        <v>0</v>
      </c>
      <c r="S131" s="48" t="s">
        <v>727</v>
      </c>
    </row>
    <row r="132" spans="6:19">
      <c r="F132" s="1" t="s">
        <v>114</v>
      </c>
      <c r="G132" t="str">
        <f t="shared" si="5"/>
        <v>FLO_BND</v>
      </c>
      <c r="H132" t="str">
        <f t="shared" si="6"/>
        <v>UP</v>
      </c>
      <c r="I132">
        <f t="shared" si="7"/>
        <v>1</v>
      </c>
      <c r="J132" s="4">
        <v>2020</v>
      </c>
      <c r="K132" s="4" t="str">
        <f t="shared" si="4"/>
        <v>ELCGAS</v>
      </c>
      <c r="L132" s="4" t="s">
        <v>123</v>
      </c>
      <c r="M132" s="48" t="s">
        <v>728</v>
      </c>
      <c r="N132" s="48" t="s">
        <v>729</v>
      </c>
      <c r="O132" s="48" t="s">
        <v>730</v>
      </c>
      <c r="P132" s="48" t="s">
        <v>731</v>
      </c>
      <c r="Q132" s="48" t="s">
        <v>732</v>
      </c>
      <c r="R132" s="48" t="s">
        <v>733</v>
      </c>
      <c r="S132" s="48" t="s">
        <v>734</v>
      </c>
    </row>
    <row r="133" spans="6:19">
      <c r="F133" s="1" t="s">
        <v>114</v>
      </c>
      <c r="G133" t="str">
        <f t="shared" si="5"/>
        <v>FLO_BND</v>
      </c>
      <c r="H133" t="str">
        <f t="shared" si="6"/>
        <v>UP</v>
      </c>
      <c r="I133">
        <f t="shared" si="7"/>
        <v>1</v>
      </c>
      <c r="J133" s="4">
        <v>2020</v>
      </c>
      <c r="K133" s="4" t="str">
        <f t="shared" si="4"/>
        <v>ELCHFO</v>
      </c>
      <c r="L133" s="4" t="s">
        <v>131</v>
      </c>
      <c r="M133" s="48" t="s">
        <v>735</v>
      </c>
      <c r="N133" s="48" t="s">
        <v>736</v>
      </c>
      <c r="O133" s="48" t="s">
        <v>737</v>
      </c>
      <c r="P133" s="48" t="s">
        <v>738</v>
      </c>
      <c r="Q133" s="48" t="s">
        <v>739</v>
      </c>
      <c r="R133" s="48" t="s">
        <v>740</v>
      </c>
      <c r="S133" s="48" t="s">
        <v>741</v>
      </c>
    </row>
    <row r="134" spans="6:19">
      <c r="F134" s="1" t="s">
        <v>114</v>
      </c>
      <c r="G134" t="str">
        <f t="shared" si="5"/>
        <v>FLO_BND</v>
      </c>
      <c r="H134" t="str">
        <f t="shared" si="6"/>
        <v>UP</v>
      </c>
      <c r="I134">
        <f t="shared" si="7"/>
        <v>1</v>
      </c>
      <c r="J134" s="4">
        <v>2020</v>
      </c>
      <c r="K134" s="4" t="str">
        <f t="shared" si="4"/>
        <v>ELCHYD</v>
      </c>
      <c r="L134" s="4" t="s">
        <v>139</v>
      </c>
      <c r="M134" s="48" t="s">
        <v>742</v>
      </c>
      <c r="N134" s="48" t="s">
        <v>743</v>
      </c>
      <c r="O134" s="48" t="s">
        <v>744</v>
      </c>
      <c r="P134" s="48" t="s">
        <v>745</v>
      </c>
      <c r="Q134" s="48" t="s">
        <v>746</v>
      </c>
      <c r="R134" s="48" t="s">
        <v>747</v>
      </c>
      <c r="S134" s="48" t="s">
        <v>748</v>
      </c>
    </row>
    <row r="135" spans="6:19">
      <c r="F135" s="1" t="s">
        <v>114</v>
      </c>
      <c r="G135" t="str">
        <f t="shared" si="5"/>
        <v>FLO_BND</v>
      </c>
      <c r="H135" t="str">
        <f t="shared" si="6"/>
        <v>UP</v>
      </c>
      <c r="I135">
        <f t="shared" si="7"/>
        <v>1</v>
      </c>
      <c r="J135" s="4">
        <v>2020</v>
      </c>
      <c r="K135" s="4" t="str">
        <f t="shared" si="4"/>
        <v>ELCNUC</v>
      </c>
      <c r="L135" s="4" t="s">
        <v>147</v>
      </c>
      <c r="M135" s="4">
        <v>0</v>
      </c>
      <c r="N135" s="4">
        <v>0</v>
      </c>
      <c r="O135" s="4">
        <v>0</v>
      </c>
      <c r="P135" s="4">
        <v>0</v>
      </c>
      <c r="Q135" s="48" t="s">
        <v>749</v>
      </c>
      <c r="R135" s="4">
        <v>0</v>
      </c>
      <c r="S135" s="48" t="s">
        <v>750</v>
      </c>
    </row>
    <row r="136" spans="6:19">
      <c r="F136" s="1" t="s">
        <v>114</v>
      </c>
      <c r="G136" t="str">
        <f t="shared" si="5"/>
        <v>FLO_BND</v>
      </c>
      <c r="H136" t="str">
        <f t="shared" si="6"/>
        <v>UP</v>
      </c>
      <c r="I136">
        <f t="shared" si="7"/>
        <v>1</v>
      </c>
      <c r="J136" s="4">
        <v>2020</v>
      </c>
      <c r="K136" s="4" t="str">
        <f t="shared" si="4"/>
        <v>ELCSOL</v>
      </c>
      <c r="L136" s="4" t="s">
        <v>151</v>
      </c>
      <c r="M136" s="48" t="s">
        <v>751</v>
      </c>
      <c r="N136" s="48" t="s">
        <v>752</v>
      </c>
      <c r="O136" s="48" t="s">
        <v>753</v>
      </c>
      <c r="P136" s="48" t="s">
        <v>754</v>
      </c>
      <c r="Q136" s="48" t="s">
        <v>755</v>
      </c>
      <c r="R136" s="48" t="s">
        <v>756</v>
      </c>
      <c r="S136" s="48" t="s">
        <v>757</v>
      </c>
    </row>
    <row r="137" spans="6:19">
      <c r="F137" s="1" t="s">
        <v>114</v>
      </c>
      <c r="G137" t="str">
        <f t="shared" si="5"/>
        <v>FLO_BND</v>
      </c>
      <c r="H137" t="str">
        <f t="shared" si="6"/>
        <v>UP</v>
      </c>
      <c r="I137">
        <f t="shared" si="7"/>
        <v>1</v>
      </c>
      <c r="J137" s="4">
        <v>2020</v>
      </c>
      <c r="K137" s="4" t="str">
        <f t="shared" si="4"/>
        <v>ELCWIN</v>
      </c>
      <c r="L137" s="4" t="s">
        <v>152</v>
      </c>
      <c r="M137" s="48" t="s">
        <v>758</v>
      </c>
      <c r="N137" s="48" t="s">
        <v>759</v>
      </c>
      <c r="O137" s="48" t="s">
        <v>760</v>
      </c>
      <c r="P137" s="48" t="s">
        <v>761</v>
      </c>
      <c r="Q137" s="48" t="s">
        <v>762</v>
      </c>
      <c r="R137" s="48" t="s">
        <v>763</v>
      </c>
      <c r="S137" s="48" t="s">
        <v>764</v>
      </c>
    </row>
    <row r="138" spans="6:19">
      <c r="F138" s="1" t="s">
        <v>114</v>
      </c>
      <c r="G138" t="str">
        <f t="shared" si="5"/>
        <v>FLO_BND</v>
      </c>
      <c r="H138" t="str">
        <f t="shared" si="6"/>
        <v>UP</v>
      </c>
      <c r="I138">
        <f t="shared" si="7"/>
        <v>1</v>
      </c>
      <c r="J138" s="4">
        <v>2020</v>
      </c>
      <c r="K138" s="4" t="str">
        <f t="shared" si="4"/>
        <v>ELCWOO</v>
      </c>
      <c r="L138" s="4" t="s">
        <v>160</v>
      </c>
      <c r="M138" s="48" t="s">
        <v>765</v>
      </c>
      <c r="N138" s="48" t="s">
        <v>766</v>
      </c>
      <c r="O138" s="48" t="s">
        <v>767</v>
      </c>
      <c r="P138" s="48" t="s">
        <v>768</v>
      </c>
      <c r="Q138" s="48" t="s">
        <v>769</v>
      </c>
      <c r="R138" s="48" t="s">
        <v>770</v>
      </c>
      <c r="S138" s="48" t="s">
        <v>771</v>
      </c>
    </row>
    <row r="139" spans="6:19">
      <c r="F139" s="1" t="s">
        <v>114</v>
      </c>
      <c r="G139" t="str">
        <f t="shared" si="5"/>
        <v>FLO_BND</v>
      </c>
      <c r="H139" t="str">
        <f t="shared" si="6"/>
        <v>UP</v>
      </c>
      <c r="I139">
        <f t="shared" si="7"/>
        <v>1</v>
      </c>
      <c r="J139" s="4">
        <v>2021</v>
      </c>
      <c r="K139" s="4" t="str">
        <f t="shared" si="4"/>
        <v>ELCCOH</v>
      </c>
      <c r="L139" s="4" t="s">
        <v>117</v>
      </c>
      <c r="M139" s="48" t="s">
        <v>772</v>
      </c>
      <c r="N139" s="4">
        <v>0</v>
      </c>
      <c r="O139" s="48" t="s">
        <v>773</v>
      </c>
      <c r="P139" s="4">
        <v>0</v>
      </c>
      <c r="Q139" s="4">
        <v>0</v>
      </c>
      <c r="R139" s="4">
        <v>0</v>
      </c>
      <c r="S139" s="48" t="s">
        <v>774</v>
      </c>
    </row>
    <row r="140" spans="6:19">
      <c r="F140" s="1" t="s">
        <v>114</v>
      </c>
      <c r="G140" t="str">
        <f t="shared" si="5"/>
        <v>FLO_BND</v>
      </c>
      <c r="H140" t="str">
        <f t="shared" si="6"/>
        <v>UP</v>
      </c>
      <c r="I140">
        <f t="shared" si="7"/>
        <v>1</v>
      </c>
      <c r="J140" s="4">
        <v>2021</v>
      </c>
      <c r="K140" s="4" t="str">
        <f t="shared" ref="K140:K203" si="8">L140</f>
        <v>ELCGAS</v>
      </c>
      <c r="L140" s="4" t="s">
        <v>123</v>
      </c>
      <c r="M140" s="48" t="s">
        <v>775</v>
      </c>
      <c r="N140" s="48" t="s">
        <v>776</v>
      </c>
      <c r="O140" s="48" t="s">
        <v>777</v>
      </c>
      <c r="P140" s="48" t="s">
        <v>778</v>
      </c>
      <c r="Q140" s="48" t="s">
        <v>779</v>
      </c>
      <c r="R140" s="48" t="s">
        <v>780</v>
      </c>
      <c r="S140" s="48" t="s">
        <v>781</v>
      </c>
    </row>
    <row r="141" spans="6:19">
      <c r="F141" s="1" t="s">
        <v>114</v>
      </c>
      <c r="G141" t="str">
        <f t="shared" ref="G141:G204" si="9">G140</f>
        <v>FLO_BND</v>
      </c>
      <c r="H141" t="str">
        <f t="shared" ref="H141:H204" si="10">H140</f>
        <v>UP</v>
      </c>
      <c r="I141">
        <f t="shared" ref="I141:I204" si="11">I140</f>
        <v>1</v>
      </c>
      <c r="J141" s="4">
        <v>2021</v>
      </c>
      <c r="K141" s="4" t="str">
        <f t="shared" si="8"/>
        <v>ELCHFO</v>
      </c>
      <c r="L141" s="4" t="s">
        <v>131</v>
      </c>
      <c r="M141" s="48" t="s">
        <v>735</v>
      </c>
      <c r="N141" s="48" t="s">
        <v>782</v>
      </c>
      <c r="O141" s="48" t="s">
        <v>737</v>
      </c>
      <c r="P141" s="48" t="s">
        <v>783</v>
      </c>
      <c r="Q141" s="48" t="s">
        <v>784</v>
      </c>
      <c r="R141" s="48" t="s">
        <v>785</v>
      </c>
      <c r="S141" s="48" t="s">
        <v>786</v>
      </c>
    </row>
    <row r="142" spans="6:19">
      <c r="F142" s="1" t="s">
        <v>114</v>
      </c>
      <c r="G142" t="str">
        <f t="shared" si="9"/>
        <v>FLO_BND</v>
      </c>
      <c r="H142" t="str">
        <f t="shared" si="10"/>
        <v>UP</v>
      </c>
      <c r="I142">
        <f t="shared" si="11"/>
        <v>1</v>
      </c>
      <c r="J142" s="4">
        <v>2021</v>
      </c>
      <c r="K142" s="4" t="str">
        <f t="shared" si="8"/>
        <v>ELCHYD</v>
      </c>
      <c r="L142" s="4" t="s">
        <v>139</v>
      </c>
      <c r="M142" s="48" t="s">
        <v>787</v>
      </c>
      <c r="N142" s="48" t="s">
        <v>788</v>
      </c>
      <c r="O142" s="48" t="s">
        <v>789</v>
      </c>
      <c r="P142" s="48" t="s">
        <v>790</v>
      </c>
      <c r="Q142" s="48" t="s">
        <v>791</v>
      </c>
      <c r="R142" s="48" t="s">
        <v>792</v>
      </c>
      <c r="S142" s="48" t="s">
        <v>793</v>
      </c>
    </row>
    <row r="143" spans="6:19">
      <c r="F143" s="1" t="s">
        <v>114</v>
      </c>
      <c r="G143" t="str">
        <f t="shared" si="9"/>
        <v>FLO_BND</v>
      </c>
      <c r="H143" t="str">
        <f t="shared" si="10"/>
        <v>UP</v>
      </c>
      <c r="I143">
        <f t="shared" si="11"/>
        <v>1</v>
      </c>
      <c r="J143" s="4">
        <v>2021</v>
      </c>
      <c r="K143" s="4" t="str">
        <f t="shared" si="8"/>
        <v>ELCNUC</v>
      </c>
      <c r="L143" s="4" t="s">
        <v>147</v>
      </c>
      <c r="M143" s="4">
        <v>0</v>
      </c>
      <c r="N143" s="4">
        <v>0</v>
      </c>
      <c r="O143" s="4">
        <v>0</v>
      </c>
      <c r="P143" s="4">
        <v>0</v>
      </c>
      <c r="Q143" s="48" t="s">
        <v>794</v>
      </c>
      <c r="R143" s="4">
        <v>0</v>
      </c>
      <c r="S143" s="48" t="s">
        <v>795</v>
      </c>
    </row>
    <row r="144" spans="6:19">
      <c r="F144" s="1" t="s">
        <v>114</v>
      </c>
      <c r="G144" t="str">
        <f t="shared" si="9"/>
        <v>FLO_BND</v>
      </c>
      <c r="H144" t="str">
        <f t="shared" si="10"/>
        <v>UP</v>
      </c>
      <c r="I144">
        <f t="shared" si="11"/>
        <v>1</v>
      </c>
      <c r="J144" s="4">
        <v>2021</v>
      </c>
      <c r="K144" s="4" t="str">
        <f t="shared" si="8"/>
        <v>ELCSOL</v>
      </c>
      <c r="L144" s="4" t="s">
        <v>151</v>
      </c>
      <c r="M144" s="48" t="s">
        <v>796</v>
      </c>
      <c r="N144" s="48" t="s">
        <v>797</v>
      </c>
      <c r="O144" s="48" t="s">
        <v>798</v>
      </c>
      <c r="P144" s="48" t="s">
        <v>799</v>
      </c>
      <c r="Q144" s="48" t="s">
        <v>800</v>
      </c>
      <c r="R144" s="48" t="s">
        <v>801</v>
      </c>
      <c r="S144" s="48" t="s">
        <v>757</v>
      </c>
    </row>
    <row r="145" spans="6:19">
      <c r="F145" s="1" t="s">
        <v>114</v>
      </c>
      <c r="G145" t="str">
        <f t="shared" si="9"/>
        <v>FLO_BND</v>
      </c>
      <c r="H145" t="str">
        <f t="shared" si="10"/>
        <v>UP</v>
      </c>
      <c r="I145">
        <f t="shared" si="11"/>
        <v>1</v>
      </c>
      <c r="J145" s="4">
        <v>2021</v>
      </c>
      <c r="K145" s="4" t="str">
        <f t="shared" si="8"/>
        <v>ELCWIN</v>
      </c>
      <c r="L145" s="4" t="s">
        <v>152</v>
      </c>
      <c r="M145" s="48" t="s">
        <v>802</v>
      </c>
      <c r="N145" s="48" t="s">
        <v>803</v>
      </c>
      <c r="O145" s="48" t="s">
        <v>804</v>
      </c>
      <c r="P145" s="48" t="s">
        <v>805</v>
      </c>
      <c r="Q145" s="48" t="s">
        <v>806</v>
      </c>
      <c r="R145" s="48" t="s">
        <v>807</v>
      </c>
      <c r="S145" s="48" t="s">
        <v>808</v>
      </c>
    </row>
    <row r="146" spans="6:19">
      <c r="F146" s="1" t="s">
        <v>114</v>
      </c>
      <c r="G146" t="str">
        <f t="shared" si="9"/>
        <v>FLO_BND</v>
      </c>
      <c r="H146" t="str">
        <f t="shared" si="10"/>
        <v>UP</v>
      </c>
      <c r="I146">
        <f t="shared" si="11"/>
        <v>1</v>
      </c>
      <c r="J146" s="4">
        <v>2021</v>
      </c>
      <c r="K146" s="4" t="str">
        <f t="shared" si="8"/>
        <v>ELCWOO</v>
      </c>
      <c r="L146" s="4" t="s">
        <v>160</v>
      </c>
      <c r="M146" s="48" t="s">
        <v>809</v>
      </c>
      <c r="N146" s="48" t="s">
        <v>810</v>
      </c>
      <c r="O146" s="48" t="s">
        <v>811</v>
      </c>
      <c r="P146" s="48" t="s">
        <v>812</v>
      </c>
      <c r="Q146" s="48" t="s">
        <v>813</v>
      </c>
      <c r="R146" s="48" t="s">
        <v>814</v>
      </c>
      <c r="S146" s="48" t="s">
        <v>815</v>
      </c>
    </row>
    <row r="147" spans="6:19">
      <c r="F147" s="1" t="s">
        <v>114</v>
      </c>
      <c r="G147" t="str">
        <f t="shared" si="9"/>
        <v>FLO_BND</v>
      </c>
      <c r="H147" t="str">
        <f t="shared" si="10"/>
        <v>UP</v>
      </c>
      <c r="I147">
        <f t="shared" si="11"/>
        <v>1</v>
      </c>
      <c r="J147" s="4">
        <v>2022</v>
      </c>
      <c r="K147" s="4" t="str">
        <f t="shared" si="8"/>
        <v>ELCCOH</v>
      </c>
      <c r="L147" s="4" t="s">
        <v>117</v>
      </c>
      <c r="M147" s="48" t="s">
        <v>816</v>
      </c>
      <c r="N147" s="4">
        <v>0</v>
      </c>
      <c r="O147" s="48" t="s">
        <v>817</v>
      </c>
      <c r="P147" s="4">
        <v>0</v>
      </c>
      <c r="Q147" s="4">
        <v>0</v>
      </c>
      <c r="R147" s="4">
        <v>0</v>
      </c>
      <c r="S147" s="48" t="s">
        <v>818</v>
      </c>
    </row>
    <row r="148" spans="6:19">
      <c r="F148" s="1" t="s">
        <v>114</v>
      </c>
      <c r="G148" t="str">
        <f t="shared" si="9"/>
        <v>FLO_BND</v>
      </c>
      <c r="H148" t="str">
        <f t="shared" si="10"/>
        <v>UP</v>
      </c>
      <c r="I148">
        <f t="shared" si="11"/>
        <v>1</v>
      </c>
      <c r="J148" s="4">
        <v>2022</v>
      </c>
      <c r="K148" s="4" t="str">
        <f t="shared" si="8"/>
        <v>ELCGAS</v>
      </c>
      <c r="L148" s="4" t="s">
        <v>123</v>
      </c>
      <c r="M148" s="48" t="s">
        <v>819</v>
      </c>
      <c r="N148" s="48" t="s">
        <v>820</v>
      </c>
      <c r="O148" s="48" t="s">
        <v>821</v>
      </c>
      <c r="P148" s="48" t="s">
        <v>822</v>
      </c>
      <c r="Q148" s="48" t="s">
        <v>823</v>
      </c>
      <c r="R148" s="48" t="s">
        <v>824</v>
      </c>
      <c r="S148" s="48" t="s">
        <v>825</v>
      </c>
    </row>
    <row r="149" spans="6:19">
      <c r="F149" s="1" t="s">
        <v>114</v>
      </c>
      <c r="G149" t="str">
        <f t="shared" si="9"/>
        <v>FLO_BND</v>
      </c>
      <c r="H149" t="str">
        <f t="shared" si="10"/>
        <v>UP</v>
      </c>
      <c r="I149">
        <f t="shared" si="11"/>
        <v>1</v>
      </c>
      <c r="J149" s="4">
        <v>2022</v>
      </c>
      <c r="K149" s="4" t="str">
        <f t="shared" si="8"/>
        <v>ELCHFO</v>
      </c>
      <c r="L149" s="4" t="s">
        <v>131</v>
      </c>
      <c r="M149" s="48" t="s">
        <v>735</v>
      </c>
      <c r="N149" s="48" t="s">
        <v>826</v>
      </c>
      <c r="O149" s="48" t="s">
        <v>737</v>
      </c>
      <c r="P149" s="48" t="s">
        <v>827</v>
      </c>
      <c r="Q149" s="48" t="s">
        <v>739</v>
      </c>
      <c r="R149" s="48" t="s">
        <v>828</v>
      </c>
      <c r="S149" s="48" t="s">
        <v>829</v>
      </c>
    </row>
    <row r="150" spans="6:19">
      <c r="F150" s="1" t="s">
        <v>114</v>
      </c>
      <c r="G150" t="str">
        <f t="shared" si="9"/>
        <v>FLO_BND</v>
      </c>
      <c r="H150" t="str">
        <f t="shared" si="10"/>
        <v>UP</v>
      </c>
      <c r="I150">
        <f t="shared" si="11"/>
        <v>1</v>
      </c>
      <c r="J150" s="4">
        <v>2022</v>
      </c>
      <c r="K150" s="4" t="str">
        <f t="shared" si="8"/>
        <v>ELCHYD</v>
      </c>
      <c r="L150" s="4" t="s">
        <v>139</v>
      </c>
      <c r="M150" s="48" t="s">
        <v>830</v>
      </c>
      <c r="N150" s="48" t="s">
        <v>831</v>
      </c>
      <c r="O150" s="48" t="s">
        <v>832</v>
      </c>
      <c r="P150" s="48" t="s">
        <v>833</v>
      </c>
      <c r="Q150" s="48" t="s">
        <v>834</v>
      </c>
      <c r="R150" s="48" t="s">
        <v>835</v>
      </c>
      <c r="S150" s="48" t="s">
        <v>836</v>
      </c>
    </row>
    <row r="151" spans="6:19">
      <c r="F151" s="1" t="s">
        <v>114</v>
      </c>
      <c r="G151" t="str">
        <f t="shared" si="9"/>
        <v>FLO_BND</v>
      </c>
      <c r="H151" t="str">
        <f t="shared" si="10"/>
        <v>UP</v>
      </c>
      <c r="I151">
        <f t="shared" si="11"/>
        <v>1</v>
      </c>
      <c r="J151" s="4">
        <v>2022</v>
      </c>
      <c r="K151" s="4" t="str">
        <f t="shared" si="8"/>
        <v>ELCNUC</v>
      </c>
      <c r="L151" s="4" t="s">
        <v>147</v>
      </c>
      <c r="M151" s="4">
        <v>0</v>
      </c>
      <c r="N151" s="4">
        <v>0</v>
      </c>
      <c r="O151" s="4">
        <v>0</v>
      </c>
      <c r="P151" s="4">
        <v>0</v>
      </c>
      <c r="Q151" s="48" t="s">
        <v>837</v>
      </c>
      <c r="R151" s="4">
        <v>0</v>
      </c>
      <c r="S151" s="48" t="s">
        <v>838</v>
      </c>
    </row>
    <row r="152" spans="6:19">
      <c r="F152" s="1" t="s">
        <v>114</v>
      </c>
      <c r="G152" t="str">
        <f t="shared" si="9"/>
        <v>FLO_BND</v>
      </c>
      <c r="H152" t="str">
        <f t="shared" si="10"/>
        <v>UP</v>
      </c>
      <c r="I152">
        <f t="shared" si="11"/>
        <v>1</v>
      </c>
      <c r="J152" s="4">
        <v>2022</v>
      </c>
      <c r="K152" s="4" t="str">
        <f t="shared" si="8"/>
        <v>ELCSOL</v>
      </c>
      <c r="L152" s="4" t="s">
        <v>151</v>
      </c>
      <c r="M152" s="48" t="s">
        <v>839</v>
      </c>
      <c r="N152" s="48" t="s">
        <v>840</v>
      </c>
      <c r="O152" s="48" t="s">
        <v>841</v>
      </c>
      <c r="P152" s="48" t="s">
        <v>842</v>
      </c>
      <c r="Q152" s="48" t="s">
        <v>843</v>
      </c>
      <c r="R152" s="48" t="s">
        <v>844</v>
      </c>
      <c r="S152" s="48" t="s">
        <v>757</v>
      </c>
    </row>
    <row r="153" spans="6:19">
      <c r="F153" s="1" t="s">
        <v>114</v>
      </c>
      <c r="G153" t="str">
        <f t="shared" si="9"/>
        <v>FLO_BND</v>
      </c>
      <c r="H153" t="str">
        <f t="shared" si="10"/>
        <v>UP</v>
      </c>
      <c r="I153">
        <f t="shared" si="11"/>
        <v>1</v>
      </c>
      <c r="J153" s="4">
        <v>2022</v>
      </c>
      <c r="K153" s="4" t="str">
        <f t="shared" si="8"/>
        <v>ELCWIN</v>
      </c>
      <c r="L153" s="4" t="s">
        <v>152</v>
      </c>
      <c r="M153" s="48" t="s">
        <v>845</v>
      </c>
      <c r="N153" s="48" t="s">
        <v>846</v>
      </c>
      <c r="O153" s="48" t="s">
        <v>847</v>
      </c>
      <c r="P153" s="48" t="s">
        <v>848</v>
      </c>
      <c r="Q153" s="48" t="s">
        <v>849</v>
      </c>
      <c r="R153" s="48" t="s">
        <v>850</v>
      </c>
      <c r="S153" s="48" t="s">
        <v>851</v>
      </c>
    </row>
    <row r="154" spans="6:19">
      <c r="F154" s="1" t="s">
        <v>114</v>
      </c>
      <c r="G154" t="str">
        <f t="shared" si="9"/>
        <v>FLO_BND</v>
      </c>
      <c r="H154" t="str">
        <f t="shared" si="10"/>
        <v>UP</v>
      </c>
      <c r="I154">
        <f t="shared" si="11"/>
        <v>1</v>
      </c>
      <c r="J154" s="4">
        <v>2022</v>
      </c>
      <c r="K154" s="4" t="str">
        <f t="shared" si="8"/>
        <v>ELCWOO</v>
      </c>
      <c r="L154" s="4" t="s">
        <v>160</v>
      </c>
      <c r="M154" s="48" t="s">
        <v>852</v>
      </c>
      <c r="N154" s="48" t="s">
        <v>853</v>
      </c>
      <c r="O154" s="48" t="s">
        <v>854</v>
      </c>
      <c r="P154" s="48" t="s">
        <v>855</v>
      </c>
      <c r="Q154" s="48" t="s">
        <v>856</v>
      </c>
      <c r="R154" s="48" t="s">
        <v>857</v>
      </c>
      <c r="S154" s="48" t="s">
        <v>858</v>
      </c>
    </row>
    <row r="155" spans="6:19">
      <c r="F155" s="1" t="s">
        <v>114</v>
      </c>
      <c r="G155" t="str">
        <f t="shared" si="9"/>
        <v>FLO_BND</v>
      </c>
      <c r="H155" t="str">
        <f t="shared" si="10"/>
        <v>UP</v>
      </c>
      <c r="I155">
        <f t="shared" si="11"/>
        <v>1</v>
      </c>
      <c r="J155" s="4">
        <v>2023</v>
      </c>
      <c r="K155" s="4" t="str">
        <f t="shared" si="8"/>
        <v>ELCCOH</v>
      </c>
      <c r="L155" s="4" t="s">
        <v>117</v>
      </c>
      <c r="M155" s="48" t="s">
        <v>859</v>
      </c>
      <c r="N155" s="4">
        <v>0</v>
      </c>
      <c r="O155" s="48" t="s">
        <v>860</v>
      </c>
      <c r="P155" s="4">
        <v>0</v>
      </c>
      <c r="Q155" s="4">
        <v>0</v>
      </c>
      <c r="R155" s="4">
        <v>0</v>
      </c>
      <c r="S155" s="48" t="s">
        <v>861</v>
      </c>
    </row>
    <row r="156" spans="6:19">
      <c r="F156" s="1" t="s">
        <v>114</v>
      </c>
      <c r="G156" t="str">
        <f t="shared" si="9"/>
        <v>FLO_BND</v>
      </c>
      <c r="H156" t="str">
        <f t="shared" si="10"/>
        <v>UP</v>
      </c>
      <c r="I156">
        <f t="shared" si="11"/>
        <v>1</v>
      </c>
      <c r="J156" s="4">
        <v>2023</v>
      </c>
      <c r="K156" s="4" t="str">
        <f t="shared" si="8"/>
        <v>ELCGAS</v>
      </c>
      <c r="L156" s="4" t="s">
        <v>123</v>
      </c>
      <c r="M156" s="48" t="s">
        <v>862</v>
      </c>
      <c r="N156" s="48" t="s">
        <v>863</v>
      </c>
      <c r="O156" s="48" t="s">
        <v>864</v>
      </c>
      <c r="P156" s="48" t="s">
        <v>865</v>
      </c>
      <c r="Q156" s="48" t="s">
        <v>866</v>
      </c>
      <c r="R156" s="48" t="s">
        <v>867</v>
      </c>
      <c r="S156" s="48" t="s">
        <v>868</v>
      </c>
    </row>
    <row r="157" spans="6:19">
      <c r="F157" s="1" t="s">
        <v>114</v>
      </c>
      <c r="G157" t="str">
        <f t="shared" si="9"/>
        <v>FLO_BND</v>
      </c>
      <c r="H157" t="str">
        <f t="shared" si="10"/>
        <v>UP</v>
      </c>
      <c r="I157">
        <f t="shared" si="11"/>
        <v>1</v>
      </c>
      <c r="J157" s="4">
        <v>2023</v>
      </c>
      <c r="K157" s="4" t="str">
        <f t="shared" si="8"/>
        <v>ELCHFO</v>
      </c>
      <c r="L157" s="4" t="s">
        <v>131</v>
      </c>
      <c r="M157" s="48" t="s">
        <v>735</v>
      </c>
      <c r="N157" s="48" t="s">
        <v>869</v>
      </c>
      <c r="O157" s="48" t="s">
        <v>737</v>
      </c>
      <c r="P157" s="48" t="s">
        <v>827</v>
      </c>
      <c r="Q157" s="48" t="s">
        <v>739</v>
      </c>
      <c r="R157" s="48" t="s">
        <v>870</v>
      </c>
      <c r="S157" s="48" t="s">
        <v>871</v>
      </c>
    </row>
    <row r="158" spans="6:19">
      <c r="F158" s="1" t="s">
        <v>114</v>
      </c>
      <c r="G158" t="str">
        <f t="shared" si="9"/>
        <v>FLO_BND</v>
      </c>
      <c r="H158" t="str">
        <f t="shared" si="10"/>
        <v>UP</v>
      </c>
      <c r="I158">
        <f t="shared" si="11"/>
        <v>1</v>
      </c>
      <c r="J158" s="4">
        <v>2023</v>
      </c>
      <c r="K158" s="4" t="str">
        <f t="shared" si="8"/>
        <v>ELCHYD</v>
      </c>
      <c r="L158" s="4" t="s">
        <v>139</v>
      </c>
      <c r="M158" s="48" t="s">
        <v>872</v>
      </c>
      <c r="N158" s="48" t="s">
        <v>873</v>
      </c>
      <c r="O158" s="48" t="s">
        <v>874</v>
      </c>
      <c r="P158" s="48" t="s">
        <v>875</v>
      </c>
      <c r="Q158" s="48" t="s">
        <v>876</v>
      </c>
      <c r="R158" s="48" t="s">
        <v>877</v>
      </c>
      <c r="S158" s="48" t="s">
        <v>878</v>
      </c>
    </row>
    <row r="159" spans="6:19">
      <c r="F159" s="1" t="s">
        <v>114</v>
      </c>
      <c r="G159" t="str">
        <f t="shared" si="9"/>
        <v>FLO_BND</v>
      </c>
      <c r="H159" t="str">
        <f t="shared" si="10"/>
        <v>UP</v>
      </c>
      <c r="I159">
        <f t="shared" si="11"/>
        <v>1</v>
      </c>
      <c r="J159" s="4">
        <v>2023</v>
      </c>
      <c r="K159" s="4" t="str">
        <f t="shared" si="8"/>
        <v>ELCNUC</v>
      </c>
      <c r="L159" s="4" t="s">
        <v>147</v>
      </c>
      <c r="M159" s="4">
        <v>0</v>
      </c>
      <c r="N159" s="4">
        <v>0</v>
      </c>
      <c r="O159" s="4">
        <v>0</v>
      </c>
      <c r="P159" s="4">
        <v>0</v>
      </c>
      <c r="Q159" s="48" t="s">
        <v>879</v>
      </c>
      <c r="R159" s="4">
        <v>0</v>
      </c>
      <c r="S159" s="48" t="s">
        <v>880</v>
      </c>
    </row>
    <row r="160" spans="6:19">
      <c r="F160" s="1" t="s">
        <v>114</v>
      </c>
      <c r="G160" t="str">
        <f t="shared" si="9"/>
        <v>FLO_BND</v>
      </c>
      <c r="H160" t="str">
        <f t="shared" si="10"/>
        <v>UP</v>
      </c>
      <c r="I160">
        <f t="shared" si="11"/>
        <v>1</v>
      </c>
      <c r="J160" s="4">
        <v>2023</v>
      </c>
      <c r="K160" s="4" t="str">
        <f t="shared" si="8"/>
        <v>ELCSOL</v>
      </c>
      <c r="L160" s="4" t="s">
        <v>151</v>
      </c>
      <c r="M160" s="48" t="s">
        <v>881</v>
      </c>
      <c r="N160" s="48" t="s">
        <v>882</v>
      </c>
      <c r="O160" s="48" t="s">
        <v>841</v>
      </c>
      <c r="P160" s="48" t="s">
        <v>842</v>
      </c>
      <c r="Q160" s="48" t="s">
        <v>883</v>
      </c>
      <c r="R160" s="48" t="s">
        <v>844</v>
      </c>
      <c r="S160" s="48" t="s">
        <v>757</v>
      </c>
    </row>
    <row r="161" spans="6:19">
      <c r="F161" s="1" t="s">
        <v>114</v>
      </c>
      <c r="G161" t="str">
        <f t="shared" si="9"/>
        <v>FLO_BND</v>
      </c>
      <c r="H161" t="str">
        <f t="shared" si="10"/>
        <v>UP</v>
      </c>
      <c r="I161">
        <f t="shared" si="11"/>
        <v>1</v>
      </c>
      <c r="J161" s="4">
        <v>2023</v>
      </c>
      <c r="K161" s="4" t="str">
        <f t="shared" si="8"/>
        <v>ELCWIN</v>
      </c>
      <c r="L161" s="4" t="s">
        <v>152</v>
      </c>
      <c r="M161" s="48" t="s">
        <v>845</v>
      </c>
      <c r="N161" s="48" t="s">
        <v>846</v>
      </c>
      <c r="O161" s="48" t="s">
        <v>884</v>
      </c>
      <c r="P161" s="48" t="s">
        <v>885</v>
      </c>
      <c r="Q161" s="48" t="s">
        <v>886</v>
      </c>
      <c r="R161" s="48" t="s">
        <v>850</v>
      </c>
      <c r="S161" s="48" t="s">
        <v>887</v>
      </c>
    </row>
    <row r="162" spans="6:19">
      <c r="F162" s="1" t="s">
        <v>114</v>
      </c>
      <c r="G162" t="str">
        <f t="shared" si="9"/>
        <v>FLO_BND</v>
      </c>
      <c r="H162" t="str">
        <f t="shared" si="10"/>
        <v>UP</v>
      </c>
      <c r="I162">
        <f t="shared" si="11"/>
        <v>1</v>
      </c>
      <c r="J162" s="4">
        <v>2023</v>
      </c>
      <c r="K162" s="4" t="str">
        <f t="shared" si="8"/>
        <v>ELCWOO</v>
      </c>
      <c r="L162" s="4" t="s">
        <v>160</v>
      </c>
      <c r="M162" s="48" t="s">
        <v>888</v>
      </c>
      <c r="N162" s="48" t="s">
        <v>889</v>
      </c>
      <c r="O162" s="48" t="s">
        <v>890</v>
      </c>
      <c r="P162" s="48" t="s">
        <v>891</v>
      </c>
      <c r="Q162" s="48" t="s">
        <v>892</v>
      </c>
      <c r="R162" s="48" t="s">
        <v>893</v>
      </c>
      <c r="S162" s="48" t="s">
        <v>894</v>
      </c>
    </row>
    <row r="163" spans="6:19">
      <c r="F163" s="1" t="s">
        <v>114</v>
      </c>
      <c r="G163" t="str">
        <f t="shared" si="9"/>
        <v>FLO_BND</v>
      </c>
      <c r="H163" t="str">
        <f t="shared" si="10"/>
        <v>UP</v>
      </c>
      <c r="I163">
        <f t="shared" si="11"/>
        <v>1</v>
      </c>
      <c r="J163" s="4">
        <v>2024</v>
      </c>
      <c r="K163" s="4" t="str">
        <f t="shared" si="8"/>
        <v>ELCCOH</v>
      </c>
      <c r="L163" s="4" t="s">
        <v>117</v>
      </c>
      <c r="M163" s="4">
        <v>0</v>
      </c>
      <c r="N163" s="4">
        <v>0</v>
      </c>
      <c r="O163" s="48" t="s">
        <v>895</v>
      </c>
      <c r="P163" s="4">
        <v>0</v>
      </c>
      <c r="Q163" s="4">
        <v>0</v>
      </c>
      <c r="R163" s="4">
        <v>0</v>
      </c>
      <c r="S163" s="48" t="s">
        <v>896</v>
      </c>
    </row>
    <row r="164" spans="6:19">
      <c r="F164" s="1" t="s">
        <v>114</v>
      </c>
      <c r="G164" t="str">
        <f t="shared" si="9"/>
        <v>FLO_BND</v>
      </c>
      <c r="H164" t="str">
        <f t="shared" si="10"/>
        <v>UP</v>
      </c>
      <c r="I164">
        <f t="shared" si="11"/>
        <v>1</v>
      </c>
      <c r="J164" s="4">
        <v>2024</v>
      </c>
      <c r="K164" s="4" t="str">
        <f t="shared" si="8"/>
        <v>ELCGAS</v>
      </c>
      <c r="L164" s="4" t="s">
        <v>123</v>
      </c>
      <c r="M164" s="48" t="s">
        <v>897</v>
      </c>
      <c r="N164" s="48" t="s">
        <v>898</v>
      </c>
      <c r="O164" s="48" t="s">
        <v>899</v>
      </c>
      <c r="P164" s="48" t="s">
        <v>900</v>
      </c>
      <c r="Q164" s="48" t="s">
        <v>901</v>
      </c>
      <c r="R164" s="48" t="s">
        <v>902</v>
      </c>
      <c r="S164" s="48" t="s">
        <v>903</v>
      </c>
    </row>
    <row r="165" spans="6:19">
      <c r="F165" s="1" t="s">
        <v>114</v>
      </c>
      <c r="G165" t="str">
        <f t="shared" si="9"/>
        <v>FLO_BND</v>
      </c>
      <c r="H165" t="str">
        <f t="shared" si="10"/>
        <v>UP</v>
      </c>
      <c r="I165">
        <f t="shared" si="11"/>
        <v>1</v>
      </c>
      <c r="J165" s="4">
        <v>2024</v>
      </c>
      <c r="K165" s="4" t="str">
        <f t="shared" si="8"/>
        <v>ELCHFO</v>
      </c>
      <c r="L165" s="4" t="s">
        <v>131</v>
      </c>
      <c r="M165" s="48" t="s">
        <v>904</v>
      </c>
      <c r="N165" s="48" t="s">
        <v>905</v>
      </c>
      <c r="O165" s="48" t="s">
        <v>906</v>
      </c>
      <c r="P165" s="48" t="s">
        <v>907</v>
      </c>
      <c r="Q165" s="48" t="s">
        <v>908</v>
      </c>
      <c r="R165" s="48" t="s">
        <v>909</v>
      </c>
      <c r="S165" s="48" t="s">
        <v>910</v>
      </c>
    </row>
    <row r="166" spans="6:19">
      <c r="F166" s="1" t="s">
        <v>114</v>
      </c>
      <c r="G166" t="str">
        <f t="shared" si="9"/>
        <v>FLO_BND</v>
      </c>
      <c r="H166" t="str">
        <f t="shared" si="10"/>
        <v>UP</v>
      </c>
      <c r="I166">
        <f t="shared" si="11"/>
        <v>1</v>
      </c>
      <c r="J166" s="4">
        <v>2024</v>
      </c>
      <c r="K166" s="4" t="str">
        <f t="shared" si="8"/>
        <v>ELCHYD</v>
      </c>
      <c r="L166" s="4" t="s">
        <v>139</v>
      </c>
      <c r="M166" s="48" t="s">
        <v>872</v>
      </c>
      <c r="N166" s="48" t="s">
        <v>911</v>
      </c>
      <c r="O166" s="48" t="s">
        <v>912</v>
      </c>
      <c r="P166" s="48" t="s">
        <v>913</v>
      </c>
      <c r="Q166" s="48" t="s">
        <v>914</v>
      </c>
      <c r="R166" s="48" t="s">
        <v>915</v>
      </c>
      <c r="S166" s="48" t="s">
        <v>916</v>
      </c>
    </row>
    <row r="167" spans="6:19">
      <c r="F167" s="1" t="s">
        <v>114</v>
      </c>
      <c r="G167" t="str">
        <f t="shared" si="9"/>
        <v>FLO_BND</v>
      </c>
      <c r="H167" t="str">
        <f t="shared" si="10"/>
        <v>UP</v>
      </c>
      <c r="I167">
        <f t="shared" si="11"/>
        <v>1</v>
      </c>
      <c r="J167" s="4">
        <v>2024</v>
      </c>
      <c r="K167" s="4" t="str">
        <f t="shared" si="8"/>
        <v>ELCNUC</v>
      </c>
      <c r="L167" s="4" t="s">
        <v>147</v>
      </c>
      <c r="M167" s="4">
        <v>0</v>
      </c>
      <c r="N167" s="4">
        <v>0</v>
      </c>
      <c r="O167" s="4">
        <v>0</v>
      </c>
      <c r="P167" s="4">
        <v>0</v>
      </c>
      <c r="Q167" s="48" t="s">
        <v>917</v>
      </c>
      <c r="R167" s="4">
        <v>0</v>
      </c>
      <c r="S167" s="48" t="s">
        <v>918</v>
      </c>
    </row>
    <row r="168" spans="6:19">
      <c r="F168" s="1" t="s">
        <v>114</v>
      </c>
      <c r="G168" t="str">
        <f t="shared" si="9"/>
        <v>FLO_BND</v>
      </c>
      <c r="H168" t="str">
        <f t="shared" si="10"/>
        <v>UP</v>
      </c>
      <c r="I168">
        <f t="shared" si="11"/>
        <v>1</v>
      </c>
      <c r="J168" s="4">
        <v>2024</v>
      </c>
      <c r="K168" s="4" t="str">
        <f t="shared" si="8"/>
        <v>ELCSOL</v>
      </c>
      <c r="L168" s="4" t="s">
        <v>151</v>
      </c>
      <c r="M168" s="48" t="s">
        <v>881</v>
      </c>
      <c r="N168" s="48" t="s">
        <v>919</v>
      </c>
      <c r="O168" s="48" t="s">
        <v>841</v>
      </c>
      <c r="P168" s="48" t="s">
        <v>842</v>
      </c>
      <c r="Q168" s="48" t="s">
        <v>920</v>
      </c>
      <c r="R168" s="48" t="s">
        <v>844</v>
      </c>
      <c r="S168" s="48" t="s">
        <v>757</v>
      </c>
    </row>
    <row r="169" spans="6:19">
      <c r="F169" s="1" t="s">
        <v>114</v>
      </c>
      <c r="G169" t="str">
        <f t="shared" si="9"/>
        <v>FLO_BND</v>
      </c>
      <c r="H169" t="str">
        <f t="shared" si="10"/>
        <v>UP</v>
      </c>
      <c r="I169">
        <f t="shared" si="11"/>
        <v>1</v>
      </c>
      <c r="J169" s="4">
        <v>2024</v>
      </c>
      <c r="K169" s="4" t="str">
        <f t="shared" si="8"/>
        <v>ELCWIN</v>
      </c>
      <c r="L169" s="4" t="s">
        <v>152</v>
      </c>
      <c r="M169" s="48" t="s">
        <v>845</v>
      </c>
      <c r="N169" s="48" t="s">
        <v>921</v>
      </c>
      <c r="O169" s="48" t="s">
        <v>922</v>
      </c>
      <c r="P169" s="48" t="s">
        <v>923</v>
      </c>
      <c r="Q169" s="48" t="s">
        <v>924</v>
      </c>
      <c r="R169" s="48" t="s">
        <v>925</v>
      </c>
      <c r="S169" s="48" t="s">
        <v>926</v>
      </c>
    </row>
    <row r="170" spans="6:19">
      <c r="F170" s="1" t="s">
        <v>114</v>
      </c>
      <c r="G170" t="str">
        <f t="shared" si="9"/>
        <v>FLO_BND</v>
      </c>
      <c r="H170" t="str">
        <f t="shared" si="10"/>
        <v>UP</v>
      </c>
      <c r="I170">
        <f t="shared" si="11"/>
        <v>1</v>
      </c>
      <c r="J170" s="4">
        <v>2024</v>
      </c>
      <c r="K170" s="4" t="str">
        <f t="shared" si="8"/>
        <v>ELCWOO</v>
      </c>
      <c r="L170" s="4" t="s">
        <v>160</v>
      </c>
      <c r="M170" s="48" t="s">
        <v>927</v>
      </c>
      <c r="N170" s="48" t="s">
        <v>928</v>
      </c>
      <c r="O170" s="48" t="s">
        <v>929</v>
      </c>
      <c r="P170" s="48" t="s">
        <v>930</v>
      </c>
      <c r="Q170" s="48" t="s">
        <v>931</v>
      </c>
      <c r="R170" s="48" t="s">
        <v>932</v>
      </c>
      <c r="S170" s="48" t="s">
        <v>933</v>
      </c>
    </row>
    <row r="171" spans="6:19">
      <c r="F171" s="1" t="s">
        <v>114</v>
      </c>
      <c r="G171" t="str">
        <f t="shared" si="9"/>
        <v>FLO_BND</v>
      </c>
      <c r="H171" t="str">
        <f t="shared" si="10"/>
        <v>UP</v>
      </c>
      <c r="I171">
        <f t="shared" si="11"/>
        <v>1</v>
      </c>
      <c r="J171" s="4">
        <v>2025</v>
      </c>
      <c r="K171" s="4" t="str">
        <f t="shared" si="8"/>
        <v>ELCCOH</v>
      </c>
      <c r="L171" s="4" t="s">
        <v>117</v>
      </c>
      <c r="M171" s="4">
        <v>0</v>
      </c>
      <c r="N171" s="4">
        <v>0</v>
      </c>
      <c r="O171" s="48" t="s">
        <v>934</v>
      </c>
      <c r="P171" s="4">
        <v>0</v>
      </c>
      <c r="Q171" s="4">
        <v>0</v>
      </c>
      <c r="R171" s="4">
        <v>0</v>
      </c>
      <c r="S171" s="48" t="s">
        <v>935</v>
      </c>
    </row>
    <row r="172" spans="6:19">
      <c r="F172" s="1" t="s">
        <v>114</v>
      </c>
      <c r="G172" t="str">
        <f t="shared" si="9"/>
        <v>FLO_BND</v>
      </c>
      <c r="H172" t="str">
        <f t="shared" si="10"/>
        <v>UP</v>
      </c>
      <c r="I172">
        <f t="shared" si="11"/>
        <v>1</v>
      </c>
      <c r="J172" s="4">
        <v>2025</v>
      </c>
      <c r="K172" s="4" t="str">
        <f t="shared" si="8"/>
        <v>ELCGAS</v>
      </c>
      <c r="L172" s="4" t="s">
        <v>123</v>
      </c>
      <c r="M172" s="48" t="s">
        <v>936</v>
      </c>
      <c r="N172" s="48" t="s">
        <v>937</v>
      </c>
      <c r="O172" s="48" t="s">
        <v>938</v>
      </c>
      <c r="P172" s="48" t="s">
        <v>939</v>
      </c>
      <c r="Q172" s="48" t="s">
        <v>940</v>
      </c>
      <c r="R172" s="4">
        <v>0</v>
      </c>
      <c r="S172" s="48" t="s">
        <v>941</v>
      </c>
    </row>
    <row r="173" spans="6:19">
      <c r="F173" s="1" t="s">
        <v>114</v>
      </c>
      <c r="G173" t="str">
        <f t="shared" si="9"/>
        <v>FLO_BND</v>
      </c>
      <c r="H173" t="str">
        <f t="shared" si="10"/>
        <v>UP</v>
      </c>
      <c r="I173">
        <f t="shared" si="11"/>
        <v>1</v>
      </c>
      <c r="J173" s="4">
        <v>2025</v>
      </c>
      <c r="K173" s="4" t="str">
        <f t="shared" si="8"/>
        <v>ELCHFO</v>
      </c>
      <c r="L173" s="4" t="s">
        <v>131</v>
      </c>
      <c r="M173" s="48" t="s">
        <v>735</v>
      </c>
      <c r="N173" s="48" t="s">
        <v>942</v>
      </c>
      <c r="O173" s="4">
        <v>0</v>
      </c>
      <c r="P173" s="48" t="s">
        <v>827</v>
      </c>
      <c r="Q173" s="48" t="s">
        <v>943</v>
      </c>
      <c r="R173" s="48" t="s">
        <v>944</v>
      </c>
      <c r="S173" s="48" t="s">
        <v>945</v>
      </c>
    </row>
    <row r="174" spans="6:19">
      <c r="F174" s="1" t="s">
        <v>114</v>
      </c>
      <c r="G174" t="str">
        <f t="shared" si="9"/>
        <v>FLO_BND</v>
      </c>
      <c r="H174" t="str">
        <f t="shared" si="10"/>
        <v>UP</v>
      </c>
      <c r="I174">
        <f t="shared" si="11"/>
        <v>1</v>
      </c>
      <c r="J174" s="4">
        <v>2025</v>
      </c>
      <c r="K174" s="4" t="str">
        <f t="shared" si="8"/>
        <v>ELCHYD</v>
      </c>
      <c r="L174" s="4" t="s">
        <v>139</v>
      </c>
      <c r="M174" s="48" t="s">
        <v>872</v>
      </c>
      <c r="N174" s="48" t="s">
        <v>946</v>
      </c>
      <c r="O174" s="48" t="s">
        <v>947</v>
      </c>
      <c r="P174" s="48" t="s">
        <v>948</v>
      </c>
      <c r="Q174" s="48" t="s">
        <v>949</v>
      </c>
      <c r="R174" s="48" t="s">
        <v>950</v>
      </c>
      <c r="S174" s="4">
        <v>174.5643577473</v>
      </c>
    </row>
    <row r="175" spans="6:19">
      <c r="F175" s="1" t="s">
        <v>114</v>
      </c>
      <c r="G175" t="str">
        <f t="shared" si="9"/>
        <v>FLO_BND</v>
      </c>
      <c r="H175" t="str">
        <f t="shared" si="10"/>
        <v>UP</v>
      </c>
      <c r="I175">
        <f t="shared" si="11"/>
        <v>1</v>
      </c>
      <c r="J175" s="4">
        <v>2025</v>
      </c>
      <c r="K175" s="4" t="str">
        <f t="shared" si="8"/>
        <v>ELCNUC</v>
      </c>
      <c r="L175" s="4" t="s">
        <v>147</v>
      </c>
      <c r="M175" s="4">
        <v>0</v>
      </c>
      <c r="N175" s="4">
        <v>0</v>
      </c>
      <c r="O175" s="4">
        <v>0</v>
      </c>
      <c r="P175" s="4">
        <v>0</v>
      </c>
      <c r="Q175" s="48" t="s">
        <v>951</v>
      </c>
      <c r="R175" s="4">
        <v>0</v>
      </c>
      <c r="S175" s="48" t="s">
        <v>952</v>
      </c>
    </row>
    <row r="176" spans="6:19">
      <c r="F176" s="1" t="s">
        <v>114</v>
      </c>
      <c r="G176" t="str">
        <f t="shared" si="9"/>
        <v>FLO_BND</v>
      </c>
      <c r="H176" t="str">
        <f t="shared" si="10"/>
        <v>UP</v>
      </c>
      <c r="I176">
        <f t="shared" si="11"/>
        <v>1</v>
      </c>
      <c r="J176" s="4">
        <v>2025</v>
      </c>
      <c r="K176" s="4" t="str">
        <f t="shared" si="8"/>
        <v>ELCSOL</v>
      </c>
      <c r="L176" s="4" t="s">
        <v>151</v>
      </c>
      <c r="M176" s="48" t="s">
        <v>953</v>
      </c>
      <c r="N176" s="48" t="s">
        <v>954</v>
      </c>
      <c r="O176" s="48" t="s">
        <v>841</v>
      </c>
      <c r="P176" s="48" t="s">
        <v>842</v>
      </c>
      <c r="Q176" s="48" t="s">
        <v>955</v>
      </c>
      <c r="R176" s="48" t="s">
        <v>844</v>
      </c>
      <c r="S176" s="48" t="s">
        <v>956</v>
      </c>
    </row>
    <row r="177" spans="6:19">
      <c r="F177" s="1" t="s">
        <v>114</v>
      </c>
      <c r="G177" t="str">
        <f t="shared" si="9"/>
        <v>FLO_BND</v>
      </c>
      <c r="H177" t="str">
        <f t="shared" si="10"/>
        <v>UP</v>
      </c>
      <c r="I177">
        <f t="shared" si="11"/>
        <v>1</v>
      </c>
      <c r="J177" s="4">
        <v>2025</v>
      </c>
      <c r="K177" s="4" t="str">
        <f t="shared" si="8"/>
        <v>ELCWIN</v>
      </c>
      <c r="L177" s="4" t="s">
        <v>152</v>
      </c>
      <c r="M177" s="48" t="s">
        <v>845</v>
      </c>
      <c r="N177" s="48" t="s">
        <v>957</v>
      </c>
      <c r="O177" s="48" t="s">
        <v>958</v>
      </c>
      <c r="P177" s="48" t="s">
        <v>959</v>
      </c>
      <c r="Q177" s="48" t="s">
        <v>960</v>
      </c>
      <c r="R177" s="48" t="s">
        <v>961</v>
      </c>
      <c r="S177" s="48" t="s">
        <v>962</v>
      </c>
    </row>
    <row r="178" spans="6:19">
      <c r="F178" s="1" t="s">
        <v>114</v>
      </c>
      <c r="G178" t="str">
        <f t="shared" si="9"/>
        <v>FLO_BND</v>
      </c>
      <c r="H178" t="str">
        <f t="shared" si="10"/>
        <v>UP</v>
      </c>
      <c r="I178">
        <f t="shared" si="11"/>
        <v>1</v>
      </c>
      <c r="J178" s="4">
        <v>2025</v>
      </c>
      <c r="K178" s="4" t="str">
        <f t="shared" si="8"/>
        <v>ELCWOO</v>
      </c>
      <c r="L178" s="4" t="s">
        <v>160</v>
      </c>
      <c r="M178" s="48" t="s">
        <v>963</v>
      </c>
      <c r="N178" s="48" t="s">
        <v>964</v>
      </c>
      <c r="O178" s="48" t="s">
        <v>965</v>
      </c>
      <c r="P178" s="48" t="s">
        <v>966</v>
      </c>
      <c r="Q178" s="48" t="s">
        <v>967</v>
      </c>
      <c r="R178" s="48" t="s">
        <v>968</v>
      </c>
      <c r="S178" s="48" t="s">
        <v>969</v>
      </c>
    </row>
    <row r="179" spans="6:19">
      <c r="F179" s="1" t="s">
        <v>114</v>
      </c>
      <c r="G179" t="str">
        <f t="shared" si="9"/>
        <v>FLO_BND</v>
      </c>
      <c r="H179" t="str">
        <f t="shared" si="10"/>
        <v>UP</v>
      </c>
      <c r="I179">
        <f t="shared" si="11"/>
        <v>1</v>
      </c>
      <c r="J179" s="4">
        <v>2026</v>
      </c>
      <c r="K179" s="4" t="str">
        <f t="shared" si="8"/>
        <v>ELCCOH</v>
      </c>
      <c r="L179" s="4" t="s">
        <v>117</v>
      </c>
      <c r="M179" s="4">
        <v>0</v>
      </c>
      <c r="N179" s="4">
        <v>0</v>
      </c>
      <c r="O179" s="48" t="s">
        <v>934</v>
      </c>
      <c r="P179" s="4">
        <v>0</v>
      </c>
      <c r="Q179" s="4">
        <v>0</v>
      </c>
      <c r="R179" s="4">
        <v>0</v>
      </c>
      <c r="S179" s="48" t="s">
        <v>935</v>
      </c>
    </row>
    <row r="180" spans="6:19">
      <c r="F180" s="1" t="s">
        <v>114</v>
      </c>
      <c r="G180" t="str">
        <f t="shared" si="9"/>
        <v>FLO_BND</v>
      </c>
      <c r="H180" t="str">
        <f t="shared" si="10"/>
        <v>UP</v>
      </c>
      <c r="I180">
        <f t="shared" si="11"/>
        <v>1</v>
      </c>
      <c r="J180" s="4">
        <v>2026</v>
      </c>
      <c r="K180" s="4" t="str">
        <f t="shared" si="8"/>
        <v>ELCGAS</v>
      </c>
      <c r="L180" s="4" t="s">
        <v>123</v>
      </c>
      <c r="M180" s="48" t="s">
        <v>970</v>
      </c>
      <c r="N180" s="48" t="s">
        <v>971</v>
      </c>
      <c r="O180" s="48" t="s">
        <v>972</v>
      </c>
      <c r="P180" s="48" t="s">
        <v>973</v>
      </c>
      <c r="Q180" s="48" t="s">
        <v>974</v>
      </c>
      <c r="R180" s="4">
        <v>0</v>
      </c>
      <c r="S180" s="48" t="s">
        <v>975</v>
      </c>
    </row>
    <row r="181" spans="6:19">
      <c r="F181" s="1" t="s">
        <v>114</v>
      </c>
      <c r="G181" t="str">
        <f t="shared" si="9"/>
        <v>FLO_BND</v>
      </c>
      <c r="H181" t="str">
        <f t="shared" si="10"/>
        <v>UP</v>
      </c>
      <c r="I181">
        <f t="shared" si="11"/>
        <v>1</v>
      </c>
      <c r="J181" s="4">
        <v>2026</v>
      </c>
      <c r="K181" s="4" t="str">
        <f t="shared" si="8"/>
        <v>ELCHFO</v>
      </c>
      <c r="L181" s="4" t="s">
        <v>131</v>
      </c>
      <c r="M181" s="48" t="s">
        <v>735</v>
      </c>
      <c r="N181" s="48" t="s">
        <v>976</v>
      </c>
      <c r="O181" s="4">
        <v>0</v>
      </c>
      <c r="P181" s="48" t="s">
        <v>827</v>
      </c>
      <c r="Q181" s="48" t="s">
        <v>943</v>
      </c>
      <c r="R181" s="48" t="s">
        <v>977</v>
      </c>
      <c r="S181" s="48" t="s">
        <v>978</v>
      </c>
    </row>
    <row r="182" spans="6:19">
      <c r="F182" s="1" t="s">
        <v>114</v>
      </c>
      <c r="G182" t="str">
        <f t="shared" si="9"/>
        <v>FLO_BND</v>
      </c>
      <c r="H182" t="str">
        <f t="shared" si="10"/>
        <v>UP</v>
      </c>
      <c r="I182">
        <f t="shared" si="11"/>
        <v>1</v>
      </c>
      <c r="J182" s="4">
        <v>2026</v>
      </c>
      <c r="K182" s="4" t="str">
        <f t="shared" si="8"/>
        <v>ELCHYD</v>
      </c>
      <c r="L182" s="4" t="s">
        <v>139</v>
      </c>
      <c r="M182" s="48" t="s">
        <v>872</v>
      </c>
      <c r="N182" s="48" t="s">
        <v>979</v>
      </c>
      <c r="O182" s="48" t="s">
        <v>980</v>
      </c>
      <c r="P182" s="48" t="s">
        <v>981</v>
      </c>
      <c r="Q182" s="48" t="s">
        <v>982</v>
      </c>
      <c r="R182" s="48" t="s">
        <v>983</v>
      </c>
      <c r="S182" s="48" t="s">
        <v>984</v>
      </c>
    </row>
    <row r="183" spans="6:19">
      <c r="F183" s="1" t="s">
        <v>114</v>
      </c>
      <c r="G183" t="str">
        <f t="shared" si="9"/>
        <v>FLO_BND</v>
      </c>
      <c r="H183" t="str">
        <f t="shared" si="10"/>
        <v>UP</v>
      </c>
      <c r="I183">
        <f t="shared" si="11"/>
        <v>1</v>
      </c>
      <c r="J183" s="4">
        <v>2026</v>
      </c>
      <c r="K183" s="4" t="str">
        <f t="shared" si="8"/>
        <v>ELCNUC</v>
      </c>
      <c r="L183" s="4" t="s">
        <v>147</v>
      </c>
      <c r="M183" s="4">
        <v>0</v>
      </c>
      <c r="N183" s="4">
        <v>0</v>
      </c>
      <c r="O183" s="4">
        <v>0</v>
      </c>
      <c r="P183" s="4">
        <v>0</v>
      </c>
      <c r="Q183" s="48" t="s">
        <v>985</v>
      </c>
      <c r="R183" s="4">
        <v>0</v>
      </c>
      <c r="S183" s="48" t="s">
        <v>986</v>
      </c>
    </row>
    <row r="184" spans="6:19">
      <c r="F184" s="1" t="s">
        <v>114</v>
      </c>
      <c r="G184" t="str">
        <f t="shared" si="9"/>
        <v>FLO_BND</v>
      </c>
      <c r="H184" t="str">
        <f t="shared" si="10"/>
        <v>UP</v>
      </c>
      <c r="I184">
        <f t="shared" si="11"/>
        <v>1</v>
      </c>
      <c r="J184" s="4">
        <v>2026</v>
      </c>
      <c r="K184" s="4" t="str">
        <f t="shared" si="8"/>
        <v>ELCSOL</v>
      </c>
      <c r="L184" s="4" t="s">
        <v>151</v>
      </c>
      <c r="M184" s="48" t="s">
        <v>987</v>
      </c>
      <c r="N184" s="48" t="s">
        <v>988</v>
      </c>
      <c r="O184" s="48" t="s">
        <v>989</v>
      </c>
      <c r="P184" s="48" t="s">
        <v>990</v>
      </c>
      <c r="Q184" s="48" t="s">
        <v>991</v>
      </c>
      <c r="R184" s="48" t="s">
        <v>992</v>
      </c>
      <c r="S184" s="48" t="s">
        <v>993</v>
      </c>
    </row>
    <row r="185" spans="6:19">
      <c r="F185" s="1" t="s">
        <v>114</v>
      </c>
      <c r="G185" t="str">
        <f t="shared" si="9"/>
        <v>FLO_BND</v>
      </c>
      <c r="H185" t="str">
        <f t="shared" si="10"/>
        <v>UP</v>
      </c>
      <c r="I185">
        <f t="shared" si="11"/>
        <v>1</v>
      </c>
      <c r="J185" s="4">
        <v>2026</v>
      </c>
      <c r="K185" s="4" t="str">
        <f t="shared" si="8"/>
        <v>ELCWIN</v>
      </c>
      <c r="L185" s="4" t="s">
        <v>152</v>
      </c>
      <c r="M185" s="48" t="s">
        <v>994</v>
      </c>
      <c r="N185" s="48" t="s">
        <v>995</v>
      </c>
      <c r="O185" s="48" t="s">
        <v>996</v>
      </c>
      <c r="P185" s="48" t="s">
        <v>997</v>
      </c>
      <c r="Q185" s="48" t="s">
        <v>998</v>
      </c>
      <c r="R185" s="4">
        <v>58.57215687545</v>
      </c>
      <c r="S185" s="48" t="s">
        <v>999</v>
      </c>
    </row>
    <row r="186" spans="6:19">
      <c r="F186" s="1" t="s">
        <v>114</v>
      </c>
      <c r="G186" t="str">
        <f t="shared" si="9"/>
        <v>FLO_BND</v>
      </c>
      <c r="H186" t="str">
        <f t="shared" si="10"/>
        <v>UP</v>
      </c>
      <c r="I186">
        <f t="shared" si="11"/>
        <v>1</v>
      </c>
      <c r="J186" s="4">
        <v>2026</v>
      </c>
      <c r="K186" s="4" t="str">
        <f t="shared" si="8"/>
        <v>ELCWOO</v>
      </c>
      <c r="L186" s="4" t="s">
        <v>160</v>
      </c>
      <c r="M186" s="48" t="s">
        <v>1000</v>
      </c>
      <c r="N186" s="48" t="s">
        <v>1001</v>
      </c>
      <c r="O186" s="48" t="s">
        <v>1002</v>
      </c>
      <c r="P186" s="48" t="s">
        <v>1003</v>
      </c>
      <c r="Q186" s="48" t="s">
        <v>1004</v>
      </c>
      <c r="R186" s="48" t="s">
        <v>1005</v>
      </c>
      <c r="S186" s="48" t="s">
        <v>1006</v>
      </c>
    </row>
    <row r="187" spans="6:19">
      <c r="F187" s="1" t="s">
        <v>114</v>
      </c>
      <c r="G187" t="str">
        <f t="shared" si="9"/>
        <v>FLO_BND</v>
      </c>
      <c r="H187" t="str">
        <f t="shared" si="10"/>
        <v>UP</v>
      </c>
      <c r="I187">
        <f t="shared" si="11"/>
        <v>1</v>
      </c>
      <c r="J187" s="4">
        <v>2027</v>
      </c>
      <c r="K187" s="4" t="str">
        <f t="shared" si="8"/>
        <v>ELCCOH</v>
      </c>
      <c r="L187" s="4" t="s">
        <v>117</v>
      </c>
      <c r="M187" s="4">
        <v>0</v>
      </c>
      <c r="N187" s="4">
        <v>0</v>
      </c>
      <c r="O187" s="48" t="s">
        <v>1007</v>
      </c>
      <c r="P187" s="4">
        <v>0</v>
      </c>
      <c r="Q187" s="4">
        <v>0</v>
      </c>
      <c r="R187" s="4">
        <v>0</v>
      </c>
      <c r="S187" s="48" t="s">
        <v>935</v>
      </c>
    </row>
    <row r="188" spans="6:19">
      <c r="F188" s="1" t="s">
        <v>114</v>
      </c>
      <c r="G188" t="str">
        <f t="shared" si="9"/>
        <v>FLO_BND</v>
      </c>
      <c r="H188" t="str">
        <f t="shared" si="10"/>
        <v>UP</v>
      </c>
      <c r="I188">
        <f t="shared" si="11"/>
        <v>1</v>
      </c>
      <c r="J188" s="4">
        <v>2027</v>
      </c>
      <c r="K188" s="4" t="str">
        <f t="shared" si="8"/>
        <v>ELCGAS</v>
      </c>
      <c r="L188" s="4" t="s">
        <v>123</v>
      </c>
      <c r="M188" s="48" t="s">
        <v>1008</v>
      </c>
      <c r="N188" s="48" t="s">
        <v>1009</v>
      </c>
      <c r="O188" s="48" t="s">
        <v>1010</v>
      </c>
      <c r="P188" s="48" t="s">
        <v>1011</v>
      </c>
      <c r="Q188" s="48" t="s">
        <v>1012</v>
      </c>
      <c r="R188" s="4">
        <v>0</v>
      </c>
      <c r="S188" s="4">
        <v>15.49914050036</v>
      </c>
    </row>
    <row r="189" spans="6:19">
      <c r="F189" s="1" t="s">
        <v>114</v>
      </c>
      <c r="G189" t="str">
        <f t="shared" si="9"/>
        <v>FLO_BND</v>
      </c>
      <c r="H189" t="str">
        <f t="shared" si="10"/>
        <v>UP</v>
      </c>
      <c r="I189">
        <f t="shared" si="11"/>
        <v>1</v>
      </c>
      <c r="J189" s="4">
        <v>2027</v>
      </c>
      <c r="K189" s="4" t="str">
        <f t="shared" si="8"/>
        <v>ELCHFO</v>
      </c>
      <c r="L189" s="4" t="s">
        <v>131</v>
      </c>
      <c r="M189" s="48" t="s">
        <v>735</v>
      </c>
      <c r="N189" s="48" t="s">
        <v>1013</v>
      </c>
      <c r="O189" s="4">
        <v>0</v>
      </c>
      <c r="P189" s="48" t="s">
        <v>1014</v>
      </c>
      <c r="Q189" s="48" t="s">
        <v>943</v>
      </c>
      <c r="R189" s="48" t="s">
        <v>977</v>
      </c>
      <c r="S189" s="48" t="s">
        <v>1015</v>
      </c>
    </row>
    <row r="190" spans="6:19">
      <c r="F190" s="1" t="s">
        <v>114</v>
      </c>
      <c r="G190" t="str">
        <f t="shared" si="9"/>
        <v>FLO_BND</v>
      </c>
      <c r="H190" t="str">
        <f t="shared" si="10"/>
        <v>UP</v>
      </c>
      <c r="I190">
        <f t="shared" si="11"/>
        <v>1</v>
      </c>
      <c r="J190" s="4">
        <v>2027</v>
      </c>
      <c r="K190" s="4" t="str">
        <f t="shared" si="8"/>
        <v>ELCHYD</v>
      </c>
      <c r="L190" s="4" t="s">
        <v>139</v>
      </c>
      <c r="M190" s="48" t="s">
        <v>872</v>
      </c>
      <c r="N190" s="48" t="s">
        <v>1016</v>
      </c>
      <c r="O190" s="48" t="s">
        <v>1017</v>
      </c>
      <c r="P190" s="48" t="s">
        <v>1018</v>
      </c>
      <c r="Q190" s="48" t="s">
        <v>1019</v>
      </c>
      <c r="R190" s="48" t="s">
        <v>1020</v>
      </c>
      <c r="S190" s="48" t="s">
        <v>1021</v>
      </c>
    </row>
    <row r="191" spans="6:19">
      <c r="F191" s="1" t="s">
        <v>114</v>
      </c>
      <c r="G191" t="str">
        <f t="shared" si="9"/>
        <v>FLO_BND</v>
      </c>
      <c r="H191" t="str">
        <f t="shared" si="10"/>
        <v>UP</v>
      </c>
      <c r="I191">
        <f t="shared" si="11"/>
        <v>1</v>
      </c>
      <c r="J191" s="4">
        <v>2027</v>
      </c>
      <c r="K191" s="4" t="str">
        <f t="shared" si="8"/>
        <v>ELCNUC</v>
      </c>
      <c r="L191" s="4" t="s">
        <v>147</v>
      </c>
      <c r="M191" s="4">
        <v>0</v>
      </c>
      <c r="N191" s="4">
        <v>0</v>
      </c>
      <c r="O191" s="4">
        <v>0</v>
      </c>
      <c r="P191" s="4">
        <v>0</v>
      </c>
      <c r="Q191" s="48" t="s">
        <v>1022</v>
      </c>
      <c r="R191" s="4">
        <v>0</v>
      </c>
      <c r="S191" s="48" t="s">
        <v>1023</v>
      </c>
    </row>
    <row r="192" spans="6:19">
      <c r="F192" s="1" t="s">
        <v>114</v>
      </c>
      <c r="G192" t="str">
        <f t="shared" si="9"/>
        <v>FLO_BND</v>
      </c>
      <c r="H192" t="str">
        <f t="shared" si="10"/>
        <v>UP</v>
      </c>
      <c r="I192">
        <f t="shared" si="11"/>
        <v>1</v>
      </c>
      <c r="J192" s="4">
        <v>2027</v>
      </c>
      <c r="K192" s="4" t="str">
        <f t="shared" si="8"/>
        <v>ELCSOL</v>
      </c>
      <c r="L192" s="4" t="s">
        <v>151</v>
      </c>
      <c r="M192" s="48" t="s">
        <v>1024</v>
      </c>
      <c r="N192" s="48" t="s">
        <v>1025</v>
      </c>
      <c r="O192" s="48" t="s">
        <v>1026</v>
      </c>
      <c r="P192" s="48" t="s">
        <v>1027</v>
      </c>
      <c r="Q192" s="48" t="s">
        <v>1028</v>
      </c>
      <c r="R192" s="48" t="s">
        <v>1029</v>
      </c>
      <c r="S192" s="48" t="s">
        <v>1030</v>
      </c>
    </row>
    <row r="193" spans="6:19">
      <c r="F193" s="1" t="s">
        <v>114</v>
      </c>
      <c r="G193" t="str">
        <f t="shared" si="9"/>
        <v>FLO_BND</v>
      </c>
      <c r="H193" t="str">
        <f t="shared" si="10"/>
        <v>UP</v>
      </c>
      <c r="I193">
        <f t="shared" si="11"/>
        <v>1</v>
      </c>
      <c r="J193" s="4">
        <v>2027</v>
      </c>
      <c r="K193" s="4" t="str">
        <f t="shared" si="8"/>
        <v>ELCWIN</v>
      </c>
      <c r="L193" s="4" t="s">
        <v>152</v>
      </c>
      <c r="M193" s="48" t="s">
        <v>994</v>
      </c>
      <c r="N193" s="48" t="s">
        <v>1031</v>
      </c>
      <c r="O193" s="48" t="s">
        <v>1032</v>
      </c>
      <c r="P193" s="48" t="s">
        <v>1033</v>
      </c>
      <c r="Q193" s="48" t="s">
        <v>1034</v>
      </c>
      <c r="R193" s="48" t="s">
        <v>1035</v>
      </c>
      <c r="S193" s="48" t="s">
        <v>1036</v>
      </c>
    </row>
    <row r="194" spans="6:19">
      <c r="F194" s="1" t="s">
        <v>114</v>
      </c>
      <c r="G194" t="str">
        <f t="shared" si="9"/>
        <v>FLO_BND</v>
      </c>
      <c r="H194" t="str">
        <f t="shared" si="10"/>
        <v>UP</v>
      </c>
      <c r="I194">
        <f t="shared" si="11"/>
        <v>1</v>
      </c>
      <c r="J194" s="4">
        <v>2027</v>
      </c>
      <c r="K194" s="4" t="str">
        <f t="shared" si="8"/>
        <v>ELCWOO</v>
      </c>
      <c r="L194" s="4" t="s">
        <v>160</v>
      </c>
      <c r="M194" s="48" t="s">
        <v>1037</v>
      </c>
      <c r="N194" s="48" t="s">
        <v>1038</v>
      </c>
      <c r="O194" s="48" t="s">
        <v>1039</v>
      </c>
      <c r="P194" s="48" t="s">
        <v>1040</v>
      </c>
      <c r="Q194" s="48" t="s">
        <v>1041</v>
      </c>
      <c r="R194" s="48" t="s">
        <v>1042</v>
      </c>
      <c r="S194" s="48" t="s">
        <v>1043</v>
      </c>
    </row>
    <row r="195" spans="6:19">
      <c r="F195" s="1" t="s">
        <v>114</v>
      </c>
      <c r="G195" t="str">
        <f t="shared" si="9"/>
        <v>FLO_BND</v>
      </c>
      <c r="H195" t="str">
        <f t="shared" si="10"/>
        <v>UP</v>
      </c>
      <c r="I195">
        <f t="shared" si="11"/>
        <v>1</v>
      </c>
      <c r="J195" s="4">
        <v>2028</v>
      </c>
      <c r="K195" s="4" t="str">
        <f t="shared" si="8"/>
        <v>ELCCOH</v>
      </c>
      <c r="L195" s="4" t="s">
        <v>117</v>
      </c>
      <c r="M195" s="4">
        <v>0</v>
      </c>
      <c r="N195" s="4">
        <v>0</v>
      </c>
      <c r="O195" s="48" t="s">
        <v>1044</v>
      </c>
      <c r="P195" s="4">
        <v>0</v>
      </c>
      <c r="Q195" s="4">
        <v>0</v>
      </c>
      <c r="R195" s="4">
        <v>0</v>
      </c>
      <c r="S195" s="48" t="s">
        <v>1045</v>
      </c>
    </row>
    <row r="196" spans="6:19">
      <c r="F196" s="1" t="s">
        <v>114</v>
      </c>
      <c r="G196" t="str">
        <f t="shared" si="9"/>
        <v>FLO_BND</v>
      </c>
      <c r="H196" t="str">
        <f t="shared" si="10"/>
        <v>UP</v>
      </c>
      <c r="I196">
        <f t="shared" si="11"/>
        <v>1</v>
      </c>
      <c r="J196" s="4">
        <v>2028</v>
      </c>
      <c r="K196" s="4" t="str">
        <f t="shared" si="8"/>
        <v>ELCGAS</v>
      </c>
      <c r="L196" s="4" t="s">
        <v>123</v>
      </c>
      <c r="M196" s="48" t="s">
        <v>1046</v>
      </c>
      <c r="N196" s="48" t="s">
        <v>1047</v>
      </c>
      <c r="O196" s="48" t="s">
        <v>1048</v>
      </c>
      <c r="P196" s="48" t="s">
        <v>1049</v>
      </c>
      <c r="Q196" s="48" t="s">
        <v>1050</v>
      </c>
      <c r="R196" s="48" t="s">
        <v>1051</v>
      </c>
      <c r="S196" s="48" t="s">
        <v>1052</v>
      </c>
    </row>
    <row r="197" spans="6:19">
      <c r="F197" s="1" t="s">
        <v>114</v>
      </c>
      <c r="G197" t="str">
        <f t="shared" si="9"/>
        <v>FLO_BND</v>
      </c>
      <c r="H197" t="str">
        <f t="shared" si="10"/>
        <v>UP</v>
      </c>
      <c r="I197">
        <f t="shared" si="11"/>
        <v>1</v>
      </c>
      <c r="J197" s="4">
        <v>2028</v>
      </c>
      <c r="K197" s="4" t="str">
        <f t="shared" si="8"/>
        <v>ELCHFO</v>
      </c>
      <c r="L197" s="4" t="s">
        <v>131</v>
      </c>
      <c r="M197" s="48" t="s">
        <v>1053</v>
      </c>
      <c r="N197" s="48" t="s">
        <v>1054</v>
      </c>
      <c r="O197" s="48" t="s">
        <v>1055</v>
      </c>
      <c r="P197" s="48" t="s">
        <v>1056</v>
      </c>
      <c r="Q197" s="48" t="s">
        <v>1057</v>
      </c>
      <c r="R197" s="48" t="s">
        <v>1058</v>
      </c>
      <c r="S197" s="48" t="s">
        <v>1059</v>
      </c>
    </row>
    <row r="198" spans="6:19">
      <c r="F198" s="1" t="s">
        <v>114</v>
      </c>
      <c r="G198" t="str">
        <f t="shared" si="9"/>
        <v>FLO_BND</v>
      </c>
      <c r="H198" t="str">
        <f t="shared" si="10"/>
        <v>UP</v>
      </c>
      <c r="I198">
        <f t="shared" si="11"/>
        <v>1</v>
      </c>
      <c r="J198" s="4">
        <v>2028</v>
      </c>
      <c r="K198" s="4" t="str">
        <f t="shared" si="8"/>
        <v>ELCHYD</v>
      </c>
      <c r="L198" s="4" t="s">
        <v>139</v>
      </c>
      <c r="M198" s="48" t="s">
        <v>872</v>
      </c>
      <c r="N198" s="48" t="s">
        <v>1060</v>
      </c>
      <c r="O198" s="48" t="s">
        <v>1061</v>
      </c>
      <c r="P198" s="48" t="s">
        <v>1062</v>
      </c>
      <c r="Q198" s="48" t="s">
        <v>1063</v>
      </c>
      <c r="R198" s="48" t="s">
        <v>1064</v>
      </c>
      <c r="S198" s="48" t="s">
        <v>1065</v>
      </c>
    </row>
    <row r="199" spans="6:19">
      <c r="F199" s="1" t="s">
        <v>114</v>
      </c>
      <c r="G199" t="str">
        <f t="shared" si="9"/>
        <v>FLO_BND</v>
      </c>
      <c r="H199" t="str">
        <f t="shared" si="10"/>
        <v>UP</v>
      </c>
      <c r="I199">
        <f t="shared" si="11"/>
        <v>1</v>
      </c>
      <c r="J199" s="4">
        <v>2028</v>
      </c>
      <c r="K199" s="4" t="str">
        <f t="shared" si="8"/>
        <v>ELCNUC</v>
      </c>
      <c r="L199" s="4" t="s">
        <v>147</v>
      </c>
      <c r="M199" s="4">
        <v>0</v>
      </c>
      <c r="N199" s="4">
        <v>0</v>
      </c>
      <c r="O199" s="4">
        <v>0</v>
      </c>
      <c r="P199" s="4">
        <v>0</v>
      </c>
      <c r="Q199" s="48" t="s">
        <v>1066</v>
      </c>
      <c r="R199" s="4">
        <v>0</v>
      </c>
      <c r="S199" s="48" t="s">
        <v>1067</v>
      </c>
    </row>
    <row r="200" spans="6:19">
      <c r="F200" s="1" t="s">
        <v>114</v>
      </c>
      <c r="G200" t="str">
        <f t="shared" si="9"/>
        <v>FLO_BND</v>
      </c>
      <c r="H200" t="str">
        <f t="shared" si="10"/>
        <v>UP</v>
      </c>
      <c r="I200">
        <f t="shared" si="11"/>
        <v>1</v>
      </c>
      <c r="J200" s="4">
        <v>2028</v>
      </c>
      <c r="K200" s="4" t="str">
        <f t="shared" si="8"/>
        <v>ELCSOL</v>
      </c>
      <c r="L200" s="4" t="s">
        <v>151</v>
      </c>
      <c r="M200" s="48" t="s">
        <v>1068</v>
      </c>
      <c r="N200" s="48" t="s">
        <v>1069</v>
      </c>
      <c r="O200" s="48" t="s">
        <v>1070</v>
      </c>
      <c r="P200" s="48" t="s">
        <v>1071</v>
      </c>
      <c r="Q200" s="48" t="s">
        <v>1072</v>
      </c>
      <c r="R200" s="48" t="s">
        <v>1073</v>
      </c>
      <c r="S200" s="48" t="s">
        <v>1074</v>
      </c>
    </row>
    <row r="201" spans="6:19">
      <c r="F201" s="1" t="s">
        <v>114</v>
      </c>
      <c r="G201" t="str">
        <f t="shared" si="9"/>
        <v>FLO_BND</v>
      </c>
      <c r="H201" t="str">
        <f t="shared" si="10"/>
        <v>UP</v>
      </c>
      <c r="I201">
        <f t="shared" si="11"/>
        <v>1</v>
      </c>
      <c r="J201" s="4">
        <v>2028</v>
      </c>
      <c r="K201" s="4" t="str">
        <f t="shared" si="8"/>
        <v>ELCWIN</v>
      </c>
      <c r="L201" s="4" t="s">
        <v>152</v>
      </c>
      <c r="M201" s="48" t="s">
        <v>1075</v>
      </c>
      <c r="N201" s="48" t="s">
        <v>1076</v>
      </c>
      <c r="O201" s="48" t="s">
        <v>1077</v>
      </c>
      <c r="P201" s="48" t="s">
        <v>1078</v>
      </c>
      <c r="Q201" s="48" t="s">
        <v>1079</v>
      </c>
      <c r="R201" s="48" t="s">
        <v>1080</v>
      </c>
      <c r="S201" s="48" t="s">
        <v>1081</v>
      </c>
    </row>
    <row r="202" spans="6:19">
      <c r="F202" s="1" t="s">
        <v>114</v>
      </c>
      <c r="G202" t="str">
        <f t="shared" si="9"/>
        <v>FLO_BND</v>
      </c>
      <c r="H202" t="str">
        <f t="shared" si="10"/>
        <v>UP</v>
      </c>
      <c r="I202">
        <f t="shared" si="11"/>
        <v>1</v>
      </c>
      <c r="J202" s="4">
        <v>2028</v>
      </c>
      <c r="K202" s="4" t="str">
        <f t="shared" si="8"/>
        <v>ELCWOO</v>
      </c>
      <c r="L202" s="4" t="s">
        <v>160</v>
      </c>
      <c r="M202" s="48" t="s">
        <v>1082</v>
      </c>
      <c r="N202" s="48" t="s">
        <v>1083</v>
      </c>
      <c r="O202" s="48" t="s">
        <v>1084</v>
      </c>
      <c r="P202" s="48" t="s">
        <v>1085</v>
      </c>
      <c r="Q202" s="48" t="s">
        <v>1086</v>
      </c>
      <c r="R202" s="48" t="s">
        <v>1087</v>
      </c>
      <c r="S202" s="48" t="s">
        <v>1088</v>
      </c>
    </row>
    <row r="203" spans="6:19">
      <c r="F203" s="1" t="s">
        <v>114</v>
      </c>
      <c r="G203" t="str">
        <f t="shared" si="9"/>
        <v>FLO_BND</v>
      </c>
      <c r="H203" t="str">
        <f t="shared" si="10"/>
        <v>UP</v>
      </c>
      <c r="I203">
        <f t="shared" si="11"/>
        <v>1</v>
      </c>
      <c r="J203" s="4">
        <v>2029</v>
      </c>
      <c r="K203" s="4" t="str">
        <f t="shared" si="8"/>
        <v>ELCCOH</v>
      </c>
      <c r="L203" s="4" t="s">
        <v>117</v>
      </c>
      <c r="M203" s="4">
        <v>0</v>
      </c>
      <c r="N203" s="4">
        <v>0</v>
      </c>
      <c r="O203" s="48" t="s">
        <v>1089</v>
      </c>
      <c r="P203" s="4">
        <v>0</v>
      </c>
      <c r="Q203" s="4">
        <v>0</v>
      </c>
      <c r="R203" s="4">
        <v>0</v>
      </c>
      <c r="S203" s="48" t="s">
        <v>1090</v>
      </c>
    </row>
    <row r="204" spans="6:19">
      <c r="F204" s="1" t="s">
        <v>114</v>
      </c>
      <c r="G204" t="str">
        <f t="shared" si="9"/>
        <v>FLO_BND</v>
      </c>
      <c r="H204" t="str">
        <f t="shared" si="10"/>
        <v>UP</v>
      </c>
      <c r="I204">
        <f t="shared" si="11"/>
        <v>1</v>
      </c>
      <c r="J204" s="4">
        <v>2029</v>
      </c>
      <c r="K204" s="4" t="str">
        <f t="shared" ref="K204:K267" si="12">L204</f>
        <v>ELCGAS</v>
      </c>
      <c r="L204" s="4" t="s">
        <v>123</v>
      </c>
      <c r="M204" s="48" t="s">
        <v>1091</v>
      </c>
      <c r="N204" s="48" t="s">
        <v>1092</v>
      </c>
      <c r="O204" s="48" t="s">
        <v>1093</v>
      </c>
      <c r="P204" s="48" t="s">
        <v>1094</v>
      </c>
      <c r="Q204" s="48" t="s">
        <v>1095</v>
      </c>
      <c r="R204" s="48" t="s">
        <v>1096</v>
      </c>
      <c r="S204" s="48" t="s">
        <v>1097</v>
      </c>
    </row>
    <row r="205" spans="6:19">
      <c r="F205" s="1" t="s">
        <v>114</v>
      </c>
      <c r="G205" t="str">
        <f t="shared" ref="G205:G268" si="13">G204</f>
        <v>FLO_BND</v>
      </c>
      <c r="H205" t="str">
        <f t="shared" ref="H205:H268" si="14">H204</f>
        <v>UP</v>
      </c>
      <c r="I205">
        <f t="shared" ref="I205:I268" si="15">I204</f>
        <v>1</v>
      </c>
      <c r="J205" s="4">
        <v>2029</v>
      </c>
      <c r="K205" s="4" t="str">
        <f t="shared" si="12"/>
        <v>ELCHFO</v>
      </c>
      <c r="L205" s="4" t="s">
        <v>131</v>
      </c>
      <c r="M205" s="48" t="s">
        <v>1098</v>
      </c>
      <c r="N205" s="48" t="s">
        <v>1099</v>
      </c>
      <c r="O205" s="48" t="s">
        <v>1100</v>
      </c>
      <c r="P205" s="48" t="s">
        <v>1101</v>
      </c>
      <c r="Q205" s="48" t="s">
        <v>1102</v>
      </c>
      <c r="R205" s="48" t="s">
        <v>1103</v>
      </c>
      <c r="S205" s="48" t="s">
        <v>1104</v>
      </c>
    </row>
    <row r="206" spans="6:19">
      <c r="F206" s="1" t="s">
        <v>114</v>
      </c>
      <c r="G206" t="str">
        <f t="shared" si="13"/>
        <v>FLO_BND</v>
      </c>
      <c r="H206" t="str">
        <f t="shared" si="14"/>
        <v>UP</v>
      </c>
      <c r="I206">
        <f t="shared" si="15"/>
        <v>1</v>
      </c>
      <c r="J206" s="4">
        <v>2029</v>
      </c>
      <c r="K206" s="4" t="str">
        <f t="shared" si="12"/>
        <v>ELCHYD</v>
      </c>
      <c r="L206" s="4" t="s">
        <v>139</v>
      </c>
      <c r="M206" s="48" t="s">
        <v>872</v>
      </c>
      <c r="N206" s="48" t="s">
        <v>1105</v>
      </c>
      <c r="O206" s="48" t="s">
        <v>1106</v>
      </c>
      <c r="P206" s="48" t="s">
        <v>1107</v>
      </c>
      <c r="Q206" s="48" t="s">
        <v>1108</v>
      </c>
      <c r="R206" s="48" t="s">
        <v>1109</v>
      </c>
      <c r="S206" s="48" t="s">
        <v>1110</v>
      </c>
    </row>
    <row r="207" spans="6:19">
      <c r="F207" s="1" t="s">
        <v>114</v>
      </c>
      <c r="G207" t="str">
        <f t="shared" si="13"/>
        <v>FLO_BND</v>
      </c>
      <c r="H207" t="str">
        <f t="shared" si="14"/>
        <v>UP</v>
      </c>
      <c r="I207">
        <f t="shared" si="15"/>
        <v>1</v>
      </c>
      <c r="J207" s="4">
        <v>2029</v>
      </c>
      <c r="K207" s="4" t="str">
        <f t="shared" si="12"/>
        <v>ELCNUC</v>
      </c>
      <c r="L207" s="4" t="s">
        <v>147</v>
      </c>
      <c r="M207" s="4">
        <v>0</v>
      </c>
      <c r="N207" s="4">
        <v>0</v>
      </c>
      <c r="O207" s="4">
        <v>0</v>
      </c>
      <c r="P207" s="4">
        <v>0</v>
      </c>
      <c r="Q207" s="48" t="s">
        <v>1111</v>
      </c>
      <c r="R207" s="4">
        <v>0</v>
      </c>
      <c r="S207" s="48" t="s">
        <v>1112</v>
      </c>
    </row>
    <row r="208" spans="6:19">
      <c r="F208" s="1" t="s">
        <v>114</v>
      </c>
      <c r="G208" t="str">
        <f t="shared" si="13"/>
        <v>FLO_BND</v>
      </c>
      <c r="H208" t="str">
        <f t="shared" si="14"/>
        <v>UP</v>
      </c>
      <c r="I208">
        <f t="shared" si="15"/>
        <v>1</v>
      </c>
      <c r="J208" s="4">
        <v>2029</v>
      </c>
      <c r="K208" s="4" t="str">
        <f t="shared" si="12"/>
        <v>ELCSOL</v>
      </c>
      <c r="L208" s="4" t="s">
        <v>151</v>
      </c>
      <c r="M208" s="48" t="s">
        <v>1113</v>
      </c>
      <c r="N208" s="48" t="s">
        <v>1114</v>
      </c>
      <c r="O208" s="48" t="s">
        <v>1115</v>
      </c>
      <c r="P208" s="48" t="s">
        <v>1116</v>
      </c>
      <c r="Q208" s="48" t="s">
        <v>1117</v>
      </c>
      <c r="R208" s="48" t="s">
        <v>1118</v>
      </c>
      <c r="S208" s="48" t="s">
        <v>1119</v>
      </c>
    </row>
    <row r="209" spans="6:19">
      <c r="F209" s="1" t="s">
        <v>114</v>
      </c>
      <c r="G209" t="str">
        <f t="shared" si="13"/>
        <v>FLO_BND</v>
      </c>
      <c r="H209" t="str">
        <f t="shared" si="14"/>
        <v>UP</v>
      </c>
      <c r="I209">
        <f t="shared" si="15"/>
        <v>1</v>
      </c>
      <c r="J209" s="4">
        <v>2029</v>
      </c>
      <c r="K209" s="4" t="str">
        <f t="shared" si="12"/>
        <v>ELCWIN</v>
      </c>
      <c r="L209" s="4" t="s">
        <v>152</v>
      </c>
      <c r="M209" s="48" t="s">
        <v>1075</v>
      </c>
      <c r="N209" s="48" t="s">
        <v>1120</v>
      </c>
      <c r="O209" s="48" t="s">
        <v>1121</v>
      </c>
      <c r="P209" s="48" t="s">
        <v>1122</v>
      </c>
      <c r="Q209" s="48" t="s">
        <v>1123</v>
      </c>
      <c r="R209" s="48" t="s">
        <v>1124</v>
      </c>
      <c r="S209" s="48" t="s">
        <v>1125</v>
      </c>
    </row>
    <row r="210" spans="6:19">
      <c r="F210" s="1" t="s">
        <v>114</v>
      </c>
      <c r="G210" t="str">
        <f t="shared" si="13"/>
        <v>FLO_BND</v>
      </c>
      <c r="H210" t="str">
        <f t="shared" si="14"/>
        <v>UP</v>
      </c>
      <c r="I210">
        <f t="shared" si="15"/>
        <v>1</v>
      </c>
      <c r="J210" s="4">
        <v>2029</v>
      </c>
      <c r="K210" s="4" t="str">
        <f t="shared" si="12"/>
        <v>ELCWOO</v>
      </c>
      <c r="L210" s="4" t="s">
        <v>160</v>
      </c>
      <c r="M210" s="48" t="s">
        <v>1126</v>
      </c>
      <c r="N210" s="48" t="s">
        <v>1127</v>
      </c>
      <c r="O210" s="48" t="s">
        <v>1128</v>
      </c>
      <c r="P210" s="48" t="s">
        <v>1129</v>
      </c>
      <c r="Q210" s="48" t="s">
        <v>1130</v>
      </c>
      <c r="R210" s="48" t="s">
        <v>1131</v>
      </c>
      <c r="S210" s="48" t="s">
        <v>1132</v>
      </c>
    </row>
    <row r="211" spans="6:19">
      <c r="F211" s="1" t="s">
        <v>114</v>
      </c>
      <c r="G211" t="str">
        <f t="shared" si="13"/>
        <v>FLO_BND</v>
      </c>
      <c r="H211" t="str">
        <f t="shared" si="14"/>
        <v>UP</v>
      </c>
      <c r="I211">
        <f t="shared" si="15"/>
        <v>1</v>
      </c>
      <c r="J211" s="4">
        <v>2030</v>
      </c>
      <c r="K211" s="4" t="str">
        <f t="shared" si="12"/>
        <v>ELCCOH</v>
      </c>
      <c r="L211" s="4" t="s">
        <v>117</v>
      </c>
      <c r="M211" s="4">
        <v>0</v>
      </c>
      <c r="N211" s="4">
        <v>0</v>
      </c>
      <c r="O211" s="48" t="s">
        <v>1133</v>
      </c>
      <c r="P211" s="4">
        <v>0</v>
      </c>
      <c r="Q211" s="4">
        <v>0</v>
      </c>
      <c r="R211" s="4">
        <v>0</v>
      </c>
      <c r="S211" s="4">
        <v>0</v>
      </c>
    </row>
    <row r="212" spans="6:19">
      <c r="F212" s="1" t="s">
        <v>114</v>
      </c>
      <c r="G212" t="str">
        <f t="shared" si="13"/>
        <v>FLO_BND</v>
      </c>
      <c r="H212" t="str">
        <f t="shared" si="14"/>
        <v>UP</v>
      </c>
      <c r="I212">
        <f t="shared" si="15"/>
        <v>1</v>
      </c>
      <c r="J212" s="4">
        <v>2030</v>
      </c>
      <c r="K212" s="4" t="str">
        <f t="shared" si="12"/>
        <v>ELCGAS</v>
      </c>
      <c r="L212" s="4" t="s">
        <v>123</v>
      </c>
      <c r="M212" s="48" t="s">
        <v>1134</v>
      </c>
      <c r="N212" s="48" t="s">
        <v>1135</v>
      </c>
      <c r="O212" s="48" t="s">
        <v>1136</v>
      </c>
      <c r="P212" s="48" t="s">
        <v>1137</v>
      </c>
      <c r="Q212" s="48" t="s">
        <v>1138</v>
      </c>
      <c r="R212" s="4">
        <v>0</v>
      </c>
      <c r="S212" s="48" t="s">
        <v>1139</v>
      </c>
    </row>
    <row r="213" spans="6:19">
      <c r="F213" s="1" t="s">
        <v>114</v>
      </c>
      <c r="G213" t="str">
        <f t="shared" si="13"/>
        <v>FLO_BND</v>
      </c>
      <c r="H213" t="str">
        <f t="shared" si="14"/>
        <v>UP</v>
      </c>
      <c r="I213">
        <f t="shared" si="15"/>
        <v>1</v>
      </c>
      <c r="J213" s="4">
        <v>2030</v>
      </c>
      <c r="K213" s="4" t="str">
        <f t="shared" si="12"/>
        <v>ELCHFO</v>
      </c>
      <c r="L213" s="4" t="s">
        <v>131</v>
      </c>
      <c r="M213" s="4">
        <v>0</v>
      </c>
      <c r="N213" s="48" t="s">
        <v>1140</v>
      </c>
      <c r="O213" s="4">
        <v>0</v>
      </c>
      <c r="P213" s="48" t="s">
        <v>1141</v>
      </c>
      <c r="Q213" s="48" t="s">
        <v>1142</v>
      </c>
      <c r="R213" s="48" t="s">
        <v>977</v>
      </c>
      <c r="S213" s="48" t="s">
        <v>1143</v>
      </c>
    </row>
    <row r="214" spans="6:19">
      <c r="F214" s="1" t="s">
        <v>114</v>
      </c>
      <c r="G214" t="str">
        <f t="shared" si="13"/>
        <v>FLO_BND</v>
      </c>
      <c r="H214" t="str">
        <f t="shared" si="14"/>
        <v>UP</v>
      </c>
      <c r="I214">
        <f t="shared" si="15"/>
        <v>1</v>
      </c>
      <c r="J214" s="4">
        <v>2030</v>
      </c>
      <c r="K214" s="4" t="str">
        <f t="shared" si="12"/>
        <v>ELCHYD</v>
      </c>
      <c r="L214" s="4" t="s">
        <v>139</v>
      </c>
      <c r="M214" s="48" t="s">
        <v>872</v>
      </c>
      <c r="N214" s="48" t="s">
        <v>1144</v>
      </c>
      <c r="O214" s="48" t="s">
        <v>1145</v>
      </c>
      <c r="P214" s="48" t="s">
        <v>1146</v>
      </c>
      <c r="Q214" s="48" t="s">
        <v>1147</v>
      </c>
      <c r="R214" s="48" t="s">
        <v>1148</v>
      </c>
      <c r="S214" s="48" t="s">
        <v>1149</v>
      </c>
    </row>
    <row r="215" spans="6:19">
      <c r="F215" s="1" t="s">
        <v>114</v>
      </c>
      <c r="G215" t="str">
        <f t="shared" si="13"/>
        <v>FLO_BND</v>
      </c>
      <c r="H215" t="str">
        <f t="shared" si="14"/>
        <v>UP</v>
      </c>
      <c r="I215">
        <f t="shared" si="15"/>
        <v>1</v>
      </c>
      <c r="J215" s="4">
        <v>2030</v>
      </c>
      <c r="K215" s="4" t="str">
        <f t="shared" si="12"/>
        <v>ELCNUC</v>
      </c>
      <c r="L215" s="4" t="s">
        <v>147</v>
      </c>
      <c r="M215" s="4">
        <v>0</v>
      </c>
      <c r="N215" s="4">
        <v>0</v>
      </c>
      <c r="O215" s="4">
        <v>0</v>
      </c>
      <c r="P215" s="4">
        <v>0</v>
      </c>
      <c r="Q215" s="48" t="s">
        <v>1150</v>
      </c>
      <c r="R215" s="4">
        <v>0</v>
      </c>
      <c r="S215" s="48" t="s">
        <v>1151</v>
      </c>
    </row>
    <row r="216" spans="6:19">
      <c r="F216" s="1" t="s">
        <v>114</v>
      </c>
      <c r="G216" t="str">
        <f t="shared" si="13"/>
        <v>FLO_BND</v>
      </c>
      <c r="H216" t="str">
        <f t="shared" si="14"/>
        <v>UP</v>
      </c>
      <c r="I216">
        <f t="shared" si="15"/>
        <v>1</v>
      </c>
      <c r="J216" s="4">
        <v>2030</v>
      </c>
      <c r="K216" s="4" t="str">
        <f t="shared" si="12"/>
        <v>ELCSOL</v>
      </c>
      <c r="L216" s="4" t="s">
        <v>151</v>
      </c>
      <c r="M216" s="48" t="s">
        <v>1152</v>
      </c>
      <c r="N216" s="4">
        <v>4.349214042455</v>
      </c>
      <c r="O216" s="48" t="s">
        <v>1153</v>
      </c>
      <c r="P216" s="48" t="s">
        <v>1154</v>
      </c>
      <c r="Q216" s="48" t="s">
        <v>1155</v>
      </c>
      <c r="R216" s="48" t="s">
        <v>1156</v>
      </c>
      <c r="S216" s="48" t="s">
        <v>1157</v>
      </c>
    </row>
    <row r="217" spans="6:19">
      <c r="F217" s="1" t="s">
        <v>114</v>
      </c>
      <c r="G217" t="str">
        <f t="shared" si="13"/>
        <v>FLO_BND</v>
      </c>
      <c r="H217" t="str">
        <f t="shared" si="14"/>
        <v>UP</v>
      </c>
      <c r="I217">
        <f t="shared" si="15"/>
        <v>1</v>
      </c>
      <c r="J217" s="4">
        <v>2030</v>
      </c>
      <c r="K217" s="4" t="str">
        <f t="shared" si="12"/>
        <v>ELCWIN</v>
      </c>
      <c r="L217" s="4" t="s">
        <v>152</v>
      </c>
      <c r="M217" s="48" t="s">
        <v>1075</v>
      </c>
      <c r="N217" s="48" t="s">
        <v>1158</v>
      </c>
      <c r="O217" s="48" t="s">
        <v>1159</v>
      </c>
      <c r="P217" s="48" t="s">
        <v>1160</v>
      </c>
      <c r="Q217" s="48" t="s">
        <v>1161</v>
      </c>
      <c r="R217" s="48" t="s">
        <v>1162</v>
      </c>
      <c r="S217" s="48" t="s">
        <v>1163</v>
      </c>
    </row>
    <row r="218" spans="6:19">
      <c r="F218" s="1" t="s">
        <v>114</v>
      </c>
      <c r="G218" t="str">
        <f t="shared" si="13"/>
        <v>FLO_BND</v>
      </c>
      <c r="H218" t="str">
        <f t="shared" si="14"/>
        <v>UP</v>
      </c>
      <c r="I218">
        <f t="shared" si="15"/>
        <v>1</v>
      </c>
      <c r="J218" s="4">
        <v>2030</v>
      </c>
      <c r="K218" s="4" t="str">
        <f t="shared" si="12"/>
        <v>ELCWOO</v>
      </c>
      <c r="L218" s="4" t="s">
        <v>160</v>
      </c>
      <c r="M218" s="48" t="s">
        <v>1164</v>
      </c>
      <c r="N218" s="48" t="s">
        <v>1165</v>
      </c>
      <c r="O218" s="48" t="s">
        <v>1166</v>
      </c>
      <c r="P218" s="48" t="s">
        <v>1167</v>
      </c>
      <c r="Q218" s="48" t="s">
        <v>1168</v>
      </c>
      <c r="R218" s="48" t="s">
        <v>1169</v>
      </c>
      <c r="S218" s="48" t="s">
        <v>1170</v>
      </c>
    </row>
    <row r="219" spans="6:19">
      <c r="F219" s="1" t="s">
        <v>114</v>
      </c>
      <c r="G219" t="str">
        <f t="shared" si="13"/>
        <v>FLO_BND</v>
      </c>
      <c r="H219" t="str">
        <f t="shared" si="14"/>
        <v>UP</v>
      </c>
      <c r="I219">
        <f t="shared" si="15"/>
        <v>1</v>
      </c>
      <c r="J219" s="4">
        <v>2031</v>
      </c>
      <c r="K219" s="4" t="str">
        <f t="shared" si="12"/>
        <v>ELCCOH</v>
      </c>
      <c r="L219" s="4" t="s">
        <v>117</v>
      </c>
      <c r="M219" s="4">
        <v>0</v>
      </c>
      <c r="N219" s="4">
        <v>0</v>
      </c>
      <c r="O219" s="48" t="s">
        <v>1133</v>
      </c>
      <c r="P219" s="4">
        <v>0</v>
      </c>
      <c r="Q219" s="4">
        <v>0</v>
      </c>
      <c r="R219" s="4">
        <v>0</v>
      </c>
      <c r="S219" s="4">
        <v>0</v>
      </c>
    </row>
    <row r="220" spans="6:19">
      <c r="F220" s="1" t="s">
        <v>114</v>
      </c>
      <c r="G220" t="str">
        <f t="shared" si="13"/>
        <v>FLO_BND</v>
      </c>
      <c r="H220" t="str">
        <f t="shared" si="14"/>
        <v>UP</v>
      </c>
      <c r="I220">
        <f t="shared" si="15"/>
        <v>1</v>
      </c>
      <c r="J220" s="4">
        <v>2031</v>
      </c>
      <c r="K220" s="4" t="str">
        <f t="shared" si="12"/>
        <v>ELCGAS</v>
      </c>
      <c r="L220" s="4" t="s">
        <v>123</v>
      </c>
      <c r="M220" s="48" t="s">
        <v>1171</v>
      </c>
      <c r="N220" s="48" t="s">
        <v>1172</v>
      </c>
      <c r="O220" s="48" t="s">
        <v>1173</v>
      </c>
      <c r="P220" s="48" t="s">
        <v>1174</v>
      </c>
      <c r="Q220" s="48" t="s">
        <v>1175</v>
      </c>
      <c r="R220" s="4">
        <v>0</v>
      </c>
      <c r="S220" s="48" t="s">
        <v>1176</v>
      </c>
    </row>
    <row r="221" spans="6:19">
      <c r="F221" s="1" t="s">
        <v>114</v>
      </c>
      <c r="G221" t="str">
        <f t="shared" si="13"/>
        <v>FLO_BND</v>
      </c>
      <c r="H221" t="str">
        <f t="shared" si="14"/>
        <v>UP</v>
      </c>
      <c r="I221">
        <f t="shared" si="15"/>
        <v>1</v>
      </c>
      <c r="J221" s="4">
        <v>2031</v>
      </c>
      <c r="K221" s="4" t="str">
        <f t="shared" si="12"/>
        <v>ELCHFO</v>
      </c>
      <c r="L221" s="4" t="s">
        <v>131</v>
      </c>
      <c r="M221" s="4">
        <v>0</v>
      </c>
      <c r="N221" s="48" t="s">
        <v>1177</v>
      </c>
      <c r="O221" s="4">
        <v>0</v>
      </c>
      <c r="P221" s="48" t="s">
        <v>1178</v>
      </c>
      <c r="Q221" s="48" t="s">
        <v>1142</v>
      </c>
      <c r="R221" s="48" t="s">
        <v>977</v>
      </c>
      <c r="S221" s="48" t="s">
        <v>1179</v>
      </c>
    </row>
    <row r="222" spans="6:19">
      <c r="F222" s="1" t="s">
        <v>114</v>
      </c>
      <c r="G222" t="str">
        <f t="shared" si="13"/>
        <v>FLO_BND</v>
      </c>
      <c r="H222" t="str">
        <f t="shared" si="14"/>
        <v>UP</v>
      </c>
      <c r="I222">
        <f t="shared" si="15"/>
        <v>1</v>
      </c>
      <c r="J222" s="4">
        <v>2031</v>
      </c>
      <c r="K222" s="4" t="str">
        <f t="shared" si="12"/>
        <v>ELCHYD</v>
      </c>
      <c r="L222" s="4" t="s">
        <v>139</v>
      </c>
      <c r="M222" s="48" t="s">
        <v>872</v>
      </c>
      <c r="N222" s="48" t="s">
        <v>1180</v>
      </c>
      <c r="O222" s="48" t="s">
        <v>1181</v>
      </c>
      <c r="P222" s="48" t="s">
        <v>1182</v>
      </c>
      <c r="Q222" s="48" t="s">
        <v>1183</v>
      </c>
      <c r="R222" s="48" t="s">
        <v>1184</v>
      </c>
      <c r="S222" s="48" t="s">
        <v>1185</v>
      </c>
    </row>
    <row r="223" spans="6:19">
      <c r="F223" s="1" t="s">
        <v>114</v>
      </c>
      <c r="G223" t="str">
        <f t="shared" si="13"/>
        <v>FLO_BND</v>
      </c>
      <c r="H223" t="str">
        <f t="shared" si="14"/>
        <v>UP</v>
      </c>
      <c r="I223">
        <f t="shared" si="15"/>
        <v>1</v>
      </c>
      <c r="J223" s="4">
        <v>2031</v>
      </c>
      <c r="K223" s="4" t="str">
        <f t="shared" si="12"/>
        <v>ELCNUC</v>
      </c>
      <c r="L223" s="4" t="s">
        <v>147</v>
      </c>
      <c r="M223" s="4">
        <v>0</v>
      </c>
      <c r="N223" s="4">
        <v>0</v>
      </c>
      <c r="O223" s="4">
        <v>0</v>
      </c>
      <c r="P223" s="4">
        <v>0</v>
      </c>
      <c r="Q223" s="48" t="s">
        <v>1186</v>
      </c>
      <c r="R223" s="4">
        <v>0</v>
      </c>
      <c r="S223" s="48" t="s">
        <v>1187</v>
      </c>
    </row>
    <row r="224" spans="6:19">
      <c r="F224" s="1" t="s">
        <v>114</v>
      </c>
      <c r="G224" t="str">
        <f t="shared" si="13"/>
        <v>FLO_BND</v>
      </c>
      <c r="H224" t="str">
        <f t="shared" si="14"/>
        <v>UP</v>
      </c>
      <c r="I224">
        <f t="shared" si="15"/>
        <v>1</v>
      </c>
      <c r="J224" s="4">
        <v>2031</v>
      </c>
      <c r="K224" s="4" t="str">
        <f t="shared" si="12"/>
        <v>ELCSOL</v>
      </c>
      <c r="L224" s="4" t="s">
        <v>151</v>
      </c>
      <c r="M224" s="48" t="s">
        <v>1188</v>
      </c>
      <c r="N224" s="48" t="s">
        <v>1189</v>
      </c>
      <c r="O224" s="48" t="s">
        <v>1190</v>
      </c>
      <c r="P224" s="48" t="s">
        <v>1191</v>
      </c>
      <c r="Q224" s="48" t="s">
        <v>1192</v>
      </c>
      <c r="R224" s="48" t="s">
        <v>1193</v>
      </c>
      <c r="S224" s="48" t="s">
        <v>1194</v>
      </c>
    </row>
    <row r="225" spans="6:19">
      <c r="F225" s="1" t="s">
        <v>114</v>
      </c>
      <c r="G225" t="str">
        <f t="shared" si="13"/>
        <v>FLO_BND</v>
      </c>
      <c r="H225" t="str">
        <f t="shared" si="14"/>
        <v>UP</v>
      </c>
      <c r="I225">
        <f t="shared" si="15"/>
        <v>1</v>
      </c>
      <c r="J225" s="4">
        <v>2031</v>
      </c>
      <c r="K225" s="4" t="str">
        <f t="shared" si="12"/>
        <v>ELCWIN</v>
      </c>
      <c r="L225" s="4" t="s">
        <v>152</v>
      </c>
      <c r="M225" s="48" t="s">
        <v>1075</v>
      </c>
      <c r="N225" s="48" t="s">
        <v>1195</v>
      </c>
      <c r="O225" s="48" t="s">
        <v>1196</v>
      </c>
      <c r="P225" s="48" t="s">
        <v>1197</v>
      </c>
      <c r="Q225" s="48" t="s">
        <v>1198</v>
      </c>
      <c r="R225" s="48" t="s">
        <v>1199</v>
      </c>
      <c r="S225" s="48" t="s">
        <v>1200</v>
      </c>
    </row>
    <row r="226" spans="6:19">
      <c r="F226" s="1" t="s">
        <v>114</v>
      </c>
      <c r="G226" t="str">
        <f t="shared" si="13"/>
        <v>FLO_BND</v>
      </c>
      <c r="H226" t="str">
        <f t="shared" si="14"/>
        <v>UP</v>
      </c>
      <c r="I226">
        <f t="shared" si="15"/>
        <v>1</v>
      </c>
      <c r="J226" s="4">
        <v>2031</v>
      </c>
      <c r="K226" s="4" t="str">
        <f t="shared" si="12"/>
        <v>ELCWOO</v>
      </c>
      <c r="L226" s="4" t="s">
        <v>160</v>
      </c>
      <c r="M226" s="48" t="s">
        <v>1201</v>
      </c>
      <c r="N226" s="48" t="s">
        <v>1202</v>
      </c>
      <c r="O226" s="4">
        <v>1.064275362491</v>
      </c>
      <c r="P226" s="48" t="s">
        <v>1203</v>
      </c>
      <c r="Q226" s="48" t="s">
        <v>1204</v>
      </c>
      <c r="R226" s="48" t="s">
        <v>1205</v>
      </c>
      <c r="S226" s="48" t="s">
        <v>1206</v>
      </c>
    </row>
    <row r="227" spans="6:19">
      <c r="F227" s="1" t="s">
        <v>114</v>
      </c>
      <c r="G227" t="str">
        <f t="shared" si="13"/>
        <v>FLO_BND</v>
      </c>
      <c r="H227" t="str">
        <f t="shared" si="14"/>
        <v>UP</v>
      </c>
      <c r="I227">
        <f t="shared" si="15"/>
        <v>1</v>
      </c>
      <c r="J227" s="4">
        <v>2032</v>
      </c>
      <c r="K227" s="4" t="str">
        <f t="shared" si="12"/>
        <v>ELCCOH</v>
      </c>
      <c r="L227" s="4" t="s">
        <v>117</v>
      </c>
      <c r="M227" s="4">
        <v>0</v>
      </c>
      <c r="N227" s="4">
        <v>0</v>
      </c>
      <c r="O227" s="48" t="s">
        <v>1133</v>
      </c>
      <c r="P227" s="4">
        <v>0</v>
      </c>
      <c r="Q227" s="4">
        <v>0</v>
      </c>
      <c r="R227" s="4">
        <v>0</v>
      </c>
      <c r="S227" s="4">
        <v>0</v>
      </c>
    </row>
    <row r="228" spans="6:19">
      <c r="F228" s="1" t="s">
        <v>114</v>
      </c>
      <c r="G228" t="str">
        <f t="shared" si="13"/>
        <v>FLO_BND</v>
      </c>
      <c r="H228" t="str">
        <f t="shared" si="14"/>
        <v>UP</v>
      </c>
      <c r="I228">
        <f t="shared" si="15"/>
        <v>1</v>
      </c>
      <c r="J228" s="4">
        <v>2032</v>
      </c>
      <c r="K228" s="4" t="str">
        <f t="shared" si="12"/>
        <v>ELCGAS</v>
      </c>
      <c r="L228" s="4" t="s">
        <v>123</v>
      </c>
      <c r="M228" s="48" t="s">
        <v>1207</v>
      </c>
      <c r="N228" s="48" t="s">
        <v>1208</v>
      </c>
      <c r="O228" s="48" t="s">
        <v>1209</v>
      </c>
      <c r="P228" s="48" t="s">
        <v>1210</v>
      </c>
      <c r="Q228" s="48" t="s">
        <v>1211</v>
      </c>
      <c r="R228" s="4">
        <v>0</v>
      </c>
      <c r="S228" s="48" t="s">
        <v>1212</v>
      </c>
    </row>
    <row r="229" spans="6:19">
      <c r="F229" s="1" t="s">
        <v>114</v>
      </c>
      <c r="G229" t="str">
        <f t="shared" si="13"/>
        <v>FLO_BND</v>
      </c>
      <c r="H229" t="str">
        <f t="shared" si="14"/>
        <v>UP</v>
      </c>
      <c r="I229">
        <f t="shared" si="15"/>
        <v>1</v>
      </c>
      <c r="J229" s="4">
        <v>2032</v>
      </c>
      <c r="K229" s="4" t="str">
        <f t="shared" si="12"/>
        <v>ELCHFO</v>
      </c>
      <c r="L229" s="4" t="s">
        <v>131</v>
      </c>
      <c r="M229" s="4">
        <v>0</v>
      </c>
      <c r="N229" s="48" t="s">
        <v>1213</v>
      </c>
      <c r="O229" s="4">
        <v>0</v>
      </c>
      <c r="P229" s="48" t="s">
        <v>1214</v>
      </c>
      <c r="Q229" s="48" t="s">
        <v>1142</v>
      </c>
      <c r="R229" s="48" t="s">
        <v>977</v>
      </c>
      <c r="S229" s="48" t="s">
        <v>1215</v>
      </c>
    </row>
    <row r="230" spans="6:19">
      <c r="F230" s="1" t="s">
        <v>114</v>
      </c>
      <c r="G230" t="str">
        <f t="shared" si="13"/>
        <v>FLO_BND</v>
      </c>
      <c r="H230" t="str">
        <f t="shared" si="14"/>
        <v>UP</v>
      </c>
      <c r="I230">
        <f t="shared" si="15"/>
        <v>1</v>
      </c>
      <c r="J230" s="4">
        <v>2032</v>
      </c>
      <c r="K230" s="4" t="str">
        <f t="shared" si="12"/>
        <v>ELCHYD</v>
      </c>
      <c r="L230" s="4" t="s">
        <v>139</v>
      </c>
      <c r="M230" s="48" t="s">
        <v>872</v>
      </c>
      <c r="N230" s="48" t="s">
        <v>1216</v>
      </c>
      <c r="O230" s="48" t="s">
        <v>1217</v>
      </c>
      <c r="P230" s="48" t="s">
        <v>1218</v>
      </c>
      <c r="Q230" s="48" t="s">
        <v>1219</v>
      </c>
      <c r="R230" s="48" t="s">
        <v>1220</v>
      </c>
      <c r="S230" s="48" t="s">
        <v>1221</v>
      </c>
    </row>
    <row r="231" spans="6:19">
      <c r="F231" s="1" t="s">
        <v>114</v>
      </c>
      <c r="G231" t="str">
        <f t="shared" si="13"/>
        <v>FLO_BND</v>
      </c>
      <c r="H231" t="str">
        <f t="shared" si="14"/>
        <v>UP</v>
      </c>
      <c r="I231">
        <f t="shared" si="15"/>
        <v>1</v>
      </c>
      <c r="J231" s="4">
        <v>2032</v>
      </c>
      <c r="K231" s="4" t="str">
        <f t="shared" si="12"/>
        <v>ELCNUC</v>
      </c>
      <c r="L231" s="4" t="s">
        <v>147</v>
      </c>
      <c r="M231" s="4">
        <v>0</v>
      </c>
      <c r="N231" s="4">
        <v>0</v>
      </c>
      <c r="O231" s="4">
        <v>0</v>
      </c>
      <c r="P231" s="4">
        <v>0</v>
      </c>
      <c r="Q231" s="48" t="s">
        <v>1222</v>
      </c>
      <c r="R231" s="4">
        <v>0</v>
      </c>
      <c r="S231" s="48" t="s">
        <v>1223</v>
      </c>
    </row>
    <row r="232" spans="6:19">
      <c r="F232" s="1" t="s">
        <v>114</v>
      </c>
      <c r="G232" t="str">
        <f t="shared" si="13"/>
        <v>FLO_BND</v>
      </c>
      <c r="H232" t="str">
        <f t="shared" si="14"/>
        <v>UP</v>
      </c>
      <c r="I232">
        <f t="shared" si="15"/>
        <v>1</v>
      </c>
      <c r="J232" s="4">
        <v>2032</v>
      </c>
      <c r="K232" s="4" t="str">
        <f t="shared" si="12"/>
        <v>ELCSOL</v>
      </c>
      <c r="L232" s="4" t="s">
        <v>151</v>
      </c>
      <c r="M232" s="48" t="s">
        <v>1224</v>
      </c>
      <c r="N232" s="48" t="s">
        <v>1225</v>
      </c>
      <c r="O232" s="48" t="s">
        <v>1226</v>
      </c>
      <c r="P232" s="48" t="s">
        <v>1227</v>
      </c>
      <c r="Q232" s="48" t="s">
        <v>1228</v>
      </c>
      <c r="R232" s="48" t="s">
        <v>1229</v>
      </c>
      <c r="S232" s="48" t="s">
        <v>1230</v>
      </c>
    </row>
    <row r="233" spans="6:19">
      <c r="F233" s="1" t="s">
        <v>114</v>
      </c>
      <c r="G233" t="str">
        <f t="shared" si="13"/>
        <v>FLO_BND</v>
      </c>
      <c r="H233" t="str">
        <f t="shared" si="14"/>
        <v>UP</v>
      </c>
      <c r="I233">
        <f t="shared" si="15"/>
        <v>1</v>
      </c>
      <c r="J233" s="4">
        <v>2032</v>
      </c>
      <c r="K233" s="4" t="str">
        <f t="shared" si="12"/>
        <v>ELCWIN</v>
      </c>
      <c r="L233" s="4" t="s">
        <v>152</v>
      </c>
      <c r="M233" s="48" t="s">
        <v>1075</v>
      </c>
      <c r="N233" s="48" t="s">
        <v>1231</v>
      </c>
      <c r="O233" s="48" t="s">
        <v>1232</v>
      </c>
      <c r="P233" s="48" t="s">
        <v>1233</v>
      </c>
      <c r="Q233" s="48" t="s">
        <v>1234</v>
      </c>
      <c r="R233" s="48" t="s">
        <v>1235</v>
      </c>
      <c r="S233" s="48" t="s">
        <v>1236</v>
      </c>
    </row>
    <row r="234" spans="6:19">
      <c r="F234" s="1" t="s">
        <v>114</v>
      </c>
      <c r="G234" t="str">
        <f t="shared" si="13"/>
        <v>FLO_BND</v>
      </c>
      <c r="H234" t="str">
        <f t="shared" si="14"/>
        <v>UP</v>
      </c>
      <c r="I234">
        <f t="shared" si="15"/>
        <v>1</v>
      </c>
      <c r="J234" s="4">
        <v>2032</v>
      </c>
      <c r="K234" s="4" t="str">
        <f t="shared" si="12"/>
        <v>ELCWOO</v>
      </c>
      <c r="L234" s="4" t="s">
        <v>160</v>
      </c>
      <c r="M234" s="48" t="s">
        <v>1237</v>
      </c>
      <c r="N234" s="48" t="s">
        <v>1238</v>
      </c>
      <c r="O234" s="48" t="s">
        <v>1239</v>
      </c>
      <c r="P234" s="48" t="s">
        <v>1240</v>
      </c>
      <c r="Q234" s="48" t="s">
        <v>1241</v>
      </c>
      <c r="R234" s="48" t="s">
        <v>1242</v>
      </c>
      <c r="S234" s="48" t="s">
        <v>1243</v>
      </c>
    </row>
    <row r="235" spans="6:19">
      <c r="F235" s="1" t="s">
        <v>114</v>
      </c>
      <c r="G235" t="str">
        <f t="shared" si="13"/>
        <v>FLO_BND</v>
      </c>
      <c r="H235" t="str">
        <f t="shared" si="14"/>
        <v>UP</v>
      </c>
      <c r="I235">
        <f t="shared" si="15"/>
        <v>1</v>
      </c>
      <c r="J235" s="4">
        <v>2033</v>
      </c>
      <c r="K235" s="4" t="str">
        <f t="shared" si="12"/>
        <v>ELCCOH</v>
      </c>
      <c r="L235" s="4" t="s">
        <v>117</v>
      </c>
      <c r="M235" s="4">
        <v>0</v>
      </c>
      <c r="N235" s="4">
        <v>0</v>
      </c>
      <c r="O235" s="48" t="s">
        <v>1133</v>
      </c>
      <c r="P235" s="4">
        <v>0</v>
      </c>
      <c r="Q235" s="4">
        <v>0</v>
      </c>
      <c r="R235" s="4">
        <v>0</v>
      </c>
      <c r="S235" s="4">
        <v>0</v>
      </c>
    </row>
    <row r="236" spans="6:19">
      <c r="F236" s="1" t="s">
        <v>114</v>
      </c>
      <c r="G236" t="str">
        <f t="shared" si="13"/>
        <v>FLO_BND</v>
      </c>
      <c r="H236" t="str">
        <f t="shared" si="14"/>
        <v>UP</v>
      </c>
      <c r="I236">
        <f t="shared" si="15"/>
        <v>1</v>
      </c>
      <c r="J236" s="4">
        <v>2033</v>
      </c>
      <c r="K236" s="4" t="str">
        <f t="shared" si="12"/>
        <v>ELCGAS</v>
      </c>
      <c r="L236" s="4" t="s">
        <v>123</v>
      </c>
      <c r="M236" s="48" t="s">
        <v>1244</v>
      </c>
      <c r="N236" s="48" t="s">
        <v>1245</v>
      </c>
      <c r="O236" s="48" t="s">
        <v>1246</v>
      </c>
      <c r="P236" s="48" t="s">
        <v>1247</v>
      </c>
      <c r="Q236" s="48" t="s">
        <v>1248</v>
      </c>
      <c r="R236" s="4">
        <v>0</v>
      </c>
      <c r="S236" s="48" t="s">
        <v>1249</v>
      </c>
    </row>
    <row r="237" spans="6:19">
      <c r="F237" s="1" t="s">
        <v>114</v>
      </c>
      <c r="G237" t="str">
        <f t="shared" si="13"/>
        <v>FLO_BND</v>
      </c>
      <c r="H237" t="str">
        <f t="shared" si="14"/>
        <v>UP</v>
      </c>
      <c r="I237">
        <f t="shared" si="15"/>
        <v>1</v>
      </c>
      <c r="J237" s="4">
        <v>2033</v>
      </c>
      <c r="K237" s="4" t="str">
        <f t="shared" si="12"/>
        <v>ELCHFO</v>
      </c>
      <c r="L237" s="4" t="s">
        <v>131</v>
      </c>
      <c r="M237" s="4">
        <v>0</v>
      </c>
      <c r="N237" s="48" t="s">
        <v>1250</v>
      </c>
      <c r="O237" s="4">
        <v>0</v>
      </c>
      <c r="P237" s="48" t="s">
        <v>1251</v>
      </c>
      <c r="Q237" s="48" t="s">
        <v>1142</v>
      </c>
      <c r="R237" s="48" t="s">
        <v>977</v>
      </c>
      <c r="S237" s="48" t="s">
        <v>1252</v>
      </c>
    </row>
    <row r="238" spans="6:19">
      <c r="F238" s="1" t="s">
        <v>114</v>
      </c>
      <c r="G238" t="str">
        <f t="shared" si="13"/>
        <v>FLO_BND</v>
      </c>
      <c r="H238" t="str">
        <f t="shared" si="14"/>
        <v>UP</v>
      </c>
      <c r="I238">
        <f t="shared" si="15"/>
        <v>1</v>
      </c>
      <c r="J238" s="4">
        <v>2033</v>
      </c>
      <c r="K238" s="4" t="str">
        <f t="shared" si="12"/>
        <v>ELCHYD</v>
      </c>
      <c r="L238" s="4" t="s">
        <v>139</v>
      </c>
      <c r="M238" s="48" t="s">
        <v>872</v>
      </c>
      <c r="N238" s="48" t="s">
        <v>1253</v>
      </c>
      <c r="O238" s="48" t="s">
        <v>1254</v>
      </c>
      <c r="P238" s="48" t="s">
        <v>1255</v>
      </c>
      <c r="Q238" s="48" t="s">
        <v>1256</v>
      </c>
      <c r="R238" s="48" t="s">
        <v>1257</v>
      </c>
      <c r="S238" s="48" t="s">
        <v>1258</v>
      </c>
    </row>
    <row r="239" spans="6:19">
      <c r="F239" s="1" t="s">
        <v>114</v>
      </c>
      <c r="G239" t="str">
        <f t="shared" si="13"/>
        <v>FLO_BND</v>
      </c>
      <c r="H239" t="str">
        <f t="shared" si="14"/>
        <v>UP</v>
      </c>
      <c r="I239">
        <f t="shared" si="15"/>
        <v>1</v>
      </c>
      <c r="J239" s="4">
        <v>2033</v>
      </c>
      <c r="K239" s="4" t="str">
        <f t="shared" si="12"/>
        <v>ELCNUC</v>
      </c>
      <c r="L239" s="4" t="s">
        <v>147</v>
      </c>
      <c r="M239" s="4">
        <v>0</v>
      </c>
      <c r="N239" s="4">
        <v>0</v>
      </c>
      <c r="O239" s="4">
        <v>0</v>
      </c>
      <c r="P239" s="4">
        <v>0</v>
      </c>
      <c r="Q239" s="48" t="s">
        <v>1259</v>
      </c>
      <c r="R239" s="4">
        <v>0</v>
      </c>
      <c r="S239" s="48" t="s">
        <v>1260</v>
      </c>
    </row>
    <row r="240" spans="6:19">
      <c r="F240" s="1" t="s">
        <v>114</v>
      </c>
      <c r="G240" t="str">
        <f t="shared" si="13"/>
        <v>FLO_BND</v>
      </c>
      <c r="H240" t="str">
        <f t="shared" si="14"/>
        <v>UP</v>
      </c>
      <c r="I240">
        <f t="shared" si="15"/>
        <v>1</v>
      </c>
      <c r="J240" s="4">
        <v>2033</v>
      </c>
      <c r="K240" s="4" t="str">
        <f t="shared" si="12"/>
        <v>ELCSOL</v>
      </c>
      <c r="L240" s="4" t="s">
        <v>151</v>
      </c>
      <c r="M240" s="48" t="s">
        <v>1261</v>
      </c>
      <c r="N240" s="48" t="s">
        <v>1262</v>
      </c>
      <c r="O240" s="48" t="s">
        <v>1263</v>
      </c>
      <c r="P240" s="48" t="s">
        <v>1264</v>
      </c>
      <c r="Q240" s="48" t="s">
        <v>1265</v>
      </c>
      <c r="R240" s="48" t="s">
        <v>1266</v>
      </c>
      <c r="S240" s="48" t="s">
        <v>1267</v>
      </c>
    </row>
    <row r="241" spans="6:19">
      <c r="F241" s="1" t="s">
        <v>114</v>
      </c>
      <c r="G241" t="str">
        <f t="shared" si="13"/>
        <v>FLO_BND</v>
      </c>
      <c r="H241" t="str">
        <f t="shared" si="14"/>
        <v>UP</v>
      </c>
      <c r="I241">
        <f t="shared" si="15"/>
        <v>1</v>
      </c>
      <c r="J241" s="4">
        <v>2033</v>
      </c>
      <c r="K241" s="4" t="str">
        <f t="shared" si="12"/>
        <v>ELCWIN</v>
      </c>
      <c r="L241" s="4" t="s">
        <v>152</v>
      </c>
      <c r="M241" s="48" t="s">
        <v>1075</v>
      </c>
      <c r="N241" s="48" t="s">
        <v>1268</v>
      </c>
      <c r="O241" s="48" t="s">
        <v>1269</v>
      </c>
      <c r="P241" s="48" t="s">
        <v>1270</v>
      </c>
      <c r="Q241" s="48" t="s">
        <v>1271</v>
      </c>
      <c r="R241" s="48" t="s">
        <v>1272</v>
      </c>
      <c r="S241" s="48" t="s">
        <v>1273</v>
      </c>
    </row>
    <row r="242" spans="6:19">
      <c r="F242" s="1" t="s">
        <v>114</v>
      </c>
      <c r="G242" t="str">
        <f t="shared" si="13"/>
        <v>FLO_BND</v>
      </c>
      <c r="H242" t="str">
        <f t="shared" si="14"/>
        <v>UP</v>
      </c>
      <c r="I242">
        <f t="shared" si="15"/>
        <v>1</v>
      </c>
      <c r="J242" s="4">
        <v>2033</v>
      </c>
      <c r="K242" s="4" t="str">
        <f t="shared" si="12"/>
        <v>ELCWOO</v>
      </c>
      <c r="L242" s="4" t="s">
        <v>160</v>
      </c>
      <c r="M242" s="48" t="s">
        <v>1274</v>
      </c>
      <c r="N242" s="48" t="s">
        <v>1275</v>
      </c>
      <c r="O242" s="48" t="s">
        <v>1276</v>
      </c>
      <c r="P242" s="48" t="s">
        <v>1277</v>
      </c>
      <c r="Q242" s="48" t="s">
        <v>1278</v>
      </c>
      <c r="R242" s="48" t="s">
        <v>1279</v>
      </c>
      <c r="S242" s="48" t="s">
        <v>1280</v>
      </c>
    </row>
    <row r="243" spans="6:19">
      <c r="F243" s="1" t="s">
        <v>114</v>
      </c>
      <c r="G243" t="str">
        <f t="shared" si="13"/>
        <v>FLO_BND</v>
      </c>
      <c r="H243" t="str">
        <f t="shared" si="14"/>
        <v>UP</v>
      </c>
      <c r="I243">
        <f t="shared" si="15"/>
        <v>1</v>
      </c>
      <c r="J243" s="4">
        <v>2034</v>
      </c>
      <c r="K243" s="4" t="str">
        <f t="shared" si="12"/>
        <v>ELCCOH</v>
      </c>
      <c r="L243" s="4" t="s">
        <v>117</v>
      </c>
      <c r="M243" s="4">
        <v>0</v>
      </c>
      <c r="N243" s="4">
        <v>0</v>
      </c>
      <c r="O243" s="48" t="s">
        <v>1133</v>
      </c>
      <c r="P243" s="4">
        <v>0</v>
      </c>
      <c r="Q243" s="4">
        <v>0</v>
      </c>
      <c r="R243" s="4">
        <v>0</v>
      </c>
      <c r="S243" s="4">
        <v>0</v>
      </c>
    </row>
    <row r="244" spans="6:19">
      <c r="F244" s="1" t="s">
        <v>114</v>
      </c>
      <c r="G244" t="str">
        <f t="shared" si="13"/>
        <v>FLO_BND</v>
      </c>
      <c r="H244" t="str">
        <f t="shared" si="14"/>
        <v>UP</v>
      </c>
      <c r="I244">
        <f t="shared" si="15"/>
        <v>1</v>
      </c>
      <c r="J244" s="4">
        <v>2034</v>
      </c>
      <c r="K244" s="4" t="str">
        <f t="shared" si="12"/>
        <v>ELCGAS</v>
      </c>
      <c r="L244" s="4" t="s">
        <v>123</v>
      </c>
      <c r="M244" s="48" t="s">
        <v>1281</v>
      </c>
      <c r="N244" s="48" t="s">
        <v>1282</v>
      </c>
      <c r="O244" s="48" t="s">
        <v>1283</v>
      </c>
      <c r="P244" s="48" t="s">
        <v>1284</v>
      </c>
      <c r="Q244" s="48" t="s">
        <v>1285</v>
      </c>
      <c r="R244" s="4">
        <v>0</v>
      </c>
      <c r="S244" s="48" t="s">
        <v>1286</v>
      </c>
    </row>
    <row r="245" spans="6:19">
      <c r="F245" s="1" t="s">
        <v>114</v>
      </c>
      <c r="G245" t="str">
        <f t="shared" si="13"/>
        <v>FLO_BND</v>
      </c>
      <c r="H245" t="str">
        <f t="shared" si="14"/>
        <v>UP</v>
      </c>
      <c r="I245">
        <f t="shared" si="15"/>
        <v>1</v>
      </c>
      <c r="J245" s="4">
        <v>2034</v>
      </c>
      <c r="K245" s="4" t="str">
        <f t="shared" si="12"/>
        <v>ELCHFO</v>
      </c>
      <c r="L245" s="4" t="s">
        <v>131</v>
      </c>
      <c r="M245" s="4">
        <v>0</v>
      </c>
      <c r="N245" s="48" t="s">
        <v>1287</v>
      </c>
      <c r="O245" s="4">
        <v>0</v>
      </c>
      <c r="P245" s="48" t="s">
        <v>1288</v>
      </c>
      <c r="Q245" s="48" t="s">
        <v>1142</v>
      </c>
      <c r="R245" s="48" t="s">
        <v>977</v>
      </c>
      <c r="S245" s="48" t="s">
        <v>1289</v>
      </c>
    </row>
    <row r="246" spans="6:19">
      <c r="F246" s="1" t="s">
        <v>114</v>
      </c>
      <c r="G246" t="str">
        <f t="shared" si="13"/>
        <v>FLO_BND</v>
      </c>
      <c r="H246" t="str">
        <f t="shared" si="14"/>
        <v>UP</v>
      </c>
      <c r="I246">
        <f t="shared" si="15"/>
        <v>1</v>
      </c>
      <c r="J246" s="4">
        <v>2034</v>
      </c>
      <c r="K246" s="4" t="str">
        <f t="shared" si="12"/>
        <v>ELCHYD</v>
      </c>
      <c r="L246" s="4" t="s">
        <v>139</v>
      </c>
      <c r="M246" s="48" t="s">
        <v>872</v>
      </c>
      <c r="N246" s="48" t="s">
        <v>1290</v>
      </c>
      <c r="O246" s="48" t="s">
        <v>1291</v>
      </c>
      <c r="P246" s="48" t="s">
        <v>1292</v>
      </c>
      <c r="Q246" s="48" t="s">
        <v>1293</v>
      </c>
      <c r="R246" s="48" t="s">
        <v>1294</v>
      </c>
      <c r="S246" s="48" t="s">
        <v>1295</v>
      </c>
    </row>
    <row r="247" spans="6:19">
      <c r="F247" s="1" t="s">
        <v>114</v>
      </c>
      <c r="G247" t="str">
        <f t="shared" si="13"/>
        <v>FLO_BND</v>
      </c>
      <c r="H247" t="str">
        <f t="shared" si="14"/>
        <v>UP</v>
      </c>
      <c r="I247">
        <f t="shared" si="15"/>
        <v>1</v>
      </c>
      <c r="J247" s="4">
        <v>2034</v>
      </c>
      <c r="K247" s="4" t="str">
        <f t="shared" si="12"/>
        <v>ELCNUC</v>
      </c>
      <c r="L247" s="4" t="s">
        <v>147</v>
      </c>
      <c r="M247" s="4">
        <v>0</v>
      </c>
      <c r="N247" s="4">
        <v>0</v>
      </c>
      <c r="O247" s="4">
        <v>0</v>
      </c>
      <c r="P247" s="4">
        <v>0</v>
      </c>
      <c r="Q247" s="48" t="s">
        <v>1296</v>
      </c>
      <c r="R247" s="4">
        <v>0</v>
      </c>
      <c r="S247" s="48" t="s">
        <v>1297</v>
      </c>
    </row>
    <row r="248" spans="6:19">
      <c r="F248" s="1" t="s">
        <v>114</v>
      </c>
      <c r="G248" t="str">
        <f t="shared" si="13"/>
        <v>FLO_BND</v>
      </c>
      <c r="H248" t="str">
        <f t="shared" si="14"/>
        <v>UP</v>
      </c>
      <c r="I248">
        <f t="shared" si="15"/>
        <v>1</v>
      </c>
      <c r="J248" s="4">
        <v>2034</v>
      </c>
      <c r="K248" s="4" t="str">
        <f t="shared" si="12"/>
        <v>ELCSOL</v>
      </c>
      <c r="L248" s="4" t="s">
        <v>151</v>
      </c>
      <c r="M248" s="48" t="s">
        <v>1298</v>
      </c>
      <c r="N248" s="48" t="s">
        <v>1299</v>
      </c>
      <c r="O248" s="48" t="s">
        <v>1300</v>
      </c>
      <c r="P248" s="48" t="s">
        <v>1301</v>
      </c>
      <c r="Q248" s="48" t="s">
        <v>1302</v>
      </c>
      <c r="R248" s="48" t="s">
        <v>1303</v>
      </c>
      <c r="S248" s="48" t="s">
        <v>1304</v>
      </c>
    </row>
    <row r="249" spans="6:19">
      <c r="F249" s="1" t="s">
        <v>114</v>
      </c>
      <c r="G249" t="str">
        <f t="shared" si="13"/>
        <v>FLO_BND</v>
      </c>
      <c r="H249" t="str">
        <f t="shared" si="14"/>
        <v>UP</v>
      </c>
      <c r="I249">
        <f t="shared" si="15"/>
        <v>1</v>
      </c>
      <c r="J249" s="4">
        <v>2034</v>
      </c>
      <c r="K249" s="4" t="str">
        <f t="shared" si="12"/>
        <v>ELCWIN</v>
      </c>
      <c r="L249" s="4" t="s">
        <v>152</v>
      </c>
      <c r="M249" s="48" t="s">
        <v>1075</v>
      </c>
      <c r="N249" s="48" t="s">
        <v>1305</v>
      </c>
      <c r="O249" s="48" t="s">
        <v>1306</v>
      </c>
      <c r="P249" s="48" t="s">
        <v>1307</v>
      </c>
      <c r="Q249" s="48" t="s">
        <v>1308</v>
      </c>
      <c r="R249" s="48" t="s">
        <v>1309</v>
      </c>
      <c r="S249" s="48" t="s">
        <v>1310</v>
      </c>
    </row>
    <row r="250" spans="6:19">
      <c r="F250" s="1" t="s">
        <v>114</v>
      </c>
      <c r="G250" t="str">
        <f t="shared" si="13"/>
        <v>FLO_BND</v>
      </c>
      <c r="H250" t="str">
        <f t="shared" si="14"/>
        <v>UP</v>
      </c>
      <c r="I250">
        <f t="shared" si="15"/>
        <v>1</v>
      </c>
      <c r="J250" s="4">
        <v>2034</v>
      </c>
      <c r="K250" s="4" t="str">
        <f t="shared" si="12"/>
        <v>ELCWOO</v>
      </c>
      <c r="L250" s="4" t="s">
        <v>160</v>
      </c>
      <c r="M250" s="48" t="s">
        <v>1311</v>
      </c>
      <c r="N250" s="48" t="s">
        <v>1312</v>
      </c>
      <c r="O250" s="48" t="s">
        <v>1313</v>
      </c>
      <c r="P250" s="48" t="s">
        <v>1314</v>
      </c>
      <c r="Q250" s="48" t="s">
        <v>1315</v>
      </c>
      <c r="R250" s="48" t="s">
        <v>1316</v>
      </c>
      <c r="S250" s="48" t="s">
        <v>1317</v>
      </c>
    </row>
    <row r="251" spans="6:19">
      <c r="F251" s="1" t="s">
        <v>114</v>
      </c>
      <c r="G251" t="str">
        <f t="shared" si="13"/>
        <v>FLO_BND</v>
      </c>
      <c r="H251" t="str">
        <f t="shared" si="14"/>
        <v>UP</v>
      </c>
      <c r="I251">
        <f t="shared" si="15"/>
        <v>1</v>
      </c>
      <c r="J251" s="4">
        <v>2035</v>
      </c>
      <c r="K251" s="4" t="str">
        <f t="shared" si="12"/>
        <v>ELCCOH</v>
      </c>
      <c r="L251" s="4" t="s">
        <v>117</v>
      </c>
      <c r="M251" s="4">
        <v>0</v>
      </c>
      <c r="N251" s="4">
        <v>0</v>
      </c>
      <c r="O251" s="48" t="s">
        <v>1133</v>
      </c>
      <c r="P251" s="4">
        <v>0</v>
      </c>
      <c r="Q251" s="4">
        <v>0</v>
      </c>
      <c r="R251" s="4">
        <v>0</v>
      </c>
      <c r="S251" s="4">
        <v>0</v>
      </c>
    </row>
    <row r="252" spans="6:19">
      <c r="F252" s="1" t="s">
        <v>114</v>
      </c>
      <c r="G252" t="str">
        <f t="shared" si="13"/>
        <v>FLO_BND</v>
      </c>
      <c r="H252" t="str">
        <f t="shared" si="14"/>
        <v>UP</v>
      </c>
      <c r="I252">
        <f t="shared" si="15"/>
        <v>1</v>
      </c>
      <c r="J252" s="4">
        <v>2035</v>
      </c>
      <c r="K252" s="4" t="str">
        <f t="shared" si="12"/>
        <v>ELCGAS</v>
      </c>
      <c r="L252" s="4" t="s">
        <v>123</v>
      </c>
      <c r="M252" s="48" t="s">
        <v>1318</v>
      </c>
      <c r="N252" s="48" t="s">
        <v>1319</v>
      </c>
      <c r="O252" s="48" t="s">
        <v>1320</v>
      </c>
      <c r="P252" s="48" t="s">
        <v>1321</v>
      </c>
      <c r="Q252" s="48" t="s">
        <v>1322</v>
      </c>
      <c r="R252" s="4">
        <v>0</v>
      </c>
      <c r="S252" s="48" t="s">
        <v>1323</v>
      </c>
    </row>
    <row r="253" spans="6:19">
      <c r="F253" s="1" t="s">
        <v>114</v>
      </c>
      <c r="G253" t="str">
        <f t="shared" si="13"/>
        <v>FLO_BND</v>
      </c>
      <c r="H253" t="str">
        <f t="shared" si="14"/>
        <v>UP</v>
      </c>
      <c r="I253">
        <f t="shared" si="15"/>
        <v>1</v>
      </c>
      <c r="J253" s="4">
        <v>2035</v>
      </c>
      <c r="K253" s="4" t="str">
        <f t="shared" si="12"/>
        <v>ELCHFO</v>
      </c>
      <c r="L253" s="4" t="s">
        <v>131</v>
      </c>
      <c r="M253" s="4">
        <v>0</v>
      </c>
      <c r="N253" s="48" t="s">
        <v>1324</v>
      </c>
      <c r="O253" s="4">
        <v>0</v>
      </c>
      <c r="P253" s="48" t="s">
        <v>1325</v>
      </c>
      <c r="Q253" s="48" t="s">
        <v>1142</v>
      </c>
      <c r="R253" s="48" t="s">
        <v>977</v>
      </c>
      <c r="S253" s="48" t="s">
        <v>1326</v>
      </c>
    </row>
    <row r="254" spans="6:19">
      <c r="F254" s="1" t="s">
        <v>114</v>
      </c>
      <c r="G254" t="str">
        <f t="shared" si="13"/>
        <v>FLO_BND</v>
      </c>
      <c r="H254" t="str">
        <f t="shared" si="14"/>
        <v>UP</v>
      </c>
      <c r="I254">
        <f t="shared" si="15"/>
        <v>1</v>
      </c>
      <c r="J254" s="4">
        <v>2035</v>
      </c>
      <c r="K254" s="4" t="str">
        <f t="shared" si="12"/>
        <v>ELCHYD</v>
      </c>
      <c r="L254" s="4" t="s">
        <v>139</v>
      </c>
      <c r="M254" s="48" t="s">
        <v>872</v>
      </c>
      <c r="N254" s="48" t="s">
        <v>1327</v>
      </c>
      <c r="O254" s="48" t="s">
        <v>1328</v>
      </c>
      <c r="P254" s="48" t="s">
        <v>1329</v>
      </c>
      <c r="Q254" s="48" t="s">
        <v>1330</v>
      </c>
      <c r="R254" s="48" t="s">
        <v>1331</v>
      </c>
      <c r="S254" s="48" t="s">
        <v>1332</v>
      </c>
    </row>
    <row r="255" spans="6:19">
      <c r="F255" s="1" t="s">
        <v>114</v>
      </c>
      <c r="G255" t="str">
        <f t="shared" si="13"/>
        <v>FLO_BND</v>
      </c>
      <c r="H255" t="str">
        <f t="shared" si="14"/>
        <v>UP</v>
      </c>
      <c r="I255">
        <f t="shared" si="15"/>
        <v>1</v>
      </c>
      <c r="J255" s="4">
        <v>2035</v>
      </c>
      <c r="K255" s="4" t="str">
        <f t="shared" si="12"/>
        <v>ELCNUC</v>
      </c>
      <c r="L255" s="4" t="s">
        <v>147</v>
      </c>
      <c r="M255" s="4">
        <v>0</v>
      </c>
      <c r="N255" s="4">
        <v>0</v>
      </c>
      <c r="O255" s="4">
        <v>0</v>
      </c>
      <c r="P255" s="4">
        <v>0</v>
      </c>
      <c r="Q255" s="48" t="s">
        <v>1333</v>
      </c>
      <c r="R255" s="4">
        <v>0</v>
      </c>
      <c r="S255" s="48" t="s">
        <v>1334</v>
      </c>
    </row>
    <row r="256" spans="6:19">
      <c r="F256" s="1" t="s">
        <v>114</v>
      </c>
      <c r="G256" t="str">
        <f t="shared" si="13"/>
        <v>FLO_BND</v>
      </c>
      <c r="H256" t="str">
        <f t="shared" si="14"/>
        <v>UP</v>
      </c>
      <c r="I256">
        <f t="shared" si="15"/>
        <v>1</v>
      </c>
      <c r="J256" s="4">
        <v>2035</v>
      </c>
      <c r="K256" s="4" t="str">
        <f t="shared" si="12"/>
        <v>ELCSOL</v>
      </c>
      <c r="L256" s="4" t="s">
        <v>151</v>
      </c>
      <c r="M256" s="48" t="s">
        <v>1335</v>
      </c>
      <c r="N256" s="48" t="s">
        <v>1336</v>
      </c>
      <c r="O256" s="48" t="s">
        <v>1337</v>
      </c>
      <c r="P256" s="48" t="s">
        <v>1338</v>
      </c>
      <c r="Q256" s="48" t="s">
        <v>1339</v>
      </c>
      <c r="R256" s="48" t="s">
        <v>1340</v>
      </c>
      <c r="S256" s="48" t="s">
        <v>1341</v>
      </c>
    </row>
    <row r="257" spans="6:19">
      <c r="F257" s="1" t="s">
        <v>114</v>
      </c>
      <c r="G257" t="str">
        <f t="shared" si="13"/>
        <v>FLO_BND</v>
      </c>
      <c r="H257" t="str">
        <f t="shared" si="14"/>
        <v>UP</v>
      </c>
      <c r="I257">
        <f t="shared" si="15"/>
        <v>1</v>
      </c>
      <c r="J257" s="4">
        <v>2035</v>
      </c>
      <c r="K257" s="4" t="str">
        <f t="shared" si="12"/>
        <v>ELCWIN</v>
      </c>
      <c r="L257" s="4" t="s">
        <v>152</v>
      </c>
      <c r="M257" s="48" t="s">
        <v>1075</v>
      </c>
      <c r="N257" s="48" t="s">
        <v>1342</v>
      </c>
      <c r="O257" s="48" t="s">
        <v>1343</v>
      </c>
      <c r="P257" s="48" t="s">
        <v>1344</v>
      </c>
      <c r="Q257" s="48" t="s">
        <v>1345</v>
      </c>
      <c r="R257" s="48" t="s">
        <v>1346</v>
      </c>
      <c r="S257" s="48" t="s">
        <v>1347</v>
      </c>
    </row>
    <row r="258" spans="6:19">
      <c r="F258" s="1" t="s">
        <v>114</v>
      </c>
      <c r="G258" t="str">
        <f t="shared" si="13"/>
        <v>FLO_BND</v>
      </c>
      <c r="H258" t="str">
        <f t="shared" si="14"/>
        <v>UP</v>
      </c>
      <c r="I258">
        <f t="shared" si="15"/>
        <v>1</v>
      </c>
      <c r="J258" s="4">
        <v>2035</v>
      </c>
      <c r="K258" s="4" t="str">
        <f t="shared" si="12"/>
        <v>ELCWOO</v>
      </c>
      <c r="L258" s="4" t="s">
        <v>160</v>
      </c>
      <c r="M258" s="48" t="s">
        <v>1348</v>
      </c>
      <c r="N258" s="48" t="s">
        <v>1349</v>
      </c>
      <c r="O258" s="48" t="s">
        <v>1350</v>
      </c>
      <c r="P258" s="48" t="s">
        <v>1351</v>
      </c>
      <c r="Q258" s="48" t="s">
        <v>1352</v>
      </c>
      <c r="R258" s="48" t="s">
        <v>1353</v>
      </c>
      <c r="S258" s="48" t="s">
        <v>1354</v>
      </c>
    </row>
    <row r="259" spans="6:19">
      <c r="F259" s="1" t="s">
        <v>114</v>
      </c>
      <c r="G259" t="str">
        <f t="shared" si="13"/>
        <v>FLO_BND</v>
      </c>
      <c r="H259" t="str">
        <f t="shared" si="14"/>
        <v>UP</v>
      </c>
      <c r="I259">
        <f t="shared" si="15"/>
        <v>1</v>
      </c>
      <c r="J259" s="4">
        <v>2036</v>
      </c>
      <c r="K259" s="4" t="str">
        <f t="shared" si="12"/>
        <v>ELCCOH</v>
      </c>
      <c r="L259" s="4" t="s">
        <v>117</v>
      </c>
      <c r="M259" s="4">
        <v>0</v>
      </c>
      <c r="N259" s="4">
        <v>0</v>
      </c>
      <c r="O259" s="48" t="s">
        <v>1133</v>
      </c>
      <c r="P259" s="4">
        <v>0</v>
      </c>
      <c r="Q259" s="4">
        <v>0</v>
      </c>
      <c r="R259" s="4">
        <v>0</v>
      </c>
      <c r="S259" s="4">
        <v>0</v>
      </c>
    </row>
    <row r="260" spans="6:19">
      <c r="F260" s="1" t="s">
        <v>114</v>
      </c>
      <c r="G260" t="str">
        <f t="shared" si="13"/>
        <v>FLO_BND</v>
      </c>
      <c r="H260" t="str">
        <f t="shared" si="14"/>
        <v>UP</v>
      </c>
      <c r="I260">
        <f t="shared" si="15"/>
        <v>1</v>
      </c>
      <c r="J260" s="4">
        <v>2036</v>
      </c>
      <c r="K260" s="4" t="str">
        <f t="shared" si="12"/>
        <v>ELCGAS</v>
      </c>
      <c r="L260" s="4" t="s">
        <v>123</v>
      </c>
      <c r="M260" s="48" t="s">
        <v>1355</v>
      </c>
      <c r="N260" s="48" t="s">
        <v>1356</v>
      </c>
      <c r="O260" s="48" t="s">
        <v>1357</v>
      </c>
      <c r="P260" s="48" t="s">
        <v>1358</v>
      </c>
      <c r="Q260" s="48" t="s">
        <v>1359</v>
      </c>
      <c r="R260" s="4">
        <v>0</v>
      </c>
      <c r="S260" s="48" t="s">
        <v>1360</v>
      </c>
    </row>
    <row r="261" spans="6:19">
      <c r="F261" s="1" t="s">
        <v>114</v>
      </c>
      <c r="G261" t="str">
        <f t="shared" si="13"/>
        <v>FLO_BND</v>
      </c>
      <c r="H261" t="str">
        <f t="shared" si="14"/>
        <v>UP</v>
      </c>
      <c r="I261">
        <f t="shared" si="15"/>
        <v>1</v>
      </c>
      <c r="J261" s="4">
        <v>2036</v>
      </c>
      <c r="K261" s="4" t="str">
        <f t="shared" si="12"/>
        <v>ELCHFO</v>
      </c>
      <c r="L261" s="4" t="s">
        <v>131</v>
      </c>
      <c r="M261" s="4">
        <v>0</v>
      </c>
      <c r="N261" s="48" t="s">
        <v>1361</v>
      </c>
      <c r="O261" s="4">
        <v>0</v>
      </c>
      <c r="P261" s="48" t="s">
        <v>1362</v>
      </c>
      <c r="Q261" s="4">
        <v>0</v>
      </c>
      <c r="R261" s="48" t="s">
        <v>977</v>
      </c>
      <c r="S261" s="48" t="s">
        <v>1363</v>
      </c>
    </row>
    <row r="262" spans="6:19">
      <c r="F262" s="1" t="s">
        <v>114</v>
      </c>
      <c r="G262" t="str">
        <f t="shared" si="13"/>
        <v>FLO_BND</v>
      </c>
      <c r="H262" t="str">
        <f t="shared" si="14"/>
        <v>UP</v>
      </c>
      <c r="I262">
        <f t="shared" si="15"/>
        <v>1</v>
      </c>
      <c r="J262" s="4">
        <v>2036</v>
      </c>
      <c r="K262" s="4" t="str">
        <f t="shared" si="12"/>
        <v>ELCHYD</v>
      </c>
      <c r="L262" s="4" t="s">
        <v>139</v>
      </c>
      <c r="M262" s="48" t="s">
        <v>872</v>
      </c>
      <c r="N262" s="48" t="s">
        <v>1364</v>
      </c>
      <c r="O262" s="48" t="s">
        <v>1365</v>
      </c>
      <c r="P262" s="48" t="s">
        <v>1366</v>
      </c>
      <c r="Q262" s="48" t="s">
        <v>1367</v>
      </c>
      <c r="R262" s="48" t="s">
        <v>1368</v>
      </c>
      <c r="S262" s="48" t="s">
        <v>1369</v>
      </c>
    </row>
    <row r="263" spans="6:19">
      <c r="F263" s="1" t="s">
        <v>114</v>
      </c>
      <c r="G263" t="str">
        <f t="shared" si="13"/>
        <v>FLO_BND</v>
      </c>
      <c r="H263" t="str">
        <f t="shared" si="14"/>
        <v>UP</v>
      </c>
      <c r="I263">
        <f t="shared" si="15"/>
        <v>1</v>
      </c>
      <c r="J263" s="4">
        <v>2036</v>
      </c>
      <c r="K263" s="4" t="str">
        <f t="shared" si="12"/>
        <v>ELCNUC</v>
      </c>
      <c r="L263" s="4" t="s">
        <v>147</v>
      </c>
      <c r="M263" s="4">
        <v>0</v>
      </c>
      <c r="N263" s="4">
        <v>0</v>
      </c>
      <c r="O263" s="4">
        <v>0</v>
      </c>
      <c r="P263" s="4">
        <v>0</v>
      </c>
      <c r="Q263" s="48" t="s">
        <v>1370</v>
      </c>
      <c r="R263" s="4">
        <v>0</v>
      </c>
      <c r="S263" s="48" t="s">
        <v>1371</v>
      </c>
    </row>
    <row r="264" spans="6:19">
      <c r="F264" s="1" t="s">
        <v>114</v>
      </c>
      <c r="G264" t="str">
        <f t="shared" si="13"/>
        <v>FLO_BND</v>
      </c>
      <c r="H264" t="str">
        <f t="shared" si="14"/>
        <v>UP</v>
      </c>
      <c r="I264">
        <f t="shared" si="15"/>
        <v>1</v>
      </c>
      <c r="J264" s="4">
        <v>2036</v>
      </c>
      <c r="K264" s="4" t="str">
        <f t="shared" si="12"/>
        <v>ELCSOL</v>
      </c>
      <c r="L264" s="4" t="s">
        <v>151</v>
      </c>
      <c r="M264" s="48" t="s">
        <v>1372</v>
      </c>
      <c r="N264" s="4">
        <v>25.86721446446</v>
      </c>
      <c r="O264" s="48" t="s">
        <v>1373</v>
      </c>
      <c r="P264" s="48" t="s">
        <v>1374</v>
      </c>
      <c r="Q264" s="48" t="s">
        <v>1375</v>
      </c>
      <c r="R264" s="48" t="s">
        <v>1376</v>
      </c>
      <c r="S264" s="48" t="s">
        <v>1377</v>
      </c>
    </row>
    <row r="265" spans="6:19">
      <c r="F265" s="1" t="s">
        <v>114</v>
      </c>
      <c r="G265" t="str">
        <f t="shared" si="13"/>
        <v>FLO_BND</v>
      </c>
      <c r="H265" t="str">
        <f t="shared" si="14"/>
        <v>UP</v>
      </c>
      <c r="I265">
        <f t="shared" si="15"/>
        <v>1</v>
      </c>
      <c r="J265" s="4">
        <v>2036</v>
      </c>
      <c r="K265" s="4" t="str">
        <f t="shared" si="12"/>
        <v>ELCWIN</v>
      </c>
      <c r="L265" s="4" t="s">
        <v>152</v>
      </c>
      <c r="M265" s="48" t="s">
        <v>1075</v>
      </c>
      <c r="N265" s="48" t="s">
        <v>1378</v>
      </c>
      <c r="O265" s="48" t="s">
        <v>1379</v>
      </c>
      <c r="P265" s="48" t="s">
        <v>1380</v>
      </c>
      <c r="Q265" s="48" t="s">
        <v>1381</v>
      </c>
      <c r="R265" s="48" t="s">
        <v>1382</v>
      </c>
      <c r="S265" s="48" t="s">
        <v>1383</v>
      </c>
    </row>
    <row r="266" spans="6:19">
      <c r="F266" s="1" t="s">
        <v>114</v>
      </c>
      <c r="G266" t="str">
        <f t="shared" si="13"/>
        <v>FLO_BND</v>
      </c>
      <c r="H266" t="str">
        <f t="shared" si="14"/>
        <v>UP</v>
      </c>
      <c r="I266">
        <f t="shared" si="15"/>
        <v>1</v>
      </c>
      <c r="J266" s="4">
        <v>2036</v>
      </c>
      <c r="K266" s="4" t="str">
        <f t="shared" si="12"/>
        <v>ELCWOO</v>
      </c>
      <c r="L266" s="4" t="s">
        <v>160</v>
      </c>
      <c r="M266" s="48" t="s">
        <v>1384</v>
      </c>
      <c r="N266" s="48" t="s">
        <v>1385</v>
      </c>
      <c r="O266" s="4">
        <v>1.0067375</v>
      </c>
      <c r="P266" s="48" t="s">
        <v>1386</v>
      </c>
      <c r="Q266" s="48" t="s">
        <v>1387</v>
      </c>
      <c r="R266" s="48" t="s">
        <v>1388</v>
      </c>
      <c r="S266" s="48" t="s">
        <v>1389</v>
      </c>
    </row>
    <row r="267" spans="6:19">
      <c r="F267" s="1" t="s">
        <v>114</v>
      </c>
      <c r="G267" t="str">
        <f t="shared" si="13"/>
        <v>FLO_BND</v>
      </c>
      <c r="H267" t="str">
        <f t="shared" si="14"/>
        <v>UP</v>
      </c>
      <c r="I267">
        <f t="shared" si="15"/>
        <v>1</v>
      </c>
      <c r="J267" s="4">
        <v>2037</v>
      </c>
      <c r="K267" s="4" t="str">
        <f t="shared" si="12"/>
        <v>ELCCOH</v>
      </c>
      <c r="L267" s="4" t="s">
        <v>117</v>
      </c>
      <c r="M267" s="4">
        <v>0</v>
      </c>
      <c r="N267" s="4">
        <v>0</v>
      </c>
      <c r="O267" s="48" t="s">
        <v>1133</v>
      </c>
      <c r="P267" s="4">
        <v>0</v>
      </c>
      <c r="Q267" s="4">
        <v>0</v>
      </c>
      <c r="R267" s="4">
        <v>0</v>
      </c>
      <c r="S267" s="4">
        <v>0</v>
      </c>
    </row>
    <row r="268" spans="6:19">
      <c r="F268" s="1" t="s">
        <v>114</v>
      </c>
      <c r="G268" t="str">
        <f t="shared" si="13"/>
        <v>FLO_BND</v>
      </c>
      <c r="H268" t="str">
        <f t="shared" si="14"/>
        <v>UP</v>
      </c>
      <c r="I268">
        <f t="shared" si="15"/>
        <v>1</v>
      </c>
      <c r="J268" s="4">
        <v>2037</v>
      </c>
      <c r="K268" s="4" t="str">
        <f t="shared" ref="K268:K331" si="16">L268</f>
        <v>ELCGAS</v>
      </c>
      <c r="L268" s="4" t="s">
        <v>123</v>
      </c>
      <c r="M268" s="48" t="s">
        <v>1390</v>
      </c>
      <c r="N268" s="48" t="s">
        <v>1391</v>
      </c>
      <c r="O268" s="48" t="s">
        <v>1392</v>
      </c>
      <c r="P268" s="48" t="s">
        <v>1393</v>
      </c>
      <c r="Q268" s="48" t="s">
        <v>1394</v>
      </c>
      <c r="R268" s="4">
        <v>0</v>
      </c>
      <c r="S268" s="48" t="s">
        <v>1395</v>
      </c>
    </row>
    <row r="269" spans="6:19">
      <c r="F269" s="1" t="s">
        <v>114</v>
      </c>
      <c r="G269" t="str">
        <f t="shared" ref="G269:G332" si="17">G268</f>
        <v>FLO_BND</v>
      </c>
      <c r="H269" t="str">
        <f t="shared" ref="H269:H332" si="18">H268</f>
        <v>UP</v>
      </c>
      <c r="I269">
        <f t="shared" ref="I269:I332" si="19">I268</f>
        <v>1</v>
      </c>
      <c r="J269" s="4">
        <v>2037</v>
      </c>
      <c r="K269" s="4" t="str">
        <f t="shared" si="16"/>
        <v>ELCHFO</v>
      </c>
      <c r="L269" s="4" t="s">
        <v>131</v>
      </c>
      <c r="M269" s="4">
        <v>0</v>
      </c>
      <c r="N269" s="48" t="s">
        <v>1396</v>
      </c>
      <c r="O269" s="4">
        <v>0</v>
      </c>
      <c r="P269" s="48" t="s">
        <v>1362</v>
      </c>
      <c r="Q269" s="4">
        <v>0</v>
      </c>
      <c r="R269" s="48" t="s">
        <v>977</v>
      </c>
      <c r="S269" s="48" t="s">
        <v>1397</v>
      </c>
    </row>
    <row r="270" spans="6:19">
      <c r="F270" s="1" t="s">
        <v>114</v>
      </c>
      <c r="G270" t="str">
        <f t="shared" si="17"/>
        <v>FLO_BND</v>
      </c>
      <c r="H270" t="str">
        <f t="shared" si="18"/>
        <v>UP</v>
      </c>
      <c r="I270">
        <f t="shared" si="19"/>
        <v>1</v>
      </c>
      <c r="J270" s="4">
        <v>2037</v>
      </c>
      <c r="K270" s="4" t="str">
        <f t="shared" si="16"/>
        <v>ELCHYD</v>
      </c>
      <c r="L270" s="4" t="s">
        <v>139</v>
      </c>
      <c r="M270" s="48" t="s">
        <v>872</v>
      </c>
      <c r="N270" s="48" t="s">
        <v>1398</v>
      </c>
      <c r="O270" s="48" t="s">
        <v>1399</v>
      </c>
      <c r="P270" s="48" t="s">
        <v>1400</v>
      </c>
      <c r="Q270" s="48" t="s">
        <v>1401</v>
      </c>
      <c r="R270" s="48" t="s">
        <v>1402</v>
      </c>
      <c r="S270" s="48" t="s">
        <v>1403</v>
      </c>
    </row>
    <row r="271" spans="6:19">
      <c r="F271" s="1" t="s">
        <v>114</v>
      </c>
      <c r="G271" t="str">
        <f t="shared" si="17"/>
        <v>FLO_BND</v>
      </c>
      <c r="H271" t="str">
        <f t="shared" si="18"/>
        <v>UP</v>
      </c>
      <c r="I271">
        <f t="shared" si="19"/>
        <v>1</v>
      </c>
      <c r="J271" s="4">
        <v>2037</v>
      </c>
      <c r="K271" s="4" t="str">
        <f t="shared" si="16"/>
        <v>ELCNUC</v>
      </c>
      <c r="L271" s="4" t="s">
        <v>147</v>
      </c>
      <c r="M271" s="4">
        <v>0</v>
      </c>
      <c r="N271" s="4">
        <v>0</v>
      </c>
      <c r="O271" s="4">
        <v>0</v>
      </c>
      <c r="P271" s="4">
        <v>0</v>
      </c>
      <c r="Q271" s="48" t="s">
        <v>1404</v>
      </c>
      <c r="R271" s="4">
        <v>0</v>
      </c>
      <c r="S271" s="48" t="s">
        <v>1405</v>
      </c>
    </row>
    <row r="272" spans="6:19">
      <c r="F272" s="1" t="s">
        <v>114</v>
      </c>
      <c r="G272" t="str">
        <f t="shared" si="17"/>
        <v>FLO_BND</v>
      </c>
      <c r="H272" t="str">
        <f t="shared" si="18"/>
        <v>UP</v>
      </c>
      <c r="I272">
        <f t="shared" si="19"/>
        <v>1</v>
      </c>
      <c r="J272" s="4">
        <v>2037</v>
      </c>
      <c r="K272" s="4" t="str">
        <f t="shared" si="16"/>
        <v>ELCSOL</v>
      </c>
      <c r="L272" s="4" t="s">
        <v>151</v>
      </c>
      <c r="M272" s="48" t="s">
        <v>1406</v>
      </c>
      <c r="N272" s="48" t="s">
        <v>1407</v>
      </c>
      <c r="O272" s="48" t="s">
        <v>1408</v>
      </c>
      <c r="P272" s="48" t="s">
        <v>1409</v>
      </c>
      <c r="Q272" s="48" t="s">
        <v>1410</v>
      </c>
      <c r="R272" s="48" t="s">
        <v>1411</v>
      </c>
      <c r="S272" s="48" t="s">
        <v>1412</v>
      </c>
    </row>
    <row r="273" spans="6:19">
      <c r="F273" s="1" t="s">
        <v>114</v>
      </c>
      <c r="G273" t="str">
        <f t="shared" si="17"/>
        <v>FLO_BND</v>
      </c>
      <c r="H273" t="str">
        <f t="shared" si="18"/>
        <v>UP</v>
      </c>
      <c r="I273">
        <f t="shared" si="19"/>
        <v>1</v>
      </c>
      <c r="J273" s="4">
        <v>2037</v>
      </c>
      <c r="K273" s="4" t="str">
        <f t="shared" si="16"/>
        <v>ELCWIN</v>
      </c>
      <c r="L273" s="4" t="s">
        <v>152</v>
      </c>
      <c r="M273" s="48" t="s">
        <v>1075</v>
      </c>
      <c r="N273" s="48" t="s">
        <v>1413</v>
      </c>
      <c r="O273" s="48" t="s">
        <v>1414</v>
      </c>
      <c r="P273" s="48" t="s">
        <v>1415</v>
      </c>
      <c r="Q273" s="48" t="s">
        <v>1416</v>
      </c>
      <c r="R273" s="48" t="s">
        <v>1417</v>
      </c>
      <c r="S273" s="48" t="s">
        <v>1418</v>
      </c>
    </row>
    <row r="274" spans="6:19">
      <c r="F274" s="1" t="s">
        <v>114</v>
      </c>
      <c r="G274" t="str">
        <f t="shared" si="17"/>
        <v>FLO_BND</v>
      </c>
      <c r="H274" t="str">
        <f t="shared" si="18"/>
        <v>UP</v>
      </c>
      <c r="I274">
        <f t="shared" si="19"/>
        <v>1</v>
      </c>
      <c r="J274" s="4">
        <v>2037</v>
      </c>
      <c r="K274" s="4" t="str">
        <f t="shared" si="16"/>
        <v>ELCWOO</v>
      </c>
      <c r="L274" s="4" t="s">
        <v>160</v>
      </c>
      <c r="M274" s="48" t="s">
        <v>1419</v>
      </c>
      <c r="N274" s="48" t="s">
        <v>1420</v>
      </c>
      <c r="O274" s="48" t="s">
        <v>1421</v>
      </c>
      <c r="P274" s="48" t="s">
        <v>1422</v>
      </c>
      <c r="Q274" s="48" t="s">
        <v>1423</v>
      </c>
      <c r="R274" s="48" t="s">
        <v>1424</v>
      </c>
      <c r="S274" s="48" t="s">
        <v>1425</v>
      </c>
    </row>
    <row r="275" spans="6:19">
      <c r="F275" s="1" t="s">
        <v>114</v>
      </c>
      <c r="G275" t="str">
        <f t="shared" si="17"/>
        <v>FLO_BND</v>
      </c>
      <c r="H275" t="str">
        <f t="shared" si="18"/>
        <v>UP</v>
      </c>
      <c r="I275">
        <f t="shared" si="19"/>
        <v>1</v>
      </c>
      <c r="J275" s="4">
        <v>2038</v>
      </c>
      <c r="K275" s="4" t="str">
        <f t="shared" si="16"/>
        <v>ELCCOH</v>
      </c>
      <c r="L275" s="4" t="s">
        <v>117</v>
      </c>
      <c r="M275" s="4">
        <v>0</v>
      </c>
      <c r="N275" s="4">
        <v>0</v>
      </c>
      <c r="O275" s="48" t="s">
        <v>1133</v>
      </c>
      <c r="P275" s="4">
        <v>0</v>
      </c>
      <c r="Q275" s="4">
        <v>0</v>
      </c>
      <c r="R275" s="4">
        <v>0</v>
      </c>
      <c r="S275" s="4">
        <v>0</v>
      </c>
    </row>
    <row r="276" spans="6:19">
      <c r="F276" s="1" t="s">
        <v>114</v>
      </c>
      <c r="G276" t="str">
        <f t="shared" si="17"/>
        <v>FLO_BND</v>
      </c>
      <c r="H276" t="str">
        <f t="shared" si="18"/>
        <v>UP</v>
      </c>
      <c r="I276">
        <f t="shared" si="19"/>
        <v>1</v>
      </c>
      <c r="J276" s="4">
        <v>2038</v>
      </c>
      <c r="K276" s="4" t="str">
        <f t="shared" si="16"/>
        <v>ELCGAS</v>
      </c>
      <c r="L276" s="4" t="s">
        <v>123</v>
      </c>
      <c r="M276" s="48" t="s">
        <v>1426</v>
      </c>
      <c r="N276" s="48" t="s">
        <v>1427</v>
      </c>
      <c r="O276" s="48" t="s">
        <v>1428</v>
      </c>
      <c r="P276" s="4">
        <v>0</v>
      </c>
      <c r="Q276" s="48" t="s">
        <v>1429</v>
      </c>
      <c r="R276" s="4">
        <v>0</v>
      </c>
      <c r="S276" s="48" t="s">
        <v>1430</v>
      </c>
    </row>
    <row r="277" spans="6:19">
      <c r="F277" s="1" t="s">
        <v>114</v>
      </c>
      <c r="G277" t="str">
        <f t="shared" si="17"/>
        <v>FLO_BND</v>
      </c>
      <c r="H277" t="str">
        <f t="shared" si="18"/>
        <v>UP</v>
      </c>
      <c r="I277">
        <f t="shared" si="19"/>
        <v>1</v>
      </c>
      <c r="J277" s="4">
        <v>2038</v>
      </c>
      <c r="K277" s="4" t="str">
        <f t="shared" si="16"/>
        <v>ELCHFO</v>
      </c>
      <c r="L277" s="4" t="s">
        <v>131</v>
      </c>
      <c r="M277" s="4">
        <v>0</v>
      </c>
      <c r="N277" s="48" t="s">
        <v>1396</v>
      </c>
      <c r="O277" s="4">
        <v>0</v>
      </c>
      <c r="P277" s="48" t="s">
        <v>1431</v>
      </c>
      <c r="Q277" s="4">
        <v>0</v>
      </c>
      <c r="R277" s="48" t="s">
        <v>977</v>
      </c>
      <c r="S277" s="48" t="s">
        <v>1432</v>
      </c>
    </row>
    <row r="278" spans="6:19">
      <c r="F278" s="1" t="s">
        <v>114</v>
      </c>
      <c r="G278" t="str">
        <f t="shared" si="17"/>
        <v>FLO_BND</v>
      </c>
      <c r="H278" t="str">
        <f t="shared" si="18"/>
        <v>UP</v>
      </c>
      <c r="I278">
        <f t="shared" si="19"/>
        <v>1</v>
      </c>
      <c r="J278" s="4">
        <v>2038</v>
      </c>
      <c r="K278" s="4" t="str">
        <f t="shared" si="16"/>
        <v>ELCHYD</v>
      </c>
      <c r="L278" s="4" t="s">
        <v>139</v>
      </c>
      <c r="M278" s="48" t="s">
        <v>872</v>
      </c>
      <c r="N278" s="48" t="s">
        <v>1433</v>
      </c>
      <c r="O278" s="48" t="s">
        <v>1434</v>
      </c>
      <c r="P278" s="48" t="s">
        <v>1435</v>
      </c>
      <c r="Q278" s="48" t="s">
        <v>1436</v>
      </c>
      <c r="R278" s="48" t="s">
        <v>1437</v>
      </c>
      <c r="S278" s="48" t="s">
        <v>1438</v>
      </c>
    </row>
    <row r="279" spans="6:19">
      <c r="F279" s="1" t="s">
        <v>114</v>
      </c>
      <c r="G279" t="str">
        <f t="shared" si="17"/>
        <v>FLO_BND</v>
      </c>
      <c r="H279" t="str">
        <f t="shared" si="18"/>
        <v>UP</v>
      </c>
      <c r="I279">
        <f t="shared" si="19"/>
        <v>1</v>
      </c>
      <c r="J279" s="4">
        <v>2038</v>
      </c>
      <c r="K279" s="4" t="str">
        <f t="shared" si="16"/>
        <v>ELCNUC</v>
      </c>
      <c r="L279" s="4" t="s">
        <v>147</v>
      </c>
      <c r="M279" s="4">
        <v>0</v>
      </c>
      <c r="N279" s="4">
        <v>0</v>
      </c>
      <c r="O279" s="4">
        <v>0</v>
      </c>
      <c r="P279" s="4">
        <v>0</v>
      </c>
      <c r="Q279" s="48" t="s">
        <v>1439</v>
      </c>
      <c r="R279" s="4">
        <v>0</v>
      </c>
      <c r="S279" s="48" t="s">
        <v>1440</v>
      </c>
    </row>
    <row r="280" spans="6:19">
      <c r="F280" s="1" t="s">
        <v>114</v>
      </c>
      <c r="G280" t="str">
        <f t="shared" si="17"/>
        <v>FLO_BND</v>
      </c>
      <c r="H280" t="str">
        <f t="shared" si="18"/>
        <v>UP</v>
      </c>
      <c r="I280">
        <f t="shared" si="19"/>
        <v>1</v>
      </c>
      <c r="J280" s="4">
        <v>2038</v>
      </c>
      <c r="K280" s="4" t="str">
        <f t="shared" si="16"/>
        <v>ELCSOL</v>
      </c>
      <c r="L280" s="4" t="s">
        <v>151</v>
      </c>
      <c r="M280" s="48" t="s">
        <v>1441</v>
      </c>
      <c r="N280" s="48" t="s">
        <v>1442</v>
      </c>
      <c r="O280" s="48" t="s">
        <v>1443</v>
      </c>
      <c r="P280" s="48" t="s">
        <v>1444</v>
      </c>
      <c r="Q280" s="48" t="s">
        <v>1445</v>
      </c>
      <c r="R280" s="48" t="s">
        <v>1446</v>
      </c>
      <c r="S280" s="48" t="s">
        <v>1447</v>
      </c>
    </row>
    <row r="281" spans="6:19">
      <c r="F281" s="1" t="s">
        <v>114</v>
      </c>
      <c r="G281" t="str">
        <f t="shared" si="17"/>
        <v>FLO_BND</v>
      </c>
      <c r="H281" t="str">
        <f t="shared" si="18"/>
        <v>UP</v>
      </c>
      <c r="I281">
        <f t="shared" si="19"/>
        <v>1</v>
      </c>
      <c r="J281" s="4">
        <v>2038</v>
      </c>
      <c r="K281" s="4" t="str">
        <f t="shared" si="16"/>
        <v>ELCWIN</v>
      </c>
      <c r="L281" s="4" t="s">
        <v>152</v>
      </c>
      <c r="M281" s="48" t="s">
        <v>1075</v>
      </c>
      <c r="N281" s="48" t="s">
        <v>1448</v>
      </c>
      <c r="O281" s="48" t="s">
        <v>1449</v>
      </c>
      <c r="P281" s="48" t="s">
        <v>1450</v>
      </c>
      <c r="Q281" s="48" t="s">
        <v>1451</v>
      </c>
      <c r="R281" s="48" t="s">
        <v>1452</v>
      </c>
      <c r="S281" s="48" t="s">
        <v>1453</v>
      </c>
    </row>
    <row r="282" spans="6:19">
      <c r="F282" s="1" t="s">
        <v>114</v>
      </c>
      <c r="G282" t="str">
        <f t="shared" si="17"/>
        <v>FLO_BND</v>
      </c>
      <c r="H282" t="str">
        <f t="shared" si="18"/>
        <v>UP</v>
      </c>
      <c r="I282">
        <f t="shared" si="19"/>
        <v>1</v>
      </c>
      <c r="J282" s="4">
        <v>2038</v>
      </c>
      <c r="K282" s="4" t="str">
        <f t="shared" si="16"/>
        <v>ELCWOO</v>
      </c>
      <c r="L282" s="4" t="s">
        <v>160</v>
      </c>
      <c r="M282" s="48" t="s">
        <v>1454</v>
      </c>
      <c r="N282" s="48" t="s">
        <v>1455</v>
      </c>
      <c r="O282" s="48" t="s">
        <v>1456</v>
      </c>
      <c r="P282" s="48" t="s">
        <v>1457</v>
      </c>
      <c r="Q282" s="48" t="s">
        <v>1458</v>
      </c>
      <c r="R282" s="48" t="s">
        <v>1459</v>
      </c>
      <c r="S282" s="48" t="s">
        <v>1460</v>
      </c>
    </row>
    <row r="283" spans="6:19">
      <c r="F283" s="1" t="s">
        <v>114</v>
      </c>
      <c r="G283" t="str">
        <f t="shared" si="17"/>
        <v>FLO_BND</v>
      </c>
      <c r="H283" t="str">
        <f t="shared" si="18"/>
        <v>UP</v>
      </c>
      <c r="I283">
        <f t="shared" si="19"/>
        <v>1</v>
      </c>
      <c r="J283" s="4">
        <v>2039</v>
      </c>
      <c r="K283" s="4" t="str">
        <f t="shared" si="16"/>
        <v>ELCCOH</v>
      </c>
      <c r="L283" s="4" t="s">
        <v>117</v>
      </c>
      <c r="M283" s="4">
        <v>0</v>
      </c>
      <c r="N283" s="4">
        <v>0</v>
      </c>
      <c r="O283" s="48" t="s">
        <v>1133</v>
      </c>
      <c r="P283" s="4">
        <v>0</v>
      </c>
      <c r="Q283" s="4">
        <v>0</v>
      </c>
      <c r="R283" s="4">
        <v>0</v>
      </c>
      <c r="S283" s="4">
        <v>0</v>
      </c>
    </row>
    <row r="284" spans="6:19">
      <c r="F284" s="1" t="s">
        <v>114</v>
      </c>
      <c r="G284" t="str">
        <f t="shared" si="17"/>
        <v>FLO_BND</v>
      </c>
      <c r="H284" t="str">
        <f t="shared" si="18"/>
        <v>UP</v>
      </c>
      <c r="I284">
        <f t="shared" si="19"/>
        <v>1</v>
      </c>
      <c r="J284" s="4">
        <v>2039</v>
      </c>
      <c r="K284" s="4" t="str">
        <f t="shared" si="16"/>
        <v>ELCGAS</v>
      </c>
      <c r="L284" s="4" t="s">
        <v>123</v>
      </c>
      <c r="M284" s="48" t="s">
        <v>1461</v>
      </c>
      <c r="N284" s="48" t="s">
        <v>1462</v>
      </c>
      <c r="O284" s="48" t="s">
        <v>1463</v>
      </c>
      <c r="P284" s="4">
        <v>0</v>
      </c>
      <c r="Q284" s="48" t="s">
        <v>1464</v>
      </c>
      <c r="R284" s="4">
        <v>0</v>
      </c>
      <c r="S284" s="48" t="s">
        <v>1465</v>
      </c>
    </row>
    <row r="285" spans="6:19">
      <c r="F285" s="1" t="s">
        <v>114</v>
      </c>
      <c r="G285" t="str">
        <f t="shared" si="17"/>
        <v>FLO_BND</v>
      </c>
      <c r="H285" t="str">
        <f t="shared" si="18"/>
        <v>UP</v>
      </c>
      <c r="I285">
        <f t="shared" si="19"/>
        <v>1</v>
      </c>
      <c r="J285" s="4">
        <v>2039</v>
      </c>
      <c r="K285" s="4" t="str">
        <f t="shared" si="16"/>
        <v>ELCHFO</v>
      </c>
      <c r="L285" s="4" t="s">
        <v>131</v>
      </c>
      <c r="M285" s="4">
        <v>0</v>
      </c>
      <c r="N285" s="48" t="s">
        <v>1396</v>
      </c>
      <c r="O285" s="4">
        <v>0</v>
      </c>
      <c r="P285" s="48" t="s">
        <v>1466</v>
      </c>
      <c r="Q285" s="4">
        <v>0</v>
      </c>
      <c r="R285" s="48" t="s">
        <v>977</v>
      </c>
      <c r="S285" s="48" t="s">
        <v>1467</v>
      </c>
    </row>
    <row r="286" spans="6:19">
      <c r="F286" s="1" t="s">
        <v>114</v>
      </c>
      <c r="G286" t="str">
        <f t="shared" si="17"/>
        <v>FLO_BND</v>
      </c>
      <c r="H286" t="str">
        <f t="shared" si="18"/>
        <v>UP</v>
      </c>
      <c r="I286">
        <f t="shared" si="19"/>
        <v>1</v>
      </c>
      <c r="J286" s="4">
        <v>2039</v>
      </c>
      <c r="K286" s="4" t="str">
        <f t="shared" si="16"/>
        <v>ELCHYD</v>
      </c>
      <c r="L286" s="4" t="s">
        <v>139</v>
      </c>
      <c r="M286" s="48" t="s">
        <v>872</v>
      </c>
      <c r="N286" s="48" t="s">
        <v>1468</v>
      </c>
      <c r="O286" s="48" t="s">
        <v>1469</v>
      </c>
      <c r="P286" s="48" t="s">
        <v>1470</v>
      </c>
      <c r="Q286" s="48" t="s">
        <v>1471</v>
      </c>
      <c r="R286" s="48" t="s">
        <v>1472</v>
      </c>
      <c r="S286" s="48" t="s">
        <v>1473</v>
      </c>
    </row>
    <row r="287" spans="6:19">
      <c r="F287" s="1" t="s">
        <v>114</v>
      </c>
      <c r="G287" t="str">
        <f t="shared" si="17"/>
        <v>FLO_BND</v>
      </c>
      <c r="H287" t="str">
        <f t="shared" si="18"/>
        <v>UP</v>
      </c>
      <c r="I287">
        <f t="shared" si="19"/>
        <v>1</v>
      </c>
      <c r="J287" s="4">
        <v>2039</v>
      </c>
      <c r="K287" s="4" t="str">
        <f t="shared" si="16"/>
        <v>ELCNUC</v>
      </c>
      <c r="L287" s="4" t="s">
        <v>147</v>
      </c>
      <c r="M287" s="4">
        <v>0</v>
      </c>
      <c r="N287" s="4">
        <v>0</v>
      </c>
      <c r="O287" s="4">
        <v>0</v>
      </c>
      <c r="P287" s="4">
        <v>0</v>
      </c>
      <c r="Q287" s="48" t="s">
        <v>1474</v>
      </c>
      <c r="R287" s="4">
        <v>0</v>
      </c>
      <c r="S287" s="48" t="s">
        <v>1475</v>
      </c>
    </row>
    <row r="288" spans="6:19">
      <c r="F288" s="1" t="s">
        <v>114</v>
      </c>
      <c r="G288" t="str">
        <f t="shared" si="17"/>
        <v>FLO_BND</v>
      </c>
      <c r="H288" t="str">
        <f t="shared" si="18"/>
        <v>UP</v>
      </c>
      <c r="I288">
        <f t="shared" si="19"/>
        <v>1</v>
      </c>
      <c r="J288" s="4">
        <v>2039</v>
      </c>
      <c r="K288" s="4" t="str">
        <f t="shared" si="16"/>
        <v>ELCSOL</v>
      </c>
      <c r="L288" s="4" t="s">
        <v>151</v>
      </c>
      <c r="M288" s="48" t="s">
        <v>1476</v>
      </c>
      <c r="N288" s="48" t="s">
        <v>1477</v>
      </c>
      <c r="O288" s="48" t="s">
        <v>1478</v>
      </c>
      <c r="P288" s="48" t="s">
        <v>1479</v>
      </c>
      <c r="Q288" s="48" t="s">
        <v>1480</v>
      </c>
      <c r="R288" s="48" t="s">
        <v>1481</v>
      </c>
      <c r="S288" s="48" t="s">
        <v>1482</v>
      </c>
    </row>
    <row r="289" spans="6:19">
      <c r="F289" s="1" t="s">
        <v>114</v>
      </c>
      <c r="G289" t="str">
        <f t="shared" si="17"/>
        <v>FLO_BND</v>
      </c>
      <c r="H289" t="str">
        <f t="shared" si="18"/>
        <v>UP</v>
      </c>
      <c r="I289">
        <f t="shared" si="19"/>
        <v>1</v>
      </c>
      <c r="J289" s="4">
        <v>2039</v>
      </c>
      <c r="K289" s="4" t="str">
        <f t="shared" si="16"/>
        <v>ELCWIN</v>
      </c>
      <c r="L289" s="4" t="s">
        <v>152</v>
      </c>
      <c r="M289" s="48" t="s">
        <v>1075</v>
      </c>
      <c r="N289" s="48" t="s">
        <v>1483</v>
      </c>
      <c r="O289" s="48" t="s">
        <v>1484</v>
      </c>
      <c r="P289" s="48" t="s">
        <v>1485</v>
      </c>
      <c r="Q289" s="48" t="s">
        <v>1486</v>
      </c>
      <c r="R289" s="48" t="s">
        <v>1487</v>
      </c>
      <c r="S289" s="48" t="s">
        <v>1488</v>
      </c>
    </row>
    <row r="290" spans="6:19">
      <c r="F290" s="1" t="s">
        <v>114</v>
      </c>
      <c r="G290" t="str">
        <f t="shared" si="17"/>
        <v>FLO_BND</v>
      </c>
      <c r="H290" t="str">
        <f t="shared" si="18"/>
        <v>UP</v>
      </c>
      <c r="I290">
        <f t="shared" si="19"/>
        <v>1</v>
      </c>
      <c r="J290" s="4">
        <v>2039</v>
      </c>
      <c r="K290" s="4" t="str">
        <f t="shared" si="16"/>
        <v>ELCWOO</v>
      </c>
      <c r="L290" s="4" t="s">
        <v>160</v>
      </c>
      <c r="M290" s="48" t="s">
        <v>1489</v>
      </c>
      <c r="N290" s="48" t="s">
        <v>1490</v>
      </c>
      <c r="O290" s="48" t="s">
        <v>1491</v>
      </c>
      <c r="P290" s="48" t="s">
        <v>1492</v>
      </c>
      <c r="Q290" s="48" t="s">
        <v>1493</v>
      </c>
      <c r="R290" s="48" t="s">
        <v>1494</v>
      </c>
      <c r="S290" s="48" t="s">
        <v>1495</v>
      </c>
    </row>
    <row r="291" spans="6:19">
      <c r="F291" s="1" t="s">
        <v>114</v>
      </c>
      <c r="G291" t="str">
        <f t="shared" si="17"/>
        <v>FLO_BND</v>
      </c>
      <c r="H291" t="str">
        <f t="shared" si="18"/>
        <v>UP</v>
      </c>
      <c r="I291">
        <f t="shared" si="19"/>
        <v>1</v>
      </c>
      <c r="J291" s="4">
        <v>2040</v>
      </c>
      <c r="K291" s="4" t="str">
        <f t="shared" si="16"/>
        <v>ELCCOH</v>
      </c>
      <c r="L291" s="4" t="s">
        <v>117</v>
      </c>
      <c r="M291" s="4">
        <v>0</v>
      </c>
      <c r="N291" s="4">
        <v>0</v>
      </c>
      <c r="O291" s="48" t="s">
        <v>1133</v>
      </c>
      <c r="P291" s="4">
        <v>0</v>
      </c>
      <c r="Q291" s="4">
        <v>0</v>
      </c>
      <c r="R291" s="4">
        <v>0</v>
      </c>
      <c r="S291" s="4">
        <v>0</v>
      </c>
    </row>
    <row r="292" spans="6:19">
      <c r="F292" s="1" t="s">
        <v>114</v>
      </c>
      <c r="G292" t="str">
        <f t="shared" si="17"/>
        <v>FLO_BND</v>
      </c>
      <c r="H292" t="str">
        <f t="shared" si="18"/>
        <v>UP</v>
      </c>
      <c r="I292">
        <f t="shared" si="19"/>
        <v>1</v>
      </c>
      <c r="J292" s="4">
        <v>2040</v>
      </c>
      <c r="K292" s="4" t="str">
        <f t="shared" si="16"/>
        <v>ELCGAS</v>
      </c>
      <c r="L292" s="4" t="s">
        <v>123</v>
      </c>
      <c r="M292" s="48" t="s">
        <v>1496</v>
      </c>
      <c r="N292" s="48" t="s">
        <v>1497</v>
      </c>
      <c r="O292" s="48" t="s">
        <v>1498</v>
      </c>
      <c r="P292" s="4">
        <v>0</v>
      </c>
      <c r="Q292" s="48" t="s">
        <v>1499</v>
      </c>
      <c r="R292" s="4">
        <v>0</v>
      </c>
      <c r="S292" s="48" t="s">
        <v>1500</v>
      </c>
    </row>
    <row r="293" spans="6:19">
      <c r="F293" s="1" t="s">
        <v>114</v>
      </c>
      <c r="G293" t="str">
        <f t="shared" si="17"/>
        <v>FLO_BND</v>
      </c>
      <c r="H293" t="str">
        <f t="shared" si="18"/>
        <v>UP</v>
      </c>
      <c r="I293">
        <f t="shared" si="19"/>
        <v>1</v>
      </c>
      <c r="J293" s="4">
        <v>2040</v>
      </c>
      <c r="K293" s="4" t="str">
        <f t="shared" si="16"/>
        <v>ELCHFO</v>
      </c>
      <c r="L293" s="4" t="s">
        <v>131</v>
      </c>
      <c r="M293" s="4">
        <v>0</v>
      </c>
      <c r="N293" s="48" t="s">
        <v>1396</v>
      </c>
      <c r="O293" s="4">
        <v>0</v>
      </c>
      <c r="P293" s="48" t="s">
        <v>1501</v>
      </c>
      <c r="Q293" s="4">
        <v>0</v>
      </c>
      <c r="R293" s="48" t="s">
        <v>977</v>
      </c>
      <c r="S293" s="48" t="s">
        <v>1502</v>
      </c>
    </row>
    <row r="294" spans="6:19">
      <c r="F294" s="1" t="s">
        <v>114</v>
      </c>
      <c r="G294" t="str">
        <f t="shared" si="17"/>
        <v>FLO_BND</v>
      </c>
      <c r="H294" t="str">
        <f t="shared" si="18"/>
        <v>UP</v>
      </c>
      <c r="I294">
        <f t="shared" si="19"/>
        <v>1</v>
      </c>
      <c r="J294" s="4">
        <v>2040</v>
      </c>
      <c r="K294" s="4" t="str">
        <f t="shared" si="16"/>
        <v>ELCHYD</v>
      </c>
      <c r="L294" s="4" t="s">
        <v>139</v>
      </c>
      <c r="M294" s="48" t="s">
        <v>872</v>
      </c>
      <c r="N294" s="48" t="s">
        <v>1503</v>
      </c>
      <c r="O294" s="48" t="s">
        <v>1504</v>
      </c>
      <c r="P294" s="48" t="s">
        <v>1505</v>
      </c>
      <c r="Q294" s="48" t="s">
        <v>1506</v>
      </c>
      <c r="R294" s="48" t="s">
        <v>1507</v>
      </c>
      <c r="S294" s="48" t="s">
        <v>1508</v>
      </c>
    </row>
    <row r="295" spans="6:19">
      <c r="F295" s="1" t="s">
        <v>114</v>
      </c>
      <c r="G295" t="str">
        <f t="shared" si="17"/>
        <v>FLO_BND</v>
      </c>
      <c r="H295" t="str">
        <f t="shared" si="18"/>
        <v>UP</v>
      </c>
      <c r="I295">
        <f t="shared" si="19"/>
        <v>1</v>
      </c>
      <c r="J295" s="4">
        <v>2040</v>
      </c>
      <c r="K295" s="4" t="str">
        <f t="shared" si="16"/>
        <v>ELCNUC</v>
      </c>
      <c r="L295" s="4" t="s">
        <v>147</v>
      </c>
      <c r="M295" s="4">
        <v>0</v>
      </c>
      <c r="N295" s="4">
        <v>0</v>
      </c>
      <c r="O295" s="4">
        <v>0</v>
      </c>
      <c r="P295" s="4">
        <v>0</v>
      </c>
      <c r="Q295" s="48" t="s">
        <v>1509</v>
      </c>
      <c r="R295" s="4">
        <v>0</v>
      </c>
      <c r="S295" s="48" t="s">
        <v>1510</v>
      </c>
    </row>
    <row r="296" spans="6:19">
      <c r="F296" s="1" t="s">
        <v>114</v>
      </c>
      <c r="G296" t="str">
        <f t="shared" si="17"/>
        <v>FLO_BND</v>
      </c>
      <c r="H296" t="str">
        <f t="shared" si="18"/>
        <v>UP</v>
      </c>
      <c r="I296">
        <f t="shared" si="19"/>
        <v>1</v>
      </c>
      <c r="J296" s="4">
        <v>2040</v>
      </c>
      <c r="K296" s="4" t="str">
        <f t="shared" si="16"/>
        <v>ELCSOL</v>
      </c>
      <c r="L296" s="4" t="s">
        <v>151</v>
      </c>
      <c r="M296" s="48" t="s">
        <v>1511</v>
      </c>
      <c r="N296" s="48" t="s">
        <v>1512</v>
      </c>
      <c r="O296" s="48" t="s">
        <v>1513</v>
      </c>
      <c r="P296" s="48" t="s">
        <v>1514</v>
      </c>
      <c r="Q296" s="48" t="s">
        <v>1515</v>
      </c>
      <c r="R296" s="48" t="s">
        <v>1516</v>
      </c>
      <c r="S296" s="48" t="s">
        <v>1517</v>
      </c>
    </row>
    <row r="297" spans="6:19">
      <c r="F297" s="1" t="s">
        <v>114</v>
      </c>
      <c r="G297" t="str">
        <f t="shared" si="17"/>
        <v>FLO_BND</v>
      </c>
      <c r="H297" t="str">
        <f t="shared" si="18"/>
        <v>UP</v>
      </c>
      <c r="I297">
        <f t="shared" si="19"/>
        <v>1</v>
      </c>
      <c r="J297" s="4">
        <v>2040</v>
      </c>
      <c r="K297" s="4" t="str">
        <f t="shared" si="16"/>
        <v>ELCWIN</v>
      </c>
      <c r="L297" s="4" t="s">
        <v>152</v>
      </c>
      <c r="M297" s="48" t="s">
        <v>1075</v>
      </c>
      <c r="N297" s="48" t="s">
        <v>1518</v>
      </c>
      <c r="O297" s="48" t="s">
        <v>1519</v>
      </c>
      <c r="P297" s="48" t="s">
        <v>1520</v>
      </c>
      <c r="Q297" s="48" t="s">
        <v>1521</v>
      </c>
      <c r="R297" s="48" t="s">
        <v>1522</v>
      </c>
      <c r="S297" s="48" t="s">
        <v>1523</v>
      </c>
    </row>
    <row r="298" spans="6:19">
      <c r="F298" s="1" t="s">
        <v>114</v>
      </c>
      <c r="G298" t="str">
        <f t="shared" si="17"/>
        <v>FLO_BND</v>
      </c>
      <c r="H298" t="str">
        <f t="shared" si="18"/>
        <v>UP</v>
      </c>
      <c r="I298">
        <f t="shared" si="19"/>
        <v>1</v>
      </c>
      <c r="J298" s="4">
        <v>2040</v>
      </c>
      <c r="K298" s="4" t="str">
        <f t="shared" si="16"/>
        <v>ELCWOO</v>
      </c>
      <c r="L298" s="4" t="s">
        <v>160</v>
      </c>
      <c r="M298" s="48" t="s">
        <v>1524</v>
      </c>
      <c r="N298" s="48" t="s">
        <v>1525</v>
      </c>
      <c r="O298" s="48" t="s">
        <v>1526</v>
      </c>
      <c r="P298" s="48" t="s">
        <v>1527</v>
      </c>
      <c r="Q298" s="48" t="s">
        <v>1528</v>
      </c>
      <c r="R298" s="48" t="s">
        <v>1529</v>
      </c>
      <c r="S298" s="48" t="s">
        <v>1530</v>
      </c>
    </row>
    <row r="299" spans="6:19">
      <c r="F299" s="1" t="s">
        <v>114</v>
      </c>
      <c r="G299" t="str">
        <f t="shared" si="17"/>
        <v>FLO_BND</v>
      </c>
      <c r="H299" t="str">
        <f t="shared" si="18"/>
        <v>UP</v>
      </c>
      <c r="I299">
        <f t="shared" si="19"/>
        <v>1</v>
      </c>
      <c r="J299" s="4">
        <v>2041</v>
      </c>
      <c r="K299" s="4" t="str">
        <f t="shared" si="16"/>
        <v>ELCCOH</v>
      </c>
      <c r="L299" s="4" t="s">
        <v>117</v>
      </c>
      <c r="M299" s="4">
        <v>0</v>
      </c>
      <c r="N299" s="4">
        <v>0</v>
      </c>
      <c r="O299" s="48" t="s">
        <v>1133</v>
      </c>
      <c r="P299" s="4">
        <v>0</v>
      </c>
      <c r="Q299" s="4">
        <v>0</v>
      </c>
      <c r="R299" s="4">
        <v>0</v>
      </c>
      <c r="S299" s="4">
        <v>0</v>
      </c>
    </row>
    <row r="300" spans="6:19">
      <c r="F300" s="1" t="s">
        <v>114</v>
      </c>
      <c r="G300" t="str">
        <f t="shared" si="17"/>
        <v>FLO_BND</v>
      </c>
      <c r="H300" t="str">
        <f t="shared" si="18"/>
        <v>UP</v>
      </c>
      <c r="I300">
        <f t="shared" si="19"/>
        <v>1</v>
      </c>
      <c r="J300" s="4">
        <v>2041</v>
      </c>
      <c r="K300" s="4" t="str">
        <f t="shared" si="16"/>
        <v>ELCGAS</v>
      </c>
      <c r="L300" s="4" t="s">
        <v>123</v>
      </c>
      <c r="M300" s="48" t="s">
        <v>1531</v>
      </c>
      <c r="N300" s="48" t="s">
        <v>1532</v>
      </c>
      <c r="O300" s="48" t="s">
        <v>1533</v>
      </c>
      <c r="P300" s="4">
        <v>0</v>
      </c>
      <c r="Q300" s="48" t="s">
        <v>1534</v>
      </c>
      <c r="R300" s="4">
        <v>0</v>
      </c>
      <c r="S300" s="48" t="s">
        <v>1535</v>
      </c>
    </row>
    <row r="301" spans="6:19">
      <c r="F301" s="1" t="s">
        <v>114</v>
      </c>
      <c r="G301" t="str">
        <f t="shared" si="17"/>
        <v>FLO_BND</v>
      </c>
      <c r="H301" t="str">
        <f t="shared" si="18"/>
        <v>UP</v>
      </c>
      <c r="I301">
        <f t="shared" si="19"/>
        <v>1</v>
      </c>
      <c r="J301" s="4">
        <v>2041</v>
      </c>
      <c r="K301" s="4" t="str">
        <f t="shared" si="16"/>
        <v>ELCHFO</v>
      </c>
      <c r="L301" s="4" t="s">
        <v>131</v>
      </c>
      <c r="M301" s="4">
        <v>0</v>
      </c>
      <c r="N301" s="48" t="s">
        <v>1396</v>
      </c>
      <c r="O301" s="4">
        <v>0</v>
      </c>
      <c r="P301" s="48" t="s">
        <v>1536</v>
      </c>
      <c r="Q301" s="4">
        <v>0</v>
      </c>
      <c r="R301" s="48" t="s">
        <v>977</v>
      </c>
      <c r="S301" s="48" t="s">
        <v>1537</v>
      </c>
    </row>
    <row r="302" spans="6:19">
      <c r="F302" s="1" t="s">
        <v>114</v>
      </c>
      <c r="G302" t="str">
        <f t="shared" si="17"/>
        <v>FLO_BND</v>
      </c>
      <c r="H302" t="str">
        <f t="shared" si="18"/>
        <v>UP</v>
      </c>
      <c r="I302">
        <f t="shared" si="19"/>
        <v>1</v>
      </c>
      <c r="J302" s="4">
        <v>2041</v>
      </c>
      <c r="K302" s="4" t="str">
        <f t="shared" si="16"/>
        <v>ELCHYD</v>
      </c>
      <c r="L302" s="4" t="s">
        <v>139</v>
      </c>
      <c r="M302" s="48" t="s">
        <v>872</v>
      </c>
      <c r="N302" s="48" t="s">
        <v>1538</v>
      </c>
      <c r="O302" s="48" t="s">
        <v>1539</v>
      </c>
      <c r="P302" s="48" t="s">
        <v>1540</v>
      </c>
      <c r="Q302" s="48" t="s">
        <v>1541</v>
      </c>
      <c r="R302" s="48" t="s">
        <v>1542</v>
      </c>
      <c r="S302" s="48" t="s">
        <v>1543</v>
      </c>
    </row>
    <row r="303" spans="6:19">
      <c r="F303" s="1" t="s">
        <v>114</v>
      </c>
      <c r="G303" t="str">
        <f t="shared" si="17"/>
        <v>FLO_BND</v>
      </c>
      <c r="H303" t="str">
        <f t="shared" si="18"/>
        <v>UP</v>
      </c>
      <c r="I303">
        <f t="shared" si="19"/>
        <v>1</v>
      </c>
      <c r="J303" s="4">
        <v>2041</v>
      </c>
      <c r="K303" s="4" t="str">
        <f t="shared" si="16"/>
        <v>ELCNUC</v>
      </c>
      <c r="L303" s="4" t="s">
        <v>147</v>
      </c>
      <c r="M303" s="4">
        <v>0</v>
      </c>
      <c r="N303" s="4">
        <v>0</v>
      </c>
      <c r="O303" s="4">
        <v>0</v>
      </c>
      <c r="P303" s="4">
        <v>0</v>
      </c>
      <c r="Q303" s="48" t="s">
        <v>1544</v>
      </c>
      <c r="R303" s="4">
        <v>0</v>
      </c>
      <c r="S303" s="48" t="s">
        <v>1545</v>
      </c>
    </row>
    <row r="304" spans="6:19">
      <c r="F304" s="1" t="s">
        <v>114</v>
      </c>
      <c r="G304" t="str">
        <f t="shared" si="17"/>
        <v>FLO_BND</v>
      </c>
      <c r="H304" t="str">
        <f t="shared" si="18"/>
        <v>UP</v>
      </c>
      <c r="I304">
        <f t="shared" si="19"/>
        <v>1</v>
      </c>
      <c r="J304" s="4">
        <v>2041</v>
      </c>
      <c r="K304" s="4" t="str">
        <f t="shared" si="16"/>
        <v>ELCSOL</v>
      </c>
      <c r="L304" s="4" t="s">
        <v>151</v>
      </c>
      <c r="M304" s="48" t="s">
        <v>1546</v>
      </c>
      <c r="N304" s="48" t="s">
        <v>1547</v>
      </c>
      <c r="O304" s="48" t="s">
        <v>1548</v>
      </c>
      <c r="P304" s="48" t="s">
        <v>1549</v>
      </c>
      <c r="Q304" s="48" t="s">
        <v>1550</v>
      </c>
      <c r="R304" s="48" t="s">
        <v>1551</v>
      </c>
      <c r="S304" s="48" t="s">
        <v>1552</v>
      </c>
    </row>
    <row r="305" spans="6:19">
      <c r="F305" s="1" t="s">
        <v>114</v>
      </c>
      <c r="G305" t="str">
        <f t="shared" si="17"/>
        <v>FLO_BND</v>
      </c>
      <c r="H305" t="str">
        <f t="shared" si="18"/>
        <v>UP</v>
      </c>
      <c r="I305">
        <f t="shared" si="19"/>
        <v>1</v>
      </c>
      <c r="J305" s="4">
        <v>2041</v>
      </c>
      <c r="K305" s="4" t="str">
        <f t="shared" si="16"/>
        <v>ELCWIN</v>
      </c>
      <c r="L305" s="4" t="s">
        <v>152</v>
      </c>
      <c r="M305" s="48" t="s">
        <v>1553</v>
      </c>
      <c r="N305" s="48" t="s">
        <v>1554</v>
      </c>
      <c r="O305" s="48" t="s">
        <v>1555</v>
      </c>
      <c r="P305" s="48" t="s">
        <v>1556</v>
      </c>
      <c r="Q305" s="48" t="s">
        <v>1557</v>
      </c>
      <c r="R305" s="48" t="s">
        <v>1558</v>
      </c>
      <c r="S305" s="48" t="s">
        <v>1559</v>
      </c>
    </row>
    <row r="306" spans="6:19">
      <c r="F306" s="1" t="s">
        <v>114</v>
      </c>
      <c r="G306" t="str">
        <f t="shared" si="17"/>
        <v>FLO_BND</v>
      </c>
      <c r="H306" t="str">
        <f t="shared" si="18"/>
        <v>UP</v>
      </c>
      <c r="I306">
        <f t="shared" si="19"/>
        <v>1</v>
      </c>
      <c r="J306" s="4">
        <v>2041</v>
      </c>
      <c r="K306" s="4" t="str">
        <f t="shared" si="16"/>
        <v>ELCWOO</v>
      </c>
      <c r="L306" s="4" t="s">
        <v>160</v>
      </c>
      <c r="M306" s="48" t="s">
        <v>1560</v>
      </c>
      <c r="N306" s="48" t="s">
        <v>1561</v>
      </c>
      <c r="O306" s="48" t="s">
        <v>1562</v>
      </c>
      <c r="P306" s="48" t="s">
        <v>1563</v>
      </c>
      <c r="Q306" s="48" t="s">
        <v>1564</v>
      </c>
      <c r="R306" s="48" t="s">
        <v>1565</v>
      </c>
      <c r="S306" s="48" t="s">
        <v>1566</v>
      </c>
    </row>
    <row r="307" spans="6:19">
      <c r="F307" s="1" t="s">
        <v>114</v>
      </c>
      <c r="G307" t="str">
        <f t="shared" si="17"/>
        <v>FLO_BND</v>
      </c>
      <c r="H307" t="str">
        <f t="shared" si="18"/>
        <v>UP</v>
      </c>
      <c r="I307">
        <f t="shared" si="19"/>
        <v>1</v>
      </c>
      <c r="J307" s="4">
        <v>2042</v>
      </c>
      <c r="K307" s="4" t="str">
        <f t="shared" si="16"/>
        <v>ELCCOH</v>
      </c>
      <c r="L307" s="4" t="s">
        <v>117</v>
      </c>
      <c r="M307" s="4">
        <v>0</v>
      </c>
      <c r="N307" s="4">
        <v>0</v>
      </c>
      <c r="O307" s="48" t="s">
        <v>1133</v>
      </c>
      <c r="P307" s="4">
        <v>0</v>
      </c>
      <c r="Q307" s="4">
        <v>0</v>
      </c>
      <c r="R307" s="4">
        <v>0</v>
      </c>
      <c r="S307" s="4">
        <v>0</v>
      </c>
    </row>
    <row r="308" spans="6:19">
      <c r="F308" s="1" t="s">
        <v>114</v>
      </c>
      <c r="G308" t="str">
        <f t="shared" si="17"/>
        <v>FLO_BND</v>
      </c>
      <c r="H308" t="str">
        <f t="shared" si="18"/>
        <v>UP</v>
      </c>
      <c r="I308">
        <f t="shared" si="19"/>
        <v>1</v>
      </c>
      <c r="J308" s="4">
        <v>2042</v>
      </c>
      <c r="K308" s="4" t="str">
        <f t="shared" si="16"/>
        <v>ELCGAS</v>
      </c>
      <c r="L308" s="4" t="s">
        <v>123</v>
      </c>
      <c r="M308" s="48" t="s">
        <v>1567</v>
      </c>
      <c r="N308" s="48" t="s">
        <v>1568</v>
      </c>
      <c r="O308" s="48" t="s">
        <v>1569</v>
      </c>
      <c r="P308" s="4">
        <v>0</v>
      </c>
      <c r="Q308" s="48" t="s">
        <v>1570</v>
      </c>
      <c r="R308" s="4">
        <v>0</v>
      </c>
      <c r="S308" s="48" t="s">
        <v>1571</v>
      </c>
    </row>
    <row r="309" spans="6:19">
      <c r="F309" s="1" t="s">
        <v>114</v>
      </c>
      <c r="G309" t="str">
        <f t="shared" si="17"/>
        <v>FLO_BND</v>
      </c>
      <c r="H309" t="str">
        <f t="shared" si="18"/>
        <v>UP</v>
      </c>
      <c r="I309">
        <f t="shared" si="19"/>
        <v>1</v>
      </c>
      <c r="J309" s="4">
        <v>2042</v>
      </c>
      <c r="K309" s="4" t="str">
        <f t="shared" si="16"/>
        <v>ELCHFO</v>
      </c>
      <c r="L309" s="4" t="s">
        <v>131</v>
      </c>
      <c r="M309" s="4">
        <v>0</v>
      </c>
      <c r="N309" s="48" t="s">
        <v>1396</v>
      </c>
      <c r="O309" s="4">
        <v>0</v>
      </c>
      <c r="P309" s="48" t="s">
        <v>1572</v>
      </c>
      <c r="Q309" s="4">
        <v>0</v>
      </c>
      <c r="R309" s="48" t="s">
        <v>977</v>
      </c>
      <c r="S309" s="48" t="s">
        <v>1573</v>
      </c>
    </row>
    <row r="310" spans="6:19">
      <c r="F310" s="1" t="s">
        <v>114</v>
      </c>
      <c r="G310" t="str">
        <f t="shared" si="17"/>
        <v>FLO_BND</v>
      </c>
      <c r="H310" t="str">
        <f t="shared" si="18"/>
        <v>UP</v>
      </c>
      <c r="I310">
        <f t="shared" si="19"/>
        <v>1</v>
      </c>
      <c r="J310" s="4">
        <v>2042</v>
      </c>
      <c r="K310" s="4" t="str">
        <f t="shared" si="16"/>
        <v>ELCHYD</v>
      </c>
      <c r="L310" s="4" t="s">
        <v>139</v>
      </c>
      <c r="M310" s="48" t="s">
        <v>872</v>
      </c>
      <c r="N310" s="48" t="s">
        <v>1574</v>
      </c>
      <c r="O310" s="48" t="s">
        <v>1575</v>
      </c>
      <c r="P310" s="48" t="s">
        <v>1576</v>
      </c>
      <c r="Q310" s="48" t="s">
        <v>1577</v>
      </c>
      <c r="R310" s="48" t="s">
        <v>1578</v>
      </c>
      <c r="S310" s="48" t="s">
        <v>1579</v>
      </c>
    </row>
    <row r="311" spans="6:19">
      <c r="F311" s="1" t="s">
        <v>114</v>
      </c>
      <c r="G311" t="str">
        <f t="shared" si="17"/>
        <v>FLO_BND</v>
      </c>
      <c r="H311" t="str">
        <f t="shared" si="18"/>
        <v>UP</v>
      </c>
      <c r="I311">
        <f t="shared" si="19"/>
        <v>1</v>
      </c>
      <c r="J311" s="4">
        <v>2042</v>
      </c>
      <c r="K311" s="4" t="str">
        <f t="shared" si="16"/>
        <v>ELCNUC</v>
      </c>
      <c r="L311" s="4" t="s">
        <v>147</v>
      </c>
      <c r="M311" s="4">
        <v>0</v>
      </c>
      <c r="N311" s="4">
        <v>0</v>
      </c>
      <c r="O311" s="4">
        <v>0</v>
      </c>
      <c r="P311" s="4">
        <v>0</v>
      </c>
      <c r="Q311" s="48" t="s">
        <v>1580</v>
      </c>
      <c r="R311" s="4">
        <v>0</v>
      </c>
      <c r="S311" s="4">
        <v>0</v>
      </c>
    </row>
    <row r="312" spans="6:19">
      <c r="F312" s="1" t="s">
        <v>114</v>
      </c>
      <c r="G312" t="str">
        <f t="shared" si="17"/>
        <v>FLO_BND</v>
      </c>
      <c r="H312" t="str">
        <f t="shared" si="18"/>
        <v>UP</v>
      </c>
      <c r="I312">
        <f t="shared" si="19"/>
        <v>1</v>
      </c>
      <c r="J312" s="4">
        <v>2042</v>
      </c>
      <c r="K312" s="4" t="str">
        <f t="shared" si="16"/>
        <v>ELCSOL</v>
      </c>
      <c r="L312" s="4" t="s">
        <v>151</v>
      </c>
      <c r="M312" s="48" t="s">
        <v>1581</v>
      </c>
      <c r="N312" s="48" t="s">
        <v>1582</v>
      </c>
      <c r="O312" s="48" t="s">
        <v>1583</v>
      </c>
      <c r="P312" s="48" t="s">
        <v>1584</v>
      </c>
      <c r="Q312" s="48" t="s">
        <v>1585</v>
      </c>
      <c r="R312" s="48" t="s">
        <v>1586</v>
      </c>
      <c r="S312" s="48" t="s">
        <v>1587</v>
      </c>
    </row>
    <row r="313" spans="6:19">
      <c r="F313" s="1" t="s">
        <v>114</v>
      </c>
      <c r="G313" t="str">
        <f t="shared" si="17"/>
        <v>FLO_BND</v>
      </c>
      <c r="H313" t="str">
        <f t="shared" si="18"/>
        <v>UP</v>
      </c>
      <c r="I313">
        <f t="shared" si="19"/>
        <v>1</v>
      </c>
      <c r="J313" s="4">
        <v>2042</v>
      </c>
      <c r="K313" s="4" t="str">
        <f t="shared" si="16"/>
        <v>ELCWIN</v>
      </c>
      <c r="L313" s="4" t="s">
        <v>152</v>
      </c>
      <c r="M313" s="48" t="s">
        <v>1588</v>
      </c>
      <c r="N313" s="48" t="s">
        <v>1589</v>
      </c>
      <c r="O313" s="48" t="s">
        <v>1590</v>
      </c>
      <c r="P313" s="48" t="s">
        <v>1591</v>
      </c>
      <c r="Q313" s="48" t="s">
        <v>1592</v>
      </c>
      <c r="R313" s="48" t="s">
        <v>1593</v>
      </c>
      <c r="S313" s="48" t="s">
        <v>1594</v>
      </c>
    </row>
    <row r="314" spans="6:19">
      <c r="F314" s="1" t="s">
        <v>114</v>
      </c>
      <c r="G314" t="str">
        <f t="shared" si="17"/>
        <v>FLO_BND</v>
      </c>
      <c r="H314" t="str">
        <f t="shared" si="18"/>
        <v>UP</v>
      </c>
      <c r="I314">
        <f t="shared" si="19"/>
        <v>1</v>
      </c>
      <c r="J314" s="4">
        <v>2042</v>
      </c>
      <c r="K314" s="4" t="str">
        <f t="shared" si="16"/>
        <v>ELCWOO</v>
      </c>
      <c r="L314" s="4" t="s">
        <v>160</v>
      </c>
      <c r="M314" s="48" t="s">
        <v>1595</v>
      </c>
      <c r="N314" s="48" t="s">
        <v>1596</v>
      </c>
      <c r="O314" s="48" t="s">
        <v>1597</v>
      </c>
      <c r="P314" s="48" t="s">
        <v>1598</v>
      </c>
      <c r="Q314" s="48" t="s">
        <v>1599</v>
      </c>
      <c r="R314" s="48" t="s">
        <v>1600</v>
      </c>
      <c r="S314" s="48" t="s">
        <v>1601</v>
      </c>
    </row>
    <row r="315" spans="6:19">
      <c r="F315" s="1" t="s">
        <v>114</v>
      </c>
      <c r="G315" t="str">
        <f t="shared" si="17"/>
        <v>FLO_BND</v>
      </c>
      <c r="H315" t="str">
        <f t="shared" si="18"/>
        <v>UP</v>
      </c>
      <c r="I315">
        <f t="shared" si="19"/>
        <v>1</v>
      </c>
      <c r="J315" s="4">
        <v>2043</v>
      </c>
      <c r="K315" s="4" t="str">
        <f t="shared" si="16"/>
        <v>ELCCOH</v>
      </c>
      <c r="L315" s="4" t="s">
        <v>117</v>
      </c>
      <c r="M315" s="4">
        <v>0</v>
      </c>
      <c r="N315" s="4">
        <v>0</v>
      </c>
      <c r="O315" s="48" t="s">
        <v>1133</v>
      </c>
      <c r="P315" s="4">
        <v>0</v>
      </c>
      <c r="Q315" s="4">
        <v>0</v>
      </c>
      <c r="R315" s="4">
        <v>0</v>
      </c>
      <c r="S315" s="4">
        <v>0</v>
      </c>
    </row>
    <row r="316" spans="6:19">
      <c r="F316" s="1" t="s">
        <v>114</v>
      </c>
      <c r="G316" t="str">
        <f t="shared" si="17"/>
        <v>FLO_BND</v>
      </c>
      <c r="H316" t="str">
        <f t="shared" si="18"/>
        <v>UP</v>
      </c>
      <c r="I316">
        <f t="shared" si="19"/>
        <v>1</v>
      </c>
      <c r="J316" s="4">
        <v>2043</v>
      </c>
      <c r="K316" s="4" t="str">
        <f t="shared" si="16"/>
        <v>ELCGAS</v>
      </c>
      <c r="L316" s="4" t="s">
        <v>123</v>
      </c>
      <c r="M316" s="48" t="s">
        <v>1602</v>
      </c>
      <c r="N316" s="48" t="s">
        <v>1603</v>
      </c>
      <c r="O316" s="48" t="s">
        <v>1604</v>
      </c>
      <c r="P316" s="4">
        <v>0</v>
      </c>
      <c r="Q316" s="48" t="s">
        <v>1605</v>
      </c>
      <c r="R316" s="4">
        <v>0</v>
      </c>
      <c r="S316" s="48" t="s">
        <v>1606</v>
      </c>
    </row>
    <row r="317" spans="6:19">
      <c r="F317" s="1" t="s">
        <v>114</v>
      </c>
      <c r="G317" t="str">
        <f t="shared" si="17"/>
        <v>FLO_BND</v>
      </c>
      <c r="H317" t="str">
        <f t="shared" si="18"/>
        <v>UP</v>
      </c>
      <c r="I317">
        <f t="shared" si="19"/>
        <v>1</v>
      </c>
      <c r="J317" s="4">
        <v>2043</v>
      </c>
      <c r="K317" s="4" t="str">
        <f t="shared" si="16"/>
        <v>ELCHFO</v>
      </c>
      <c r="L317" s="4" t="s">
        <v>131</v>
      </c>
      <c r="M317" s="4">
        <v>0</v>
      </c>
      <c r="N317" s="48" t="s">
        <v>1396</v>
      </c>
      <c r="O317" s="4">
        <v>0</v>
      </c>
      <c r="P317" s="48" t="s">
        <v>1607</v>
      </c>
      <c r="Q317" s="4">
        <v>0</v>
      </c>
      <c r="R317" s="48" t="s">
        <v>977</v>
      </c>
      <c r="S317" s="48" t="s">
        <v>1608</v>
      </c>
    </row>
    <row r="318" spans="6:19">
      <c r="F318" s="1" t="s">
        <v>114</v>
      </c>
      <c r="G318" t="str">
        <f t="shared" si="17"/>
        <v>FLO_BND</v>
      </c>
      <c r="H318" t="str">
        <f t="shared" si="18"/>
        <v>UP</v>
      </c>
      <c r="I318">
        <f t="shared" si="19"/>
        <v>1</v>
      </c>
      <c r="J318" s="4">
        <v>2043</v>
      </c>
      <c r="K318" s="4" t="str">
        <f t="shared" si="16"/>
        <v>ELCHYD</v>
      </c>
      <c r="L318" s="4" t="s">
        <v>139</v>
      </c>
      <c r="M318" s="48" t="s">
        <v>1609</v>
      </c>
      <c r="N318" s="48" t="s">
        <v>1610</v>
      </c>
      <c r="O318" s="48" t="s">
        <v>1611</v>
      </c>
      <c r="P318" s="48" t="s">
        <v>1612</v>
      </c>
      <c r="Q318" s="48" t="s">
        <v>1613</v>
      </c>
      <c r="R318" s="48" t="s">
        <v>1614</v>
      </c>
      <c r="S318" s="48" t="s">
        <v>1615</v>
      </c>
    </row>
    <row r="319" spans="6:19">
      <c r="F319" s="1" t="s">
        <v>114</v>
      </c>
      <c r="G319" t="str">
        <f t="shared" si="17"/>
        <v>FLO_BND</v>
      </c>
      <c r="H319" t="str">
        <f t="shared" si="18"/>
        <v>UP</v>
      </c>
      <c r="I319">
        <f t="shared" si="19"/>
        <v>1</v>
      </c>
      <c r="J319" s="4">
        <v>2043</v>
      </c>
      <c r="K319" s="4" t="str">
        <f t="shared" si="16"/>
        <v>ELCNUC</v>
      </c>
      <c r="L319" s="4" t="s">
        <v>147</v>
      </c>
      <c r="M319" s="4">
        <v>0</v>
      </c>
      <c r="N319" s="4">
        <v>0</v>
      </c>
      <c r="O319" s="4">
        <v>0</v>
      </c>
      <c r="P319" s="4">
        <v>0</v>
      </c>
      <c r="Q319" s="48" t="s">
        <v>1616</v>
      </c>
      <c r="R319" s="4">
        <v>0</v>
      </c>
      <c r="S319" s="4">
        <v>0</v>
      </c>
    </row>
    <row r="320" spans="6:19">
      <c r="F320" s="1" t="s">
        <v>114</v>
      </c>
      <c r="G320" t="str">
        <f t="shared" si="17"/>
        <v>FLO_BND</v>
      </c>
      <c r="H320" t="str">
        <f t="shared" si="18"/>
        <v>UP</v>
      </c>
      <c r="I320">
        <f t="shared" si="19"/>
        <v>1</v>
      </c>
      <c r="J320" s="4">
        <v>2043</v>
      </c>
      <c r="K320" s="4" t="str">
        <f t="shared" si="16"/>
        <v>ELCSOL</v>
      </c>
      <c r="L320" s="4" t="s">
        <v>151</v>
      </c>
      <c r="M320" s="48" t="s">
        <v>1617</v>
      </c>
      <c r="N320" s="48" t="s">
        <v>1618</v>
      </c>
      <c r="O320" s="48" t="s">
        <v>1619</v>
      </c>
      <c r="P320" s="48" t="s">
        <v>1620</v>
      </c>
      <c r="Q320" s="48" t="s">
        <v>1621</v>
      </c>
      <c r="R320" s="48" t="s">
        <v>1622</v>
      </c>
      <c r="S320" s="4">
        <v>0.60760445</v>
      </c>
    </row>
    <row r="321" spans="6:19">
      <c r="F321" s="1" t="s">
        <v>114</v>
      </c>
      <c r="G321" t="str">
        <f t="shared" si="17"/>
        <v>FLO_BND</v>
      </c>
      <c r="H321" t="str">
        <f t="shared" si="18"/>
        <v>UP</v>
      </c>
      <c r="I321">
        <f t="shared" si="19"/>
        <v>1</v>
      </c>
      <c r="J321" s="4">
        <v>2043</v>
      </c>
      <c r="K321" s="4" t="str">
        <f t="shared" si="16"/>
        <v>ELCWIN</v>
      </c>
      <c r="L321" s="4" t="s">
        <v>152</v>
      </c>
      <c r="M321" s="48" t="s">
        <v>1623</v>
      </c>
      <c r="N321" s="48" t="s">
        <v>1624</v>
      </c>
      <c r="O321" s="48" t="s">
        <v>1625</v>
      </c>
      <c r="P321" s="48" t="s">
        <v>1626</v>
      </c>
      <c r="Q321" s="48" t="s">
        <v>1627</v>
      </c>
      <c r="R321" s="48" t="s">
        <v>1628</v>
      </c>
      <c r="S321" s="48" t="s">
        <v>1629</v>
      </c>
    </row>
    <row r="322" spans="6:19">
      <c r="F322" s="1" t="s">
        <v>114</v>
      </c>
      <c r="G322" t="str">
        <f t="shared" si="17"/>
        <v>FLO_BND</v>
      </c>
      <c r="H322" t="str">
        <f t="shared" si="18"/>
        <v>UP</v>
      </c>
      <c r="I322">
        <f t="shared" si="19"/>
        <v>1</v>
      </c>
      <c r="J322" s="4">
        <v>2043</v>
      </c>
      <c r="K322" s="4" t="str">
        <f t="shared" si="16"/>
        <v>ELCWOO</v>
      </c>
      <c r="L322" s="4" t="s">
        <v>160</v>
      </c>
      <c r="M322" s="48" t="s">
        <v>1630</v>
      </c>
      <c r="N322" s="48" t="s">
        <v>1631</v>
      </c>
      <c r="O322" s="48" t="s">
        <v>1632</v>
      </c>
      <c r="P322" s="48" t="s">
        <v>1633</v>
      </c>
      <c r="Q322" s="48" t="s">
        <v>1634</v>
      </c>
      <c r="R322" s="48" t="s">
        <v>1635</v>
      </c>
      <c r="S322" s="48" t="s">
        <v>1636</v>
      </c>
    </row>
    <row r="323" spans="6:19">
      <c r="F323" s="1" t="s">
        <v>114</v>
      </c>
      <c r="G323" t="str">
        <f t="shared" si="17"/>
        <v>FLO_BND</v>
      </c>
      <c r="H323" t="str">
        <f t="shared" si="18"/>
        <v>UP</v>
      </c>
      <c r="I323">
        <f t="shared" si="19"/>
        <v>1</v>
      </c>
      <c r="J323" s="4">
        <v>2044</v>
      </c>
      <c r="K323" s="4" t="str">
        <f t="shared" si="16"/>
        <v>ELCCOH</v>
      </c>
      <c r="L323" s="4" t="s">
        <v>117</v>
      </c>
      <c r="M323" s="4">
        <v>0</v>
      </c>
      <c r="N323" s="4">
        <v>0</v>
      </c>
      <c r="O323" s="48" t="s">
        <v>1133</v>
      </c>
      <c r="P323" s="4">
        <v>0</v>
      </c>
      <c r="Q323" s="4">
        <v>0</v>
      </c>
      <c r="R323" s="4">
        <v>0</v>
      </c>
      <c r="S323" s="4">
        <v>0</v>
      </c>
    </row>
    <row r="324" spans="6:19">
      <c r="F324" s="1" t="s">
        <v>114</v>
      </c>
      <c r="G324" t="str">
        <f t="shared" si="17"/>
        <v>FLO_BND</v>
      </c>
      <c r="H324" t="str">
        <f t="shared" si="18"/>
        <v>UP</v>
      </c>
      <c r="I324">
        <f t="shared" si="19"/>
        <v>1</v>
      </c>
      <c r="J324" s="4">
        <v>2044</v>
      </c>
      <c r="K324" s="4" t="str">
        <f t="shared" si="16"/>
        <v>ELCGAS</v>
      </c>
      <c r="L324" s="4" t="s">
        <v>123</v>
      </c>
      <c r="M324" s="48" t="s">
        <v>1637</v>
      </c>
      <c r="N324" s="48" t="s">
        <v>1638</v>
      </c>
      <c r="O324" s="48" t="s">
        <v>1639</v>
      </c>
      <c r="P324" s="4">
        <v>0</v>
      </c>
      <c r="Q324" s="48" t="s">
        <v>1640</v>
      </c>
      <c r="R324" s="4">
        <v>0</v>
      </c>
      <c r="S324" s="48" t="s">
        <v>1641</v>
      </c>
    </row>
    <row r="325" spans="6:19">
      <c r="F325" s="1" t="s">
        <v>114</v>
      </c>
      <c r="G325" t="str">
        <f t="shared" si="17"/>
        <v>FLO_BND</v>
      </c>
      <c r="H325" t="str">
        <f t="shared" si="18"/>
        <v>UP</v>
      </c>
      <c r="I325">
        <f t="shared" si="19"/>
        <v>1</v>
      </c>
      <c r="J325" s="4">
        <v>2044</v>
      </c>
      <c r="K325" s="4" t="str">
        <f t="shared" si="16"/>
        <v>ELCHFO</v>
      </c>
      <c r="L325" s="4" t="s">
        <v>131</v>
      </c>
      <c r="M325" s="4">
        <v>0</v>
      </c>
      <c r="N325" s="48" t="s">
        <v>1396</v>
      </c>
      <c r="O325" s="4">
        <v>0</v>
      </c>
      <c r="P325" s="48" t="s">
        <v>1642</v>
      </c>
      <c r="Q325" s="4">
        <v>0</v>
      </c>
      <c r="R325" s="48" t="s">
        <v>977</v>
      </c>
      <c r="S325" s="48" t="s">
        <v>1643</v>
      </c>
    </row>
    <row r="326" spans="6:19">
      <c r="F326" s="1" t="s">
        <v>114</v>
      </c>
      <c r="G326" t="str">
        <f t="shared" si="17"/>
        <v>FLO_BND</v>
      </c>
      <c r="H326" t="str">
        <f t="shared" si="18"/>
        <v>UP</v>
      </c>
      <c r="I326">
        <f t="shared" si="19"/>
        <v>1</v>
      </c>
      <c r="J326" s="4">
        <v>2044</v>
      </c>
      <c r="K326" s="4" t="str">
        <f t="shared" si="16"/>
        <v>ELCHYD</v>
      </c>
      <c r="L326" s="4" t="s">
        <v>139</v>
      </c>
      <c r="M326" s="48" t="s">
        <v>1644</v>
      </c>
      <c r="N326" s="48" t="s">
        <v>1645</v>
      </c>
      <c r="O326" s="48" t="s">
        <v>1646</v>
      </c>
      <c r="P326" s="48" t="s">
        <v>1647</v>
      </c>
      <c r="Q326" s="48" t="s">
        <v>1648</v>
      </c>
      <c r="R326" s="48" t="s">
        <v>1649</v>
      </c>
      <c r="S326" s="48" t="s">
        <v>1650</v>
      </c>
    </row>
    <row r="327" spans="6:19">
      <c r="F327" s="1" t="s">
        <v>114</v>
      </c>
      <c r="G327" t="str">
        <f t="shared" si="17"/>
        <v>FLO_BND</v>
      </c>
      <c r="H327" t="str">
        <f t="shared" si="18"/>
        <v>UP</v>
      </c>
      <c r="I327">
        <f t="shared" si="19"/>
        <v>1</v>
      </c>
      <c r="J327" s="4">
        <v>2044</v>
      </c>
      <c r="K327" s="4" t="str">
        <f t="shared" si="16"/>
        <v>ELCNUC</v>
      </c>
      <c r="L327" s="4" t="s">
        <v>147</v>
      </c>
      <c r="M327" s="4">
        <v>0</v>
      </c>
      <c r="N327" s="4">
        <v>0</v>
      </c>
      <c r="O327" s="4">
        <v>0</v>
      </c>
      <c r="P327" s="4">
        <v>0</v>
      </c>
      <c r="Q327" s="48" t="s">
        <v>1651</v>
      </c>
      <c r="R327" s="4">
        <v>0</v>
      </c>
      <c r="S327" s="48" t="s">
        <v>1652</v>
      </c>
    </row>
    <row r="328" spans="6:19">
      <c r="F328" s="1" t="s">
        <v>114</v>
      </c>
      <c r="G328" t="str">
        <f t="shared" si="17"/>
        <v>FLO_BND</v>
      </c>
      <c r="H328" t="str">
        <f t="shared" si="18"/>
        <v>UP</v>
      </c>
      <c r="I328">
        <f t="shared" si="19"/>
        <v>1</v>
      </c>
      <c r="J328" s="4">
        <v>2044</v>
      </c>
      <c r="K328" s="4" t="str">
        <f t="shared" si="16"/>
        <v>ELCSOL</v>
      </c>
      <c r="L328" s="4" t="s">
        <v>151</v>
      </c>
      <c r="M328" s="48" t="s">
        <v>1653</v>
      </c>
      <c r="N328" s="48" t="s">
        <v>1654</v>
      </c>
      <c r="O328" s="48" t="s">
        <v>1655</v>
      </c>
      <c r="P328" s="48" t="s">
        <v>1656</v>
      </c>
      <c r="Q328" s="48" t="s">
        <v>1657</v>
      </c>
      <c r="R328" s="48" t="s">
        <v>1658</v>
      </c>
      <c r="S328" s="48" t="s">
        <v>1659</v>
      </c>
    </row>
    <row r="329" spans="6:19">
      <c r="F329" s="1" t="s">
        <v>114</v>
      </c>
      <c r="G329" t="str">
        <f t="shared" si="17"/>
        <v>FLO_BND</v>
      </c>
      <c r="H329" t="str">
        <f t="shared" si="18"/>
        <v>UP</v>
      </c>
      <c r="I329">
        <f t="shared" si="19"/>
        <v>1</v>
      </c>
      <c r="J329" s="4">
        <v>2044</v>
      </c>
      <c r="K329" s="4" t="str">
        <f t="shared" si="16"/>
        <v>ELCWIN</v>
      </c>
      <c r="L329" s="4" t="s">
        <v>152</v>
      </c>
      <c r="M329" s="48" t="s">
        <v>1660</v>
      </c>
      <c r="N329" s="48" t="s">
        <v>1661</v>
      </c>
      <c r="O329" s="48" t="s">
        <v>1662</v>
      </c>
      <c r="P329" s="48" t="s">
        <v>1663</v>
      </c>
      <c r="Q329" s="48" t="s">
        <v>1664</v>
      </c>
      <c r="R329" s="48" t="s">
        <v>1665</v>
      </c>
      <c r="S329" s="48" t="s">
        <v>1666</v>
      </c>
    </row>
    <row r="330" spans="6:19">
      <c r="F330" s="1" t="s">
        <v>114</v>
      </c>
      <c r="G330" t="str">
        <f t="shared" si="17"/>
        <v>FLO_BND</v>
      </c>
      <c r="H330" t="str">
        <f t="shared" si="18"/>
        <v>UP</v>
      </c>
      <c r="I330">
        <f t="shared" si="19"/>
        <v>1</v>
      </c>
      <c r="J330" s="4">
        <v>2044</v>
      </c>
      <c r="K330" s="4" t="str">
        <f t="shared" si="16"/>
        <v>ELCWOO</v>
      </c>
      <c r="L330" s="4" t="s">
        <v>160</v>
      </c>
      <c r="M330" s="48" t="s">
        <v>1667</v>
      </c>
      <c r="N330" s="48" t="s">
        <v>1668</v>
      </c>
      <c r="O330" s="48" t="s">
        <v>1669</v>
      </c>
      <c r="P330" s="48" t="s">
        <v>1670</v>
      </c>
      <c r="Q330" s="48" t="s">
        <v>1671</v>
      </c>
      <c r="R330" s="48" t="s">
        <v>1672</v>
      </c>
      <c r="S330" s="48" t="s">
        <v>1673</v>
      </c>
    </row>
    <row r="331" spans="6:19">
      <c r="F331" s="1" t="s">
        <v>114</v>
      </c>
      <c r="G331" t="str">
        <f t="shared" si="17"/>
        <v>FLO_BND</v>
      </c>
      <c r="H331" t="str">
        <f t="shared" si="18"/>
        <v>UP</v>
      </c>
      <c r="I331">
        <f t="shared" si="19"/>
        <v>1</v>
      </c>
      <c r="J331" s="4">
        <v>2045</v>
      </c>
      <c r="K331" s="4" t="str">
        <f t="shared" si="16"/>
        <v>ELCCOH</v>
      </c>
      <c r="L331" s="4" t="s">
        <v>117</v>
      </c>
      <c r="M331" s="4">
        <v>0</v>
      </c>
      <c r="N331" s="4">
        <v>0</v>
      </c>
      <c r="O331" s="48" t="s">
        <v>1133</v>
      </c>
      <c r="P331" s="4">
        <v>0</v>
      </c>
      <c r="Q331" s="4">
        <v>0</v>
      </c>
      <c r="R331" s="4">
        <v>0</v>
      </c>
      <c r="S331" s="4">
        <v>0</v>
      </c>
    </row>
    <row r="332" spans="6:19">
      <c r="F332" s="1" t="s">
        <v>114</v>
      </c>
      <c r="G332" t="str">
        <f t="shared" si="17"/>
        <v>FLO_BND</v>
      </c>
      <c r="H332" t="str">
        <f t="shared" si="18"/>
        <v>UP</v>
      </c>
      <c r="I332">
        <f t="shared" si="19"/>
        <v>1</v>
      </c>
      <c r="J332" s="4">
        <v>2045</v>
      </c>
      <c r="K332" s="4" t="str">
        <f t="shared" ref="K332:K378" si="20">L332</f>
        <v>ELCGAS</v>
      </c>
      <c r="L332" s="4" t="s">
        <v>123</v>
      </c>
      <c r="M332" s="48" t="s">
        <v>1674</v>
      </c>
      <c r="N332" s="48" t="s">
        <v>1675</v>
      </c>
      <c r="O332" s="48" t="s">
        <v>1676</v>
      </c>
      <c r="P332" s="4">
        <v>0</v>
      </c>
      <c r="Q332" s="48" t="s">
        <v>1677</v>
      </c>
      <c r="R332" s="4">
        <v>0</v>
      </c>
      <c r="S332" s="48" t="s">
        <v>1678</v>
      </c>
    </row>
    <row r="333" spans="6:19">
      <c r="F333" s="1" t="s">
        <v>114</v>
      </c>
      <c r="G333" t="str">
        <f t="shared" ref="G333:G378" si="21">G332</f>
        <v>FLO_BND</v>
      </c>
      <c r="H333" t="str">
        <f t="shared" ref="H333:H378" si="22">H332</f>
        <v>UP</v>
      </c>
      <c r="I333">
        <f t="shared" ref="I333:I378" si="23">I332</f>
        <v>1</v>
      </c>
      <c r="J333" s="4">
        <v>2045</v>
      </c>
      <c r="K333" s="4" t="str">
        <f t="shared" si="20"/>
        <v>ELCHFO</v>
      </c>
      <c r="L333" s="4" t="s">
        <v>131</v>
      </c>
      <c r="M333" s="4">
        <v>0</v>
      </c>
      <c r="N333" s="48" t="s">
        <v>1396</v>
      </c>
      <c r="O333" s="4">
        <v>0</v>
      </c>
      <c r="P333" s="48" t="s">
        <v>1679</v>
      </c>
      <c r="Q333" s="4">
        <v>0</v>
      </c>
      <c r="R333" s="48" t="s">
        <v>977</v>
      </c>
      <c r="S333" s="48" t="s">
        <v>1680</v>
      </c>
    </row>
    <row r="334" spans="6:19">
      <c r="F334" s="1" t="s">
        <v>114</v>
      </c>
      <c r="G334" t="str">
        <f t="shared" si="21"/>
        <v>FLO_BND</v>
      </c>
      <c r="H334" t="str">
        <f t="shared" si="22"/>
        <v>UP</v>
      </c>
      <c r="I334">
        <f t="shared" si="23"/>
        <v>1</v>
      </c>
      <c r="J334" s="4">
        <v>2045</v>
      </c>
      <c r="K334" s="4" t="str">
        <f t="shared" si="20"/>
        <v>ELCHYD</v>
      </c>
      <c r="L334" s="4" t="s">
        <v>139</v>
      </c>
      <c r="M334" s="48" t="s">
        <v>1681</v>
      </c>
      <c r="N334" s="48" t="s">
        <v>1682</v>
      </c>
      <c r="O334" s="48" t="s">
        <v>1683</v>
      </c>
      <c r="P334" s="48" t="s">
        <v>1684</v>
      </c>
      <c r="Q334" s="48" t="s">
        <v>1685</v>
      </c>
      <c r="R334" s="48" t="s">
        <v>1686</v>
      </c>
      <c r="S334" s="48" t="s">
        <v>1687</v>
      </c>
    </row>
    <row r="335" spans="6:19">
      <c r="F335" s="1" t="s">
        <v>114</v>
      </c>
      <c r="G335" t="str">
        <f t="shared" si="21"/>
        <v>FLO_BND</v>
      </c>
      <c r="H335" t="str">
        <f t="shared" si="22"/>
        <v>UP</v>
      </c>
      <c r="I335">
        <f t="shared" si="23"/>
        <v>1</v>
      </c>
      <c r="J335" s="4">
        <v>2045</v>
      </c>
      <c r="K335" s="4" t="str">
        <f t="shared" si="20"/>
        <v>ELCNUC</v>
      </c>
      <c r="L335" s="4" t="s">
        <v>147</v>
      </c>
      <c r="M335" s="4">
        <v>0</v>
      </c>
      <c r="N335" s="4">
        <v>0</v>
      </c>
      <c r="O335" s="4">
        <v>0</v>
      </c>
      <c r="P335" s="4">
        <v>0</v>
      </c>
      <c r="Q335" s="48" t="s">
        <v>1688</v>
      </c>
      <c r="R335" s="4">
        <v>0</v>
      </c>
      <c r="S335" s="48" t="s">
        <v>1689</v>
      </c>
    </row>
    <row r="336" spans="6:19">
      <c r="F336" s="1" t="s">
        <v>114</v>
      </c>
      <c r="G336" t="str">
        <f t="shared" si="21"/>
        <v>FLO_BND</v>
      </c>
      <c r="H336" t="str">
        <f t="shared" si="22"/>
        <v>UP</v>
      </c>
      <c r="I336">
        <f t="shared" si="23"/>
        <v>1</v>
      </c>
      <c r="J336" s="4">
        <v>2045</v>
      </c>
      <c r="K336" s="4" t="str">
        <f t="shared" si="20"/>
        <v>ELCSOL</v>
      </c>
      <c r="L336" s="4" t="s">
        <v>151</v>
      </c>
      <c r="M336" s="48" t="s">
        <v>1690</v>
      </c>
      <c r="N336" s="48" t="s">
        <v>1691</v>
      </c>
      <c r="O336" s="48" t="s">
        <v>1692</v>
      </c>
      <c r="P336" s="48" t="s">
        <v>1693</v>
      </c>
      <c r="Q336" s="48" t="s">
        <v>1694</v>
      </c>
      <c r="R336" s="48" t="s">
        <v>1695</v>
      </c>
      <c r="S336" s="48" t="s">
        <v>1696</v>
      </c>
    </row>
    <row r="337" spans="6:19">
      <c r="F337" s="1" t="s">
        <v>114</v>
      </c>
      <c r="G337" t="str">
        <f t="shared" si="21"/>
        <v>FLO_BND</v>
      </c>
      <c r="H337" t="str">
        <f t="shared" si="22"/>
        <v>UP</v>
      </c>
      <c r="I337">
        <f t="shared" si="23"/>
        <v>1</v>
      </c>
      <c r="J337" s="4">
        <v>2045</v>
      </c>
      <c r="K337" s="4" t="str">
        <f t="shared" si="20"/>
        <v>ELCWIN</v>
      </c>
      <c r="L337" s="4" t="s">
        <v>152</v>
      </c>
      <c r="M337" s="48" t="s">
        <v>1697</v>
      </c>
      <c r="N337" s="48" t="s">
        <v>1698</v>
      </c>
      <c r="O337" s="48" t="s">
        <v>1699</v>
      </c>
      <c r="P337" s="48" t="s">
        <v>1700</v>
      </c>
      <c r="Q337" s="48" t="s">
        <v>1701</v>
      </c>
      <c r="R337" s="48" t="s">
        <v>1702</v>
      </c>
      <c r="S337" s="48" t="s">
        <v>1703</v>
      </c>
    </row>
    <row r="338" spans="6:19">
      <c r="F338" s="1" t="s">
        <v>114</v>
      </c>
      <c r="G338" t="str">
        <f t="shared" si="21"/>
        <v>FLO_BND</v>
      </c>
      <c r="H338" t="str">
        <f t="shared" si="22"/>
        <v>UP</v>
      </c>
      <c r="I338">
        <f t="shared" si="23"/>
        <v>1</v>
      </c>
      <c r="J338" s="4">
        <v>2045</v>
      </c>
      <c r="K338" s="4" t="str">
        <f t="shared" si="20"/>
        <v>ELCWOO</v>
      </c>
      <c r="L338" s="4" t="s">
        <v>160</v>
      </c>
      <c r="M338" s="48" t="s">
        <v>1704</v>
      </c>
      <c r="N338" s="48" t="s">
        <v>1705</v>
      </c>
      <c r="O338" s="48" t="s">
        <v>1706</v>
      </c>
      <c r="P338" s="48" t="s">
        <v>1707</v>
      </c>
      <c r="Q338" s="48" t="s">
        <v>1708</v>
      </c>
      <c r="R338" s="48" t="s">
        <v>1709</v>
      </c>
      <c r="S338" s="48" t="s">
        <v>1710</v>
      </c>
    </row>
    <row r="339" spans="6:19">
      <c r="F339" s="1" t="s">
        <v>114</v>
      </c>
      <c r="G339" t="str">
        <f t="shared" si="21"/>
        <v>FLO_BND</v>
      </c>
      <c r="H339" t="str">
        <f t="shared" si="22"/>
        <v>UP</v>
      </c>
      <c r="I339">
        <f t="shared" si="23"/>
        <v>1</v>
      </c>
      <c r="J339" s="4">
        <v>2046</v>
      </c>
      <c r="K339" s="4" t="str">
        <f t="shared" si="20"/>
        <v>ELCCOH</v>
      </c>
      <c r="L339" s="4" t="s">
        <v>117</v>
      </c>
      <c r="M339" s="4">
        <v>0</v>
      </c>
      <c r="N339" s="4">
        <v>0</v>
      </c>
      <c r="O339" s="48" t="s">
        <v>1133</v>
      </c>
      <c r="P339" s="4">
        <v>0</v>
      </c>
      <c r="Q339" s="4">
        <v>0</v>
      </c>
      <c r="R339" s="4">
        <v>0</v>
      </c>
      <c r="S339" s="4">
        <v>0</v>
      </c>
    </row>
    <row r="340" spans="6:19">
      <c r="F340" s="1" t="s">
        <v>114</v>
      </c>
      <c r="G340" t="str">
        <f t="shared" si="21"/>
        <v>FLO_BND</v>
      </c>
      <c r="H340" t="str">
        <f t="shared" si="22"/>
        <v>UP</v>
      </c>
      <c r="I340">
        <f t="shared" si="23"/>
        <v>1</v>
      </c>
      <c r="J340" s="4">
        <v>2046</v>
      </c>
      <c r="K340" s="4" t="str">
        <f t="shared" si="20"/>
        <v>ELCGAS</v>
      </c>
      <c r="L340" s="4" t="s">
        <v>123</v>
      </c>
      <c r="M340" s="48" t="s">
        <v>1711</v>
      </c>
      <c r="N340" s="48" t="s">
        <v>1712</v>
      </c>
      <c r="O340" s="48" t="s">
        <v>1713</v>
      </c>
      <c r="P340" s="4">
        <v>0</v>
      </c>
      <c r="Q340" s="48" t="s">
        <v>1714</v>
      </c>
      <c r="R340" s="4">
        <v>0</v>
      </c>
      <c r="S340" s="48" t="s">
        <v>1715</v>
      </c>
    </row>
    <row r="341" spans="6:19">
      <c r="F341" s="1" t="s">
        <v>114</v>
      </c>
      <c r="G341" t="str">
        <f t="shared" si="21"/>
        <v>FLO_BND</v>
      </c>
      <c r="H341" t="str">
        <f t="shared" si="22"/>
        <v>UP</v>
      </c>
      <c r="I341">
        <f t="shared" si="23"/>
        <v>1</v>
      </c>
      <c r="J341" s="4">
        <v>2046</v>
      </c>
      <c r="K341" s="4" t="str">
        <f t="shared" si="20"/>
        <v>ELCHFO</v>
      </c>
      <c r="L341" s="4" t="s">
        <v>131</v>
      </c>
      <c r="M341" s="4">
        <v>0</v>
      </c>
      <c r="N341" s="48" t="s">
        <v>1396</v>
      </c>
      <c r="O341" s="4">
        <v>0</v>
      </c>
      <c r="P341" s="48" t="s">
        <v>1716</v>
      </c>
      <c r="Q341" s="4">
        <v>0</v>
      </c>
      <c r="R341" s="48" t="s">
        <v>977</v>
      </c>
      <c r="S341" s="48" t="s">
        <v>1717</v>
      </c>
    </row>
    <row r="342" spans="6:19">
      <c r="F342" s="1" t="s">
        <v>114</v>
      </c>
      <c r="G342" t="str">
        <f t="shared" si="21"/>
        <v>FLO_BND</v>
      </c>
      <c r="H342" t="str">
        <f t="shared" si="22"/>
        <v>UP</v>
      </c>
      <c r="I342">
        <f t="shared" si="23"/>
        <v>1</v>
      </c>
      <c r="J342" s="4">
        <v>2046</v>
      </c>
      <c r="K342" s="4" t="str">
        <f t="shared" si="20"/>
        <v>ELCHYD</v>
      </c>
      <c r="L342" s="4" t="s">
        <v>139</v>
      </c>
      <c r="M342" s="48" t="s">
        <v>1718</v>
      </c>
      <c r="N342" s="48" t="s">
        <v>1719</v>
      </c>
      <c r="O342" s="48" t="s">
        <v>1720</v>
      </c>
      <c r="P342" s="48" t="s">
        <v>1721</v>
      </c>
      <c r="Q342" s="48" t="s">
        <v>1722</v>
      </c>
      <c r="R342" s="48" t="s">
        <v>1723</v>
      </c>
      <c r="S342" s="48" t="s">
        <v>1724</v>
      </c>
    </row>
    <row r="343" spans="6:19">
      <c r="F343" s="1" t="s">
        <v>114</v>
      </c>
      <c r="G343" t="str">
        <f t="shared" si="21"/>
        <v>FLO_BND</v>
      </c>
      <c r="H343" t="str">
        <f t="shared" si="22"/>
        <v>UP</v>
      </c>
      <c r="I343">
        <f t="shared" si="23"/>
        <v>1</v>
      </c>
      <c r="J343" s="4">
        <v>2046</v>
      </c>
      <c r="K343" s="4" t="str">
        <f t="shared" si="20"/>
        <v>ELCNUC</v>
      </c>
      <c r="L343" s="4" t="s">
        <v>147</v>
      </c>
      <c r="M343" s="4">
        <v>0</v>
      </c>
      <c r="N343" s="4">
        <v>0</v>
      </c>
      <c r="O343" s="4">
        <v>0</v>
      </c>
      <c r="P343" s="4">
        <v>0</v>
      </c>
      <c r="Q343" s="48" t="s">
        <v>1725</v>
      </c>
      <c r="R343" s="4">
        <v>0</v>
      </c>
      <c r="S343" s="48" t="s">
        <v>1726</v>
      </c>
    </row>
    <row r="344" spans="6:19">
      <c r="F344" s="1" t="s">
        <v>114</v>
      </c>
      <c r="G344" t="str">
        <f t="shared" si="21"/>
        <v>FLO_BND</v>
      </c>
      <c r="H344" t="str">
        <f t="shared" si="22"/>
        <v>UP</v>
      </c>
      <c r="I344">
        <f t="shared" si="23"/>
        <v>1</v>
      </c>
      <c r="J344" s="4">
        <v>2046</v>
      </c>
      <c r="K344" s="4" t="str">
        <f t="shared" si="20"/>
        <v>ELCSOL</v>
      </c>
      <c r="L344" s="4" t="s">
        <v>151</v>
      </c>
      <c r="M344" s="48" t="s">
        <v>1727</v>
      </c>
      <c r="N344" s="48" t="s">
        <v>1728</v>
      </c>
      <c r="O344" s="48" t="s">
        <v>1729</v>
      </c>
      <c r="P344" s="48" t="s">
        <v>1730</v>
      </c>
      <c r="Q344" s="48" t="s">
        <v>1731</v>
      </c>
      <c r="R344" s="48" t="s">
        <v>1732</v>
      </c>
      <c r="S344" s="48" t="s">
        <v>1733</v>
      </c>
    </row>
    <row r="345" spans="6:19">
      <c r="F345" s="1" t="s">
        <v>114</v>
      </c>
      <c r="G345" t="str">
        <f t="shared" si="21"/>
        <v>FLO_BND</v>
      </c>
      <c r="H345" t="str">
        <f t="shared" si="22"/>
        <v>UP</v>
      </c>
      <c r="I345">
        <f t="shared" si="23"/>
        <v>1</v>
      </c>
      <c r="J345" s="4">
        <v>2046</v>
      </c>
      <c r="K345" s="4" t="str">
        <f t="shared" si="20"/>
        <v>ELCWIN</v>
      </c>
      <c r="L345" s="4" t="s">
        <v>152</v>
      </c>
      <c r="M345" s="48" t="s">
        <v>1734</v>
      </c>
      <c r="N345" s="48" t="s">
        <v>1735</v>
      </c>
      <c r="O345" s="48" t="s">
        <v>1736</v>
      </c>
      <c r="P345" s="48" t="s">
        <v>1737</v>
      </c>
      <c r="Q345" s="48" t="s">
        <v>1738</v>
      </c>
      <c r="R345" s="48" t="s">
        <v>1739</v>
      </c>
      <c r="S345" s="48" t="s">
        <v>1740</v>
      </c>
    </row>
    <row r="346" spans="6:19">
      <c r="F346" s="1" t="s">
        <v>114</v>
      </c>
      <c r="G346" t="str">
        <f t="shared" si="21"/>
        <v>FLO_BND</v>
      </c>
      <c r="H346" t="str">
        <f t="shared" si="22"/>
        <v>UP</v>
      </c>
      <c r="I346">
        <f t="shared" si="23"/>
        <v>1</v>
      </c>
      <c r="J346" s="4">
        <v>2046</v>
      </c>
      <c r="K346" s="4" t="str">
        <f t="shared" si="20"/>
        <v>ELCWOO</v>
      </c>
      <c r="L346" s="4" t="s">
        <v>160</v>
      </c>
      <c r="M346" s="48" t="s">
        <v>1741</v>
      </c>
      <c r="N346" s="48" t="s">
        <v>1742</v>
      </c>
      <c r="O346" s="48" t="s">
        <v>1743</v>
      </c>
      <c r="P346" s="48" t="s">
        <v>1744</v>
      </c>
      <c r="Q346" s="48" t="s">
        <v>1745</v>
      </c>
      <c r="R346" s="48" t="s">
        <v>1746</v>
      </c>
      <c r="S346" s="48" t="s">
        <v>1747</v>
      </c>
    </row>
    <row r="347" spans="6:19">
      <c r="F347" s="1" t="s">
        <v>114</v>
      </c>
      <c r="G347" t="str">
        <f t="shared" si="21"/>
        <v>FLO_BND</v>
      </c>
      <c r="H347" t="str">
        <f t="shared" si="22"/>
        <v>UP</v>
      </c>
      <c r="I347">
        <f t="shared" si="23"/>
        <v>1</v>
      </c>
      <c r="J347" s="4">
        <v>2047</v>
      </c>
      <c r="K347" s="4" t="str">
        <f t="shared" si="20"/>
        <v>ELCCOH</v>
      </c>
      <c r="L347" s="4" t="s">
        <v>117</v>
      </c>
      <c r="M347" s="4">
        <v>0</v>
      </c>
      <c r="N347" s="4">
        <v>0</v>
      </c>
      <c r="O347" s="48" t="s">
        <v>1133</v>
      </c>
      <c r="P347" s="4">
        <v>0</v>
      </c>
      <c r="Q347" s="4">
        <v>0</v>
      </c>
      <c r="R347" s="4">
        <v>0</v>
      </c>
      <c r="S347" s="4">
        <v>0</v>
      </c>
    </row>
    <row r="348" spans="6:19">
      <c r="F348" s="1" t="s">
        <v>114</v>
      </c>
      <c r="G348" t="str">
        <f t="shared" si="21"/>
        <v>FLO_BND</v>
      </c>
      <c r="H348" t="str">
        <f t="shared" si="22"/>
        <v>UP</v>
      </c>
      <c r="I348">
        <f t="shared" si="23"/>
        <v>1</v>
      </c>
      <c r="J348" s="4">
        <v>2047</v>
      </c>
      <c r="K348" s="4" t="str">
        <f t="shared" si="20"/>
        <v>ELCGAS</v>
      </c>
      <c r="L348" s="4" t="s">
        <v>123</v>
      </c>
      <c r="M348" s="48" t="s">
        <v>1748</v>
      </c>
      <c r="N348" s="48" t="s">
        <v>1749</v>
      </c>
      <c r="O348" s="48" t="s">
        <v>1750</v>
      </c>
      <c r="P348" s="4">
        <v>0</v>
      </c>
      <c r="Q348" s="48" t="s">
        <v>1751</v>
      </c>
      <c r="R348" s="4">
        <v>0</v>
      </c>
      <c r="S348" s="48" t="s">
        <v>1752</v>
      </c>
    </row>
    <row r="349" spans="6:19">
      <c r="F349" s="1" t="s">
        <v>114</v>
      </c>
      <c r="G349" t="str">
        <f t="shared" si="21"/>
        <v>FLO_BND</v>
      </c>
      <c r="H349" t="str">
        <f t="shared" si="22"/>
        <v>UP</v>
      </c>
      <c r="I349">
        <f t="shared" si="23"/>
        <v>1</v>
      </c>
      <c r="J349" s="4">
        <v>2047</v>
      </c>
      <c r="K349" s="4" t="str">
        <f t="shared" si="20"/>
        <v>ELCHFO</v>
      </c>
      <c r="L349" s="4" t="s">
        <v>131</v>
      </c>
      <c r="M349" s="4">
        <v>0</v>
      </c>
      <c r="N349" s="48" t="s">
        <v>1396</v>
      </c>
      <c r="O349" s="4">
        <v>0</v>
      </c>
      <c r="P349" s="48" t="s">
        <v>1753</v>
      </c>
      <c r="Q349" s="4">
        <v>0</v>
      </c>
      <c r="R349" s="48" t="s">
        <v>977</v>
      </c>
      <c r="S349" s="48" t="s">
        <v>1754</v>
      </c>
    </row>
    <row r="350" spans="6:19">
      <c r="F350" s="1" t="s">
        <v>114</v>
      </c>
      <c r="G350" t="str">
        <f t="shared" si="21"/>
        <v>FLO_BND</v>
      </c>
      <c r="H350" t="str">
        <f t="shared" si="22"/>
        <v>UP</v>
      </c>
      <c r="I350">
        <f t="shared" si="23"/>
        <v>1</v>
      </c>
      <c r="J350" s="4">
        <v>2047</v>
      </c>
      <c r="K350" s="4" t="str">
        <f t="shared" si="20"/>
        <v>ELCHYD</v>
      </c>
      <c r="L350" s="4" t="s">
        <v>139</v>
      </c>
      <c r="M350" s="48" t="s">
        <v>1755</v>
      </c>
      <c r="N350" s="48" t="s">
        <v>1756</v>
      </c>
      <c r="O350" s="48" t="s">
        <v>1757</v>
      </c>
      <c r="P350" s="48" t="s">
        <v>1758</v>
      </c>
      <c r="Q350" s="48" t="s">
        <v>1759</v>
      </c>
      <c r="R350" s="48" t="s">
        <v>1760</v>
      </c>
      <c r="S350" s="48" t="s">
        <v>1761</v>
      </c>
    </row>
    <row r="351" spans="6:19">
      <c r="F351" s="1" t="s">
        <v>114</v>
      </c>
      <c r="G351" t="str">
        <f t="shared" si="21"/>
        <v>FLO_BND</v>
      </c>
      <c r="H351" t="str">
        <f t="shared" si="22"/>
        <v>UP</v>
      </c>
      <c r="I351">
        <f t="shared" si="23"/>
        <v>1</v>
      </c>
      <c r="J351" s="4">
        <v>2047</v>
      </c>
      <c r="K351" s="4" t="str">
        <f t="shared" si="20"/>
        <v>ELCNUC</v>
      </c>
      <c r="L351" s="4" t="s">
        <v>147</v>
      </c>
      <c r="M351" s="4">
        <v>0</v>
      </c>
      <c r="N351" s="4">
        <v>0</v>
      </c>
      <c r="O351" s="4">
        <v>0</v>
      </c>
      <c r="P351" s="4">
        <v>0</v>
      </c>
      <c r="Q351" s="48" t="s">
        <v>1762</v>
      </c>
      <c r="R351" s="4">
        <v>0</v>
      </c>
      <c r="S351" s="48" t="s">
        <v>1763</v>
      </c>
    </row>
    <row r="352" spans="6:19">
      <c r="F352" s="1" t="s">
        <v>114</v>
      </c>
      <c r="G352" t="str">
        <f t="shared" si="21"/>
        <v>FLO_BND</v>
      </c>
      <c r="H352" t="str">
        <f t="shared" si="22"/>
        <v>UP</v>
      </c>
      <c r="I352">
        <f t="shared" si="23"/>
        <v>1</v>
      </c>
      <c r="J352" s="4">
        <v>2047</v>
      </c>
      <c r="K352" s="4" t="str">
        <f t="shared" si="20"/>
        <v>ELCSOL</v>
      </c>
      <c r="L352" s="4" t="s">
        <v>151</v>
      </c>
      <c r="M352" s="48" t="s">
        <v>1764</v>
      </c>
      <c r="N352" s="48" t="s">
        <v>1765</v>
      </c>
      <c r="O352" s="48" t="s">
        <v>1766</v>
      </c>
      <c r="P352" s="48" t="s">
        <v>1767</v>
      </c>
      <c r="Q352" s="48" t="s">
        <v>1768</v>
      </c>
      <c r="R352" s="48" t="s">
        <v>1769</v>
      </c>
      <c r="S352" s="48" t="s">
        <v>1770</v>
      </c>
    </row>
    <row r="353" spans="6:19">
      <c r="F353" s="1" t="s">
        <v>114</v>
      </c>
      <c r="G353" t="str">
        <f t="shared" si="21"/>
        <v>FLO_BND</v>
      </c>
      <c r="H353" t="str">
        <f t="shared" si="22"/>
        <v>UP</v>
      </c>
      <c r="I353">
        <f t="shared" si="23"/>
        <v>1</v>
      </c>
      <c r="J353" s="4">
        <v>2047</v>
      </c>
      <c r="K353" s="4" t="str">
        <f t="shared" si="20"/>
        <v>ELCWIN</v>
      </c>
      <c r="L353" s="4" t="s">
        <v>152</v>
      </c>
      <c r="M353" s="48" t="s">
        <v>1771</v>
      </c>
      <c r="N353" s="48" t="s">
        <v>1772</v>
      </c>
      <c r="O353" s="48" t="s">
        <v>1773</v>
      </c>
      <c r="P353" s="48" t="s">
        <v>1774</v>
      </c>
      <c r="Q353" s="48" t="s">
        <v>1775</v>
      </c>
      <c r="R353" s="48" t="s">
        <v>1776</v>
      </c>
      <c r="S353" s="48" t="s">
        <v>1777</v>
      </c>
    </row>
    <row r="354" spans="6:19">
      <c r="F354" s="1" t="s">
        <v>114</v>
      </c>
      <c r="G354" t="str">
        <f t="shared" si="21"/>
        <v>FLO_BND</v>
      </c>
      <c r="H354" t="str">
        <f t="shared" si="22"/>
        <v>UP</v>
      </c>
      <c r="I354">
        <f t="shared" si="23"/>
        <v>1</v>
      </c>
      <c r="J354" s="4">
        <v>2047</v>
      </c>
      <c r="K354" s="4" t="str">
        <f t="shared" si="20"/>
        <v>ELCWOO</v>
      </c>
      <c r="L354" s="4" t="s">
        <v>160</v>
      </c>
      <c r="M354" s="48" t="s">
        <v>1778</v>
      </c>
      <c r="N354" s="48" t="s">
        <v>1779</v>
      </c>
      <c r="O354" s="48" t="s">
        <v>1780</v>
      </c>
      <c r="P354" s="48" t="s">
        <v>1781</v>
      </c>
      <c r="Q354" s="48" t="s">
        <v>1782</v>
      </c>
      <c r="R354" s="48" t="s">
        <v>1783</v>
      </c>
      <c r="S354" s="48" t="s">
        <v>1784</v>
      </c>
    </row>
    <row r="355" spans="6:19">
      <c r="F355" s="1" t="s">
        <v>114</v>
      </c>
      <c r="G355" t="str">
        <f t="shared" si="21"/>
        <v>FLO_BND</v>
      </c>
      <c r="H355" t="str">
        <f t="shared" si="22"/>
        <v>UP</v>
      </c>
      <c r="I355">
        <f t="shared" si="23"/>
        <v>1</v>
      </c>
      <c r="J355" s="4">
        <v>2048</v>
      </c>
      <c r="K355" s="4" t="str">
        <f t="shared" si="20"/>
        <v>ELCCOH</v>
      </c>
      <c r="L355" s="4" t="s">
        <v>117</v>
      </c>
      <c r="M355" s="4">
        <v>0</v>
      </c>
      <c r="N355" s="4">
        <v>0</v>
      </c>
      <c r="O355" s="48" t="s">
        <v>1133</v>
      </c>
      <c r="P355" s="4">
        <v>0</v>
      </c>
      <c r="Q355" s="4">
        <v>0</v>
      </c>
      <c r="R355" s="4">
        <v>0</v>
      </c>
      <c r="S355" s="4">
        <v>0</v>
      </c>
    </row>
    <row r="356" spans="6:19">
      <c r="F356" s="1" t="s">
        <v>114</v>
      </c>
      <c r="G356" t="str">
        <f t="shared" si="21"/>
        <v>FLO_BND</v>
      </c>
      <c r="H356" t="str">
        <f t="shared" si="22"/>
        <v>UP</v>
      </c>
      <c r="I356">
        <f t="shared" si="23"/>
        <v>1</v>
      </c>
      <c r="J356" s="4">
        <v>2048</v>
      </c>
      <c r="K356" s="4" t="str">
        <f t="shared" si="20"/>
        <v>ELCGAS</v>
      </c>
      <c r="L356" s="4" t="s">
        <v>123</v>
      </c>
      <c r="M356" s="48" t="s">
        <v>1785</v>
      </c>
      <c r="N356" s="48" t="s">
        <v>1786</v>
      </c>
      <c r="O356" s="48" t="s">
        <v>1787</v>
      </c>
      <c r="P356" s="4">
        <v>0</v>
      </c>
      <c r="Q356" s="48" t="s">
        <v>1788</v>
      </c>
      <c r="R356" s="4">
        <v>0</v>
      </c>
      <c r="S356" s="48" t="s">
        <v>1789</v>
      </c>
    </row>
    <row r="357" spans="6:19">
      <c r="F357" s="1" t="s">
        <v>114</v>
      </c>
      <c r="G357" t="str">
        <f t="shared" si="21"/>
        <v>FLO_BND</v>
      </c>
      <c r="H357" t="str">
        <f t="shared" si="22"/>
        <v>UP</v>
      </c>
      <c r="I357">
        <f t="shared" si="23"/>
        <v>1</v>
      </c>
      <c r="J357" s="4">
        <v>2048</v>
      </c>
      <c r="K357" s="4" t="str">
        <f t="shared" si="20"/>
        <v>ELCHFO</v>
      </c>
      <c r="L357" s="4" t="s">
        <v>131</v>
      </c>
      <c r="M357" s="4">
        <v>0</v>
      </c>
      <c r="N357" s="48" t="s">
        <v>1396</v>
      </c>
      <c r="O357" s="4">
        <v>0</v>
      </c>
      <c r="P357" s="48" t="s">
        <v>1790</v>
      </c>
      <c r="Q357" s="4">
        <v>0</v>
      </c>
      <c r="R357" s="48" t="s">
        <v>977</v>
      </c>
      <c r="S357" s="48" t="s">
        <v>1791</v>
      </c>
    </row>
    <row r="358" spans="6:19">
      <c r="F358" s="1" t="s">
        <v>114</v>
      </c>
      <c r="G358" t="str">
        <f t="shared" si="21"/>
        <v>FLO_BND</v>
      </c>
      <c r="H358" t="str">
        <f t="shared" si="22"/>
        <v>UP</v>
      </c>
      <c r="I358">
        <f t="shared" si="23"/>
        <v>1</v>
      </c>
      <c r="J358" s="4">
        <v>2048</v>
      </c>
      <c r="K358" s="4" t="str">
        <f t="shared" si="20"/>
        <v>ELCHYD</v>
      </c>
      <c r="L358" s="4" t="s">
        <v>139</v>
      </c>
      <c r="M358" s="48" t="s">
        <v>1792</v>
      </c>
      <c r="N358" s="48" t="s">
        <v>1793</v>
      </c>
      <c r="O358" s="48" t="s">
        <v>1794</v>
      </c>
      <c r="P358" s="48" t="s">
        <v>1795</v>
      </c>
      <c r="Q358" s="48" t="s">
        <v>1796</v>
      </c>
      <c r="R358" s="48" t="s">
        <v>1797</v>
      </c>
      <c r="S358" s="48" t="s">
        <v>1798</v>
      </c>
    </row>
    <row r="359" spans="6:19">
      <c r="F359" s="1" t="s">
        <v>114</v>
      </c>
      <c r="G359" t="str">
        <f t="shared" si="21"/>
        <v>FLO_BND</v>
      </c>
      <c r="H359" t="str">
        <f t="shared" si="22"/>
        <v>UP</v>
      </c>
      <c r="I359">
        <f t="shared" si="23"/>
        <v>1</v>
      </c>
      <c r="J359" s="4">
        <v>2048</v>
      </c>
      <c r="K359" s="4" t="str">
        <f t="shared" si="20"/>
        <v>ELCNUC</v>
      </c>
      <c r="L359" s="4" t="s">
        <v>147</v>
      </c>
      <c r="M359" s="4">
        <v>0</v>
      </c>
      <c r="N359" s="4">
        <v>0</v>
      </c>
      <c r="O359" s="4">
        <v>0</v>
      </c>
      <c r="P359" s="4">
        <v>0</v>
      </c>
      <c r="Q359" s="48" t="s">
        <v>1799</v>
      </c>
      <c r="R359" s="4">
        <v>0</v>
      </c>
      <c r="S359" s="48" t="s">
        <v>1800</v>
      </c>
    </row>
    <row r="360" spans="6:19">
      <c r="F360" s="1" t="s">
        <v>114</v>
      </c>
      <c r="G360" t="str">
        <f t="shared" si="21"/>
        <v>FLO_BND</v>
      </c>
      <c r="H360" t="str">
        <f t="shared" si="22"/>
        <v>UP</v>
      </c>
      <c r="I360">
        <f t="shared" si="23"/>
        <v>1</v>
      </c>
      <c r="J360" s="4">
        <v>2048</v>
      </c>
      <c r="K360" s="4" t="str">
        <f t="shared" si="20"/>
        <v>ELCSOL</v>
      </c>
      <c r="L360" s="4" t="s">
        <v>151</v>
      </c>
      <c r="M360" s="48" t="s">
        <v>1801</v>
      </c>
      <c r="N360" s="48" t="s">
        <v>1802</v>
      </c>
      <c r="O360" s="48" t="s">
        <v>1803</v>
      </c>
      <c r="P360" s="48" t="s">
        <v>1804</v>
      </c>
      <c r="Q360" s="48" t="s">
        <v>1805</v>
      </c>
      <c r="R360" s="48" t="s">
        <v>1806</v>
      </c>
      <c r="S360" s="48" t="s">
        <v>1807</v>
      </c>
    </row>
    <row r="361" spans="6:19">
      <c r="F361" s="1" t="s">
        <v>114</v>
      </c>
      <c r="G361" t="str">
        <f t="shared" si="21"/>
        <v>FLO_BND</v>
      </c>
      <c r="H361" t="str">
        <f t="shared" si="22"/>
        <v>UP</v>
      </c>
      <c r="I361">
        <f t="shared" si="23"/>
        <v>1</v>
      </c>
      <c r="J361" s="4">
        <v>2048</v>
      </c>
      <c r="K361" s="4" t="str">
        <f t="shared" si="20"/>
        <v>ELCWIN</v>
      </c>
      <c r="L361" s="4" t="s">
        <v>152</v>
      </c>
      <c r="M361" s="48" t="s">
        <v>1808</v>
      </c>
      <c r="N361" s="48" t="s">
        <v>1809</v>
      </c>
      <c r="O361" s="48" t="s">
        <v>1810</v>
      </c>
      <c r="P361" s="48" t="s">
        <v>1811</v>
      </c>
      <c r="Q361" s="48" t="s">
        <v>1812</v>
      </c>
      <c r="R361" s="48" t="s">
        <v>1813</v>
      </c>
      <c r="S361" s="48" t="s">
        <v>1814</v>
      </c>
    </row>
    <row r="362" spans="6:19">
      <c r="F362" s="1" t="s">
        <v>114</v>
      </c>
      <c r="G362" t="str">
        <f t="shared" si="21"/>
        <v>FLO_BND</v>
      </c>
      <c r="H362" t="str">
        <f t="shared" si="22"/>
        <v>UP</v>
      </c>
      <c r="I362">
        <f t="shared" si="23"/>
        <v>1</v>
      </c>
      <c r="J362" s="4">
        <v>2048</v>
      </c>
      <c r="K362" s="4" t="str">
        <f t="shared" si="20"/>
        <v>ELCWOO</v>
      </c>
      <c r="L362" s="4" t="s">
        <v>160</v>
      </c>
      <c r="M362" s="48" t="s">
        <v>1815</v>
      </c>
      <c r="N362" s="48" t="s">
        <v>1816</v>
      </c>
      <c r="O362" s="48" t="s">
        <v>1817</v>
      </c>
      <c r="P362" s="48" t="s">
        <v>1818</v>
      </c>
      <c r="Q362" s="48" t="s">
        <v>1819</v>
      </c>
      <c r="R362" s="48" t="s">
        <v>1820</v>
      </c>
      <c r="S362" s="48" t="s">
        <v>1821</v>
      </c>
    </row>
    <row r="363" spans="6:19">
      <c r="F363" s="1" t="s">
        <v>114</v>
      </c>
      <c r="G363" t="str">
        <f t="shared" si="21"/>
        <v>FLO_BND</v>
      </c>
      <c r="H363" t="str">
        <f t="shared" si="22"/>
        <v>UP</v>
      </c>
      <c r="I363">
        <f t="shared" si="23"/>
        <v>1</v>
      </c>
      <c r="J363" s="4">
        <v>2049</v>
      </c>
      <c r="K363" s="4" t="str">
        <f t="shared" si="20"/>
        <v>ELCCOH</v>
      </c>
      <c r="L363" s="4" t="s">
        <v>117</v>
      </c>
      <c r="M363" s="4">
        <v>0</v>
      </c>
      <c r="N363" s="4">
        <v>0</v>
      </c>
      <c r="O363" s="48" t="s">
        <v>1133</v>
      </c>
      <c r="P363" s="4">
        <v>0</v>
      </c>
      <c r="Q363" s="4">
        <v>0</v>
      </c>
      <c r="R363" s="4">
        <v>0</v>
      </c>
      <c r="S363" s="4">
        <v>0</v>
      </c>
    </row>
    <row r="364" spans="6:19">
      <c r="F364" s="1" t="s">
        <v>114</v>
      </c>
      <c r="G364" t="str">
        <f t="shared" si="21"/>
        <v>FLO_BND</v>
      </c>
      <c r="H364" t="str">
        <f t="shared" si="22"/>
        <v>UP</v>
      </c>
      <c r="I364">
        <f t="shared" si="23"/>
        <v>1</v>
      </c>
      <c r="J364" s="4">
        <v>2049</v>
      </c>
      <c r="K364" s="4" t="str">
        <f t="shared" si="20"/>
        <v>ELCGAS</v>
      </c>
      <c r="L364" s="4" t="s">
        <v>123</v>
      </c>
      <c r="M364" s="48" t="s">
        <v>1822</v>
      </c>
      <c r="N364" s="48" t="s">
        <v>1823</v>
      </c>
      <c r="O364" s="48" t="s">
        <v>1824</v>
      </c>
      <c r="P364" s="4">
        <v>0</v>
      </c>
      <c r="Q364" s="48" t="s">
        <v>1825</v>
      </c>
      <c r="R364" s="4">
        <v>0</v>
      </c>
      <c r="S364" s="48" t="s">
        <v>1826</v>
      </c>
    </row>
    <row r="365" spans="6:19">
      <c r="F365" s="1" t="s">
        <v>114</v>
      </c>
      <c r="G365" t="str">
        <f t="shared" si="21"/>
        <v>FLO_BND</v>
      </c>
      <c r="H365" t="str">
        <f t="shared" si="22"/>
        <v>UP</v>
      </c>
      <c r="I365">
        <f t="shared" si="23"/>
        <v>1</v>
      </c>
      <c r="J365" s="4">
        <v>2049</v>
      </c>
      <c r="K365" s="4" t="str">
        <f t="shared" si="20"/>
        <v>ELCHFO</v>
      </c>
      <c r="L365" s="4" t="s">
        <v>131</v>
      </c>
      <c r="M365" s="4">
        <v>0</v>
      </c>
      <c r="N365" s="48" t="s">
        <v>1396</v>
      </c>
      <c r="O365" s="4">
        <v>0</v>
      </c>
      <c r="P365" s="48" t="s">
        <v>1827</v>
      </c>
      <c r="Q365" s="4">
        <v>0</v>
      </c>
      <c r="R365" s="48" t="s">
        <v>977</v>
      </c>
      <c r="S365" s="48" t="s">
        <v>1828</v>
      </c>
    </row>
    <row r="366" spans="6:19">
      <c r="F366" s="1" t="s">
        <v>114</v>
      </c>
      <c r="G366" t="str">
        <f t="shared" si="21"/>
        <v>FLO_BND</v>
      </c>
      <c r="H366" t="str">
        <f t="shared" si="22"/>
        <v>UP</v>
      </c>
      <c r="I366">
        <f t="shared" si="23"/>
        <v>1</v>
      </c>
      <c r="J366" s="4">
        <v>2049</v>
      </c>
      <c r="K366" s="4" t="str">
        <f t="shared" si="20"/>
        <v>ELCHYD</v>
      </c>
      <c r="L366" s="4" t="s">
        <v>139</v>
      </c>
      <c r="M366" s="48" t="s">
        <v>1829</v>
      </c>
      <c r="N366" s="48" t="s">
        <v>1830</v>
      </c>
      <c r="O366" s="48" t="s">
        <v>1831</v>
      </c>
      <c r="P366" s="48" t="s">
        <v>1832</v>
      </c>
      <c r="Q366" s="48" t="s">
        <v>1833</v>
      </c>
      <c r="R366" s="48" t="s">
        <v>1834</v>
      </c>
      <c r="S366" s="48" t="s">
        <v>1835</v>
      </c>
    </row>
    <row r="367" spans="6:19">
      <c r="F367" s="1" t="s">
        <v>114</v>
      </c>
      <c r="G367" t="str">
        <f t="shared" si="21"/>
        <v>FLO_BND</v>
      </c>
      <c r="H367" t="str">
        <f t="shared" si="22"/>
        <v>UP</v>
      </c>
      <c r="I367">
        <f t="shared" si="23"/>
        <v>1</v>
      </c>
      <c r="J367" s="4">
        <v>2049</v>
      </c>
      <c r="K367" s="4" t="str">
        <f t="shared" si="20"/>
        <v>ELCNUC</v>
      </c>
      <c r="L367" s="4" t="s">
        <v>147</v>
      </c>
      <c r="M367" s="4">
        <v>0</v>
      </c>
      <c r="N367" s="4">
        <v>0</v>
      </c>
      <c r="O367" s="4">
        <v>0</v>
      </c>
      <c r="P367" s="4">
        <v>0</v>
      </c>
      <c r="Q367" s="48" t="s">
        <v>1836</v>
      </c>
      <c r="R367" s="4">
        <v>0</v>
      </c>
      <c r="S367" s="48" t="s">
        <v>1837</v>
      </c>
    </row>
    <row r="368" spans="6:19">
      <c r="F368" s="1" t="s">
        <v>114</v>
      </c>
      <c r="G368" t="str">
        <f t="shared" si="21"/>
        <v>FLO_BND</v>
      </c>
      <c r="H368" t="str">
        <f t="shared" si="22"/>
        <v>UP</v>
      </c>
      <c r="I368">
        <f t="shared" si="23"/>
        <v>1</v>
      </c>
      <c r="J368" s="4">
        <v>2049</v>
      </c>
      <c r="K368" s="4" t="str">
        <f t="shared" si="20"/>
        <v>ELCSOL</v>
      </c>
      <c r="L368" s="4" t="s">
        <v>151</v>
      </c>
      <c r="M368" s="48" t="s">
        <v>1838</v>
      </c>
      <c r="N368" s="48" t="s">
        <v>1839</v>
      </c>
      <c r="O368" s="48" t="s">
        <v>1840</v>
      </c>
      <c r="P368" s="48" t="s">
        <v>1841</v>
      </c>
      <c r="Q368" s="48" t="s">
        <v>1842</v>
      </c>
      <c r="R368" s="48" t="s">
        <v>1843</v>
      </c>
      <c r="S368" s="48" t="s">
        <v>1844</v>
      </c>
    </row>
    <row r="369" spans="6:19">
      <c r="F369" s="1" t="s">
        <v>114</v>
      </c>
      <c r="G369" t="str">
        <f t="shared" si="21"/>
        <v>FLO_BND</v>
      </c>
      <c r="H369" t="str">
        <f t="shared" si="22"/>
        <v>UP</v>
      </c>
      <c r="I369">
        <f t="shared" si="23"/>
        <v>1</v>
      </c>
      <c r="J369" s="4">
        <v>2049</v>
      </c>
      <c r="K369" s="4" t="str">
        <f t="shared" si="20"/>
        <v>ELCWIN</v>
      </c>
      <c r="L369" s="4" t="s">
        <v>152</v>
      </c>
      <c r="M369" s="48" t="s">
        <v>1845</v>
      </c>
      <c r="N369" s="48" t="s">
        <v>1846</v>
      </c>
      <c r="O369" s="48" t="s">
        <v>1847</v>
      </c>
      <c r="P369" s="48" t="s">
        <v>1848</v>
      </c>
      <c r="Q369" s="48" t="s">
        <v>1849</v>
      </c>
      <c r="R369" s="48" t="s">
        <v>1850</v>
      </c>
      <c r="S369" s="48" t="s">
        <v>1851</v>
      </c>
    </row>
    <row r="370" spans="6:19">
      <c r="F370" s="1" t="s">
        <v>114</v>
      </c>
      <c r="G370" t="str">
        <f t="shared" si="21"/>
        <v>FLO_BND</v>
      </c>
      <c r="H370" t="str">
        <f t="shared" si="22"/>
        <v>UP</v>
      </c>
      <c r="I370">
        <f t="shared" si="23"/>
        <v>1</v>
      </c>
      <c r="J370" s="4">
        <v>2049</v>
      </c>
      <c r="K370" s="4" t="str">
        <f t="shared" si="20"/>
        <v>ELCWOO</v>
      </c>
      <c r="L370" s="4" t="s">
        <v>160</v>
      </c>
      <c r="M370" s="48" t="s">
        <v>1852</v>
      </c>
      <c r="N370" s="48" t="s">
        <v>1853</v>
      </c>
      <c r="O370" s="48" t="s">
        <v>1854</v>
      </c>
      <c r="P370" s="48" t="s">
        <v>1855</v>
      </c>
      <c r="Q370" s="48" t="s">
        <v>1856</v>
      </c>
      <c r="R370" s="48" t="s">
        <v>1857</v>
      </c>
      <c r="S370" s="48" t="s">
        <v>1858</v>
      </c>
    </row>
    <row r="371" spans="6:19">
      <c r="F371" s="1" t="s">
        <v>114</v>
      </c>
      <c r="G371" t="str">
        <f t="shared" si="21"/>
        <v>FLO_BND</v>
      </c>
      <c r="H371" t="str">
        <f t="shared" si="22"/>
        <v>UP</v>
      </c>
      <c r="I371">
        <f t="shared" si="23"/>
        <v>1</v>
      </c>
      <c r="J371" s="4">
        <v>2050</v>
      </c>
      <c r="K371" s="4" t="str">
        <f t="shared" si="20"/>
        <v>ELCCOH</v>
      </c>
      <c r="L371" s="4" t="s">
        <v>117</v>
      </c>
      <c r="M371" s="4">
        <v>0</v>
      </c>
      <c r="N371" s="4">
        <v>0</v>
      </c>
      <c r="O371" s="48" t="s">
        <v>1859</v>
      </c>
      <c r="P371" s="4">
        <v>0</v>
      </c>
      <c r="Q371" s="4">
        <v>0</v>
      </c>
      <c r="R371" s="4">
        <v>0</v>
      </c>
      <c r="S371" s="4">
        <v>0</v>
      </c>
    </row>
    <row r="372" spans="6:19">
      <c r="F372" s="1" t="s">
        <v>114</v>
      </c>
      <c r="G372" t="str">
        <f t="shared" si="21"/>
        <v>FLO_BND</v>
      </c>
      <c r="H372" t="str">
        <f t="shared" si="22"/>
        <v>UP</v>
      </c>
      <c r="I372">
        <f t="shared" si="23"/>
        <v>1</v>
      </c>
      <c r="J372" s="4">
        <v>2050</v>
      </c>
      <c r="K372" s="4" t="str">
        <f t="shared" si="20"/>
        <v>ELCGAS</v>
      </c>
      <c r="L372" s="4" t="s">
        <v>123</v>
      </c>
      <c r="M372" s="48" t="s">
        <v>1860</v>
      </c>
      <c r="N372" s="48" t="s">
        <v>1861</v>
      </c>
      <c r="O372" s="48" t="s">
        <v>1862</v>
      </c>
      <c r="P372" s="4">
        <v>0</v>
      </c>
      <c r="Q372" s="48" t="s">
        <v>1863</v>
      </c>
      <c r="R372" s="4">
        <v>0</v>
      </c>
      <c r="S372" s="48" t="s">
        <v>1864</v>
      </c>
    </row>
    <row r="373" spans="6:19">
      <c r="F373" s="1" t="s">
        <v>114</v>
      </c>
      <c r="G373" t="str">
        <f t="shared" si="21"/>
        <v>FLO_BND</v>
      </c>
      <c r="H373" t="str">
        <f t="shared" si="22"/>
        <v>UP</v>
      </c>
      <c r="I373">
        <f t="shared" si="23"/>
        <v>1</v>
      </c>
      <c r="J373" s="4">
        <v>2050</v>
      </c>
      <c r="K373" s="4" t="str">
        <f t="shared" si="20"/>
        <v>ELCHFO</v>
      </c>
      <c r="L373" s="4" t="s">
        <v>131</v>
      </c>
      <c r="M373" s="4">
        <v>0</v>
      </c>
      <c r="N373" s="48" t="s">
        <v>1865</v>
      </c>
      <c r="O373" s="48" t="s">
        <v>1866</v>
      </c>
      <c r="P373" s="48" t="s">
        <v>1867</v>
      </c>
      <c r="Q373" s="4">
        <v>0</v>
      </c>
      <c r="R373" s="48" t="s">
        <v>977</v>
      </c>
      <c r="S373" s="48" t="s">
        <v>1868</v>
      </c>
    </row>
    <row r="374" spans="6:19">
      <c r="F374" s="1" t="s">
        <v>114</v>
      </c>
      <c r="G374" t="str">
        <f t="shared" si="21"/>
        <v>FLO_BND</v>
      </c>
      <c r="H374" t="str">
        <f t="shared" si="22"/>
        <v>UP</v>
      </c>
      <c r="I374">
        <f t="shared" si="23"/>
        <v>1</v>
      </c>
      <c r="J374" s="4">
        <v>2050</v>
      </c>
      <c r="K374" s="4" t="str">
        <f t="shared" si="20"/>
        <v>ELCHYD</v>
      </c>
      <c r="L374" s="4" t="s">
        <v>139</v>
      </c>
      <c r="M374" s="48" t="s">
        <v>1869</v>
      </c>
      <c r="N374" s="48" t="s">
        <v>1870</v>
      </c>
      <c r="O374" s="48" t="s">
        <v>1871</v>
      </c>
      <c r="P374" s="48" t="s">
        <v>1872</v>
      </c>
      <c r="Q374" s="48" t="s">
        <v>1873</v>
      </c>
      <c r="R374" s="48" t="s">
        <v>1874</v>
      </c>
      <c r="S374" s="48" t="s">
        <v>1875</v>
      </c>
    </row>
    <row r="375" spans="6:19">
      <c r="F375" s="1" t="s">
        <v>114</v>
      </c>
      <c r="G375" t="str">
        <f t="shared" si="21"/>
        <v>FLO_BND</v>
      </c>
      <c r="H375" t="str">
        <f t="shared" si="22"/>
        <v>UP</v>
      </c>
      <c r="I375">
        <f t="shared" si="23"/>
        <v>1</v>
      </c>
      <c r="J375" s="4">
        <v>2050</v>
      </c>
      <c r="K375" s="4" t="str">
        <f t="shared" si="20"/>
        <v>ELCNUC</v>
      </c>
      <c r="L375" s="4" t="s">
        <v>147</v>
      </c>
      <c r="M375" s="4">
        <v>0</v>
      </c>
      <c r="N375" s="4">
        <v>0</v>
      </c>
      <c r="O375" s="4">
        <v>0</v>
      </c>
      <c r="P375" s="4">
        <v>0</v>
      </c>
      <c r="Q375" s="48" t="s">
        <v>1876</v>
      </c>
      <c r="R375" s="4">
        <v>0</v>
      </c>
      <c r="S375" s="48" t="s">
        <v>1877</v>
      </c>
    </row>
    <row r="376" spans="6:19">
      <c r="F376" s="1" t="s">
        <v>114</v>
      </c>
      <c r="G376" t="str">
        <f t="shared" si="21"/>
        <v>FLO_BND</v>
      </c>
      <c r="H376" t="str">
        <f t="shared" si="22"/>
        <v>UP</v>
      </c>
      <c r="I376">
        <f t="shared" si="23"/>
        <v>1</v>
      </c>
      <c r="J376" s="4">
        <v>2050</v>
      </c>
      <c r="K376" s="4" t="str">
        <f t="shared" si="20"/>
        <v>ELCSOL</v>
      </c>
      <c r="L376" s="4" t="s">
        <v>151</v>
      </c>
      <c r="M376" s="48" t="s">
        <v>1878</v>
      </c>
      <c r="N376" s="48" t="s">
        <v>1879</v>
      </c>
      <c r="O376" s="48" t="s">
        <v>1880</v>
      </c>
      <c r="P376" s="48" t="s">
        <v>1881</v>
      </c>
      <c r="Q376" s="48" t="s">
        <v>1882</v>
      </c>
      <c r="R376" s="48" t="s">
        <v>1883</v>
      </c>
      <c r="S376" s="48" t="s">
        <v>1884</v>
      </c>
    </row>
    <row r="377" spans="6:19">
      <c r="F377" s="1" t="s">
        <v>114</v>
      </c>
      <c r="G377" t="str">
        <f t="shared" si="21"/>
        <v>FLO_BND</v>
      </c>
      <c r="H377" t="str">
        <f t="shared" si="22"/>
        <v>UP</v>
      </c>
      <c r="I377">
        <f t="shared" si="23"/>
        <v>1</v>
      </c>
      <c r="J377" s="4">
        <v>2050</v>
      </c>
      <c r="K377" s="4" t="str">
        <f t="shared" si="20"/>
        <v>ELCWIN</v>
      </c>
      <c r="L377" s="4" t="s">
        <v>152</v>
      </c>
      <c r="M377" s="48" t="s">
        <v>1885</v>
      </c>
      <c r="N377" s="48" t="s">
        <v>1886</v>
      </c>
      <c r="O377" s="48" t="s">
        <v>1887</v>
      </c>
      <c r="P377" s="48" t="s">
        <v>1888</v>
      </c>
      <c r="Q377" s="48" t="s">
        <v>1889</v>
      </c>
      <c r="R377" s="48" t="s">
        <v>1890</v>
      </c>
      <c r="S377" s="48" t="s">
        <v>1891</v>
      </c>
    </row>
    <row r="378" spans="6:19">
      <c r="F378" s="1" t="s">
        <v>114</v>
      </c>
      <c r="G378" t="str">
        <f t="shared" si="21"/>
        <v>FLO_BND</v>
      </c>
      <c r="H378" t="str">
        <f t="shared" si="22"/>
        <v>UP</v>
      </c>
      <c r="I378">
        <f t="shared" si="23"/>
        <v>1</v>
      </c>
      <c r="J378" s="4">
        <v>2050</v>
      </c>
      <c r="K378" s="4" t="str">
        <f t="shared" si="20"/>
        <v>ELCWOO</v>
      </c>
      <c r="L378" s="4" t="s">
        <v>160</v>
      </c>
      <c r="M378" s="48" t="s">
        <v>1892</v>
      </c>
      <c r="N378" s="48" t="s">
        <v>1893</v>
      </c>
      <c r="O378" s="48" t="s">
        <v>1894</v>
      </c>
      <c r="P378" s="48" t="s">
        <v>1895</v>
      </c>
      <c r="Q378" s="48" t="s">
        <v>1896</v>
      </c>
      <c r="R378" s="48" t="s">
        <v>1897</v>
      </c>
      <c r="S378" s="48" t="s">
        <v>1898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current</vt:lpstr>
      <vt:lpstr>cm_eleGeneration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2025-02-02T15:49:03Z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