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1"/>
  </bookViews>
  <sheets>
    <sheet name="cnz" sheetId="2" r:id="rId1"/>
    <sheet name="cnz_generationBoun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5" authorId="0">
      <text>
        <r>
          <rPr>
            <b/>
            <sz val="8"/>
            <rFont val="Tahoma"/>
            <charset val="134"/>
          </rPr>
          <t>Insert Table</t>
        </r>
      </text>
    </comment>
    <comment ref="A43" authorId="0">
      <text>
        <r>
          <rPr>
            <b/>
            <sz val="8"/>
            <rFont val="Tahoma"/>
            <charset val="134"/>
          </rPr>
          <t>Insert Table</t>
        </r>
      </text>
    </comment>
    <comment ref="E55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F101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Typical space heating efficiency is below 100% (except heat pump). So if we directly multiply 180% it will go beyond 100% so we just impose =1 here</t>
        </r>
      </text>
    </comment>
    <comment ref="F102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<sst xmlns="http://schemas.openxmlformats.org/spreadsheetml/2006/main" count="2638" uniqueCount="2014">
  <si>
    <t xml:space="preserve">*We have updated the learning curves for DAC and CCUS under CNZ </t>
  </si>
  <si>
    <t>*Should be noted that hyd-ps cost doesn't change anymore</t>
  </si>
  <si>
    <t>~TFM_UPD</t>
  </si>
  <si>
    <t>TimeSlice</t>
  </si>
  <si>
    <t>LimType</t>
  </si>
  <si>
    <t>Attribute</t>
  </si>
  <si>
    <t>Year</t>
  </si>
  <si>
    <t>AllRegions</t>
  </si>
  <si>
    <t>Pset_PN</t>
  </si>
  <si>
    <r>
      <rPr>
        <b/>
        <sz val="10.5"/>
        <color rgb="FF333333"/>
        <rFont val="Tahoma"/>
        <charset val="134"/>
      </rPr>
      <t>sourcescen</t>
    </r>
    <r>
      <rPr>
        <sz val="10.5"/>
        <color rgb="FF333333"/>
        <rFont val="Tahoma"/>
        <charset val="134"/>
      </rPr>
      <t> </t>
    </r>
  </si>
  <si>
    <t>INVCOST</t>
  </si>
  <si>
    <t>*0.7111</t>
  </si>
  <si>
    <t>TRA_Bus_*BEV01</t>
  </si>
  <si>
    <t>NewTechForOtherSec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</si>
  <si>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</si>
  <si>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</si>
  <si>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</si>
  <si>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</si>
  <si>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</si>
  <si>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</si>
  <si>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</si>
  <si>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</si>
  <si>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</si>
  <si>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</si>
  <si>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</si>
  <si>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</si>
  <si>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</si>
  <si>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*0.757895</t>
  </si>
  <si>
    <t>*0.466667</t>
  </si>
  <si>
    <t>*PV*</t>
  </si>
  <si>
    <t>11_TECHS_Power</t>
  </si>
  <si>
    <t>*CSP*</t>
  </si>
  <si>
    <t>*0.975438596</t>
  </si>
  <si>
    <t>EEPP_windON01</t>
  </si>
  <si>
    <t>*0.631579</t>
  </si>
  <si>
    <t>*0.853753818</t>
  </si>
  <si>
    <t>E*naturalgas*</t>
  </si>
  <si>
    <t>*0.755555556</t>
  </si>
  <si>
    <t>*0.86315789</t>
  </si>
  <si>
    <t>SBIOH2G*</t>
  </si>
  <si>
    <t>15_TECHS_HYDROGEN</t>
  </si>
  <si>
    <t>Hydrogen: Biomass-Capital cost declines 18% by 2030 and 25% by 2050.</t>
  </si>
  <si>
    <t>*0.83333333</t>
  </si>
  <si>
    <t>*0.78947368</t>
  </si>
  <si>
    <t>SGASH2R*</t>
  </si>
  <si>
    <t>Hydrogen: NG-Capital cost declines 25% by 2030 and 40% by 2050.</t>
  </si>
  <si>
    <t>*0.66666667</t>
  </si>
  <si>
    <t>SCOAH2G*</t>
  </si>
  <si>
    <t>Hydrogen: Coal , we assume same reduction with NG</t>
  </si>
  <si>
    <t>*0.273684211</t>
  </si>
  <si>
    <t>SELCH2*</t>
  </si>
  <si>
    <t>Hydrogen: Ele: Capital cost declines 74% by 2030 and 82% by 2050.</t>
  </si>
  <si>
    <t>*0.2</t>
  </si>
  <si>
    <t>*0.976737</t>
  </si>
  <si>
    <t>*1.43425</t>
  </si>
  <si>
    <t>STGHTH01</t>
  </si>
  <si>
    <t>STGHTH02</t>
  </si>
  <si>
    <t>*BATS*</t>
  </si>
  <si>
    <t>14_TECHS_STORAGE</t>
  </si>
  <si>
    <t>*CAESS*</t>
  </si>
  <si>
    <t>*1</t>
  </si>
  <si>
    <t>*HYDPS*</t>
  </si>
  <si>
    <t>*1.68</t>
  </si>
  <si>
    <t>SNK_*</t>
  </si>
  <si>
    <t>23_TECHS_CCUS</t>
  </si>
  <si>
    <t>SINKCCU</t>
  </si>
  <si>
    <t>*0.64</t>
  </si>
  <si>
    <t>*_HET1</t>
  </si>
  <si>
    <t>Heat pump</t>
  </si>
  <si>
    <t>*0.87</t>
  </si>
  <si>
    <t>EFF</t>
  </si>
  <si>
    <t>R_ES_SH*1</t>
  </si>
  <si>
    <t>Building shell: Efficiency of new buildings improves 80% by 2050.</t>
  </si>
  <si>
    <t>*1.8</t>
  </si>
  <si>
    <t>R_ES_SC*1</t>
  </si>
  <si>
    <t>*0.948754958</t>
  </si>
  <si>
    <t>ENCAN01</t>
  </si>
  <si>
    <t>*0.782048514</t>
  </si>
  <si>
    <t>ENCAN01_SMR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</si>
  <si>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</si>
  <si>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~UC_Sets: R_S: AllRegions</t>
  </si>
  <si>
    <t>~UC_Sets: T_S:</t>
  </si>
  <si>
    <t>~UC_T:UC_RHST</t>
  </si>
  <si>
    <t>UC_N</t>
  </si>
  <si>
    <t>Time_Slice</t>
  </si>
  <si>
    <t>UC_ACT</t>
  </si>
  <si>
    <t>AL</t>
  </si>
  <si>
    <t>BC</t>
  </si>
  <si>
    <t>SA</t>
  </si>
  <si>
    <t>MA</t>
  </si>
  <si>
    <t>ON</t>
  </si>
  <si>
    <t>QU</t>
  </si>
  <si>
    <t>AT</t>
  </si>
  <si>
    <t>AU_Hydro_Wind</t>
  </si>
  <si>
    <t>Annual</t>
  </si>
  <si>
    <t>ACT_BND</t>
  </si>
  <si>
    <t>UP</t>
  </si>
  <si>
    <t>ELCCOH00</t>
  </si>
  <si>
    <t>156.879308855292</t>
  </si>
  <si>
    <t>47.3640028797696</t>
  </si>
  <si>
    <t>1.48760727141829</t>
  </si>
  <si>
    <t>103.43441324694</t>
  </si>
  <si>
    <t>41.3104247660187</t>
  </si>
  <si>
    <t>ELCGAS00</t>
  </si>
  <si>
    <t>70.4419006479482</t>
  </si>
  <si>
    <t>9.16241324694024</t>
  </si>
  <si>
    <t>6.82607271418286</t>
  </si>
  <si>
    <t>0.149929805615551</t>
  </si>
  <si>
    <t>47.8134989200864</t>
  </si>
  <si>
    <t>0.968322534197264</t>
  </si>
  <si>
    <t>8.68319402447804</t>
  </si>
  <si>
    <t>ELCHFO00</t>
  </si>
  <si>
    <t>1.83382541396688</t>
  </si>
  <si>
    <t>0.665142908567315</t>
  </si>
  <si>
    <t>0.064434845212383</t>
  </si>
  <si>
    <t>0.029849532037437</t>
  </si>
  <si>
    <t>1.11571274298056</t>
  </si>
  <si>
    <t>0.648876889848812</t>
  </si>
  <si>
    <t>24.6268977681785</t>
  </si>
  <si>
    <t>ELCHYD00</t>
  </si>
  <si>
    <t>8.33693304535637</t>
  </si>
  <si>
    <t>219.282721382289</t>
  </si>
  <si>
    <t>16.4614830813535</t>
  </si>
  <si>
    <t>131.17350611951</t>
  </si>
  <si>
    <t>127.717782577394</t>
  </si>
  <si>
    <t>623.155507559395</t>
  </si>
  <si>
    <t>163.939650107991</t>
  </si>
  <si>
    <t>ELCNUC100</t>
  </si>
  <si>
    <t>280.665946724262</t>
  </si>
  <si>
    <t>15.5564326853852</t>
  </si>
  <si>
    <t>15.7595392368611</t>
  </si>
  <si>
    <t>ELCSOL00</t>
  </si>
  <si>
    <t>ELCWIN00</t>
  </si>
  <si>
    <t>2.66738660907127</t>
  </si>
  <si>
    <t>0.00146508279337653</t>
  </si>
  <si>
    <t>0.33117350611951</t>
  </si>
  <si>
    <t>0.190784737221022</t>
  </si>
  <si>
    <t>0.0935925125989921</t>
  </si>
  <si>
    <t>1.49748020158387</t>
  </si>
  <si>
    <t>0.44996400287977</t>
  </si>
  <si>
    <t>ELCWOO00</t>
  </si>
  <si>
    <t>6.21010799136069</t>
  </si>
  <si>
    <t>10.3074406047516</t>
  </si>
  <si>
    <t>0.0983801295896328</t>
  </si>
  <si>
    <t>2.90687041036717</t>
  </si>
  <si>
    <t>2.32541396688265</t>
  </si>
  <si>
    <t>3.34053275737941</t>
  </si>
  <si>
    <t>158.808647228222</t>
  </si>
  <si>
    <t>45.8413246940245</t>
  </si>
  <si>
    <t>1.14105219582433</t>
  </si>
  <si>
    <t>85.7022318214543</t>
  </si>
  <si>
    <t>40.4171058315335</t>
  </si>
  <si>
    <t>79.4209863210943</t>
  </si>
  <si>
    <t>9.20947840172786</t>
  </si>
  <si>
    <t>8.08957163426926</t>
  </si>
  <si>
    <t>0.326727141828654</t>
  </si>
  <si>
    <t>42.5043196544276</t>
  </si>
  <si>
    <t>4.7732181425486</t>
  </si>
  <si>
    <t>10.6720518358531</t>
  </si>
  <si>
    <t>3.09602483801296</t>
  </si>
  <si>
    <t>0.355884809215263</t>
  </si>
  <si>
    <t>0.0701943844492441</t>
  </si>
  <si>
    <t>0.0264611231101512</t>
  </si>
  <si>
    <t>1.31758459323254</t>
  </si>
  <si>
    <t>21.853185025198</t>
  </si>
  <si>
    <t>7.07703383729302</t>
  </si>
  <si>
    <t>196.131781857451</t>
  </si>
  <si>
    <t>14.5140388768898</t>
  </si>
  <si>
    <t>121.133909287257</t>
  </si>
  <si>
    <t>129.704787616991</t>
  </si>
  <si>
    <t>620.401727861771</t>
  </si>
  <si>
    <t>167.784142908567</t>
  </si>
  <si>
    <t>300.421166306695</t>
  </si>
  <si>
    <t>15.7163426925846</t>
  </si>
  <si>
    <t>3.31533513318934</t>
  </si>
  <si>
    <t>2.06263498920086</t>
  </si>
  <si>
    <t>1.1699064074874</t>
  </si>
  <si>
    <t>0.521958243340533</t>
  </si>
  <si>
    <t>1.50827933765299</t>
  </si>
  <si>
    <t>0.525557955363571</t>
  </si>
  <si>
    <t>6.67807415406767</t>
  </si>
  <si>
    <t>10.6144852411807</t>
  </si>
  <si>
    <t>0.115190784737221</t>
  </si>
  <si>
    <t>2.64040748740101</t>
  </si>
  <si>
    <t>157.913002519798</t>
  </si>
  <si>
    <t>49.3402447804176</t>
  </si>
  <si>
    <t>1.37138228941685</t>
  </si>
  <si>
    <t>98.8794816414687</t>
  </si>
  <si>
    <t>42.7019690424766</t>
  </si>
  <si>
    <t>80.4102591792657</t>
  </si>
  <si>
    <t>9.01923254139669</t>
  </si>
  <si>
    <t>6.72888048956083</t>
  </si>
  <si>
    <t>0.621276817854572</t>
  </si>
  <si>
    <t>48.7070194384449</t>
  </si>
  <si>
    <t>14.2008639308855</t>
  </si>
  <si>
    <t>10.501750899928</t>
  </si>
  <si>
    <t>3.31916738660907</t>
  </si>
  <si>
    <t>0.627411087113031</t>
  </si>
  <si>
    <t>0.0932325413966883</t>
  </si>
  <si>
    <t>0.0382987760979122</t>
  </si>
  <si>
    <t>2.4075773938085</t>
  </si>
  <si>
    <t>23.4560388768898</t>
  </si>
  <si>
    <t>7.60619150467963</t>
  </si>
  <si>
    <t>232.529442044636</t>
  </si>
  <si>
    <t>15.8135349172066</t>
  </si>
  <si>
    <t>120.637149028078</t>
  </si>
  <si>
    <t>123.524118070554</t>
  </si>
  <si>
    <t>651.031677465803</t>
  </si>
  <si>
    <t>158.427666666667</t>
  </si>
  <si>
    <t>287.077033837293</t>
  </si>
  <si>
    <t>14.8272138228942</t>
  </si>
  <si>
    <t>5.14758819294456</t>
  </si>
  <si>
    <t>2.23182145428366</t>
  </si>
  <si>
    <t>1.77825773938085</t>
  </si>
  <si>
    <t>2.22102267818574</t>
  </si>
  <si>
    <t>0.709143268538517</t>
  </si>
  <si>
    <t>6.73276457883369</t>
  </si>
  <si>
    <t>0.0971922246220302</t>
  </si>
  <si>
    <t>2.15605399568035</t>
  </si>
  <si>
    <t>3.16774658027358</t>
  </si>
  <si>
    <t>151.659836933045</t>
  </si>
  <si>
    <t>50.5942044636429</t>
  </si>
  <si>
    <t>1.36855615550756</t>
  </si>
  <si>
    <t>81.4910367170626</t>
  </si>
  <si>
    <t>42.8126925845932</t>
  </si>
  <si>
    <t>84.0428365730741</t>
  </si>
  <si>
    <t>10.104524838013</t>
  </si>
  <si>
    <t>11.1012778977682</t>
  </si>
  <si>
    <t>0.481146148308135</t>
  </si>
  <si>
    <t>40.3682505399568</t>
  </si>
  <si>
    <t>0.8207343412527</t>
  </si>
  <si>
    <t>11.1549737221022</t>
  </si>
  <si>
    <t>2.28894816414687</t>
  </si>
  <si>
    <t>0.628002159827214</t>
  </si>
  <si>
    <t>0.0813534917206623</t>
  </si>
  <si>
    <t>0.0340269978401728</t>
  </si>
  <si>
    <t>0.657161627069834</t>
  </si>
  <si>
    <t>1.91826817854572</t>
  </si>
  <si>
    <t>18.6813419726422</t>
  </si>
  <si>
    <t>7.73938084953204</t>
  </si>
  <si>
    <t>212.816771058315</t>
  </si>
  <si>
    <t>14.5068394528438</t>
  </si>
  <si>
    <t>124.506839452844</t>
  </si>
  <si>
    <t>142.602555795536</t>
  </si>
  <si>
    <t>675.967602591793</t>
  </si>
  <si>
    <t>167.49462562995</t>
  </si>
  <si>
    <t>308.970482361411</t>
  </si>
  <si>
    <t>13.0461879049676</t>
  </si>
  <si>
    <t>4.06407487401008</t>
  </si>
  <si>
    <t>5.3023758099352</t>
  </si>
  <si>
    <t>0.00157307415406767</t>
  </si>
  <si>
    <t>2.0662347012239</t>
  </si>
  <si>
    <t>1.48308135349172</t>
  </si>
  <si>
    <t>5.03959683225342</t>
  </si>
  <si>
    <t>2.03383729301656</t>
  </si>
  <si>
    <t>1.0475161987041</t>
  </si>
  <si>
    <t>6.90204463642909</t>
  </si>
  <si>
    <t>8.88186825053996</t>
  </si>
  <si>
    <t>0.13678905687545</t>
  </si>
  <si>
    <t>1.74241684665227</t>
  </si>
  <si>
    <t>1.58027357811375</t>
  </si>
  <si>
    <t>3.50611951043916</t>
  </si>
  <si>
    <t>146.886246940245</t>
  </si>
  <si>
    <t>52.002195824334</t>
  </si>
  <si>
    <t>0.495986681065515</t>
  </si>
  <si>
    <t>37.6571274298056</t>
  </si>
  <si>
    <t>38.9182541396688</t>
  </si>
  <si>
    <t>94.4323974082073</t>
  </si>
  <si>
    <t>6.57736141108711</t>
  </si>
  <si>
    <t>9.94885529157667</t>
  </si>
  <si>
    <t>0.465833333333333</t>
  </si>
  <si>
    <t>26.9650683945284</t>
  </si>
  <si>
    <t>0.950323974082073</t>
  </si>
  <si>
    <t>14.0789427645788</t>
  </si>
  <si>
    <t>0.0509287257019438</t>
  </si>
  <si>
    <t>0.686659467242621</t>
  </si>
  <si>
    <t>0.0169416846652268</t>
  </si>
  <si>
    <t>0.774819294456443</t>
  </si>
  <si>
    <t>1.41151907847372</t>
  </si>
  <si>
    <t>22.8209146868251</t>
  </si>
  <si>
    <t>6.10151187904968</t>
  </si>
  <si>
    <t>204.936673866091</t>
  </si>
  <si>
    <t>10.662347012239</t>
  </si>
  <si>
    <t>120.766738660907</t>
  </si>
  <si>
    <t>142.854607631389</t>
  </si>
  <si>
    <t>681.868250539957</t>
  </si>
  <si>
    <t>146.747231821454</t>
  </si>
  <si>
    <t>293.002087832973</t>
  </si>
  <si>
    <t>12.9455687544996</t>
  </si>
  <si>
    <t>0.0179985601151908</t>
  </si>
  <si>
    <t>5.60835133189345</t>
  </si>
  <si>
    <t>0.12321094312455</t>
  </si>
  <si>
    <t>2.08423290136789</t>
  </si>
  <si>
    <t>1.31389488840893</t>
  </si>
  <si>
    <t>8.27933765298776</t>
  </si>
  <si>
    <t>4.75881929445644</t>
  </si>
  <si>
    <t>3.14254859611231</t>
  </si>
  <si>
    <t>6.70086393088553</t>
  </si>
  <si>
    <t>7.78559035277178</t>
  </si>
  <si>
    <t>2.36520410367171</t>
  </si>
  <si>
    <t>1.97984161267099</t>
  </si>
  <si>
    <t>2.97336213102952</t>
  </si>
  <si>
    <t>135.230067314615</t>
  </si>
  <si>
    <t>48.6335853131749</t>
  </si>
  <si>
    <t>0.156850611951044</t>
  </si>
  <si>
    <t>37.2088552915767</t>
  </si>
  <si>
    <t>35.2809791216703</t>
  </si>
  <si>
    <t>99.3335853131749</t>
  </si>
  <si>
    <t>7.87055975521958</t>
  </si>
  <si>
    <t>9.01221382289417</t>
  </si>
  <si>
    <t>0.35620158387329</t>
  </si>
  <si>
    <t>60.7830813534917</t>
  </si>
  <si>
    <t>0.800575953923686</t>
  </si>
  <si>
    <t>16.5636069114471</t>
  </si>
  <si>
    <t>0.0954290856731461</t>
  </si>
  <si>
    <t>0.682746580273578</t>
  </si>
  <si>
    <t>0.0748740100791937</t>
  </si>
  <si>
    <t>0.00854607631389489</t>
  </si>
  <si>
    <t>0.264473002159827</t>
  </si>
  <si>
    <t>2.10901079913607</t>
  </si>
  <si>
    <t>14.8558945284377</t>
  </si>
  <si>
    <t>5.83153347732181</t>
  </si>
  <si>
    <t>196.563221742261</t>
  </si>
  <si>
    <t>13.9164866810655</t>
  </si>
  <si>
    <t>119.758819294456</t>
  </si>
  <si>
    <t>117.188624910007</t>
  </si>
  <si>
    <t>638.59683225342</t>
  </si>
  <si>
    <t>160.619006479482</t>
  </si>
  <si>
    <t>295.086393088553</t>
  </si>
  <si>
    <t>12.784694024478</t>
  </si>
  <si>
    <t>0.442764578833693</t>
  </si>
  <si>
    <t>5.86393088552916</t>
  </si>
  <si>
    <t>0.443070554355652</t>
  </si>
  <si>
    <t>1.82505399568035</t>
  </si>
  <si>
    <t>1.23470122390209</t>
  </si>
  <si>
    <t>10.0791936645068</t>
  </si>
  <si>
    <t>5.52607271418286</t>
  </si>
  <si>
    <t>5.10079193664507</t>
  </si>
  <si>
    <t>6.8710475161987</t>
  </si>
  <si>
    <t>13.7175485961123</t>
  </si>
  <si>
    <t>2.64613462922966</t>
  </si>
  <si>
    <t>3.03785025197984</t>
  </si>
  <si>
    <t>3.48452123830094</t>
  </si>
  <si>
    <t>138.62316774658</t>
  </si>
  <si>
    <t>47.4485601151908</t>
  </si>
  <si>
    <t>0.175573794096472</t>
  </si>
  <si>
    <t>15.584373650108</t>
  </si>
  <si>
    <t>32.7883387329014</t>
  </si>
  <si>
    <t>101.176745860331</t>
  </si>
  <si>
    <t>11.7933045356371</t>
  </si>
  <si>
    <t>9.64286177105831</t>
  </si>
  <si>
    <t>0.393436285097192</t>
  </si>
  <si>
    <t>87.4067314614831</t>
  </si>
  <si>
    <t>0.627216342692585</t>
  </si>
  <si>
    <t>17.5920511159107</t>
  </si>
  <si>
    <t>0.0914298056155508</t>
  </si>
  <si>
    <t>0.675701943844492</t>
  </si>
  <si>
    <t>0.0442764578833693</t>
  </si>
  <si>
    <t>0.012703743700504</t>
  </si>
  <si>
    <t>0.164397408207343</t>
  </si>
  <si>
    <t>1.9660939524838</t>
  </si>
  <si>
    <t>13.1140395968323</t>
  </si>
  <si>
    <t>7.32901367890569</t>
  </si>
  <si>
    <t>221.096047516199</t>
  </si>
  <si>
    <t>16.7062634989201</t>
  </si>
  <si>
    <t>123.131749460043</t>
  </si>
  <si>
    <t>125.655147588193</t>
  </si>
  <si>
    <t>682.777537796976</t>
  </si>
  <si>
    <t>162.228693304536</t>
  </si>
  <si>
    <t>305.133189344852</t>
  </si>
  <si>
    <t>12.6897624190065</t>
  </si>
  <si>
    <t>1.43268538516919</t>
  </si>
  <si>
    <t>8.53851691864651</t>
  </si>
  <si>
    <t>1.7458747300216</t>
  </si>
  <si>
    <t>2.45500323974082</t>
  </si>
  <si>
    <t>2.6889848812095</t>
  </si>
  <si>
    <t>14.0388732901368</t>
  </si>
  <si>
    <t>5.01726781857451</t>
  </si>
  <si>
    <t>7.35488840892729</t>
  </si>
  <si>
    <t>7.09931605471562</t>
  </si>
  <si>
    <t>14.7984125269978</t>
  </si>
  <si>
    <t>2.18821454283657</t>
  </si>
  <si>
    <t>3.91943484521238</t>
  </si>
  <si>
    <t>3.37293016558675</t>
  </si>
  <si>
    <t>137.041259179266</t>
  </si>
  <si>
    <t>47.1195824334053</t>
  </si>
  <si>
    <t>0.181932325413967</t>
  </si>
  <si>
    <t>12.9472102231821</t>
  </si>
  <si>
    <t>29.8198725701944</t>
  </si>
  <si>
    <t>107.768358531317</t>
  </si>
  <si>
    <t>9.33114470842333</t>
  </si>
  <si>
    <t>11.7105255579554</t>
  </si>
  <si>
    <t>0.218487041036717</t>
  </si>
  <si>
    <t>84.1620590352772</t>
  </si>
  <si>
    <t>0.665970122390209</t>
  </si>
  <si>
    <t>16.1615395968323</t>
  </si>
  <si>
    <t>0.104154787616991</t>
  </si>
  <si>
    <t>0.531709863210943</t>
  </si>
  <si>
    <t>0.0406767458603312</t>
  </si>
  <si>
    <t>0.00954139668826494</t>
  </si>
  <si>
    <t>0.236787616990641</t>
  </si>
  <si>
    <t>1.86697588192945</t>
  </si>
  <si>
    <t>12.2348686105112</t>
  </si>
  <si>
    <t>8.34773218142549</t>
  </si>
  <si>
    <t>234.565982721382</t>
  </si>
  <si>
    <t>15.2627789776818</t>
  </si>
  <si>
    <t>115.856731461483</t>
  </si>
  <si>
    <t>121.983441324694</t>
  </si>
  <si>
    <t>690.984161267099</t>
  </si>
  <si>
    <t>165.627422606191</t>
  </si>
  <si>
    <t>305.493160547156</t>
  </si>
  <si>
    <t>15.164211663067</t>
  </si>
  <si>
    <t>1.47228221742261</t>
  </si>
  <si>
    <t>3.03095752339813</t>
  </si>
  <si>
    <t>9.36285097192225</t>
  </si>
  <si>
    <t>1.83486681065515</t>
  </si>
  <si>
    <t>2.35781137508999</t>
  </si>
  <si>
    <t>3.15694744420446</t>
  </si>
  <si>
    <t>16.5586753059755</t>
  </si>
  <si>
    <t>8.20034197264219</t>
  </si>
  <si>
    <t>7.90496760259179</t>
  </si>
  <si>
    <t>7.52022318214543</t>
  </si>
  <si>
    <t>0.140388768898488</t>
  </si>
  <si>
    <t>4.43791936645068</t>
  </si>
  <si>
    <t>3.49532001439885</t>
  </si>
  <si>
    <t>140.149441684665</t>
  </si>
  <si>
    <t>48.8778617710583</t>
  </si>
  <si>
    <t>0.231036717062635</t>
  </si>
  <si>
    <t>9.87128509719222</t>
  </si>
  <si>
    <t>34.0568610511159</t>
  </si>
  <si>
    <t>114.252987760979</t>
  </si>
  <si>
    <t>6.01744420446364</t>
  </si>
  <si>
    <t>16.1761339092873</t>
  </si>
  <si>
    <t>0.109767818574514</t>
  </si>
  <si>
    <t>67.1460043196544</t>
  </si>
  <si>
    <t>0.406204463642909</t>
  </si>
  <si>
    <t>13.3268884089273</t>
  </si>
  <si>
    <t>0.0971792656587473</t>
  </si>
  <si>
    <t>1.40867386609071</t>
  </si>
  <si>
    <t>0.0539956803455724</t>
  </si>
  <si>
    <t>0.00696436285097192</t>
  </si>
  <si>
    <t>0.162534197264219</t>
  </si>
  <si>
    <t>1.71009503239741</t>
  </si>
  <si>
    <t>10.8634103671706</t>
  </si>
  <si>
    <t>7.30021598272138</t>
  </si>
  <si>
    <t>213.377303815695</t>
  </si>
  <si>
    <t>16.0151187904968</t>
  </si>
  <si>
    <t>127.203023758099</t>
  </si>
  <si>
    <t>136.558675305976</t>
  </si>
  <si>
    <t>728.98596112311</t>
  </si>
  <si>
    <t>165.074694024478</t>
  </si>
  <si>
    <t>335.143952483801</t>
  </si>
  <si>
    <t>16.1231101511879</t>
  </si>
  <si>
    <t>4.22246220302376</t>
  </si>
  <si>
    <t>11.0079193664507</t>
  </si>
  <si>
    <t>3.10250899928006</t>
  </si>
  <si>
    <t>3.12455003599712</t>
  </si>
  <si>
    <t>18.7185025197984</t>
  </si>
  <si>
    <t>16.9829409647228</t>
  </si>
  <si>
    <t>7.89416846652268</t>
  </si>
  <si>
    <t>8.09971202303816</t>
  </si>
  <si>
    <t>13.7577429805616</t>
  </si>
  <si>
    <t>0.151187904967603</t>
  </si>
  <si>
    <t>2.11064974802016</t>
  </si>
  <si>
    <t>5.80934485241181</t>
  </si>
  <si>
    <t>3.21814254859611</t>
  </si>
  <si>
    <t>157.405265298776</t>
  </si>
  <si>
    <t>42.2129229661627</t>
  </si>
  <si>
    <t>0.243401007919366</t>
  </si>
  <si>
    <t>0.34129373650108</t>
  </si>
  <si>
    <t>31.0367926565875</t>
  </si>
  <si>
    <t>113.698524118071</t>
  </si>
  <si>
    <t>6.20663426925846</t>
  </si>
  <si>
    <t>21.6790820734341</t>
  </si>
  <si>
    <t>0.115517638588913</t>
  </si>
  <si>
    <t>56.5909647228222</t>
  </si>
  <si>
    <t>0.563489200863931</t>
  </si>
  <si>
    <t>13.6666645068395</t>
  </si>
  <si>
    <t>0.282248740100792</t>
  </si>
  <si>
    <t>2.4536717062635</t>
  </si>
  <si>
    <t>0.0446364290856731</t>
  </si>
  <si>
    <t>0.0244506839452844</t>
  </si>
  <si>
    <t>1.3719532037437</t>
  </si>
  <si>
    <t>1.7879226061915</t>
  </si>
  <si>
    <t>17.2862494600432</t>
  </si>
  <si>
    <t>6.55643268538517</t>
  </si>
  <si>
    <t>209.565713462923</t>
  </si>
  <si>
    <t>16.9405687544996</t>
  </si>
  <si>
    <t>124.171634269258</t>
  </si>
  <si>
    <t>141.106839452844</t>
  </si>
  <si>
    <t>709.889848812095</t>
  </si>
  <si>
    <t>155.290244780418</t>
  </si>
  <si>
    <t>346.276421886249</t>
  </si>
  <si>
    <t>18.0425485961123</t>
  </si>
  <si>
    <t>6.32723902087833</t>
  </si>
  <si>
    <t>12.6669042476602</t>
  </si>
  <si>
    <t>3.92846292296616</t>
  </si>
  <si>
    <t>2.21477321814255</t>
  </si>
  <si>
    <t>3.28048596112311</t>
  </si>
  <si>
    <t>24.8403239740821</t>
  </si>
  <si>
    <t>22.0457559395248</t>
  </si>
  <si>
    <t>8.36130669546436</t>
  </si>
  <si>
    <t>12.5907127429806</t>
  </si>
  <si>
    <t>21.0801799856011</t>
  </si>
  <si>
    <t>0.231821454283657</t>
  </si>
  <si>
    <t>3.25825701943845</t>
  </si>
  <si>
    <t>3.39638264938805</t>
  </si>
  <si>
    <t>2.6317494600432</t>
  </si>
  <si>
    <t>138.476176385889</t>
  </si>
  <si>
    <t>43.2813534917207</t>
  </si>
  <si>
    <t>0.222558315334773</t>
  </si>
  <si>
    <t>23.7161202303816</t>
  </si>
  <si>
    <t>122.383261339093</t>
  </si>
  <si>
    <t>6.9095154787617</t>
  </si>
  <si>
    <t>26.4521346292297</t>
  </si>
  <si>
    <t>0.429641468682505</t>
  </si>
  <si>
    <t>58.3818574514039</t>
  </si>
  <si>
    <t>0.509051835853132</t>
  </si>
  <si>
    <t>21.5927602591793</t>
  </si>
  <si>
    <t>0.288852771778258</t>
  </si>
  <si>
    <t>2.01559863210943</t>
  </si>
  <si>
    <t>0.00719942404607631</t>
  </si>
  <si>
    <t>0.0209463642908567</t>
  </si>
  <si>
    <t>2.36674802015839</t>
  </si>
  <si>
    <t>1.91519942404608</t>
  </si>
  <si>
    <t>11.6563743700504</t>
  </si>
  <si>
    <t>7.11663066954644</t>
  </si>
  <si>
    <t>236.087149028078</t>
  </si>
  <si>
    <t>12.3326133909287</t>
  </si>
  <si>
    <t>125.176385889129</t>
  </si>
  <si>
    <t>126.144312455004</t>
  </si>
  <si>
    <t>699.831893448524</t>
  </si>
  <si>
    <t>155.79624838013</t>
  </si>
  <si>
    <t>330.341900647948</t>
  </si>
  <si>
    <t>15.3959683225342</t>
  </si>
  <si>
    <t>5.12958963282937</t>
  </si>
  <si>
    <t>0.00359971202303816</t>
  </si>
  <si>
    <t>14.719222462203</t>
  </si>
  <si>
    <t>3.20374370050396</t>
  </si>
  <si>
    <t>2.23182109431245</t>
  </si>
  <si>
    <t>3.25053995680346</t>
  </si>
  <si>
    <t>41.0223182145428</t>
  </si>
  <si>
    <t>23.113750899928</t>
  </si>
  <si>
    <t>8.54417926565875</t>
  </si>
  <si>
    <t>7.63246220302376</t>
  </si>
  <si>
    <t>13.1699820014399</t>
  </si>
  <si>
    <t>0.295176385889129</t>
  </si>
  <si>
    <t>3.37334017278618</t>
  </si>
  <si>
    <t>3.33084125269978</t>
  </si>
  <si>
    <t>2.6601871850252</t>
  </si>
  <si>
    <t>137.59089812815</t>
  </si>
  <si>
    <t>43.1059035277178</t>
  </si>
  <si>
    <t>0.098914686825054</t>
  </si>
  <si>
    <t>25.2639881209503</t>
  </si>
  <si>
    <t>113.538660907127</t>
  </si>
  <si>
    <t>7.28344204463643</t>
  </si>
  <si>
    <t>31.0049784017279</t>
  </si>
  <si>
    <t>0.248438444924406</t>
  </si>
  <si>
    <t>53.4996400287977</t>
  </si>
  <si>
    <t>0.593543916486681</t>
  </si>
  <si>
    <t>22.1320716342693</t>
  </si>
  <si>
    <t>0.173524478041757</t>
  </si>
  <si>
    <t>2.21263102951764</t>
  </si>
  <si>
    <t>0.00901799856011519</t>
  </si>
  <si>
    <t>1.9591720662347</t>
  </si>
  <si>
    <t>10.6744920806335</t>
  </si>
  <si>
    <t>7.09503239740821</t>
  </si>
  <si>
    <t>224.989200863931</t>
  </si>
  <si>
    <t>11.8250539956803</t>
  </si>
  <si>
    <t>131.745860331174</t>
  </si>
  <si>
    <t>131.436285097192</t>
  </si>
  <si>
    <t>710.280417566595</t>
  </si>
  <si>
    <t>156.674846292297</t>
  </si>
  <si>
    <t>328.084989200864</t>
  </si>
  <si>
    <t>16.3606911447084</t>
  </si>
  <si>
    <t>6.39308855291577</t>
  </si>
  <si>
    <t>16.508279337653</t>
  </si>
  <si>
    <t>4.45644348452124</t>
  </si>
  <si>
    <t>2.68538516918646</t>
  </si>
  <si>
    <t>3.47732181425486</t>
  </si>
  <si>
    <t>38.7257019438445</t>
  </si>
  <si>
    <t>35.2087796976242</t>
  </si>
  <si>
    <t>9.17566630669547</t>
  </si>
  <si>
    <t>7.65820014398848</t>
  </si>
  <si>
    <t>16.1497984161267</t>
  </si>
  <si>
    <t>0.388768898488121</t>
  </si>
  <si>
    <t>5.19852051835853</t>
  </si>
  <si>
    <t>4.85387688984881</t>
  </si>
  <si>
    <t>2.6133909287257</t>
  </si>
  <si>
    <t>130.975854931605</t>
  </si>
  <si>
    <t>42.8910727141829</t>
  </si>
  <si>
    <t>0.105980201583873</t>
  </si>
  <si>
    <t>24.9671702663787</t>
  </si>
  <si>
    <t>129.773182145428</t>
  </si>
  <si>
    <t>14.0637937365011</t>
  </si>
  <si>
    <t>32.5625125989921</t>
  </si>
  <si>
    <t>0.254575953923686</t>
  </si>
  <si>
    <t>30.1606011519078</t>
  </si>
  <si>
    <t>0.677650467962563</t>
  </si>
  <si>
    <t>19.0528394528438</t>
  </si>
  <si>
    <t>0.356075593952484</t>
  </si>
  <si>
    <t>2.55269150467963</t>
  </si>
  <si>
    <t>0.0102141828653708</t>
  </si>
  <si>
    <t>1.36058855291577</t>
  </si>
  <si>
    <t>1.51575989920806</t>
  </si>
  <si>
    <t>8.2298117350612</t>
  </si>
  <si>
    <t>7.42260619150468</t>
  </si>
  <si>
    <t>241.900719942405</t>
  </si>
  <si>
    <t>13.8768898488121</t>
  </si>
  <si>
    <t>129.557235421166</t>
  </si>
  <si>
    <t>144.046112311015</t>
  </si>
  <si>
    <t>725.98128149748</t>
  </si>
  <si>
    <t>143.880107991361</t>
  </si>
  <si>
    <t>325.575953923686</t>
  </si>
  <si>
    <t>18.4305255579554</t>
  </si>
  <si>
    <t>7.19222462203024</t>
  </si>
  <si>
    <t>16.6810655147588</t>
  </si>
  <si>
    <t>5.93232541396688</t>
  </si>
  <si>
    <t>3.33693304535637</t>
  </si>
  <si>
    <t>37.6673866090713</t>
  </si>
  <si>
    <t>35.655151187905</t>
  </si>
  <si>
    <t>10.3671713462923</t>
  </si>
  <si>
    <t>4.17030597552196</t>
  </si>
  <si>
    <t>6.68849172066235</t>
  </si>
  <si>
    <t>0.201583873290137</t>
  </si>
  <si>
    <t>3.46310691144708</t>
  </si>
  <si>
    <t>6.1401403887689</t>
  </si>
  <si>
    <t>2.01583873290137</t>
  </si>
  <si>
    <t>104.080589632829</t>
  </si>
  <si>
    <t>37.044060475162</t>
  </si>
  <si>
    <t>0.0176634269258459</t>
  </si>
  <si>
    <t>26.3191843052556</t>
  </si>
  <si>
    <t>139.280957523398</t>
  </si>
  <si>
    <t>8.25018934485241</t>
  </si>
  <si>
    <t>33.9674442044636</t>
  </si>
  <si>
    <t>0.185233621310295</t>
  </si>
  <si>
    <t>42.5889848812095</t>
  </si>
  <si>
    <t>0.611099712023038</t>
  </si>
  <si>
    <t>16.2233502519798</t>
  </si>
  <si>
    <t>0.137382289416847</t>
  </si>
  <si>
    <t>2.3547350611951</t>
  </si>
  <si>
    <t>0.00588624910007199</t>
  </si>
  <si>
    <t>1.65474910007199</t>
  </si>
  <si>
    <t>2.13489740820734</t>
  </si>
  <si>
    <t>7.86783729301656</t>
  </si>
  <si>
    <t>7.16702663786897</t>
  </si>
  <si>
    <t>224.848812095032</t>
  </si>
  <si>
    <t>110.626349892009</t>
  </si>
  <si>
    <t>137.800539956803</t>
  </si>
  <si>
    <t>719.329013678906</t>
  </si>
  <si>
    <t>162.981623110151</t>
  </si>
  <si>
    <t>324.532073434125</t>
  </si>
  <si>
    <t>17.544996400288</t>
  </si>
  <si>
    <t>0.0899928005759539</t>
  </si>
  <si>
    <t>7.78617710583153</t>
  </si>
  <si>
    <t>6.27069834413247</t>
  </si>
  <si>
    <t>2.49820050395968</t>
  </si>
  <si>
    <t>42.9158027357811</t>
  </si>
  <si>
    <t>38.300935925126</t>
  </si>
  <si>
    <t>10.1655863930886</t>
  </si>
  <si>
    <t>11.9494420446364</t>
  </si>
  <si>
    <t>0.165586753059755</t>
  </si>
  <si>
    <t>4.71840892728582</t>
  </si>
  <si>
    <t>5.85856731461483</t>
  </si>
  <si>
    <t>3.58891288696904</t>
  </si>
  <si>
    <t>98.1023671706263</t>
  </si>
  <si>
    <t>35.9305255579554</t>
  </si>
  <si>
    <t>24.4919848812095</t>
  </si>
  <si>
    <t>146.47350611951</t>
  </si>
  <si>
    <t>11.2989208063355</t>
  </si>
  <si>
    <t>34.9694024478042</t>
  </si>
  <si>
    <t>0.14362814974802</t>
  </si>
  <si>
    <t>41.4116990640749</t>
  </si>
  <si>
    <t>0.586969402447804</t>
  </si>
  <si>
    <t>15.5176429085673</t>
  </si>
  <si>
    <t>0.229746580273578</t>
  </si>
  <si>
    <t>2.31401295896328</t>
  </si>
  <si>
    <t>0.00395968322534197</t>
  </si>
  <si>
    <t>1.4729218862491</t>
  </si>
  <si>
    <t>1.80370482361411</t>
  </si>
  <si>
    <t>6.64623866090713</t>
  </si>
  <si>
    <t>7.35421166306695</t>
  </si>
  <si>
    <t>204.287221022318</t>
  </si>
  <si>
    <t>13.1965442764579</t>
  </si>
  <si>
    <t>118.556515478762</t>
  </si>
  <si>
    <t>130.345644348452</t>
  </si>
  <si>
    <t>718.501799856011</t>
  </si>
  <si>
    <t>161.243765298776</t>
  </si>
  <si>
    <t>325.608351331893</t>
  </si>
  <si>
    <t>18.0561555075594</t>
  </si>
  <si>
    <t>0.0827933765298776</t>
  </si>
  <si>
    <t>7.80417566594672</t>
  </si>
  <si>
    <t>15.1403887688985</t>
  </si>
  <si>
    <t>6.15550755939525</t>
  </si>
  <si>
    <t>2.54499676025918</t>
  </si>
  <si>
    <t>3.18214542836573</t>
  </si>
  <si>
    <t>39.4420446364291</t>
  </si>
  <si>
    <t>39.9460043196544</t>
  </si>
  <si>
    <t>9.97840172786177</t>
  </si>
  <si>
    <t>6.63825773938085</t>
  </si>
  <si>
    <t>11.7896004319654</t>
  </si>
  <si>
    <t>0.392368610511159</t>
  </si>
  <si>
    <t>4.49745140388769</t>
  </si>
  <si>
    <t>5.43941324694024</t>
  </si>
  <si>
    <t>2.95896328293736</t>
  </si>
  <si>
    <t>101.298449388049</t>
  </si>
  <si>
    <t>29.4065608675306</t>
  </si>
  <si>
    <t>20.1721171418287</t>
  </si>
  <si>
    <t>149.028618538517</t>
  </si>
  <si>
    <t>4.73432936454284</t>
  </si>
  <si>
    <t>39.287368862491</t>
  </si>
  <si>
    <t>0.075327360475162</t>
  </si>
  <si>
    <t>39.7385016198704</t>
  </si>
  <si>
    <t>0.311558599280058</t>
  </si>
  <si>
    <t>11.7396998707703</t>
  </si>
  <si>
    <t>0.056366090712743</t>
  </si>
  <si>
    <t>0.664733489848812</t>
  </si>
  <si>
    <t>0.00367049676025918</t>
  </si>
  <si>
    <t>0.0590808819294456</t>
  </si>
  <si>
    <t>0.306237365010799</t>
  </si>
  <si>
    <t>2.00418387329014</t>
  </si>
  <si>
    <t>3.4153392587113</t>
  </si>
  <si>
    <t>8.75116982721382</t>
  </si>
  <si>
    <t>232.180425491001</t>
  </si>
  <si>
    <t>12.2000257919366</t>
  </si>
  <si>
    <t>130.100664110871</t>
  </si>
  <si>
    <t>140.406680633549</t>
  </si>
  <si>
    <t>699.162785097192</t>
  </si>
  <si>
    <t>149.297904190425</t>
  </si>
  <si>
    <t>316.217874154068</t>
  </si>
  <si>
    <t>17.2803422354212</t>
  </si>
  <si>
    <t>0.641186192584593</t>
  </si>
  <si>
    <t>0.103449060183585</t>
  </si>
  <si>
    <t>0.115296256803456</t>
  </si>
  <si>
    <t>0.0300581751547876</t>
  </si>
  <si>
    <t>20.2886954931605</t>
  </si>
  <si>
    <t>0.109915518142549</t>
  </si>
  <si>
    <t>0.0193174282901368</t>
  </si>
  <si>
    <t>19.6278420554356</t>
  </si>
  <si>
    <t>10.8931014612419</t>
  </si>
  <si>
    <t>2.95705171202304</t>
  </si>
  <si>
    <t>3.3795993912887</t>
  </si>
  <si>
    <t>47.4038760979122</t>
  </si>
  <si>
    <t>40.7592956443484</t>
  </si>
  <si>
    <t>9.80311190028798</t>
  </si>
  <si>
    <t>6.42451266018718</t>
  </si>
  <si>
    <t>14.1664769825666</t>
  </si>
  <si>
    <t>0.393270645428366</t>
  </si>
  <si>
    <t>0.287616990640749</t>
  </si>
  <si>
    <t>3.95968322534197</t>
  </si>
  <si>
    <t>4.71349665586753</t>
  </si>
  <si>
    <t>2.96037184697624</t>
  </si>
  <si>
    <t>58.3736385529158</t>
  </si>
  <si>
    <t>37.2015118790497</t>
  </si>
  <si>
    <t>21.9283674514039</t>
  </si>
  <si>
    <t>167.456705831533</t>
  </si>
  <si>
    <t>6.81616304478042</t>
  </si>
  <si>
    <t>39.9350118430526</t>
  </si>
  <si>
    <t>0.166660195356371</t>
  </si>
  <si>
    <t>40.9866428725702</t>
  </si>
  <si>
    <t>0.383038160547156</t>
  </si>
  <si>
    <t>12.2504259215263</t>
  </si>
  <si>
    <t>0.671654805435565</t>
  </si>
  <si>
    <t>0.0607423568034557</t>
  </si>
  <si>
    <t>0.336068034557235</t>
  </si>
  <si>
    <t>2.00310648020158</t>
  </si>
  <si>
    <t>2.69786296299496</t>
  </si>
  <si>
    <t>7.74325046076314</t>
  </si>
  <si>
    <t>232.375297068754</t>
  </si>
  <si>
    <t>8.97969541396688</t>
  </si>
  <si>
    <t>103.888431785457</t>
  </si>
  <si>
    <t>126.827715802736</t>
  </si>
  <si>
    <t>722.05928149748</t>
  </si>
  <si>
    <t>159.287737520158</t>
  </si>
  <si>
    <t>296.189305291577</t>
  </si>
  <si>
    <t>16.606351663067</t>
  </si>
  <si>
    <t>1.46105905867531</t>
  </si>
  <si>
    <t>0.115081441227502</t>
  </si>
  <si>
    <t>0.127175306479482</t>
  </si>
  <si>
    <t>0.0372575992080634</t>
  </si>
  <si>
    <t>20.6121506191505</t>
  </si>
  <si>
    <t>0.120714654211663</t>
  </si>
  <si>
    <t>24.480253862491</t>
  </si>
  <si>
    <t>7.29698915022678</t>
  </si>
  <si>
    <t>3.13314832469402</t>
  </si>
  <si>
    <t>3.41609802663787</t>
  </si>
  <si>
    <t>44.7068942044636</t>
  </si>
  <si>
    <t>37.1595836213103</t>
  </si>
  <si>
    <t>9.38273748704104</t>
  </si>
  <si>
    <t>6.45635694384449</t>
  </si>
  <si>
    <t>14.6182300434917</t>
  </si>
  <si>
    <t>0.395471517278618</t>
  </si>
  <si>
    <t>0.291202303815695</t>
  </si>
  <si>
    <t>4.30122723182145</t>
  </si>
  <si>
    <t>4.68402875809935</t>
  </si>
  <si>
    <t>3.31228333031677</t>
  </si>
  <si>
    <t>51.2795864290857</t>
  </si>
  <si>
    <t>28.5041370770338</t>
  </si>
  <si>
    <t>19.6145596112311</t>
  </si>
  <si>
    <t>195.310854391649</t>
  </si>
  <si>
    <t>6.73517674359251</t>
  </si>
  <si>
    <t>40.5450283657307</t>
  </si>
  <si>
    <t>0.63493676061915</t>
  </si>
  <si>
    <t>39.0906370050396</t>
  </si>
  <si>
    <t>1.07521972822174</t>
  </si>
  <si>
    <t>11.9248725687545</t>
  </si>
  <si>
    <t>1.10809410791937</t>
  </si>
  <si>
    <t>0.0588257019438445</t>
  </si>
  <si>
    <t>2.07534241972642</t>
  </si>
  <si>
    <t>0.879232630669546</t>
  </si>
  <si>
    <t>5.94339444924406</t>
  </si>
  <si>
    <t>216.930735916127</t>
  </si>
  <si>
    <t>13.9252920446364</t>
  </si>
  <si>
    <t>107.08306537077</t>
  </si>
  <si>
    <t>129.915828905688</t>
  </si>
  <si>
    <t>704.945541036717</t>
  </si>
  <si>
    <t>172.730307302376</t>
  </si>
  <si>
    <t>295.30635475162</t>
  </si>
  <si>
    <t>18.2758358639309</t>
  </si>
  <si>
    <t>6.58953784737221</t>
  </si>
  <si>
    <t>1.5881969037725</t>
  </si>
  <si>
    <t>0.536462563354932</t>
  </si>
  <si>
    <t>0.0624555833693305</t>
  </si>
  <si>
    <t>28.7668888696904</t>
  </si>
  <si>
    <t>0.10631580611951</t>
  </si>
  <si>
    <t>36.5776192944564</t>
  </si>
  <si>
    <t>7.31959329709503</t>
  </si>
  <si>
    <t>2.31028392332613</t>
  </si>
  <si>
    <t>1.93339382109431</t>
  </si>
  <si>
    <t>64.3475535637149</t>
  </si>
  <si>
    <t>51.5584317134629</t>
  </si>
  <si>
    <t>16.0264416555076</t>
  </si>
  <si>
    <t>7.02502614830814</t>
  </si>
  <si>
    <t>20.4610913556372</t>
  </si>
  <si>
    <t>0.895738332613391</t>
  </si>
  <si>
    <t>0.289877609791217</t>
  </si>
  <si>
    <t>3.8555530525558</t>
  </si>
  <si>
    <t>5.66713100431965</t>
  </si>
  <si>
    <t>2.08004897421886</t>
  </si>
  <si>
    <t>25.7075551511879</t>
  </si>
  <si>
    <t>24.1871609143269</t>
  </si>
  <si>
    <t>20.6367938012959</t>
  </si>
  <si>
    <t>220.974348416127</t>
  </si>
  <si>
    <t>7.9468697537077</t>
  </si>
  <si>
    <t>42.7093069114471</t>
  </si>
  <si>
    <t>0.635508861411087</t>
  </si>
  <si>
    <t>40.9078424766019</t>
  </si>
  <si>
    <t>0.945408043916487</t>
  </si>
  <si>
    <t>11.8990232359971</t>
  </si>
  <si>
    <t>1.36019656767459</t>
  </si>
  <si>
    <t>2.13566772174226</t>
  </si>
  <si>
    <t>0.840271098308135</t>
  </si>
  <si>
    <t>5.94336527357811</t>
  </si>
  <si>
    <t>217.87155099928</t>
  </si>
  <si>
    <t>14.3265838948884</t>
  </si>
  <si>
    <t>107.216045464363</t>
  </si>
  <si>
    <t>130.502837041037</t>
  </si>
  <si>
    <t>704.84736537077</t>
  </si>
  <si>
    <t>172.975043537437</t>
  </si>
  <si>
    <t>278.61124474442</t>
  </si>
  <si>
    <t>18.0946630345572</t>
  </si>
  <si>
    <t>8.40833423686105</t>
  </si>
  <si>
    <t>1.5890301487545</t>
  </si>
  <si>
    <t>29.0888871562275</t>
  </si>
  <si>
    <t>48.1342856011519</t>
  </si>
  <si>
    <t>2.54313173866091</t>
  </si>
  <si>
    <t>1.93534807451404</t>
  </si>
  <si>
    <t>65.0719038156948</t>
  </si>
  <si>
    <t>16.0142731457883</t>
  </si>
  <si>
    <t>6.51719965082793</t>
  </si>
  <si>
    <t>16.3618258350036</t>
  </si>
  <si>
    <t>0.992665799856011</t>
  </si>
  <si>
    <t>0.283107748740101</t>
  </si>
  <si>
    <t>5.32928464362851</t>
  </si>
  <si>
    <t>5.63486406767459</t>
  </si>
  <si>
    <t>1.68442937767819</t>
  </si>
  <si>
    <t>21.803192224622</t>
  </si>
  <si>
    <t>18.9128094924406</t>
  </si>
  <si>
    <t>250.801655939525</t>
  </si>
  <si>
    <t>8.48212527415407</t>
  </si>
  <si>
    <t>39.6526521958243</t>
  </si>
  <si>
    <t>0.572235016198704</t>
  </si>
  <si>
    <t>43.9839305975522</t>
  </si>
  <si>
    <t>1.77339060907127</t>
  </si>
  <si>
    <t>13.217800113031</t>
  </si>
  <si>
    <t>0.0507294816414687</t>
  </si>
  <si>
    <t>0.942418733225342</t>
  </si>
  <si>
    <t>0.00330344708423326</t>
  </si>
  <si>
    <t>0.05294313174946</t>
  </si>
  <si>
    <t>0.275613628509719</t>
  </si>
  <si>
    <t>2.0785025050396</t>
  </si>
  <si>
    <t>0.771306527897768</t>
  </si>
  <si>
    <t>217.885886703744</t>
  </si>
  <si>
    <t>10.9798897156227</t>
  </si>
  <si>
    <t>109.017135709143</t>
  </si>
  <si>
    <t>132.727734089273</t>
  </si>
  <si>
    <t>718.130721742261</t>
  </si>
  <si>
    <t>174.213487525918</t>
  </si>
  <si>
    <t>289.206287724982</t>
  </si>
  <si>
    <t>18.7685673110151</t>
  </si>
  <si>
    <t>1.95748412843053</t>
  </si>
  <si>
    <t>29.4108854391649</t>
  </si>
  <si>
    <t>20.1919631605472</t>
  </si>
  <si>
    <t>1.94446504787617</t>
  </si>
  <si>
    <t>66.8736881569474</t>
  </si>
  <si>
    <t>53.9221041396688</t>
  </si>
  <si>
    <t>16.0354578722102</t>
  </si>
  <si>
    <t>6.54839035277178</t>
  </si>
  <si>
    <t>14.9045798531965</t>
  </si>
  <si>
    <t>0.741972520518358</t>
  </si>
  <si>
    <t>0.224409071418287</t>
  </si>
  <si>
    <t>5.57078536357091</t>
  </si>
  <si>
    <t>5.73137175305976</t>
  </si>
  <si>
    <t>1.95887898756299</t>
  </si>
  <si>
    <t>13.1604967602592</t>
  </si>
  <si>
    <t>16.3003822030238</t>
  </si>
  <si>
    <t>247.822713102952</t>
  </si>
  <si>
    <t>9.73947412390209</t>
  </si>
  <si>
    <t>38.0461573074154</t>
  </si>
  <si>
    <t>0.63645126637869</t>
  </si>
  <si>
    <t>34.3767802015839</t>
  </si>
  <si>
    <t>0.0161267098632109</t>
  </si>
  <si>
    <t>11.3577865010799</t>
  </si>
  <si>
    <t>0.707785046652268</t>
  </si>
  <si>
    <t>0.293750107991361</t>
  </si>
  <si>
    <t>2.00311803815695</t>
  </si>
  <si>
    <t>0.827558940964723</t>
  </si>
  <si>
    <t>231.726291301296</t>
  </si>
  <si>
    <t>13.6836564974802</t>
  </si>
  <si>
    <t>109.589488264939</t>
  </si>
  <si>
    <t>128.628790820734</t>
  </si>
  <si>
    <t>784.22583837293</t>
  </si>
  <si>
    <t>175.359843922246</t>
  </si>
  <si>
    <t>264.649307811375</t>
  </si>
  <si>
    <t>17.7446095176386</t>
  </si>
  <si>
    <t>8.71206420446364</t>
  </si>
  <si>
    <t>4.37636475073434</t>
  </si>
  <si>
    <t>0.674457787616991</t>
  </si>
  <si>
    <t>29.7328837257019</t>
  </si>
  <si>
    <t>0.191638464301656</t>
  </si>
  <si>
    <t>57.7648408567315</t>
  </si>
  <si>
    <t>8.89725656238301</t>
  </si>
  <si>
    <t>26.2813570014399</t>
  </si>
  <si>
    <t>2.57393128185745</t>
  </si>
  <si>
    <t>64.3228272858171</t>
  </si>
  <si>
    <t>18.016158149388</t>
  </si>
  <si>
    <t>5.06899947084233</t>
  </si>
  <si>
    <t>11.0852171976962</t>
  </si>
  <si>
    <t>0.863459623830094</t>
  </si>
  <si>
    <t>0.277930136357091</t>
  </si>
  <si>
    <t>4.11069034917207</t>
  </si>
  <si>
    <t>4.74152878689705</t>
  </si>
  <si>
    <t>0.629545248326134</t>
  </si>
  <si>
    <t>16.3042599352052</t>
  </si>
  <si>
    <t>249.893834737221</t>
  </si>
  <si>
    <t>14.6040533473722</t>
  </si>
  <si>
    <t>38.986653599712</t>
  </si>
  <si>
    <t>0.634971464722822</t>
  </si>
  <si>
    <t>41.7047497840173</t>
  </si>
  <si>
    <t>0.0184259896040317</t>
  </si>
  <si>
    <t>10.6661046141109</t>
  </si>
  <si>
    <t>0.478152385925126</t>
  </si>
  <si>
    <t>1.15785817134629</t>
  </si>
  <si>
    <t>0.834039256083513</t>
  </si>
  <si>
    <t>230.724779032397</t>
  </si>
  <si>
    <t>13.5057429193665</t>
  </si>
  <si>
    <t>112.564981425486</t>
  </si>
  <si>
    <t>131.568045212383</t>
  </si>
  <si>
    <t>817.055406047516</t>
  </si>
  <si>
    <t>175.066985524838</t>
  </si>
  <si>
    <t>255.736447048236</t>
  </si>
  <si>
    <t>17.7686065838733</t>
  </si>
  <si>
    <t>10.0109072534197</t>
  </si>
  <si>
    <t>4.89987018793376</t>
  </si>
  <si>
    <t>0.763947285097192</t>
  </si>
  <si>
    <t>0.100037832181425</t>
  </si>
  <si>
    <t>30.3586253563715</t>
  </si>
  <si>
    <t>0.190223798164147</t>
  </si>
  <si>
    <t>0.2930944824982</t>
  </si>
  <si>
    <t>61.709901511879</t>
  </si>
  <si>
    <t>9.50472922257019</t>
  </si>
  <si>
    <t>28.2854765766739</t>
  </si>
  <si>
    <t>2.83049339452844</t>
  </si>
  <si>
    <t>69.6976522318215</t>
  </si>
  <si>
    <t>25.3544930701944</t>
  </si>
  <si>
    <t>5.1016546112311</t>
  </si>
  <si>
    <t>9.92316385565154</t>
  </si>
  <si>
    <t>0.866925129949604</t>
  </si>
  <si>
    <t>0.259565860655148</t>
  </si>
  <si>
    <t>4.97827502519798</t>
  </si>
  <si>
    <t>5.01667272858171</t>
  </si>
  <si>
    <t>0.67098433138229</t>
  </si>
  <si>
    <t>10.4076241900648</t>
  </si>
  <si>
    <t>16.3062029661627</t>
  </si>
  <si>
    <t>257.779379301656</t>
  </si>
  <si>
    <t>19.0260263329734</t>
  </si>
  <si>
    <t>42.8150509359251</t>
  </si>
  <si>
    <t>0.640022240820734</t>
  </si>
  <si>
    <t>50.3748587473002</t>
  </si>
  <si>
    <t>0.0217834022354212</t>
  </si>
  <si>
    <t>10.9140514290857</t>
  </si>
  <si>
    <t>0.420892852843772</t>
  </si>
  <si>
    <t>1.15893329661627</t>
  </si>
  <si>
    <t>0.848439901223902</t>
  </si>
  <si>
    <t>230.585735166667</t>
  </si>
  <si>
    <t>13.6544319726422</t>
  </si>
  <si>
    <t>119.872077861771</t>
  </si>
  <si>
    <t>132.765684845212</t>
  </si>
  <si>
    <t>840.72486825054</t>
  </si>
  <si>
    <t>174.865315578834</t>
  </si>
  <si>
    <t>255.205681785457</t>
  </si>
  <si>
    <t>17.9353552555796</t>
  </si>
  <si>
    <t>11.3097503059755</t>
  </si>
  <si>
    <t>5.42337562513679</t>
  </si>
  <si>
    <t>0.853436783657307</t>
  </si>
  <si>
    <t>0.13762008099352</t>
  </si>
  <si>
    <t>31.1145057199424</t>
  </si>
  <si>
    <t>0.27413179024478</t>
  </si>
  <si>
    <t>0.39231338362851</t>
  </si>
  <si>
    <t>65.6549621670266</t>
  </si>
  <si>
    <t>10.1122018863571</t>
  </si>
  <si>
    <t>30.4616100467963</t>
  </si>
  <si>
    <t>3.10179468430526</t>
  </si>
  <si>
    <t>75.1114277537797</t>
  </si>
  <si>
    <t>32.6397070154788</t>
  </si>
  <si>
    <t>5.14779090712743</t>
  </si>
  <si>
    <t>9.41493735133189</t>
  </si>
  <si>
    <t>0.881979928725702</t>
  </si>
  <si>
    <t>0.29003599712023</t>
  </si>
  <si>
    <t>5.96266174586033</t>
  </si>
  <si>
    <t>5.28510771058315</t>
  </si>
  <si>
    <t>0.897149768898488</t>
  </si>
  <si>
    <t>10.3418768898488</t>
  </si>
  <si>
    <t>12.1698238300936</t>
  </si>
  <si>
    <t>266.932236033117</t>
  </si>
  <si>
    <t>21.6972329688985</t>
  </si>
  <si>
    <t>41.9849516918647</t>
  </si>
  <si>
    <t>0.543059906047516</t>
  </si>
  <si>
    <t>59.7481659467243</t>
  </si>
  <si>
    <t>2.31304810475162</t>
  </si>
  <si>
    <t>6.96859769978402</t>
  </si>
  <si>
    <t>0.0428185205183585</t>
  </si>
  <si>
    <t>0.289744987760979</t>
  </si>
  <si>
    <t>0.00187624190064795</t>
  </si>
  <si>
    <t>0.0511969479841613</t>
  </si>
  <si>
    <t>0.23306944924406</t>
  </si>
  <si>
    <t>1.74339808531317</t>
  </si>
  <si>
    <t>1.44205314258459</t>
  </si>
  <si>
    <t>230.608675946004</t>
  </si>
  <si>
    <t>13.7044842332613</t>
  </si>
  <si>
    <t>123.287779589633</t>
  </si>
  <si>
    <t>134.812599352052</t>
  </si>
  <si>
    <t>862.454316414687</t>
  </si>
  <si>
    <t>175.731255862851</t>
  </si>
  <si>
    <t>265.421484053276</t>
  </si>
  <si>
    <t>18.265549337653</t>
  </si>
  <si>
    <t>12.6085933585313</t>
  </si>
  <si>
    <t>5.94688106594313</t>
  </si>
  <si>
    <t>0.942926281857451</t>
  </si>
  <si>
    <t>0.175202329769618</t>
  </si>
  <si>
    <t>31.8965886105112</t>
  </si>
  <si>
    <t>0.358039782289417</t>
  </si>
  <si>
    <t>0.491285852969762</t>
  </si>
  <si>
    <t>69.6000228221742</t>
  </si>
  <si>
    <t>10.7196745465443</t>
  </si>
  <si>
    <t>32.5975545644348</t>
  </si>
  <si>
    <t>3.36893233405328</t>
  </si>
  <si>
    <t>81.8042065154788</t>
  </si>
  <si>
    <t>40.0383784085673</t>
  </si>
  <si>
    <t>4.78594870410367</t>
  </si>
  <si>
    <t>9.84046275953924</t>
  </si>
  <si>
    <t>0.889788777537797</t>
  </si>
  <si>
    <t>0.281252699784017</t>
  </si>
  <si>
    <t>6.06612111231101</t>
  </si>
  <si>
    <t>5.45138796256299</t>
  </si>
  <si>
    <t>1.08101773768539</t>
  </si>
  <si>
    <t>3.79968941684665</t>
  </si>
  <si>
    <t>273.46878938085</t>
  </si>
  <si>
    <t>35.7783424970482</t>
  </si>
  <si>
    <t>48.2236010439165</t>
  </si>
  <si>
    <t>0.39367583837293</t>
  </si>
  <si>
    <t>66.233926061915</t>
  </si>
  <si>
    <t>1.6616379312455</t>
  </si>
  <si>
    <t>5.65142931115911</t>
  </si>
  <si>
    <t>0.0278320462203024</t>
  </si>
  <si>
    <t>0.282550386069114</t>
  </si>
  <si>
    <t>0.00121955723542117</t>
  </si>
  <si>
    <t>0.0361308523398128</t>
  </si>
  <si>
    <t>0.151495118358531</t>
  </si>
  <si>
    <t>1.13657684809215</t>
  </si>
  <si>
    <t>1.00078548912887</t>
  </si>
  <si>
    <t>230.700682077394</t>
  </si>
  <si>
    <t>14.5051941396688</t>
  </si>
  <si>
    <t>142.138072534197</t>
  </si>
  <si>
    <t>135.781567386609</t>
  </si>
  <si>
    <t>880.008467242621</t>
  </si>
  <si>
    <t>176.378584431965</t>
  </si>
  <si>
    <t>273.862034161267</t>
  </si>
  <si>
    <t>18.5116169942405</t>
  </si>
  <si>
    <t>13.9074364074874</t>
  </si>
  <si>
    <t>6.47038649954284</t>
  </si>
  <si>
    <t>1.03241578113751</t>
  </si>
  <si>
    <t>0.212784578581713</t>
  </si>
  <si>
    <t>32.6858314866811</t>
  </si>
  <si>
    <t>0.441947774298056</t>
  </si>
  <si>
    <t>0.592870442901368</t>
  </si>
  <si>
    <t>73.5450834773218</t>
  </si>
  <si>
    <t>11.3271472067315</t>
  </si>
  <si>
    <t>35.0683897336213</t>
  </si>
  <si>
    <t>3.67763831173506</t>
  </si>
  <si>
    <t>88.2534771058315</t>
  </si>
  <si>
    <t>47.3587952912167</t>
  </si>
  <si>
    <t>5.42206012239021</t>
  </si>
  <si>
    <t>10.8825754031677</t>
  </si>
  <si>
    <t>0.975115505759539</t>
  </si>
  <si>
    <t>0.267657824262059</t>
  </si>
  <si>
    <t>4.43920442764579</t>
  </si>
  <si>
    <t>5.66583709863211</t>
  </si>
  <si>
    <t>1.26285390894528</t>
  </si>
  <si>
    <t>2.35712742980562</t>
  </si>
  <si>
    <t>0.00479951111591073</t>
  </si>
  <si>
    <t>279.957436933045</t>
  </si>
  <si>
    <t>47.9974330836573</t>
  </si>
  <si>
    <t>50.1333777537797</t>
  </si>
  <si>
    <t>0.0387221042476602</t>
  </si>
  <si>
    <t>76.4953784017279</t>
  </si>
  <si>
    <t>0.406936048596112</t>
  </si>
  <si>
    <t>3.4072049099388</t>
  </si>
  <si>
    <t>0.458832421886249</t>
  </si>
  <si>
    <t>0.00235249187544996</t>
  </si>
  <si>
    <t>0.0491794850971922</t>
  </si>
  <si>
    <t>1.1608444924406</t>
  </si>
  <si>
    <t>0.175433764074874</t>
  </si>
  <si>
    <t>230.701658268898</t>
  </si>
  <si>
    <t>14.8602614326854</t>
  </si>
  <si>
    <t>146.896682289417</t>
  </si>
  <si>
    <t>137.635118106551</t>
  </si>
  <si>
    <t>898.913683585313</t>
  </si>
  <si>
    <t>177.210422975162</t>
  </si>
  <si>
    <t>295.825846940245</t>
  </si>
  <si>
    <t>19.1133908927286</t>
  </si>
  <si>
    <t>15.2062794600432</t>
  </si>
  <si>
    <t>7.00920831817135</t>
  </si>
  <si>
    <t>1.34269763786897</t>
  </si>
  <si>
    <t>0.250366827393808</t>
  </si>
  <si>
    <t>33.5615748416127</t>
  </si>
  <si>
    <t>0.52585576637869</t>
  </si>
  <si>
    <t>0.69181678362131</t>
  </si>
  <si>
    <t>77.4901441324694</t>
  </si>
  <si>
    <t>11.9909672812455</t>
  </si>
  <si>
    <t>37.4001535637149</t>
  </si>
  <si>
    <t>3.93989249460043</t>
  </si>
  <si>
    <t>99.2386500359971</t>
  </si>
  <si>
    <t>55.2141697656587</t>
  </si>
  <si>
    <t>5.77184550035997</t>
  </si>
  <si>
    <t>11.4191823840893</t>
  </si>
  <si>
    <t>1.04695527789777</t>
  </si>
  <si>
    <t>0.291116693556515</t>
  </si>
  <si>
    <t>6.00818118790497</t>
  </si>
  <si>
    <t>5.85287259179266</t>
  </si>
  <si>
    <t>1.61152158077034</t>
  </si>
  <si>
    <t>239.245714146868</t>
  </si>
  <si>
    <t>40.8463927597912</t>
  </si>
  <si>
    <t>38.5146301295896</t>
  </si>
  <si>
    <t>0.0403423191144708</t>
  </si>
  <si>
    <t>53.1670302015839</t>
  </si>
  <si>
    <t>0.546532078113751</t>
  </si>
  <si>
    <t>1.43545421713463</t>
  </si>
  <si>
    <t>0.586944461447084</t>
  </si>
  <si>
    <t>0.00264845091072714</t>
  </si>
  <si>
    <t>1.16100238264939</t>
  </si>
  <si>
    <t>0.199343297660187</t>
  </si>
  <si>
    <t>230.706375006839</t>
  </si>
  <si>
    <t>14.4832904175666</t>
  </si>
  <si>
    <t>149.203825017999</t>
  </si>
  <si>
    <t>139.517789308855</t>
  </si>
  <si>
    <t>904.860834053276</t>
  </si>
  <si>
    <t>176.188720267099</t>
  </si>
  <si>
    <t>2.97571185637149</t>
  </si>
  <si>
    <t>13.8747300215983</t>
  </si>
  <si>
    <t>6.47993811015119</t>
  </si>
  <si>
    <t>1.24511071022318</t>
  </si>
  <si>
    <t>330.732150935925</t>
  </si>
  <si>
    <t>18.7366642656587</t>
  </si>
  <si>
    <t>30.9997950863931</t>
  </si>
  <si>
    <t>9.77537753932325</t>
  </si>
  <si>
    <t>3.33439402519798</t>
  </si>
  <si>
    <t>0.261104612742981</t>
  </si>
  <si>
    <t>33.8504358243341</t>
  </si>
  <si>
    <t>0.68318325161987</t>
  </si>
  <si>
    <t>0.702493070338373</t>
  </si>
  <si>
    <t>117.338952015839</t>
  </si>
  <si>
    <t>17.1360857081713</t>
  </si>
  <si>
    <t>45.2803328293736</t>
  </si>
  <si>
    <t>3.94815823614111</t>
  </si>
  <si>
    <t>130.467883657307</t>
  </si>
  <si>
    <t>61.4902113030957</t>
  </si>
  <si>
    <t>68.7354185885529</t>
  </si>
  <si>
    <t>9.94202602231821</t>
  </si>
  <si>
    <t>12.9663673642909</t>
  </si>
  <si>
    <t>4.14055867890569</t>
  </si>
  <si>
    <t>0.300068746976242</t>
  </si>
  <si>
    <t>7.37408998920086</t>
  </si>
  <si>
    <t>6.20652765298776</t>
  </si>
  <si>
    <t>1.34790682049316</t>
  </si>
  <si>
    <t>2.36147408207343</t>
  </si>
  <si>
    <t>196.336035421166</t>
  </si>
  <si>
    <t>23.589138225198</t>
  </si>
  <si>
    <t>28.517541774658</t>
  </si>
  <si>
    <t>0.0436200325053996</t>
  </si>
  <si>
    <t>41.2260226781857</t>
  </si>
  <si>
    <t>0.541265396688265</t>
  </si>
  <si>
    <t>0.998760577141829</t>
  </si>
  <si>
    <t>0.68999977462203</t>
  </si>
  <si>
    <t>0.00296226060835133</t>
  </si>
  <si>
    <t>1.16126289056875</t>
  </si>
  <si>
    <t>0.241661627213823</t>
  </si>
  <si>
    <t>5.89920743340533</t>
  </si>
  <si>
    <t>230.710339884449</t>
  </si>
  <si>
    <t>14.2977345932325</t>
  </si>
  <si>
    <t>152.701447984161</t>
  </si>
  <si>
    <t>142.196530201584</t>
  </si>
  <si>
    <t>910.136355291577</t>
  </si>
  <si>
    <t>175.238026960403</t>
  </si>
  <si>
    <t>5.92032933765299</t>
  </si>
  <si>
    <t>27.7390275989921</t>
  </si>
  <si>
    <t>12.3921553023758</t>
  </si>
  <si>
    <t>2.51473151331893</t>
  </si>
  <si>
    <t>369.368235781137</t>
  </si>
  <si>
    <t>18.554108200144</t>
  </si>
  <si>
    <t>46.7901664506839</t>
  </si>
  <si>
    <t>12.5415467568718</t>
  </si>
  <si>
    <t>5.31342811735061</t>
  </si>
  <si>
    <t>0.27184239812815</t>
  </si>
  <si>
    <t>34.1630995068395</t>
  </si>
  <si>
    <t>0.840510736861051</t>
  </si>
  <si>
    <t>0.712800723398128</t>
  </si>
  <si>
    <t>149.867188408927</t>
  </si>
  <si>
    <t>21.2182350710223</t>
  </si>
  <si>
    <t>49.5454487041037</t>
  </si>
  <si>
    <t>3.96228097192225</t>
  </si>
  <si>
    <t>156.318692944564</t>
  </si>
  <si>
    <t>64.2053290856731</t>
  </si>
  <si>
    <t>80.2298260903528</t>
  </si>
  <si>
    <t>14.4067362023038</t>
  </si>
  <si>
    <t>21.0193481537077</t>
  </si>
  <si>
    <t>7.2182525161987</t>
  </si>
  <si>
    <t>0.286541545032397</t>
  </si>
  <si>
    <t>8.39505326493881</t>
  </si>
  <si>
    <t>6.27765213462923</t>
  </si>
  <si>
    <t>1.48822759405328</t>
  </si>
  <si>
    <t>2.37451403887689</t>
  </si>
  <si>
    <t>153.226142980562</t>
  </si>
  <si>
    <t>15.0380509092873</t>
  </si>
  <si>
    <t>20.3917711195104</t>
  </si>
  <si>
    <t>0.0470535758099352</t>
  </si>
  <si>
    <t>32.7585689992801</t>
  </si>
  <si>
    <t>0.539071231461483</t>
  </si>
  <si>
    <t>0.645855706436285</t>
  </si>
  <si>
    <t>0.649239225521958</t>
  </si>
  <si>
    <t>0.00327214270338373</t>
  </si>
  <si>
    <t>1.16168330453564</t>
  </si>
  <si>
    <t>0.297337881648668</t>
  </si>
  <si>
    <t>5.72532354211663</t>
  </si>
  <si>
    <t>230.516422969042</t>
  </si>
  <si>
    <t>13.8917727141829</t>
  </si>
  <si>
    <t>155.892318358531</t>
  </si>
  <si>
    <t>144.53010449964</t>
  </si>
  <si>
    <t>915.483665946724</t>
  </si>
  <si>
    <t>174.896065084233</t>
  </si>
  <si>
    <t>8.66131994600432</t>
  </si>
  <si>
    <t>40.6784412526998</t>
  </si>
  <si>
    <t>17.7753610907127</t>
  </si>
  <si>
    <t>3.81556759539237</t>
  </si>
  <si>
    <t>404.430413606911</t>
  </si>
  <si>
    <t>18.4483668034557</t>
  </si>
  <si>
    <t>62.280185637149</t>
  </si>
  <si>
    <t>15.3077159780202</t>
  </si>
  <si>
    <t>7.24788608351332</t>
  </si>
  <si>
    <t>0.282580183513319</t>
  </si>
  <si>
    <t>34.4427586069114</t>
  </si>
  <si>
    <t>0.997838221742261</t>
  </si>
  <si>
    <t>0.722874510547156</t>
  </si>
  <si>
    <t>181.401759539237</t>
  </si>
  <si>
    <t>25.3003844302736</t>
  </si>
  <si>
    <t>53.3418816054716</t>
  </si>
  <si>
    <t>4.00243584593233</t>
  </si>
  <si>
    <t>181.177415010799</t>
  </si>
  <si>
    <t>66.9204468682505</t>
  </si>
  <si>
    <t>90.9400866159107</t>
  </si>
  <si>
    <t>18.2570309395248</t>
  </si>
  <si>
    <t>21.3237381333333</t>
  </si>
  <si>
    <t>10.306053225342</t>
  </si>
  <si>
    <t>0.283136665586753</t>
  </si>
  <si>
    <t>7.5049668574514</t>
  </si>
  <si>
    <t>6.00933739740821</t>
  </si>
  <si>
    <t>1.22652423074154</t>
  </si>
  <si>
    <t>2.37940942980562</t>
  </si>
  <si>
    <t>115.397187401008</t>
  </si>
  <si>
    <t>9.9692265637149</t>
  </si>
  <si>
    <t>14.7914906011519</t>
  </si>
  <si>
    <t>0.0518644870050396</t>
  </si>
  <si>
    <t>22.9202101079914</t>
  </si>
  <si>
    <t>0.526385659107271</t>
  </si>
  <si>
    <t>0.370460846652268</t>
  </si>
  <si>
    <t>0.686804849712023</t>
  </si>
  <si>
    <t>0.00348804972282217</t>
  </si>
  <si>
    <t>1.16183414038877</t>
  </si>
  <si>
    <t>0.407834652814975</t>
  </si>
  <si>
    <t>5.37589965802736</t>
  </si>
  <si>
    <t>230.281084481281</t>
  </si>
  <si>
    <t>13.1638775413967</t>
  </si>
  <si>
    <t>159.062858963283</t>
  </si>
  <si>
    <t>146.698321310295</t>
  </si>
  <si>
    <t>921.18432937365</t>
  </si>
  <si>
    <t>174.399895111591</t>
  </si>
  <si>
    <t>10.9028891216703</t>
  </si>
  <si>
    <t>52.6414821094312</t>
  </si>
  <si>
    <t>5.21460769258459</t>
  </si>
  <si>
    <t>452.213936645068</t>
  </si>
  <si>
    <t>18.2916174154068</t>
  </si>
  <si>
    <t>77.3142933045356</t>
  </si>
  <si>
    <t>18.0738851991721</t>
  </si>
  <si>
    <t>9.18428939164867</t>
  </si>
  <si>
    <t>0.293317968862491</t>
  </si>
  <si>
    <t>34.7186015082793</t>
  </si>
  <si>
    <t>1.15516570698344</t>
  </si>
  <si>
    <t>0.731475923866091</t>
  </si>
  <si>
    <t>209.422533693305</t>
  </si>
  <si>
    <t>29.3825337931245</t>
  </si>
  <si>
    <t>58.0017219222462</t>
  </si>
  <si>
    <t>4.05315579913607</t>
  </si>
  <si>
    <t>206.011240928726</t>
  </si>
  <si>
    <t>69.6355646508279</t>
  </si>
  <si>
    <t>99.9429858635709</t>
  </si>
  <si>
    <t>21.8633437940965</t>
  </si>
  <si>
    <t>20.5515468205904</t>
  </si>
  <si>
    <t>13.2831133693305</t>
  </si>
  <si>
    <t>0.271473882829374</t>
  </si>
  <si>
    <t>6.37178944204464</t>
  </si>
  <si>
    <t>5.73882288696904</t>
  </si>
  <si>
    <t>0.785134313354932</t>
  </si>
  <si>
    <t>95.4473579553636</t>
  </si>
  <si>
    <t>2.51688394265659</t>
  </si>
  <si>
    <t>1.82736922030238</t>
  </si>
  <si>
    <t>18.3366435817135</t>
  </si>
  <si>
    <t>0.12449590612671</t>
  </si>
  <si>
    <t>0.362096359215263</t>
  </si>
  <si>
    <t>1.16076479157667</t>
  </si>
  <si>
    <t>0.00613504019438445</t>
  </si>
  <si>
    <t>4.86153161987041</t>
  </si>
  <si>
    <t>225.487519462203</t>
  </si>
  <si>
    <t>13.5825517566595</t>
  </si>
  <si>
    <t>175.315155687545</t>
  </si>
  <si>
    <t>149.402452555796</t>
  </si>
  <si>
    <t>941.333809215263</t>
  </si>
  <si>
    <t>173.841230762059</t>
  </si>
  <si>
    <t>11.5242153707703</t>
  </si>
  <si>
    <t>54.9311278617711</t>
  </si>
  <si>
    <t>22.5162417206623</t>
  </si>
  <si>
    <t>7.80612653707703</t>
  </si>
  <si>
    <t>474.605556515479</t>
  </si>
  <si>
    <t>20.6897604935205</t>
  </si>
  <si>
    <t>91.7724683945284</t>
  </si>
  <si>
    <t>21.2403206452484</t>
  </si>
  <si>
    <t>11.1578613930886</t>
  </si>
  <si>
    <t>0.30405575424766</t>
  </si>
  <si>
    <t>34.9940160583153</t>
  </si>
  <si>
    <t>1.31249319222462</t>
  </si>
  <si>
    <t>0.736320454139669</t>
  </si>
  <si>
    <t>234.538218034557</t>
  </si>
  <si>
    <t>33.6378984484881</t>
  </si>
  <si>
    <t>62.1035571274298</t>
  </si>
  <si>
    <t>4.74241406767459</t>
  </si>
  <si>
    <t>230.910051295896</t>
  </si>
  <si>
    <t>72.3506824334053</t>
  </si>
  <si>
    <t>108.248890420806</t>
  </si>
  <si>
    <t>24.391875449964</t>
  </si>
  <si>
    <t>13.0428347381929</t>
  </si>
  <si>
    <t>16.1716592980562</t>
  </si>
  <si>
    <t>0.229978401727862</t>
  </si>
  <si>
    <t>6.32748246580274</t>
  </si>
  <si>
    <t>5.6396923362131</t>
  </si>
  <si>
    <t>0.596478939884809</t>
  </si>
  <si>
    <t>92.603461663067</t>
  </si>
  <si>
    <t>3.08292002473002</t>
  </si>
  <si>
    <t>2.66658673722102</t>
  </si>
  <si>
    <t>20.131033887689</t>
  </si>
  <si>
    <t>0.108893302221022</t>
  </si>
  <si>
    <t>0.250828521814255</t>
  </si>
  <si>
    <t>1.15997075809935</t>
  </si>
  <si>
    <t>0.000197984161267099</t>
  </si>
  <si>
    <t>4.91484760979122</t>
  </si>
  <si>
    <t>224.919170085313</t>
  </si>
  <si>
    <t>13.8137990676746</t>
  </si>
  <si>
    <t>176.476834521238</t>
  </si>
  <si>
    <t>149.630351223902</t>
  </si>
  <si>
    <t>943.808853491721</t>
  </si>
  <si>
    <t>174.559871155868</t>
  </si>
  <si>
    <t>20.0966604715623</t>
  </si>
  <si>
    <t>54.2814780777538</t>
  </si>
  <si>
    <t>22.9557516666667</t>
  </si>
  <si>
    <t>11.7047037652988</t>
  </si>
  <si>
    <t>494.721056155508</t>
  </si>
  <si>
    <t>12.1960563606911</t>
  </si>
  <si>
    <t>24.1353281576674</t>
  </si>
  <si>
    <t>92.336502087833</t>
  </si>
  <si>
    <t>23.4500794426206</t>
  </si>
  <si>
    <t>11.2001461483081</t>
  </si>
  <si>
    <t>0.314793539632829</t>
  </si>
  <si>
    <t>35.2694306047516</t>
  </si>
  <si>
    <t>1.46982067710583</t>
  </si>
  <si>
    <t>0.744459611843053</t>
  </si>
  <si>
    <t>235.249433045356</t>
  </si>
  <si>
    <t>41.7517213093953</t>
  </si>
  <si>
    <t>63.4680960763139</t>
  </si>
  <si>
    <t>4.75762103671706</t>
  </si>
  <si>
    <t>268.721441864651</t>
  </si>
  <si>
    <t>110.410320179626</t>
  </si>
  <si>
    <t>28.5339284053276</t>
  </si>
  <si>
    <t>13.0685243689093</t>
  </si>
  <si>
    <t>19.9665876853852</t>
  </si>
  <si>
    <t>0.169130460403168</t>
  </si>
  <si>
    <t>6.72052277177826</t>
  </si>
  <si>
    <t>5.57909510799136</t>
  </si>
  <si>
    <t>0.591954055795536</t>
  </si>
  <si>
    <t>90.420369762419</t>
  </si>
  <si>
    <t>3.33753849946004</t>
  </si>
  <si>
    <t>2.89007745680346</t>
  </si>
  <si>
    <t>0.120716142606192</t>
  </si>
  <si>
    <t>0.275862758711303</t>
  </si>
  <si>
    <t>1.15935133189345</t>
  </si>
  <si>
    <t>4.92211876889849</t>
  </si>
  <si>
    <t>224.393421767819</t>
  </si>
  <si>
    <t>14.0103588480922</t>
  </si>
  <si>
    <t>177.488371742261</t>
  </si>
  <si>
    <t>149.688318970482</t>
  </si>
  <si>
    <t>945.81882325414</t>
  </si>
  <si>
    <t>175.08889562635</t>
  </si>
  <si>
    <t>28.5002715190785</t>
  </si>
  <si>
    <t>53.6217368610511</t>
  </si>
  <si>
    <t>23.1833816162707</t>
  </si>
  <si>
    <t>15.7493926025918</t>
  </si>
  <si>
    <t>514.084814614831</t>
  </si>
  <si>
    <t>24.7862482325414</t>
  </si>
  <si>
    <t>27.3625890388769</t>
  </si>
  <si>
    <t>93.0761361411087</t>
  </si>
  <si>
    <t>25.6598413648308</t>
  </si>
  <si>
    <t>11.2570685493161</t>
  </si>
  <si>
    <t>0.325531324982001</t>
  </si>
  <si>
    <t>35.5448451547876</t>
  </si>
  <si>
    <t>1.62714816234701</t>
  </si>
  <si>
    <t>0.751218869978402</t>
  </si>
  <si>
    <t>49.8655345343053</t>
  </si>
  <si>
    <t>64.5888826493881</t>
  </si>
  <si>
    <t>4.80875421166307</t>
  </si>
  <si>
    <t>306.777398884089</t>
  </si>
  <si>
    <t>112.152846068754</t>
  </si>
  <si>
    <t>32.5539644060475</t>
  </si>
  <si>
    <t>12.9917413707019</t>
  </si>
  <si>
    <t>23.7494516954644</t>
  </si>
  <si>
    <t>0.166745703347732</t>
  </si>
  <si>
    <t>7.31120096112311</t>
  </si>
  <si>
    <t>5.58270511519078</t>
  </si>
  <si>
    <t>0.614125983441325</t>
  </si>
  <si>
    <t>87.8292439524838</t>
  </si>
  <si>
    <t>3.38555919042477</t>
  </si>
  <si>
    <t>3.0874757775378</t>
  </si>
  <si>
    <t>25.3730627861771</t>
  </si>
  <si>
    <t>0.130473288516919</t>
  </si>
  <si>
    <t>0.294048669474442</t>
  </si>
  <si>
    <t>1.15864736861051</t>
  </si>
  <si>
    <t>0.00639488453563715</t>
  </si>
  <si>
    <t>4.88679852771778</t>
  </si>
  <si>
    <t>223.590882643269</t>
  </si>
  <si>
    <t>14.082768336933</t>
  </si>
  <si>
    <t>178.375483909287</t>
  </si>
  <si>
    <t>149.783231713463</t>
  </si>
  <si>
    <t>948.088251979842</t>
  </si>
  <si>
    <t>175.56217750324</t>
  </si>
  <si>
    <t>36.6150692944564</t>
  </si>
  <si>
    <t>52.8338138948884</t>
  </si>
  <si>
    <t>23.1115481425486</t>
  </si>
  <si>
    <t>19.9650455363571</t>
  </si>
  <si>
    <t>535.022905327574</t>
  </si>
  <si>
    <t>37.4045708783297</t>
  </si>
  <si>
    <t>30.5096790064795</t>
  </si>
  <si>
    <t>93.3069016918646</t>
  </si>
  <si>
    <t>27.8696008523758</t>
  </si>
  <si>
    <t>11.3029622066235</t>
  </si>
  <si>
    <t>0.336269110367171</t>
  </si>
  <si>
    <t>35.8202597048236</t>
  </si>
  <si>
    <t>1.78447564758819</t>
  </si>
  <si>
    <t>0.758893241540677</t>
  </si>
  <si>
    <t>235.562473614111</t>
  </si>
  <si>
    <t>57.9793473132829</t>
  </si>
  <si>
    <t>66.8506955723542</t>
  </si>
  <si>
    <t>4.82124047516199</t>
  </si>
  <si>
    <t>345.290363606911</t>
  </si>
  <si>
    <t>113.785121651908</t>
  </si>
  <si>
    <t>36.5115902807775</t>
  </si>
  <si>
    <t>13.0063313719726</t>
  </si>
  <si>
    <t>27.5298654967603</t>
  </si>
  <si>
    <t>0.154436119114471</t>
  </si>
  <si>
    <t>7.89893331173506</t>
  </si>
  <si>
    <t>5.57864690424766</t>
  </si>
  <si>
    <t>0.645021750215983</t>
  </si>
  <si>
    <t>86.0135989200864</t>
  </si>
  <si>
    <t>4.00990541133909</t>
  </si>
  <si>
    <t>3.28343654103672</t>
  </si>
  <si>
    <t>29.0902269798416</t>
  </si>
  <si>
    <t>0.136280525341973</t>
  </si>
  <si>
    <t>0.31619238437725</t>
  </si>
  <si>
    <t>0.00593952483801296</t>
  </si>
  <si>
    <t>4.84846393448524</t>
  </si>
  <si>
    <t>223.115235214903</t>
  </si>
  <si>
    <t>14.1930530237581</t>
  </si>
  <si>
    <t>179.073489776818</t>
  </si>
  <si>
    <t>149.998258135349</t>
  </si>
  <si>
    <t>950.392796256299</t>
  </si>
  <si>
    <t>176.120756030238</t>
  </si>
  <si>
    <t>44.5726630309575</t>
  </si>
  <si>
    <t>52.1810661987041</t>
  </si>
  <si>
    <t>23.2535844024478</t>
  </si>
  <si>
    <t>24.2070959359251</t>
  </si>
  <si>
    <t>555.793456443485</t>
  </si>
  <si>
    <t>50.0699012598992</t>
  </si>
  <si>
    <t>34.1197523866091</t>
  </si>
  <si>
    <t>94.2503530957523</t>
  </si>
  <si>
    <t>30.0793603399208</t>
  </si>
  <si>
    <t>11.3721860367171</t>
  </si>
  <si>
    <t>0.34700689575234</t>
  </si>
  <si>
    <t>36.095674262059</t>
  </si>
  <si>
    <t>1.9418031324694</t>
  </si>
  <si>
    <t>0.76561075849532</t>
  </si>
  <si>
    <t>235.09318812095</t>
  </si>
  <si>
    <t>66.0931600922606</t>
  </si>
  <si>
    <t>68.1681595392369</t>
  </si>
  <si>
    <t>4.85904321454284</t>
  </si>
  <si>
    <t>383.295629949604</t>
  </si>
  <si>
    <t>115.542521047156</t>
  </si>
  <si>
    <t>40.4627590352772</t>
  </si>
  <si>
    <t>13.3136301664147</t>
  </si>
  <si>
    <t>31.3186848344132</t>
  </si>
  <si>
    <t>0.15359230925126</t>
  </si>
  <si>
    <t>8.56762106911447</t>
  </si>
  <si>
    <t>5.62165182865371</t>
  </si>
  <si>
    <t>0.7281481412527</t>
  </si>
  <si>
    <t>83.7024342692585</t>
  </si>
  <si>
    <t>4.14725529182865</t>
  </si>
  <si>
    <t>3.59932229913607</t>
  </si>
  <si>
    <t>33.7460229337653</t>
  </si>
  <si>
    <t>0.142628446184305</t>
  </si>
  <si>
    <t>0.317895532757379</t>
  </si>
  <si>
    <t>4.84511726781857</t>
  </si>
  <si>
    <t>222.317588367171</t>
  </si>
  <si>
    <t>14.3865315082793</t>
  </si>
  <si>
    <t>179.871683549316</t>
  </si>
  <si>
    <t>150.276606443484</t>
  </si>
  <si>
    <t>952.24123650108</t>
  </si>
  <si>
    <t>176.484988040317</t>
  </si>
  <si>
    <t>52.5130058675306</t>
  </si>
  <si>
    <t>51.1834250899928</t>
  </si>
  <si>
    <t>23.3625883009359</t>
  </si>
  <si>
    <t>28.9758604463643</t>
  </si>
  <si>
    <t>577.097295176386</t>
  </si>
  <si>
    <t>62.8000461483081</t>
  </si>
  <si>
    <t>37.0261701547876</t>
  </si>
  <si>
    <t>94.6978412526998</t>
  </si>
  <si>
    <t>32.2891198274298</t>
  </si>
  <si>
    <t>11.4455450323974</t>
  </si>
  <si>
    <t>0.357744681101512</t>
  </si>
  <si>
    <t>36.3710888048956</t>
  </si>
  <si>
    <t>2.09913061771058</t>
  </si>
  <si>
    <t>0.772584485313175</t>
  </si>
  <si>
    <t>235.415624190065</t>
  </si>
  <si>
    <t>74.2514187960403</t>
  </si>
  <si>
    <t>69.4297831173506</t>
  </si>
  <si>
    <t>4.92257800215983</t>
  </si>
  <si>
    <t>421.179291936645</t>
  </si>
  <si>
    <t>117.039191173146</t>
  </si>
  <si>
    <t>44.4680698344132</t>
  </si>
  <si>
    <t>13.1984524105472</t>
  </si>
  <si>
    <t>35.1075548488121</t>
  </si>
  <si>
    <t>0.15387135287977</t>
  </si>
  <si>
    <t>9.17369593592512</t>
  </si>
  <si>
    <t>5.62680496760259</t>
  </si>
  <si>
    <t>0.731125183297336</t>
  </si>
  <si>
    <t>83.9273508639309</t>
  </si>
  <si>
    <t>4.94334915291577</t>
  </si>
  <si>
    <t>4.32486343412527</t>
  </si>
  <si>
    <t>45.8556939164867</t>
  </si>
  <si>
    <t>0.245267636573074</t>
  </si>
  <si>
    <t>0.338488355723542</t>
  </si>
  <si>
    <t>4.81270363570914</t>
  </si>
  <si>
    <t>223.190720493521</t>
  </si>
  <si>
    <t>14.6513526097912</t>
  </si>
  <si>
    <t>180.345800935925</t>
  </si>
  <si>
    <t>150.066512059035</t>
  </si>
  <si>
    <t>953.855726061915</t>
  </si>
  <si>
    <t>176.686403919006</t>
  </si>
  <si>
    <t>52.5040071634269</t>
  </si>
  <si>
    <t>50.593787113031</t>
  </si>
  <si>
    <t>23.5085002807775</t>
  </si>
  <si>
    <t>33.314630449964</t>
  </si>
  <si>
    <t>587.164717782577</t>
  </si>
  <si>
    <t>64.5045201943844</t>
  </si>
  <si>
    <t>37.5052259035277</t>
  </si>
  <si>
    <t>95.736905075594</t>
  </si>
  <si>
    <t>36.2070834070194</t>
  </si>
  <si>
    <t>11.5405647408207</t>
  </si>
  <si>
    <t>0.363113573794096</t>
  </si>
  <si>
    <t>40.9827801655868</t>
  </si>
  <si>
    <t>2.20401560799136</t>
  </si>
  <si>
    <t>0.789873056335493</t>
  </si>
  <si>
    <t>237.561813390929</t>
  </si>
  <si>
    <t>81.7081965961843</t>
  </si>
  <si>
    <t>70.7776786537077</t>
  </si>
  <si>
    <t>5.00102375809935</t>
  </si>
  <si>
    <t>479.370503239741</t>
  </si>
  <si>
    <t>74.3024970482361</t>
  </si>
  <si>
    <t>118.06740075558</t>
  </si>
  <si>
    <t>49.2104426205903</t>
  </si>
  <si>
    <t>13.852321875306</t>
  </si>
  <si>
    <t>38.8951610511159</t>
  </si>
  <si>
    <t>0.168929287041037</t>
  </si>
  <si>
    <t>13.9265421310295</t>
  </si>
  <si>
    <t>5.75519504679626</t>
  </si>
  <si>
    <t>0.75707812487401</t>
  </si>
  <si>
    <t>83.8421190784737</t>
  </si>
  <si>
    <t>4.74160402397408</t>
  </si>
  <si>
    <t>4.78767186465083</t>
  </si>
  <si>
    <t>58.4438149388049</t>
  </si>
  <si>
    <t>0.419934404607631</t>
  </si>
  <si>
    <t>0.35933356213103</t>
  </si>
  <si>
    <t>0.196727788480922</t>
  </si>
  <si>
    <t>4.76900609431245</t>
  </si>
  <si>
    <t>223.123993895968</t>
  </si>
  <si>
    <t>14.9026052807775</t>
  </si>
  <si>
    <t>180.203698452124</t>
  </si>
  <si>
    <t>149.536930885529</t>
  </si>
  <si>
    <t>956.695322534197</t>
  </si>
  <si>
    <t>178.113820097192</t>
  </si>
  <si>
    <t>52.213526061915</t>
  </si>
  <si>
    <t>49.8142000359971</t>
  </si>
  <si>
    <t>23.546775662347</t>
  </si>
  <si>
    <t>37.5311221022318</t>
  </si>
  <si>
    <t>591.681642188625</t>
  </si>
  <si>
    <t>67.1629595032397</t>
  </si>
  <si>
    <t>25.1214913138949</t>
  </si>
  <si>
    <t>96.8236246220302</t>
  </si>
  <si>
    <t>40.1218415654428</t>
  </si>
  <si>
    <t>11.6424096580274</t>
  </si>
  <si>
    <t>0.368482466522678</t>
  </si>
  <si>
    <t>45.4954915406767</t>
  </si>
  <si>
    <t>2.30890059791217</t>
  </si>
  <si>
    <t>0.806896636681065</t>
  </si>
  <si>
    <t>239.728511303096</t>
  </si>
  <si>
    <t>89.1643005953924</t>
  </si>
  <si>
    <t>72.0453933765299</t>
  </si>
  <si>
    <t>5.00895955723542</t>
  </si>
  <si>
    <t>535.037502519798</t>
  </si>
  <si>
    <t>76.2543116630669</t>
  </si>
  <si>
    <t>120.177328541757</t>
  </si>
  <si>
    <t>53.8857354211663</t>
  </si>
  <si>
    <t>13.8680460640389</t>
  </si>
  <si>
    <t>0.181386340352772</t>
  </si>
  <si>
    <t>18.984000424766</t>
  </si>
  <si>
    <t>5.86784052915767</t>
  </si>
  <si>
    <t>1.21268336727862</t>
  </si>
  <si>
    <t>83.9156798056156</t>
  </si>
  <si>
    <t>4.69512928660907</t>
  </si>
  <si>
    <t>4.91843912526998</t>
  </si>
  <si>
    <t>66.7972113390929</t>
  </si>
  <si>
    <t>0.469109482361411</t>
  </si>
  <si>
    <t>0.377948691324694</t>
  </si>
  <si>
    <t>0.246804198740101</t>
  </si>
  <si>
    <t>4.7180305399568</t>
  </si>
  <si>
    <t>222.928103340533</t>
  </si>
  <si>
    <t>15.0009229805616</t>
  </si>
  <si>
    <t>180.116106407487</t>
  </si>
  <si>
    <t>148.658524190065</t>
  </si>
  <si>
    <t>957.675516558675</t>
  </si>
  <si>
    <t>178.530814823254</t>
  </si>
  <si>
    <t>51.9393122390209</t>
  </si>
  <si>
    <t>49.1117518718503</t>
  </si>
  <si>
    <t>23.5136685673146</t>
  </si>
  <si>
    <t>41.3035116270698</t>
  </si>
  <si>
    <t>591.064146868251</t>
  </si>
  <si>
    <t>68.8729245860331</t>
  </si>
  <si>
    <t>26.7479526565875</t>
  </si>
  <si>
    <t>97.7019783297336</t>
  </si>
  <si>
    <t>44.0369081472282</t>
  </si>
  <si>
    <t>11.7480598884089</t>
  </si>
  <si>
    <t>0.37385135925126</t>
  </si>
  <si>
    <t>50.0929758819294</t>
  </si>
  <si>
    <t>2.41378558783297</t>
  </si>
  <si>
    <t>0.823721187544996</t>
  </si>
  <si>
    <t>242.183558963283</t>
  </si>
  <si>
    <t>96.6045306196544</t>
  </si>
  <si>
    <t>73.1072853491721</t>
  </si>
  <si>
    <t>5.02090750179986</t>
  </si>
  <si>
    <t>588.399397048236</t>
  </si>
  <si>
    <t>78.2061262419006</t>
  </si>
  <si>
    <t>121.047658412167</t>
  </si>
  <si>
    <t>58.578070050396</t>
  </si>
  <si>
    <t>14.0483457539957</t>
  </si>
  <si>
    <t>46.4607064074874</t>
  </si>
  <si>
    <t>0.186247943556515</t>
  </si>
  <si>
    <t>24.3714902015839</t>
  </si>
  <si>
    <t>5.9378248488121</t>
  </si>
  <si>
    <t>1.31887372930166</t>
  </si>
  <si>
    <t>84.7337972642189</t>
  </si>
  <si>
    <t>5.59620608689705</t>
  </si>
  <si>
    <t>4.92773070914327</t>
  </si>
  <si>
    <t>68.5731876889849</t>
  </si>
  <si>
    <t>0.449797222822174</t>
  </si>
  <si>
    <t>0.397375164722822</t>
  </si>
  <si>
    <t>4.7019464974802</t>
  </si>
  <si>
    <t>223.27457350576</t>
  </si>
  <si>
    <t>14.946909575234</t>
  </si>
  <si>
    <t>179.781170590353</t>
  </si>
  <si>
    <t>147.554666306695</t>
  </si>
  <si>
    <t>957.347622390209</t>
  </si>
  <si>
    <t>178.522641536357</t>
  </si>
  <si>
    <t>51.9326401007919</t>
  </si>
  <si>
    <t>48.9176197984161</t>
  </si>
  <si>
    <t>23.453786612671</t>
  </si>
  <si>
    <t>44.6248079913607</t>
  </si>
  <si>
    <t>586.199698704104</t>
  </si>
  <si>
    <t>69.3226321454284</t>
  </si>
  <si>
    <t>41.5626887257019</t>
  </si>
  <si>
    <t>98.329177537797</t>
  </si>
  <si>
    <t>47.9358380838733</t>
  </si>
  <si>
    <t>11.8424590172786</t>
  </si>
  <si>
    <t>0.379220251979842</t>
  </si>
  <si>
    <t>54.3313632829374</t>
  </si>
  <si>
    <t>2.51867057811375</t>
  </si>
  <si>
    <t>0.840681584701224</t>
  </si>
  <si>
    <t>244.757075089993</t>
  </si>
  <si>
    <t>104.039627898236</t>
  </si>
  <si>
    <t>73.8767951763859</t>
  </si>
  <si>
    <t>4.99168421526278</t>
  </si>
  <si>
    <t>638.506712023038</t>
  </si>
  <si>
    <t>80.1579408567315</t>
  </si>
  <si>
    <t>121.494631432325</t>
  </si>
  <si>
    <t>63.296524262059</t>
  </si>
  <si>
    <t>14.8900034209863</t>
  </si>
  <si>
    <t>50.2390487041037</t>
  </si>
  <si>
    <t>0.181231612167027</t>
  </si>
  <si>
    <t>29.1897557451404</t>
  </si>
  <si>
    <t>5.89949870050396</t>
  </si>
  <si>
    <t>1.05891220014399</t>
  </si>
  <si>
    <t>83.9301328653708</t>
  </si>
  <si>
    <t>5.44689479798416</t>
  </si>
  <si>
    <t>4.85071190424766</t>
  </si>
  <si>
    <t>73.5387049676026</t>
  </si>
  <si>
    <t>0.455959519798416</t>
  </si>
  <si>
    <t>0.403654941468683</t>
  </si>
  <si>
    <t>1.15636501079914</t>
  </si>
  <si>
    <t>0.0207869055471562</t>
  </si>
  <si>
    <t>4.6944293700504</t>
  </si>
  <si>
    <t>222.616797643988</t>
  </si>
  <si>
    <t>14.8401924946004</t>
  </si>
  <si>
    <t>179.682199784017</t>
  </si>
  <si>
    <t>146.382020590353</t>
  </si>
  <si>
    <t>958.049347732181</t>
  </si>
  <si>
    <t>178.891747471922</t>
  </si>
  <si>
    <t>51.6142762419006</t>
  </si>
  <si>
    <t>48.4175388048956</t>
  </si>
  <si>
    <t>23.2916529049676</t>
  </si>
  <si>
    <t>47.9230551835853</t>
  </si>
  <si>
    <t>582.849624190065</t>
  </si>
  <si>
    <t>70.3122557235421</t>
  </si>
  <si>
    <t>43.1218827141829</t>
  </si>
  <si>
    <t>99.5938673146148</t>
  </si>
  <si>
    <t>51.7789137729302</t>
  </si>
  <si>
    <t>11.955022775378</t>
  </si>
  <si>
    <t>0.384589144348452</t>
  </si>
  <si>
    <t>58.3904941684665</t>
  </si>
  <si>
    <t>2.62355556803456</t>
  </si>
  <si>
    <t>0.857806692764579</t>
  </si>
  <si>
    <t>246.756939020878</t>
  </si>
  <si>
    <t>111.512681848956</t>
  </si>
  <si>
    <t>74.6961534557235</t>
  </si>
  <si>
    <t>4.99593214902808</t>
  </si>
  <si>
    <t>688.40539236861</t>
  </si>
  <si>
    <t>82.1097554355651</t>
  </si>
  <si>
    <t>122.193031475522</t>
  </si>
  <si>
    <t>68.0152383729302</t>
  </si>
  <si>
    <t>15.4628404582073</t>
  </si>
  <si>
    <t>54.0113622030238</t>
  </si>
  <si>
    <t>0.180080185529158</t>
  </si>
  <si>
    <t>34.1610638804896</t>
  </si>
  <si>
    <t>5.89598159467243</t>
  </si>
  <si>
    <t>1.10212169618431</t>
  </si>
  <si>
    <t>85.9141840532757</t>
  </si>
  <si>
    <t>6.85868911774658</t>
  </si>
  <si>
    <t>5.19758739020878</t>
  </si>
  <si>
    <t>82.6690325773938</t>
  </si>
  <si>
    <t>0.53319547699784</t>
  </si>
  <si>
    <t>0.4234550637509</t>
  </si>
  <si>
    <t>1.16651377897768</t>
  </si>
  <si>
    <t>0.052003870950324</t>
  </si>
  <si>
    <t>4.71743354931605</t>
  </si>
  <si>
    <t>222.748549570914</t>
  </si>
  <si>
    <t>14.9767554391649</t>
  </si>
  <si>
    <t>179.731683909287</t>
  </si>
  <si>
    <t>146.209425773938</t>
  </si>
  <si>
    <t>958.828440964723</t>
  </si>
  <si>
    <t>179.222094942405</t>
  </si>
  <si>
    <t>52.0436487041037</t>
  </si>
  <si>
    <t>48.9559870410367</t>
  </si>
  <si>
    <t>23.4940180921526</t>
  </si>
  <si>
    <t>50.0034734701224</t>
  </si>
  <si>
    <t>586.127028077754</t>
  </si>
  <si>
    <t>71.0977439884809</t>
  </si>
  <si>
    <t>45.0001510799136</t>
  </si>
  <si>
    <t>100.213576133909</t>
  </si>
  <si>
    <t>53.8150180076674</t>
  </si>
  <si>
    <t>12.0388950575954</t>
  </si>
  <si>
    <t>0.389958037077034</t>
  </si>
  <si>
    <t>64.4271821454284</t>
  </si>
  <si>
    <t>2.72844055831533</t>
  </si>
  <si>
    <t>0.875169436573074</t>
  </si>
  <si>
    <t>247.820390280778</t>
  </si>
  <si>
    <t>118.038156664831</t>
  </si>
  <si>
    <t>75.1377456083513</t>
  </si>
  <si>
    <t>5.01264975881929</t>
  </si>
  <si>
    <t>720.419446364291</t>
  </si>
  <si>
    <t>82.720889812815</t>
  </si>
  <si>
    <t>123.240181435925</t>
  </si>
  <si>
    <t>16.9417684962563</t>
  </si>
  <si>
    <t>58.1276080633549</t>
  </si>
  <si>
    <t>0.216608570914327</t>
  </si>
  <si>
    <t>39.5017002159827</t>
  </si>
  <si>
    <t>6.02593651907847</t>
  </si>
  <si>
    <t>1.19796737565155</t>
  </si>
  <si>
    <t>87.6324785097192</t>
  </si>
  <si>
    <t>8.33427200284377</t>
  </si>
  <si>
    <t>5.45542184305256</t>
  </si>
  <si>
    <t>91.5284233981282</t>
  </si>
  <si>
    <t>0.521954641828654</t>
  </si>
  <si>
    <t>0.443830424946004</t>
  </si>
  <si>
    <t>1.16666967386609</t>
  </si>
  <si>
    <t>0.153841504391649</t>
  </si>
  <si>
    <t>4.76537433765299</t>
  </si>
  <si>
    <t>222.548527684305</t>
  </si>
  <si>
    <t>15.002457962563</t>
  </si>
  <si>
    <t>179.814679733621</t>
  </si>
  <si>
    <t>146.068413570914</t>
  </si>
  <si>
    <t>959.352315694744</t>
  </si>
  <si>
    <t>179.487226206623</t>
  </si>
  <si>
    <t>52.4096584953204</t>
  </si>
  <si>
    <t>49.4983166666667</t>
  </si>
  <si>
    <t>23.5184154175666</t>
  </si>
  <si>
    <t>51.8253494240461</t>
  </si>
  <si>
    <t>588.240184665227</t>
  </si>
  <si>
    <t>71.6140199064075</t>
  </si>
  <si>
    <t>46.6360355291577</t>
  </si>
  <si>
    <t>101.094905795536</t>
  </si>
  <si>
    <t>55.8499364972282</t>
  </si>
  <si>
    <t>12.1119822714183</t>
  </si>
  <si>
    <t>0.395326929805616</t>
  </si>
  <si>
    <t>70.4641562634989</t>
  </si>
  <si>
    <t>2.83332554823614</t>
  </si>
  <si>
    <t>0.892113380525558</t>
  </si>
  <si>
    <t>248.48738174946</t>
  </si>
  <si>
    <t>124.55237714982</t>
  </si>
  <si>
    <t>5.02532778257739</t>
  </si>
  <si>
    <t>751.285721382289</t>
  </si>
  <si>
    <t>83.3320241540677</t>
  </si>
  <si>
    <t>124.230314765659</t>
  </si>
  <si>
    <t>78.9380011519078</t>
  </si>
  <si>
    <t>17.7829227453564</t>
  </si>
  <si>
    <t>62.250052411807</t>
  </si>
  <si>
    <t>0.231235936141109</t>
  </si>
  <si>
    <t>44.874669150468</t>
  </si>
  <si>
    <t>6.09167001079914</t>
  </si>
  <si>
    <t>1.2864207149748</t>
  </si>
  <si>
    <t>89.2554904967603</t>
  </si>
  <si>
    <t>9.89637065863931</t>
  </si>
  <si>
    <t>5.69965451403888</t>
  </si>
  <si>
    <t>99.5180281857451</t>
  </si>
  <si>
    <t>0.610967414614831</t>
  </si>
  <si>
    <t>0.461408387437005</t>
  </si>
  <si>
    <t>1.20667000467963</t>
  </si>
  <si>
    <t>0.252746117343413</t>
  </si>
  <si>
    <t>4.80094687544996</t>
  </si>
  <si>
    <t>222.337353688265</t>
  </si>
  <si>
    <t>15.0664238768898</t>
  </si>
  <si>
    <t>179.929391972642</t>
  </si>
  <si>
    <t>145.797427429806</t>
  </si>
  <si>
    <t>959.601314614831</t>
  </si>
  <si>
    <t>179.629869111231</t>
  </si>
  <si>
    <t>52.7290682865371</t>
  </si>
  <si>
    <t>49.9517405327574</t>
  </si>
  <si>
    <t>23.4406410367171</t>
  </si>
  <si>
    <t>53.5834712383009</t>
  </si>
  <si>
    <t>589.642115910727</t>
  </si>
  <si>
    <t>72.1197751979842</t>
  </si>
  <si>
    <t>48.1683124658027</t>
  </si>
  <si>
    <t>102.059430453564</t>
  </si>
  <si>
    <t>57.8623644901008</t>
  </si>
  <si>
    <t>12.1967229733621</t>
  </si>
  <si>
    <t>0.400695822534197</t>
  </si>
  <si>
    <t>76.8851821454284</t>
  </si>
  <si>
    <t>2.93821053851692</t>
  </si>
  <si>
    <t>0.909055968070554</t>
  </si>
  <si>
    <t>248.938684737221</t>
  </si>
  <si>
    <t>131.086286795392</t>
  </si>
  <si>
    <t>75.6021315334773</t>
  </si>
  <si>
    <t>5.01533580633549</t>
  </si>
  <si>
    <t>780.94123362131</t>
  </si>
  <si>
    <t>83.9431584953204</t>
  </si>
  <si>
    <t>125.198711821094</t>
  </si>
  <si>
    <t>84.3338739380849</t>
  </si>
  <si>
    <t>18.6556923905328</t>
  </si>
  <si>
    <t>66.3558306695464</t>
  </si>
  <si>
    <t>0.249459384017279</t>
  </si>
  <si>
    <t>50.2596191144708</t>
  </si>
  <si>
    <t>6.16764526277898</t>
  </si>
  <si>
    <t>1.35739120730022</t>
  </si>
  <si>
    <t>90.8081845572354</t>
  </si>
  <si>
    <t>11.5414512240821</t>
  </si>
  <si>
    <t>5.96379043916487</t>
  </si>
  <si>
    <t>107.257692728582</t>
  </si>
  <si>
    <t>0.665695142908567</t>
  </si>
  <si>
    <t>0.478016207307415</t>
  </si>
  <si>
    <t>0.00152477417206623</t>
  </si>
  <si>
    <t>0.024670626349892</t>
  </si>
  <si>
    <t>1.26573967386609</t>
  </si>
  <si>
    <t>0.465078043034557</t>
  </si>
  <si>
    <t>4.81862005759539</t>
  </si>
  <si>
    <t>221.919664924766</t>
  </si>
  <si>
    <t>15.0779267062635</t>
  </si>
  <si>
    <t>180.055619078474</t>
  </si>
  <si>
    <t>145.362642008639</t>
  </si>
  <si>
    <t>959.76881425486</t>
  </si>
  <si>
    <t>179.758709836213</t>
  </si>
  <si>
    <t>53.0165917206623</t>
  </si>
  <si>
    <t>50.4014195824334</t>
  </si>
  <si>
    <t>23.3792212922966</t>
  </si>
  <si>
    <t>55.3504388768898</t>
  </si>
  <si>
    <t>590.588419366451</t>
  </si>
  <si>
    <t>72.5335285457163</t>
  </si>
  <si>
    <t>49.7522488696904</t>
  </si>
  <si>
    <t>102.868390568754</t>
  </si>
  <si>
    <t>59.8758912590353</t>
  </si>
  <si>
    <t>12.2796958855292</t>
  </si>
  <si>
    <t>0.406064715262779</t>
  </si>
  <si>
    <t>82.486547912167</t>
  </si>
  <si>
    <t>3.04309552843772</t>
  </si>
  <si>
    <t>0.925944647480202</t>
  </si>
  <si>
    <t>249.407219798416</t>
  </si>
  <si>
    <t>137.599891618107</t>
  </si>
  <si>
    <t>75.8312710583153</t>
  </si>
  <si>
    <t>5.01858478401728</t>
  </si>
  <si>
    <t>810.922875089993</t>
  </si>
  <si>
    <t>84.5542928365731</t>
  </si>
  <si>
    <t>126.13046075198</t>
  </si>
  <si>
    <t>89.7093321814255</t>
  </si>
  <si>
    <t>19.4260956962203</t>
  </si>
  <si>
    <t>70.4579531317494</t>
  </si>
  <si>
    <t>0.261385956695464</t>
  </si>
  <si>
    <t>55.6465738660907</t>
  </si>
  <si>
    <t>6.23250579193664</t>
  </si>
  <si>
    <t>1.42927163037437</t>
  </si>
  <si>
    <t>91.9332592512599</t>
  </si>
  <si>
    <t>13.8059509324694</t>
  </si>
  <si>
    <t>6.1353358675306</t>
  </si>
  <si>
    <t>113.983549388049</t>
  </si>
  <si>
    <t>0.101511879049676</t>
  </si>
  <si>
    <t>0.00154427645788337</t>
  </si>
  <si>
    <t>0.499895247660187</t>
  </si>
  <si>
    <t>0.00183099708423326</t>
  </si>
  <si>
    <t>0.00402915766738661</t>
  </si>
  <si>
    <t>1.25122340388769</t>
  </si>
  <si>
    <t>0.445854075485961</t>
  </si>
  <si>
    <t>4.86345917926566</t>
  </si>
  <si>
    <t>222.313070860331</t>
  </si>
  <si>
    <t>15.0584510907127</t>
  </si>
  <si>
    <t>180.193262383009</t>
  </si>
  <si>
    <t>145.180802591793</t>
  </si>
  <si>
    <t>960.110429445644</t>
  </si>
  <si>
    <t>179.682051986321</t>
  </si>
  <si>
    <t>53.3216867530598</t>
  </si>
  <si>
    <t>51.0294348452124</t>
  </si>
  <si>
    <t>23.4460814110871</t>
  </si>
  <si>
    <t>57.0771379049676</t>
  </si>
  <si>
    <t>590.640235061195</t>
  </si>
  <si>
    <t>72.6824650467963</t>
  </si>
  <si>
    <t>51.6309409539237</t>
  </si>
  <si>
    <t>103.627631713463</t>
  </si>
  <si>
    <t>59.8964302979122</t>
  </si>
  <si>
    <t>12.2379352555796</t>
  </si>
  <si>
    <t>0.411433607991361</t>
  </si>
  <si>
    <t>88.1360975521958</t>
  </si>
  <si>
    <t>3.1479805187185</t>
  </si>
  <si>
    <t>1.27902239532037</t>
  </si>
  <si>
    <t>249.984440676746</t>
  </si>
  <si>
    <t>144.170959931641</t>
  </si>
  <si>
    <t>76.0389932325414</t>
  </si>
  <si>
    <t>5.02861185025198</t>
  </si>
  <si>
    <t>841.971228941685</t>
  </si>
  <si>
    <t>85.1654272138229</t>
  </si>
  <si>
    <t>127.41517413067</t>
  </si>
  <si>
    <t>95.1348683225342</t>
  </si>
  <si>
    <t>20.2467314612671</t>
  </si>
  <si>
    <t>74.5644924406048</t>
  </si>
  <si>
    <t>0.276225887796976</t>
  </si>
  <si>
    <t>60.8075478401728</t>
  </si>
  <si>
    <t>6.27742862850972</t>
  </si>
  <si>
    <t>1.47254258732541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</si>
</sst>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8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.2"/>
      <color rgb="FF212529"/>
      <name val="Segoe UI"/>
      <charset val="134"/>
    </font>
    <font>
      <sz val="10.2"/>
      <color rgb="FF000000"/>
      <name val="Segoe UI"/>
      <charset val="134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sz val="10"/>
      <name val="Arial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b/>
      <sz val="9"/>
      <name val="Times New Roman"/>
      <charset val="134"/>
    </font>
    <font>
      <b/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  <font>
      <sz val="9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CAC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3" fillId="10" borderId="7" applyNumberFormat="0" applyAlignment="0" applyProtection="0">
      <alignment vertical="center"/>
    </xf>
    <xf numFmtId="0" fontId="24" fillId="11" borderId="9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0" fillId="0" borderId="0"/>
    <xf numFmtId="0" fontId="6" fillId="0" borderId="0"/>
  </cellStyleXfs>
  <cellXfs count="38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0" fillId="0" borderId="0" xfId="0" applyFill="1" applyAlignment="1">
      <alignment vertical="center"/>
    </xf>
    <xf numFmtId="0" fontId="3" fillId="0" borderId="0" xfId="0" applyFont="1" applyAlignment="1">
      <alignment horizontal="center" indent="1"/>
    </xf>
    <xf numFmtId="0" fontId="4" fillId="0" borderId="0" xfId="0" applyFont="1" applyFill="1" applyAlignment="1"/>
    <xf numFmtId="0" fontId="5" fillId="0" borderId="0" xfId="0" applyFont="1" applyFill="1" applyAlignment="1">
      <alignment horizontal="center"/>
    </xf>
    <xf numFmtId="0" fontId="5" fillId="2" borderId="1" xfId="0" applyFont="1" applyFill="1" applyBorder="1" applyAlignment="1"/>
    <xf numFmtId="0" fontId="5" fillId="3" borderId="1" xfId="0" applyFont="1" applyFill="1" applyBorder="1" applyAlignment="1"/>
    <xf numFmtId="0" fontId="6" fillId="2" borderId="1" xfId="0" applyFont="1" applyFill="1" applyBorder="1" applyAlignment="1"/>
    <xf numFmtId="0" fontId="7" fillId="0" borderId="0" xfId="0" applyFont="1"/>
    <xf numFmtId="0" fontId="5" fillId="2" borderId="2" xfId="50" applyFont="1" applyFill="1" applyBorder="1" applyAlignment="1">
      <alignment horizontal="right" vertical="center"/>
    </xf>
    <xf numFmtId="0" fontId="0" fillId="0" borderId="0" xfId="49"/>
    <xf numFmtId="0" fontId="8" fillId="0" borderId="0" xfId="0" applyFont="1"/>
    <xf numFmtId="0" fontId="0" fillId="0" borderId="0" xfId="49" applyFont="1"/>
    <xf numFmtId="0" fontId="6" fillId="4" borderId="0" xfId="0" applyNumberFormat="1" applyFont="1" applyFill="1" applyBorder="1" applyAlignment="1" applyProtection="1"/>
    <xf numFmtId="0" fontId="9" fillId="0" borderId="0" xfId="0" applyFont="1"/>
    <xf numFmtId="0" fontId="10" fillId="0" borderId="0" xfId="0" applyFont="1" applyFill="1" applyBorder="1" applyAlignment="1"/>
    <xf numFmtId="0" fontId="6" fillId="0" borderId="0" xfId="0" applyNumberFormat="1" applyFont="1" applyFill="1" applyBorder="1" applyAlignment="1" applyProtection="1"/>
    <xf numFmtId="0" fontId="8" fillId="5" borderId="3" xfId="0" applyFont="1" applyFill="1" applyBorder="1" applyAlignment="1">
      <alignment horizontal="center" wrapText="1"/>
    </xf>
    <xf numFmtId="0" fontId="6" fillId="0" borderId="2" xfId="50" applyFont="1" applyFill="1" applyBorder="1" applyAlignment="1">
      <alignment horizontal="right" vertical="center"/>
    </xf>
    <xf numFmtId="0" fontId="0" fillId="0" borderId="0" xfId="0" applyFill="1" applyBorder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0" fillId="6" borderId="0" xfId="0" applyFill="1"/>
    <xf numFmtId="0" fontId="0" fillId="0" borderId="0" xfId="0" applyBorder="1"/>
    <xf numFmtId="0" fontId="6" fillId="0" borderId="0" xfId="0" applyFont="1" applyFill="1" applyAlignment="1">
      <alignment vertical="center"/>
    </xf>
    <xf numFmtId="0" fontId="0" fillId="6" borderId="0" xfId="0" applyFont="1" applyFill="1" applyAlignment="1"/>
    <xf numFmtId="0" fontId="5" fillId="0" borderId="2" xfId="0" applyNumberFormat="1" applyFont="1" applyFill="1" applyBorder="1" applyAlignment="1" applyProtection="1">
      <alignment horizontal="right" vertical="center"/>
    </xf>
    <xf numFmtId="0" fontId="10" fillId="0" borderId="0" xfId="0" applyNumberFormat="1" applyFont="1" applyFill="1" applyBorder="1" applyAlignment="1" applyProtection="1"/>
    <xf numFmtId="0" fontId="9" fillId="7" borderId="0" xfId="0" applyFont="1" applyFill="1"/>
    <xf numFmtId="0" fontId="11" fillId="0" borderId="0" xfId="0" applyFont="1" applyFill="1" applyBorder="1" applyAlignment="1"/>
    <xf numFmtId="0" fontId="1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0" xfId="0" applyFill="1" applyAlignment="1" quotePrefix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35</xdr:col>
      <xdr:colOff>424745</xdr:colOff>
      <xdr:row>19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401800" y="2035175"/>
          <a:ext cx="16927830" cy="1485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7"/>
  <sheetViews>
    <sheetView workbookViewId="0">
      <selection activeCell="G113" sqref="G113"/>
    </sheetView>
  </sheetViews>
  <sheetFormatPr defaultColWidth="8.72727272727273" defaultRowHeight="14.5"/>
  <cols>
    <col min="1" max="1" width="60.5454545454545" customWidth="1"/>
    <col min="3" max="3" width="15.2727272727273" customWidth="1"/>
    <col min="4" max="4" width="11.3636363636364" customWidth="1"/>
    <col min="5" max="5" width="13.5454545454545" customWidth="1"/>
    <col min="6" max="6" width="18.7272727272727" customWidth="1"/>
    <col min="10" max="11" width="12.8181818181818"/>
    <col min="15" max="15" width="61.7272727272727" customWidth="1"/>
  </cols>
  <sheetData>
    <row r="1" spans="10:10">
      <c r="J1" s="26" t="s">
        <v>0</v>
      </c>
    </row>
    <row r="2" spans="10:10">
      <c r="J2" s="26" t="s">
        <v>1</v>
      </c>
    </row>
    <row r="5" spans="1:6">
      <c r="A5" s="6" t="s">
        <v>2</v>
      </c>
      <c r="B5" s="1"/>
      <c r="C5" s="1"/>
      <c r="D5" s="1"/>
      <c r="E5" s="1"/>
      <c r="F5" s="7"/>
    </row>
    <row r="6" ht="15.25" spans="1:7">
      <c r="A6" s="8" t="s">
        <v>3</v>
      </c>
      <c r="B6" s="8" t="s">
        <v>4</v>
      </c>
      <c r="C6" s="8" t="s">
        <v>5</v>
      </c>
      <c r="D6" s="8" t="s">
        <v>6</v>
      </c>
      <c r="E6" s="9" t="s">
        <v>7</v>
      </c>
      <c r="F6" s="10" t="s">
        <v>8</v>
      </c>
      <c r="G6" s="11" t="s">
        <v>9</v>
      </c>
    </row>
    <row r="7" spans="1:13">
      <c r="A7" s="1"/>
      <c r="B7" s="1"/>
      <c r="C7" s="12" t="s">
        <v>10</v>
      </c>
      <c r="D7" s="1">
        <v>2050</v>
      </c>
      <c r="E7" s="1" t="s">
        <v>11</v>
      </c>
      <c r="F7" s="13" t="s">
        <v>12</v>
      </c>
      <c r="G7" s="14" t="s">
        <v>13</v>
      </c>
      <c r="J7">
        <f>64/90</f>
        <v>0.711111111111111</v>
      </c>
      <c r="K7" s="1">
        <f>2100/1.229</f>
        <v>1708.70626525631</v>
      </c>
      <c r="L7" s="1" t="e">
        <f>#REF!</f>
        <v>#REF!</v>
      </c>
      <c r="M7" t="s">
        <v>14</v>
      </c>
    </row>
    <row r="8" spans="1:12">
      <c r="A8" s="1"/>
      <c r="B8" s="1"/>
      <c r="C8" s="12" t="s">
        <v>15</v>
      </c>
      <c r="D8" s="1"/>
      <c r="E8" s="1" t="str">
        <f t="shared" ref="E8:E18" si="0">E7</f>
        <v>*0.7111</v>
      </c>
      <c r="F8" s="13" t="s">
        <v>16</v>
      </c>
      <c r="G8" s="14" t="s">
        <v>13</v>
      </c>
      <c r="J8">
        <f t="shared" ref="J8:J18" si="1">64/90</f>
        <v>0.711111111111111</v>
      </c>
      <c r="K8" s="1">
        <f>2100/1.229</f>
        <v>1708.70626525631</v>
      </c>
      <c r="L8" s="1" t="e">
        <f>#REF!</f>
        <v>#REF!</v>
      </c>
    </row>
    <row r="9" spans="1:12">
      <c r="A9" s="1"/>
      <c r="B9" s="1"/>
      <c r="C9" s="12" t="s">
        <v>15</v>
      </c>
      <c r="D9" s="1"/>
      <c r="E9" s="1" t="str">
        <f t="shared" si="0"/>
        <v>*0.7111</v>
      </c>
      <c r="F9" s="13" t="s">
        <v>17</v>
      </c>
      <c r="G9" s="14" t="s">
        <v>13</v>
      </c>
      <c r="J9">
        <f t="shared" si="1"/>
        <v>0.711111111111111</v>
      </c>
      <c r="K9" s="1">
        <f>K8</f>
        <v>1708.70626525631</v>
      </c>
      <c r="L9" s="1" t="e">
        <f>#REF!</f>
        <v>#REF!</v>
      </c>
    </row>
    <row r="10" spans="1:12">
      <c r="A10" s="1"/>
      <c r="B10" s="1"/>
      <c r="C10" s="12" t="s">
        <v>10</v>
      </c>
      <c r="D10" s="1">
        <v>2050</v>
      </c>
      <c r="E10" s="1" t="str">
        <f t="shared" si="0"/>
        <v>*0.7111</v>
      </c>
      <c r="F10" s="13" t="s">
        <v>18</v>
      </c>
      <c r="G10" s="14" t="s">
        <v>13</v>
      </c>
      <c r="J10">
        <f t="shared" si="1"/>
        <v>0.711111111111111</v>
      </c>
      <c r="L10" s="1"/>
    </row>
    <row r="11" spans="1:10">
      <c r="A11" s="1"/>
      <c r="B11" s="1"/>
      <c r="C11" s="12" t="s">
        <v>10</v>
      </c>
      <c r="D11" s="1">
        <v>2050</v>
      </c>
      <c r="E11" s="1" t="str">
        <f t="shared" si="0"/>
        <v>*0.7111</v>
      </c>
      <c r="F11" s="13" t="s">
        <v>19</v>
      </c>
      <c r="G11" s="14" t="s">
        <v>13</v>
      </c>
      <c r="J11">
        <f t="shared" si="1"/>
        <v>0.711111111111111</v>
      </c>
    </row>
    <row r="12" spans="1:10">
      <c r="A12" s="1"/>
      <c r="B12" s="1"/>
      <c r="C12" s="12" t="s">
        <v>10</v>
      </c>
      <c r="D12" s="1">
        <v>2050</v>
      </c>
      <c r="E12" s="1" t="str">
        <f t="shared" si="0"/>
        <v>*0.7111</v>
      </c>
      <c r="F12" s="13" t="s">
        <v>20</v>
      </c>
      <c r="G12" s="14" t="s">
        <v>13</v>
      </c>
      <c r="J12">
        <f t="shared" si="1"/>
        <v>0.711111111111111</v>
      </c>
    </row>
    <row r="13" spans="1:10">
      <c r="A13" s="1"/>
      <c r="B13" s="1"/>
      <c r="C13" s="12" t="s">
        <v>10</v>
      </c>
      <c r="D13" s="1">
        <v>2050</v>
      </c>
      <c r="E13" s="1" t="str">
        <f t="shared" si="0"/>
        <v>*0.7111</v>
      </c>
      <c r="F13" s="15" t="s">
        <v>21</v>
      </c>
      <c r="G13" s="14" t="s">
        <v>13</v>
      </c>
      <c r="J13">
        <f t="shared" si="1"/>
        <v>0.711111111111111</v>
      </c>
    </row>
    <row r="14" spans="1:10">
      <c r="A14" s="1"/>
      <c r="B14" s="1"/>
      <c r="C14" s="12" t="s">
        <v>10</v>
      </c>
      <c r="D14" s="1">
        <v>2050</v>
      </c>
      <c r="E14" s="1" t="str">
        <f t="shared" si="0"/>
        <v>*0.7111</v>
      </c>
      <c r="F14" s="15" t="s">
        <v>22</v>
      </c>
      <c r="G14" s="14" t="s">
        <v>13</v>
      </c>
      <c r="J14">
        <f t="shared" si="1"/>
        <v>0.711111111111111</v>
      </c>
    </row>
    <row r="15" spans="1:10">
      <c r="A15" s="1"/>
      <c r="B15" s="1"/>
      <c r="C15" s="12" t="s">
        <v>10</v>
      </c>
      <c r="D15" s="1">
        <v>2050</v>
      </c>
      <c r="E15" s="1" t="str">
        <f t="shared" si="0"/>
        <v>*0.7111</v>
      </c>
      <c r="F15" s="15" t="s">
        <v>23</v>
      </c>
      <c r="G15" s="14" t="s">
        <v>13</v>
      </c>
      <c r="J15">
        <f t="shared" si="1"/>
        <v>0.711111111111111</v>
      </c>
    </row>
    <row r="16" spans="1:10">
      <c r="A16" s="1"/>
      <c r="B16" s="1"/>
      <c r="C16" s="12" t="s">
        <v>10</v>
      </c>
      <c r="D16" s="1">
        <v>2050</v>
      </c>
      <c r="E16" s="1" t="str">
        <f t="shared" si="0"/>
        <v>*0.7111</v>
      </c>
      <c r="F16" s="15" t="s">
        <v>24</v>
      </c>
      <c r="G16" s="14" t="s">
        <v>13</v>
      </c>
      <c r="J16">
        <f t="shared" si="1"/>
        <v>0.711111111111111</v>
      </c>
    </row>
    <row r="17" spans="3:10">
      <c r="C17" s="12" t="s">
        <v>10</v>
      </c>
      <c r="D17" s="1">
        <v>2050</v>
      </c>
      <c r="E17" s="1" t="str">
        <f t="shared" si="0"/>
        <v>*0.7111</v>
      </c>
      <c r="F17" s="15" t="s">
        <v>25</v>
      </c>
      <c r="G17" s="14" t="s">
        <v>13</v>
      </c>
      <c r="J17">
        <f t="shared" si="1"/>
        <v>0.711111111111111</v>
      </c>
    </row>
    <row r="18" spans="3:10">
      <c r="C18" s="12" t="s">
        <v>10</v>
      </c>
      <c r="D18" s="1">
        <v>2050</v>
      </c>
      <c r="E18" s="1" t="str">
        <f t="shared" si="0"/>
        <v>*0.7111</v>
      </c>
      <c r="F18" s="15" t="s">
        <v>26</v>
      </c>
      <c r="G18" s="14" t="s">
        <v>13</v>
      </c>
      <c r="J18">
        <f t="shared" si="1"/>
        <v>0.711111111111111</v>
      </c>
    </row>
    <row r="19" spans="3:10">
      <c r="C19" s="12" t="s">
        <v>10</v>
      </c>
      <c r="D19" s="1">
        <v>2030</v>
      </c>
      <c r="E19" s="1" t="s">
        <v>27</v>
      </c>
      <c r="F19" s="13" t="str">
        <f>F7</f>
        <v>TRA_Bus_*BEV01</v>
      </c>
      <c r="G19" s="14" t="s">
        <v>13</v>
      </c>
      <c r="J19">
        <f>72/95</f>
        <v>0.757894736842105</v>
      </c>
    </row>
    <row r="20" spans="3:10">
      <c r="C20" s="12" t="s">
        <v>15</v>
      </c>
      <c r="D20" s="1">
        <v>2030</v>
      </c>
      <c r="E20" s="1" t="str">
        <f t="shared" ref="E20:E30" si="2">E19</f>
        <v>*0.757895</v>
      </c>
      <c r="F20" s="13" t="str">
        <f>F8</f>
        <v>TRA_Bus_*PHEV01</v>
      </c>
      <c r="G20" s="14" t="s">
        <v>13</v>
      </c>
      <c r="J20">
        <f t="shared" ref="J20:J30" si="3">72/95</f>
        <v>0.757894736842105</v>
      </c>
    </row>
    <row r="21" spans="3:10">
      <c r="C21" s="12" t="s">
        <v>15</v>
      </c>
      <c r="D21" s="1">
        <v>2030</v>
      </c>
      <c r="E21" s="1" t="str">
        <f t="shared" si="2"/>
        <v>*0.757895</v>
      </c>
      <c r="F21" s="13" t="str">
        <f>F9</f>
        <v>TRA_Bus_*HEV01</v>
      </c>
      <c r="G21" s="14" t="s">
        <v>13</v>
      </c>
      <c r="J21">
        <f t="shared" si="3"/>
        <v>0.757894736842105</v>
      </c>
    </row>
    <row r="22" spans="3:10">
      <c r="C22" s="12" t="s">
        <v>10</v>
      </c>
      <c r="D22" s="1">
        <v>2030</v>
      </c>
      <c r="E22" s="1" t="str">
        <f t="shared" si="2"/>
        <v>*0.757895</v>
      </c>
      <c r="F22" s="13" t="s">
        <v>18</v>
      </c>
      <c r="G22" s="14" t="s">
        <v>13</v>
      </c>
      <c r="J22">
        <f t="shared" si="3"/>
        <v>0.757894736842105</v>
      </c>
    </row>
    <row r="23" spans="3:10">
      <c r="C23" s="12" t="s">
        <v>10</v>
      </c>
      <c r="D23" s="1">
        <v>2030</v>
      </c>
      <c r="E23" s="1" t="str">
        <f t="shared" si="2"/>
        <v>*0.757895</v>
      </c>
      <c r="F23" s="13" t="s">
        <v>19</v>
      </c>
      <c r="G23" s="14" t="s">
        <v>13</v>
      </c>
      <c r="J23">
        <f t="shared" si="3"/>
        <v>0.757894736842105</v>
      </c>
    </row>
    <row r="24" spans="3:10">
      <c r="C24" s="12" t="s">
        <v>10</v>
      </c>
      <c r="D24" s="1">
        <v>2030</v>
      </c>
      <c r="E24" s="1" t="str">
        <f t="shared" si="2"/>
        <v>*0.757895</v>
      </c>
      <c r="F24" s="13" t="s">
        <v>20</v>
      </c>
      <c r="G24" s="14" t="s">
        <v>13</v>
      </c>
      <c r="J24">
        <f t="shared" si="3"/>
        <v>0.757894736842105</v>
      </c>
    </row>
    <row r="25" spans="3:10">
      <c r="C25" s="12" t="s">
        <v>10</v>
      </c>
      <c r="D25" s="1">
        <v>2030</v>
      </c>
      <c r="E25" s="1" t="str">
        <f t="shared" si="2"/>
        <v>*0.757895</v>
      </c>
      <c r="F25" s="15" t="s">
        <v>21</v>
      </c>
      <c r="G25" s="14" t="s">
        <v>13</v>
      </c>
      <c r="J25">
        <f t="shared" si="3"/>
        <v>0.757894736842105</v>
      </c>
    </row>
    <row r="26" spans="3:10">
      <c r="C26" s="12" t="s">
        <v>10</v>
      </c>
      <c r="D26" s="1">
        <v>2030</v>
      </c>
      <c r="E26" s="1" t="str">
        <f t="shared" si="2"/>
        <v>*0.757895</v>
      </c>
      <c r="F26" s="15" t="s">
        <v>22</v>
      </c>
      <c r="G26" s="14" t="s">
        <v>13</v>
      </c>
      <c r="J26">
        <f t="shared" si="3"/>
        <v>0.757894736842105</v>
      </c>
    </row>
    <row r="27" spans="3:10">
      <c r="C27" s="12" t="s">
        <v>10</v>
      </c>
      <c r="D27" s="1">
        <v>2030</v>
      </c>
      <c r="E27" s="1" t="str">
        <f t="shared" si="2"/>
        <v>*0.757895</v>
      </c>
      <c r="F27" s="15" t="s">
        <v>23</v>
      </c>
      <c r="G27" s="14" t="s">
        <v>13</v>
      </c>
      <c r="J27">
        <f t="shared" si="3"/>
        <v>0.757894736842105</v>
      </c>
    </row>
    <row r="28" spans="3:10">
      <c r="C28" s="12" t="s">
        <v>10</v>
      </c>
      <c r="D28" s="1">
        <v>2030</v>
      </c>
      <c r="E28" s="1" t="str">
        <f t="shared" si="2"/>
        <v>*0.757895</v>
      </c>
      <c r="F28" s="15" t="s">
        <v>24</v>
      </c>
      <c r="G28" s="14" t="s">
        <v>13</v>
      </c>
      <c r="J28">
        <f t="shared" si="3"/>
        <v>0.757894736842105</v>
      </c>
    </row>
    <row r="29" spans="3:10">
      <c r="C29" s="12" t="s">
        <v>10</v>
      </c>
      <c r="D29" s="1">
        <v>2030</v>
      </c>
      <c r="E29" s="1" t="str">
        <f t="shared" si="2"/>
        <v>*0.757895</v>
      </c>
      <c r="F29" s="15" t="s">
        <v>25</v>
      </c>
      <c r="G29" s="14" t="s">
        <v>13</v>
      </c>
      <c r="J29">
        <f t="shared" si="3"/>
        <v>0.757894736842105</v>
      </c>
    </row>
    <row r="30" spans="3:10">
      <c r="C30" s="12" t="s">
        <v>10</v>
      </c>
      <c r="D30" s="1">
        <v>2030</v>
      </c>
      <c r="E30" s="1" t="str">
        <f t="shared" si="2"/>
        <v>*0.757895</v>
      </c>
      <c r="F30" s="15" t="s">
        <v>26</v>
      </c>
      <c r="G30" s="14" t="s">
        <v>13</v>
      </c>
      <c r="J30">
        <f t="shared" si="3"/>
        <v>0.757894736842105</v>
      </c>
    </row>
    <row r="31" spans="2:7">
      <c r="B31" s="1"/>
      <c r="C31" s="12" t="s">
        <v>15</v>
      </c>
      <c r="D31" s="1"/>
      <c r="F31" s="16"/>
      <c r="G31" s="17"/>
    </row>
    <row r="32" spans="2:7">
      <c r="B32" s="1"/>
      <c r="C32" s="12" t="s">
        <v>15</v>
      </c>
      <c r="D32" s="1"/>
      <c r="E32" s="1"/>
      <c r="F32" s="18"/>
      <c r="G32" s="17"/>
    </row>
    <row r="33" spans="2:7">
      <c r="B33" s="1"/>
      <c r="C33" s="12" t="s">
        <v>15</v>
      </c>
      <c r="D33" s="1"/>
      <c r="E33" s="1"/>
      <c r="F33" s="18"/>
      <c r="G33" s="17"/>
    </row>
    <row r="34" spans="2:7">
      <c r="B34" s="1"/>
      <c r="C34" s="12" t="s">
        <v>15</v>
      </c>
      <c r="D34" s="1"/>
      <c r="E34" s="1"/>
      <c r="F34" s="18"/>
      <c r="G34" s="17"/>
    </row>
    <row r="35" spans="2:6">
      <c r="B35" s="1"/>
      <c r="C35" s="12" t="s">
        <v>15</v>
      </c>
      <c r="D35" s="1"/>
      <c r="E35" s="1"/>
      <c r="F35" s="18"/>
    </row>
    <row r="36" ht="15.25" spans="2:6">
      <c r="B36" s="1"/>
      <c r="C36" s="12" t="s">
        <v>15</v>
      </c>
      <c r="D36" s="1"/>
      <c r="E36" s="1"/>
      <c r="F36" s="18"/>
    </row>
    <row r="37" ht="23.75" spans="2:10">
      <c r="B37" s="1"/>
      <c r="C37" s="12" t="s">
        <v>10</v>
      </c>
      <c r="D37" s="1">
        <v>2050</v>
      </c>
      <c r="E37" s="1" t="s">
        <v>28</v>
      </c>
      <c r="F37" s="19" t="s">
        <v>29</v>
      </c>
      <c r="G37" s="20" t="s">
        <v>30</v>
      </c>
      <c r="J37">
        <f t="shared" ref="J37" si="4">42/90</f>
        <v>0.466666666666667</v>
      </c>
    </row>
    <row r="38" spans="2:7">
      <c r="B38" s="1"/>
      <c r="C38" s="12" t="str">
        <f t="shared" ref="C38:G38" si="5">C37</f>
        <v>INVCOST</v>
      </c>
      <c r="D38" s="21">
        <f t="shared" si="5"/>
        <v>2050</v>
      </c>
      <c r="E38" s="21" t="str">
        <f t="shared" si="5"/>
        <v>*0.466667</v>
      </c>
      <c r="F38" s="18" t="s">
        <v>31</v>
      </c>
      <c r="G38" t="str">
        <f t="shared" si="5"/>
        <v>11_TECHS_Power</v>
      </c>
    </row>
    <row r="39" spans="2:6">
      <c r="B39" s="1"/>
      <c r="C39" s="12" t="s">
        <v>15</v>
      </c>
      <c r="D39" s="1"/>
      <c r="E39" s="1"/>
      <c r="F39" s="18"/>
    </row>
    <row r="40" spans="2:6">
      <c r="B40" s="1"/>
      <c r="C40" s="12" t="s">
        <v>15</v>
      </c>
      <c r="D40" s="1"/>
      <c r="E40" s="1"/>
      <c r="F40" s="18"/>
    </row>
    <row r="41" spans="3:6">
      <c r="C41" s="12" t="s">
        <v>15</v>
      </c>
      <c r="D41" s="1"/>
      <c r="E41" s="1"/>
      <c r="F41" s="18"/>
    </row>
    <row r="42" spans="1:6">
      <c r="A42" s="22"/>
      <c r="C42" s="12" t="s">
        <v>15</v>
      </c>
      <c r="D42" s="1"/>
      <c r="E42" s="1"/>
      <c r="F42" s="18"/>
    </row>
    <row r="43" spans="1:6">
      <c r="A43" s="23"/>
      <c r="C43" s="12" t="s">
        <v>15</v>
      </c>
      <c r="D43" s="1"/>
      <c r="E43" s="1"/>
      <c r="F43" s="18"/>
    </row>
    <row r="44" spans="1:6">
      <c r="A44" s="24"/>
      <c r="C44" s="12" t="s">
        <v>15</v>
      </c>
      <c r="D44" s="1"/>
      <c r="F44" s="16"/>
    </row>
    <row r="45" ht="15.25" spans="1:6">
      <c r="A45" s="25"/>
      <c r="C45" s="12" t="s">
        <v>15</v>
      </c>
      <c r="D45" s="1"/>
      <c r="F45" s="18"/>
    </row>
    <row r="46" ht="23.75" spans="1:10">
      <c r="A46" s="25"/>
      <c r="C46" s="12" t="s">
        <v>10</v>
      </c>
      <c r="D46" s="1">
        <v>2050</v>
      </c>
      <c r="E46" t="s">
        <v>32</v>
      </c>
      <c r="F46" s="16" t="s">
        <v>33</v>
      </c>
      <c r="G46" s="20" t="s">
        <v>30</v>
      </c>
      <c r="J46">
        <f>(1668/1900)/0.9</f>
        <v>0.975438596491228</v>
      </c>
    </row>
    <row r="47" spans="1:6">
      <c r="A47" s="25"/>
      <c r="C47" s="12" t="s">
        <v>15</v>
      </c>
      <c r="D47" s="1"/>
      <c r="F47" s="18"/>
    </row>
    <row r="48" ht="15.25" spans="1:6">
      <c r="A48" s="25"/>
      <c r="C48" s="12" t="s">
        <v>15</v>
      </c>
      <c r="D48" s="1"/>
      <c r="F48" s="18"/>
    </row>
    <row r="49" ht="23.75" spans="1:10">
      <c r="A49" s="25"/>
      <c r="B49" s="1"/>
      <c r="C49" s="12" t="s">
        <v>10</v>
      </c>
      <c r="D49" s="1">
        <v>2030</v>
      </c>
      <c r="E49" s="1" t="s">
        <v>34</v>
      </c>
      <c r="F49" s="16" t="str">
        <f>F37</f>
        <v>*PV*</v>
      </c>
      <c r="G49" s="20" t="s">
        <v>30</v>
      </c>
      <c r="J49">
        <f>(840/1400)/0.95</f>
        <v>0.631578947368421</v>
      </c>
    </row>
    <row r="50" spans="1:10">
      <c r="A50" s="25"/>
      <c r="B50" s="1"/>
      <c r="C50" s="12" t="s">
        <v>10</v>
      </c>
      <c r="D50" s="1">
        <v>2030</v>
      </c>
      <c r="E50" s="1" t="str">
        <f t="shared" ref="E50" si="6">E49</f>
        <v>*0.631579</v>
      </c>
      <c r="F50" s="16" t="str">
        <f>F38</f>
        <v>*CSP*</v>
      </c>
      <c r="G50" t="str">
        <f>G49</f>
        <v>11_TECHS_Power</v>
      </c>
      <c r="J50">
        <f t="shared" ref="J50" si="7">60/95</f>
        <v>0.631578947368421</v>
      </c>
    </row>
    <row r="51" spans="1:6">
      <c r="A51" s="25"/>
      <c r="B51" s="1"/>
      <c r="C51" s="12" t="s">
        <v>15</v>
      </c>
      <c r="D51" s="1"/>
      <c r="E51" s="1"/>
      <c r="F51" s="18"/>
    </row>
    <row r="52" spans="1:6">
      <c r="A52" s="25"/>
      <c r="B52" s="1"/>
      <c r="C52" s="12" t="s">
        <v>15</v>
      </c>
      <c r="D52" s="1"/>
      <c r="E52" s="1"/>
      <c r="F52" s="18"/>
    </row>
    <row r="53" spans="1:6">
      <c r="A53" s="25"/>
      <c r="B53" s="1"/>
      <c r="C53" s="12" t="s">
        <v>15</v>
      </c>
      <c r="D53" s="1"/>
      <c r="E53" s="1"/>
      <c r="F53" s="18"/>
    </row>
    <row r="54" ht="15.25" spans="1:6">
      <c r="A54" s="25"/>
      <c r="B54" s="1"/>
      <c r="C54" s="12" t="s">
        <v>15</v>
      </c>
      <c r="D54" s="1"/>
      <c r="E54" s="1"/>
      <c r="F54" s="18"/>
    </row>
    <row r="55" ht="23.75" spans="1:10">
      <c r="A55" s="22"/>
      <c r="B55" s="1"/>
      <c r="C55" s="12" t="s">
        <v>10</v>
      </c>
      <c r="D55" s="1">
        <v>2030</v>
      </c>
      <c r="E55" s="1" t="s">
        <v>35</v>
      </c>
      <c r="F55" s="18" t="s">
        <v>36</v>
      </c>
      <c r="G55" s="20" t="s">
        <v>30</v>
      </c>
      <c r="J55">
        <f>(3005/3705)/0.95</f>
        <v>0.853753817742737</v>
      </c>
    </row>
    <row r="56" spans="1:10">
      <c r="A56" s="22"/>
      <c r="B56" s="1"/>
      <c r="C56" s="12" t="s">
        <v>10</v>
      </c>
      <c r="D56" s="1">
        <v>2050</v>
      </c>
      <c r="E56" s="1" t="s">
        <v>37</v>
      </c>
      <c r="F56" s="18" t="s">
        <v>36</v>
      </c>
      <c r="G56" t="str">
        <f>G55</f>
        <v>11_TECHS_Power</v>
      </c>
      <c r="J56">
        <f>0.68/0.9</f>
        <v>0.755555555555556</v>
      </c>
    </row>
    <row r="57" spans="1:6">
      <c r="A57" s="22"/>
      <c r="B57" s="1"/>
      <c r="C57" s="12" t="s">
        <v>15</v>
      </c>
      <c r="D57" s="1"/>
      <c r="E57" s="1"/>
      <c r="F57" s="18"/>
    </row>
    <row r="58" spans="1:6">
      <c r="A58" s="22"/>
      <c r="B58" s="1"/>
      <c r="C58" s="12" t="s">
        <v>15</v>
      </c>
      <c r="D58" s="1"/>
      <c r="E58" s="1"/>
      <c r="F58" s="18"/>
    </row>
    <row r="59" spans="1:6">
      <c r="A59" s="22"/>
      <c r="C59" s="12" t="s">
        <v>15</v>
      </c>
      <c r="D59" s="1"/>
      <c r="E59" s="1"/>
      <c r="F59" s="18"/>
    </row>
    <row r="60" spans="1:6">
      <c r="A60" s="22"/>
      <c r="C60" s="12" t="s">
        <v>15</v>
      </c>
      <c r="D60" s="1"/>
      <c r="E60" s="1"/>
      <c r="F60" s="18"/>
    </row>
    <row r="61" spans="1:6">
      <c r="A61" s="22"/>
      <c r="C61" s="12" t="s">
        <v>15</v>
      </c>
      <c r="D61" s="1"/>
      <c r="E61" s="1"/>
      <c r="F61" s="18"/>
    </row>
    <row r="62" spans="1:6">
      <c r="A62" s="22"/>
      <c r="C62" s="12" t="s">
        <v>15</v>
      </c>
      <c r="D62" s="1"/>
      <c r="F62" s="18"/>
    </row>
    <row r="63" spans="1:6">
      <c r="A63" s="22"/>
      <c r="C63" s="12" t="s">
        <v>15</v>
      </c>
      <c r="D63" s="1"/>
      <c r="F63" s="18"/>
    </row>
    <row r="64" spans="1:6">
      <c r="A64" s="22"/>
      <c r="C64" s="12" t="s">
        <v>15</v>
      </c>
      <c r="D64" s="1"/>
      <c r="F64" s="18"/>
    </row>
    <row r="65" spans="1:6">
      <c r="A65" s="22"/>
      <c r="C65" s="12" t="s">
        <v>15</v>
      </c>
      <c r="D65" s="1"/>
      <c r="F65" s="18"/>
    </row>
    <row r="66" spans="1:6">
      <c r="A66" s="22"/>
      <c r="C66" s="12" t="s">
        <v>15</v>
      </c>
      <c r="D66" s="1"/>
      <c r="F66" s="18"/>
    </row>
    <row r="67" spans="1:6">
      <c r="A67" s="25"/>
      <c r="B67" s="1"/>
      <c r="C67" s="12" t="s">
        <v>15</v>
      </c>
      <c r="D67" s="1"/>
      <c r="E67" s="1"/>
      <c r="F67" s="18"/>
    </row>
    <row r="68" spans="1:6">
      <c r="A68" s="24"/>
      <c r="B68" s="1"/>
      <c r="C68" s="12" t="s">
        <v>15</v>
      </c>
      <c r="D68" s="1"/>
      <c r="E68" s="1"/>
      <c r="F68" s="18"/>
    </row>
    <row r="69" spans="1:6">
      <c r="A69" s="22"/>
      <c r="B69" s="1"/>
      <c r="C69" s="12" t="s">
        <v>15</v>
      </c>
      <c r="D69" s="1"/>
      <c r="E69" s="1"/>
      <c r="F69" s="18"/>
    </row>
    <row r="70" spans="2:15">
      <c r="B70" s="1"/>
      <c r="C70" s="12" t="s">
        <v>10</v>
      </c>
      <c r="D70" s="1">
        <v>2030</v>
      </c>
      <c r="E70" s="1" t="s">
        <v>38</v>
      </c>
      <c r="F70" s="18" t="s">
        <v>39</v>
      </c>
      <c r="G70" t="s">
        <v>40</v>
      </c>
      <c r="K70">
        <f>0.82/0.95</f>
        <v>0.863157894736842</v>
      </c>
      <c r="O70" s="34" t="s">
        <v>41</v>
      </c>
    </row>
    <row r="71" spans="2:15">
      <c r="B71" s="1"/>
      <c r="C71" s="12" t="s">
        <v>10</v>
      </c>
      <c r="D71" s="1">
        <v>2050</v>
      </c>
      <c r="E71" s="1" t="s">
        <v>42</v>
      </c>
      <c r="F71" s="18" t="s">
        <v>39</v>
      </c>
      <c r="G71" t="str">
        <f t="shared" ref="G71:G77" si="8">G70</f>
        <v>15_TECHS_HYDROGEN</v>
      </c>
      <c r="K71">
        <f>0.75/0.9</f>
        <v>0.833333333333333</v>
      </c>
      <c r="O71" s="34"/>
    </row>
    <row r="72" spans="2:15">
      <c r="B72" s="1"/>
      <c r="C72" s="12" t="s">
        <v>10</v>
      </c>
      <c r="D72" s="1">
        <v>2030</v>
      </c>
      <c r="E72" s="1" t="s">
        <v>43</v>
      </c>
      <c r="F72" s="18" t="s">
        <v>44</v>
      </c>
      <c r="G72" t="str">
        <f t="shared" si="8"/>
        <v>15_TECHS_HYDROGEN</v>
      </c>
      <c r="K72">
        <f>0.75/0.95</f>
        <v>0.789473684210526</v>
      </c>
      <c r="O72" s="34" t="s">
        <v>45</v>
      </c>
    </row>
    <row r="73" spans="2:15">
      <c r="B73" s="1"/>
      <c r="C73" s="12" t="s">
        <v>10</v>
      </c>
      <c r="D73" s="1">
        <v>2050</v>
      </c>
      <c r="E73" s="1" t="s">
        <v>46</v>
      </c>
      <c r="F73" s="18" t="s">
        <v>44</v>
      </c>
      <c r="G73" t="str">
        <f t="shared" si="8"/>
        <v>15_TECHS_HYDROGEN</v>
      </c>
      <c r="K73">
        <f>0.6/0.9</f>
        <v>0.666666666666667</v>
      </c>
      <c r="O73" s="34"/>
    </row>
    <row r="74" spans="2:15">
      <c r="B74" s="1"/>
      <c r="C74" s="12" t="s">
        <v>10</v>
      </c>
      <c r="D74" s="1">
        <v>2030</v>
      </c>
      <c r="E74" s="1" t="str">
        <f>E72</f>
        <v>*0.78947368</v>
      </c>
      <c r="F74" s="18" t="s">
        <v>47</v>
      </c>
      <c r="G74" t="str">
        <f t="shared" si="8"/>
        <v>15_TECHS_HYDROGEN</v>
      </c>
      <c r="O74" s="35" t="s">
        <v>48</v>
      </c>
    </row>
    <row r="75" spans="2:15">
      <c r="B75" s="1"/>
      <c r="C75" s="12" t="s">
        <v>10</v>
      </c>
      <c r="D75" s="1">
        <v>2050</v>
      </c>
      <c r="E75" s="1" t="str">
        <f>E73</f>
        <v>*0.66666667</v>
      </c>
      <c r="F75" s="18" t="s">
        <v>47</v>
      </c>
      <c r="G75" t="str">
        <f t="shared" si="8"/>
        <v>15_TECHS_HYDROGEN</v>
      </c>
      <c r="O75" s="35"/>
    </row>
    <row r="76" spans="2:15">
      <c r="B76" s="1"/>
      <c r="C76" s="12" t="s">
        <v>10</v>
      </c>
      <c r="D76" s="1">
        <v>2030</v>
      </c>
      <c r="E76" s="1" t="s">
        <v>49</v>
      </c>
      <c r="F76" s="18" t="s">
        <v>50</v>
      </c>
      <c r="G76" t="str">
        <f t="shared" si="8"/>
        <v>15_TECHS_HYDROGEN</v>
      </c>
      <c r="K76">
        <f>0.26/0.95</f>
        <v>0.273684210526316</v>
      </c>
      <c r="O76" s="36" t="s">
        <v>51</v>
      </c>
    </row>
    <row r="77" spans="2:15">
      <c r="B77" s="1"/>
      <c r="C77" s="12" t="s">
        <v>10</v>
      </c>
      <c r="D77" s="1">
        <v>2050</v>
      </c>
      <c r="E77" s="1" t="s">
        <v>52</v>
      </c>
      <c r="F77" s="18" t="s">
        <v>50</v>
      </c>
      <c r="G77" t="str">
        <f t="shared" si="8"/>
        <v>15_TECHS_HYDROGEN</v>
      </c>
      <c r="K77">
        <f>0.18/0.9</f>
        <v>0.2</v>
      </c>
      <c r="O77" s="36"/>
    </row>
    <row r="78" spans="3:15">
      <c r="C78" s="12" t="s">
        <v>15</v>
      </c>
      <c r="D78" s="1"/>
      <c r="E78" s="1"/>
      <c r="F78" s="18"/>
      <c r="O78" s="22"/>
    </row>
    <row r="79" spans="3:15">
      <c r="C79" s="12" t="s">
        <v>15</v>
      </c>
      <c r="D79" s="1"/>
      <c r="E79" s="25"/>
      <c r="F79" s="18"/>
      <c r="O79" s="22"/>
    </row>
    <row r="80" spans="3:15">
      <c r="C80" s="12" t="s">
        <v>15</v>
      </c>
      <c r="D80" s="1"/>
      <c r="E80" s="27"/>
      <c r="F80" s="16"/>
      <c r="O80" s="22"/>
    </row>
    <row r="81" spans="3:15">
      <c r="C81" s="12" t="s">
        <v>15</v>
      </c>
      <c r="D81" s="1"/>
      <c r="E81" s="27"/>
      <c r="F81" s="18"/>
      <c r="O81" s="22"/>
    </row>
    <row r="82" spans="3:15">
      <c r="C82" s="12" t="s">
        <v>10</v>
      </c>
      <c r="D82" s="1">
        <v>2030</v>
      </c>
      <c r="E82" t="s">
        <v>53</v>
      </c>
      <c r="F82" s="16" t="s">
        <v>33</v>
      </c>
      <c r="G82" t="s">
        <v>30</v>
      </c>
      <c r="J82">
        <f>(1763/1900)/0.95</f>
        <v>0.976731301939058</v>
      </c>
      <c r="O82" s="22"/>
    </row>
    <row r="83" spans="3:15">
      <c r="C83" s="12" t="s">
        <v>15</v>
      </c>
      <c r="D83" s="1"/>
      <c r="F83" s="18"/>
      <c r="O83" s="22"/>
    </row>
    <row r="84" spans="3:15">
      <c r="C84" s="12" t="s">
        <v>15</v>
      </c>
      <c r="D84" s="1"/>
      <c r="F84" s="18"/>
      <c r="O84" s="22"/>
    </row>
    <row r="85" spans="2:15">
      <c r="B85" s="1"/>
      <c r="C85" s="12" t="s">
        <v>10</v>
      </c>
      <c r="D85" s="1">
        <v>2030</v>
      </c>
      <c r="E85" s="1" t="s">
        <v>54</v>
      </c>
      <c r="F85" s="28" t="s">
        <v>55</v>
      </c>
      <c r="J85">
        <f>57.37/40</f>
        <v>1.43425</v>
      </c>
      <c r="O85" s="22"/>
    </row>
    <row r="86" spans="2:15">
      <c r="B86" s="1"/>
      <c r="C86" s="12" t="s">
        <v>10</v>
      </c>
      <c r="D86" s="1">
        <v>2030</v>
      </c>
      <c r="E86" s="1" t="str">
        <f t="shared" ref="E86:E88" si="9">E85</f>
        <v>*1.43425</v>
      </c>
      <c r="F86" s="28" t="s">
        <v>56</v>
      </c>
      <c r="J86">
        <f t="shared" ref="J86:J89" si="10">57.37/40</f>
        <v>1.43425</v>
      </c>
      <c r="O86" s="22"/>
    </row>
    <row r="87" spans="2:15">
      <c r="B87" s="1"/>
      <c r="C87" s="12" t="s">
        <v>10</v>
      </c>
      <c r="D87" s="1">
        <v>2030</v>
      </c>
      <c r="E87" s="1" t="str">
        <f t="shared" si="9"/>
        <v>*1.43425</v>
      </c>
      <c r="F87" s="18" t="s">
        <v>57</v>
      </c>
      <c r="G87" s="14" t="s">
        <v>58</v>
      </c>
      <c r="J87">
        <f t="shared" si="10"/>
        <v>1.43425</v>
      </c>
      <c r="O87" s="22"/>
    </row>
    <row r="88" spans="2:15">
      <c r="B88" s="1"/>
      <c r="C88" s="12" t="s">
        <v>10</v>
      </c>
      <c r="D88" s="1">
        <v>2030</v>
      </c>
      <c r="E88" s="1" t="str">
        <f t="shared" si="9"/>
        <v>*1.43425</v>
      </c>
      <c r="F88" s="18" t="s">
        <v>59</v>
      </c>
      <c r="G88" t="str">
        <f t="shared" ref="G88:G94" si="11">G87</f>
        <v>14_TECHS_STORAGE</v>
      </c>
      <c r="J88">
        <f t="shared" si="10"/>
        <v>1.43425</v>
      </c>
      <c r="O88" s="22"/>
    </row>
    <row r="89" spans="2:15">
      <c r="B89" s="1"/>
      <c r="C89" s="12" t="s">
        <v>10</v>
      </c>
      <c r="D89" s="1">
        <v>2030</v>
      </c>
      <c r="E89" s="29" t="s">
        <v>60</v>
      </c>
      <c r="F89" s="18" t="s">
        <v>61</v>
      </c>
      <c r="G89" t="str">
        <f t="shared" si="11"/>
        <v>14_TECHS_STORAGE</v>
      </c>
      <c r="J89">
        <f t="shared" si="10"/>
        <v>1.43425</v>
      </c>
      <c r="O89" s="22"/>
    </row>
    <row r="90" spans="2:15">
      <c r="B90" s="1"/>
      <c r="C90" s="12" t="s">
        <v>10</v>
      </c>
      <c r="D90" s="1">
        <v>2050</v>
      </c>
      <c r="E90" s="1" t="s">
        <v>62</v>
      </c>
      <c r="F90" s="28" t="s">
        <v>55</v>
      </c>
      <c r="J90">
        <f>42/25</f>
        <v>1.68</v>
      </c>
      <c r="O90" s="22"/>
    </row>
    <row r="91" spans="2:15">
      <c r="B91" s="1"/>
      <c r="C91" s="12" t="s">
        <v>10</v>
      </c>
      <c r="D91" s="1">
        <v>2050</v>
      </c>
      <c r="E91" s="1" t="str">
        <f t="shared" ref="E91:E93" si="12">E90</f>
        <v>*1.68</v>
      </c>
      <c r="F91" s="28" t="s">
        <v>56</v>
      </c>
      <c r="J91">
        <f t="shared" ref="J91:J94" si="13">42/25</f>
        <v>1.68</v>
      </c>
      <c r="O91" s="22"/>
    </row>
    <row r="92" spans="2:15">
      <c r="B92" s="1"/>
      <c r="C92" s="12" t="s">
        <v>10</v>
      </c>
      <c r="D92" s="1">
        <v>2050</v>
      </c>
      <c r="E92" s="1" t="str">
        <f t="shared" si="12"/>
        <v>*1.68</v>
      </c>
      <c r="F92" s="18" t="s">
        <v>57</v>
      </c>
      <c r="G92" s="14" t="s">
        <v>58</v>
      </c>
      <c r="J92">
        <f t="shared" si="13"/>
        <v>1.68</v>
      </c>
      <c r="O92" s="25"/>
    </row>
    <row r="93" spans="2:15">
      <c r="B93" s="1"/>
      <c r="C93" s="12" t="s">
        <v>10</v>
      </c>
      <c r="D93" s="1">
        <v>2050</v>
      </c>
      <c r="E93" s="1" t="str">
        <f t="shared" si="12"/>
        <v>*1.68</v>
      </c>
      <c r="F93" s="18" t="s">
        <v>59</v>
      </c>
      <c r="G93" t="str">
        <f t="shared" si="11"/>
        <v>14_TECHS_STORAGE</v>
      </c>
      <c r="J93">
        <f t="shared" si="13"/>
        <v>1.68</v>
      </c>
      <c r="O93" s="24"/>
    </row>
    <row r="94" spans="2:15">
      <c r="B94" s="1"/>
      <c r="C94" s="12" t="s">
        <v>10</v>
      </c>
      <c r="D94" s="1">
        <v>2050</v>
      </c>
      <c r="E94" s="29" t="s">
        <v>60</v>
      </c>
      <c r="F94" s="18" t="s">
        <v>61</v>
      </c>
      <c r="G94" t="str">
        <f t="shared" si="11"/>
        <v>14_TECHS_STORAGE</v>
      </c>
      <c r="J94">
        <f t="shared" si="13"/>
        <v>1.68</v>
      </c>
      <c r="O94" s="22"/>
    </row>
    <row r="95" spans="3:15">
      <c r="C95" s="30" t="s">
        <v>10</v>
      </c>
      <c r="D95" s="31">
        <v>2050</v>
      </c>
      <c r="E95" s="31" t="s">
        <v>60</v>
      </c>
      <c r="F95" s="31" t="s">
        <v>63</v>
      </c>
      <c r="G95" s="14" t="s">
        <v>64</v>
      </c>
      <c r="I95" s="31"/>
      <c r="J95" s="31"/>
      <c r="K95" s="31"/>
      <c r="O95" s="22"/>
    </row>
    <row r="96" spans="3:15">
      <c r="C96" s="30" t="s">
        <v>10</v>
      </c>
      <c r="D96" s="31">
        <v>2035</v>
      </c>
      <c r="E96" s="31" t="s">
        <v>60</v>
      </c>
      <c r="F96" s="31" t="s">
        <v>63</v>
      </c>
      <c r="G96" t="str">
        <f>G95</f>
        <v>23_TECHS_CCUS</v>
      </c>
      <c r="I96" s="31"/>
      <c r="J96" s="31"/>
      <c r="K96" s="31"/>
      <c r="O96" s="22"/>
    </row>
    <row r="97" spans="3:15">
      <c r="C97" s="30" t="s">
        <v>10</v>
      </c>
      <c r="D97" s="31">
        <v>2050</v>
      </c>
      <c r="E97" s="31" t="s">
        <v>60</v>
      </c>
      <c r="F97" s="31" t="s">
        <v>65</v>
      </c>
      <c r="G97" t="str">
        <f>G96</f>
        <v>23_TECHS_CCUS</v>
      </c>
      <c r="I97" s="31"/>
      <c r="J97" s="31"/>
      <c r="K97" s="31">
        <f>20/16</f>
        <v>1.25</v>
      </c>
      <c r="O97" s="22"/>
    </row>
    <row r="98" spans="3:11">
      <c r="C98" s="30" t="s">
        <v>10</v>
      </c>
      <c r="D98" s="31">
        <v>2030</v>
      </c>
      <c r="E98" s="31" t="s">
        <v>60</v>
      </c>
      <c r="F98" s="31" t="s">
        <v>65</v>
      </c>
      <c r="G98" t="str">
        <f>G97</f>
        <v>23_TECHS_CCUS</v>
      </c>
      <c r="I98" s="31"/>
      <c r="J98" s="31"/>
      <c r="K98" s="31"/>
    </row>
    <row r="99" spans="3:15">
      <c r="C99" s="30" t="s">
        <v>10</v>
      </c>
      <c r="D99" s="31">
        <v>2050</v>
      </c>
      <c r="E99" t="s">
        <v>66</v>
      </c>
      <c r="F99" t="s">
        <v>67</v>
      </c>
      <c r="G99" s="32" t="s">
        <v>13</v>
      </c>
      <c r="O99" s="37" t="s">
        <v>68</v>
      </c>
    </row>
    <row r="100" spans="3:15">
      <c r="C100" s="30" t="s">
        <v>10</v>
      </c>
      <c r="D100" s="31">
        <v>2030</v>
      </c>
      <c r="E100" t="s">
        <v>69</v>
      </c>
      <c r="F100" t="s">
        <v>67</v>
      </c>
      <c r="G100" t="str">
        <f t="shared" ref="G100:G106" si="14">G99</f>
        <v>NewTechForOtherSec</v>
      </c>
      <c r="K100">
        <f>840/1400</f>
        <v>0.6</v>
      </c>
      <c r="O100" s="37"/>
    </row>
    <row r="101" spans="3:15">
      <c r="C101" s="30" t="s">
        <v>70</v>
      </c>
      <c r="D101" s="31">
        <v>2050</v>
      </c>
      <c r="E101">
        <v>1</v>
      </c>
      <c r="F101" t="s">
        <v>71</v>
      </c>
      <c r="G101" t="str">
        <f t="shared" si="14"/>
        <v>NewTechForOtherSec</v>
      </c>
      <c r="O101" s="37" t="s">
        <v>72</v>
      </c>
    </row>
    <row r="102" ht="15.25" spans="3:15">
      <c r="C102" s="30" t="s">
        <v>70</v>
      </c>
      <c r="D102" s="31">
        <v>2050</v>
      </c>
      <c r="E102" t="s">
        <v>73</v>
      </c>
      <c r="F102" t="s">
        <v>74</v>
      </c>
      <c r="G102" t="str">
        <f t="shared" si="14"/>
        <v>NewTechForOtherSec</v>
      </c>
      <c r="O102" s="37"/>
    </row>
    <row r="103" ht="23.75" spans="3:10">
      <c r="C103" s="12" t="s">
        <v>10</v>
      </c>
      <c r="D103" s="22">
        <v>2030</v>
      </c>
      <c r="E103" s="22" t="s">
        <v>75</v>
      </c>
      <c r="F103" s="33" t="s">
        <v>76</v>
      </c>
      <c r="G103" s="20" t="s">
        <v>30</v>
      </c>
      <c r="I103" s="22"/>
      <c r="J103" s="22">
        <f>(8348/9262)/0.95</f>
        <v>0.948754958006114</v>
      </c>
    </row>
    <row r="104" spans="3:10">
      <c r="C104" s="12" t="str">
        <f>C103</f>
        <v>INVCOST</v>
      </c>
      <c r="D104" s="22">
        <v>2050</v>
      </c>
      <c r="E104" s="22" t="s">
        <v>77</v>
      </c>
      <c r="F104" s="22" t="str">
        <f>F103</f>
        <v>ENCAN01</v>
      </c>
      <c r="G104" t="str">
        <f t="shared" si="14"/>
        <v>11_TECHS_Power</v>
      </c>
      <c r="I104" s="22"/>
      <c r="J104" s="22">
        <f>(6519/9262)/0.9</f>
        <v>0.782048513639963</v>
      </c>
    </row>
    <row r="105" spans="3:7">
      <c r="C105" s="12" t="s">
        <v>10</v>
      </c>
      <c r="D105" s="22">
        <v>2030</v>
      </c>
      <c r="E105" s="22" t="s">
        <v>75</v>
      </c>
      <c r="F105" s="33" t="s">
        <v>78</v>
      </c>
      <c r="G105" t="str">
        <f t="shared" si="14"/>
        <v>11_TECHS_Power</v>
      </c>
    </row>
    <row r="106" spans="3:11">
      <c r="C106" s="12" t="str">
        <f>C105</f>
        <v>INVCOST</v>
      </c>
      <c r="D106" s="22">
        <v>2050</v>
      </c>
      <c r="E106" s="22" t="s">
        <v>77</v>
      </c>
      <c r="F106" s="33" t="s">
        <v>78</v>
      </c>
      <c r="G106" t="str">
        <f t="shared" si="14"/>
        <v>11_TECHS_Power</v>
      </c>
      <c r="K106">
        <f>1763/1900</f>
        <v>0.927894736842105</v>
      </c>
    </row>
    <row r="125" spans="1:2">
      <c r="A125" s="1"/>
      <c r="B125" s="1"/>
    </row>
    <row r="126" ht="15.25" spans="1:2">
      <c r="A126" s="8"/>
      <c r="B126" s="8"/>
    </row>
    <row r="127" spans="11:11">
      <c r="K127">
        <f>1261/2198</f>
        <v>0.573703366696997</v>
      </c>
    </row>
  </sheetData>
  <mergeCells count="6">
    <mergeCell ref="O70:O71"/>
    <mergeCell ref="O72:O73"/>
    <mergeCell ref="O74:O75"/>
    <mergeCell ref="O76:O77"/>
    <mergeCell ref="O99:O100"/>
    <mergeCell ref="O101:O102"/>
  </mergeCell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8"/>
  <sheetViews>
    <sheetView tabSelected="1" workbookViewId="0">
      <selection activeCell="H7" sqref="H7"/>
    </sheetView>
  </sheetViews>
  <sheetFormatPr defaultColWidth="8.72727272727273" defaultRowHeight="14.5"/>
  <cols>
    <col min="6" max="6" width="10.3636363636364" customWidth="1"/>
  </cols>
  <sheetData>
    <row r="1" spans="1:12">
      <c r="A1" t="s">
        <v>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>
      <c r="B4" s="2"/>
      <c r="C4" s="1"/>
      <c r="D4" s="1"/>
      <c r="E4" s="2" t="s">
        <v>80</v>
      </c>
      <c r="F4" s="1"/>
      <c r="G4" s="1"/>
      <c r="H4" s="1"/>
      <c r="I4" s="1"/>
      <c r="J4" s="1"/>
      <c r="K4" s="1"/>
      <c r="L4" s="1"/>
    </row>
    <row r="5" spans="2:12">
      <c r="B5" s="1"/>
      <c r="C5" s="1"/>
      <c r="D5" s="1"/>
      <c r="E5" s="1" t="s">
        <v>81</v>
      </c>
      <c r="F5" s="1"/>
      <c r="G5" s="1"/>
      <c r="H5" s="1"/>
      <c r="I5" s="1"/>
      <c r="J5" s="1"/>
      <c r="K5" s="1"/>
      <c r="L5" s="1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1"/>
      <c r="C9" s="1"/>
      <c r="D9" s="1"/>
      <c r="E9" s="1"/>
      <c r="F9" s="1"/>
      <c r="G9" s="1"/>
      <c r="H9" s="1"/>
      <c r="I9" s="1"/>
      <c r="J9" s="1" t="s">
        <v>82</v>
      </c>
      <c r="K9" s="1"/>
      <c r="L9" s="1"/>
    </row>
    <row r="10" spans="2:18">
      <c r="B10" s="1"/>
      <c r="C10" s="1"/>
      <c r="D10" s="1"/>
      <c r="E10" s="1" t="s">
        <v>83</v>
      </c>
      <c r="F10" s="1" t="s">
        <v>84</v>
      </c>
      <c r="G10" s="1" t="s">
        <v>5</v>
      </c>
      <c r="H10" s="1" t="s">
        <v>4</v>
      </c>
      <c r="I10" s="1" t="s">
        <v>85</v>
      </c>
      <c r="J10" s="4" t="s">
        <v>6</v>
      </c>
      <c r="K10" s="1" t="s">
        <v>8</v>
      </c>
      <c r="L10" s="4" t="s">
        <v>86</v>
      </c>
      <c r="M10" s="4" t="s">
        <v>87</v>
      </c>
      <c r="N10" s="4" t="s">
        <v>88</v>
      </c>
      <c r="O10" s="4" t="s">
        <v>89</v>
      </c>
      <c r="P10" s="4" t="s">
        <v>90</v>
      </c>
      <c r="Q10" s="4" t="s">
        <v>91</v>
      </c>
      <c r="R10" s="4" t="s">
        <v>92</v>
      </c>
    </row>
    <row r="11" ht="16" spans="2:18">
      <c r="B11" s="1"/>
      <c r="C11" s="1"/>
      <c r="D11" s="3"/>
      <c r="E11" s="1" t="s">
        <v>93</v>
      </c>
      <c r="F11" s="1" t="s">
        <v>94</v>
      </c>
      <c r="G11" s="3" t="s">
        <v>95</v>
      </c>
      <c r="H11" s="1" t="s">
        <v>96</v>
      </c>
      <c r="I11" s="1">
        <v>1</v>
      </c>
      <c r="J11" s="4">
        <v>2005</v>
      </c>
      <c r="K11" s="5" t="s">
        <v>97</v>
      </c>
      <c r="L11" s="38" t="s">
        <v>98</v>
      </c>
      <c r="M11" s="4">
        <v>0</v>
      </c>
      <c r="N11" s="38" t="s">
        <v>99</v>
      </c>
      <c r="O11" s="38" t="s">
        <v>100</v>
      </c>
      <c r="P11" s="38" t="s">
        <v>101</v>
      </c>
      <c r="Q11" s="4">
        <v>0</v>
      </c>
      <c r="R11" s="38" t="s">
        <v>102</v>
      </c>
    </row>
    <row r="12" spans="6:18">
      <c r="F12" s="1" t="s">
        <v>94</v>
      </c>
      <c r="G12" t="str">
        <f t="shared" ref="D12:I12" si="0">G11</f>
        <v>ACT_BND</v>
      </c>
      <c r="H12" t="str">
        <f t="shared" si="0"/>
        <v>UP</v>
      </c>
      <c r="I12">
        <f t="shared" si="0"/>
        <v>1</v>
      </c>
      <c r="J12" s="4">
        <v>2005</v>
      </c>
      <c r="K12" s="4" t="s">
        <v>103</v>
      </c>
      <c r="L12" s="38" t="s">
        <v>104</v>
      </c>
      <c r="M12" s="38" t="s">
        <v>105</v>
      </c>
      <c r="N12" s="38" t="s">
        <v>106</v>
      </c>
      <c r="O12" s="38" t="s">
        <v>107</v>
      </c>
      <c r="P12" s="38" t="s">
        <v>108</v>
      </c>
      <c r="Q12" s="38" t="s">
        <v>109</v>
      </c>
      <c r="R12" s="38" t="s">
        <v>110</v>
      </c>
    </row>
    <row r="13" spans="6:18">
      <c r="F13" s="1" t="s">
        <v>94</v>
      </c>
      <c r="G13" t="str">
        <f t="shared" ref="G13:I13" si="1">G12</f>
        <v>ACT_BND</v>
      </c>
      <c r="H13" t="str">
        <f t="shared" si="1"/>
        <v>UP</v>
      </c>
      <c r="I13">
        <f t="shared" si="1"/>
        <v>1</v>
      </c>
      <c r="J13" s="4">
        <v>2005</v>
      </c>
      <c r="K13" s="4" t="s">
        <v>111</v>
      </c>
      <c r="L13" s="38" t="s">
        <v>112</v>
      </c>
      <c r="M13" s="38" t="s">
        <v>113</v>
      </c>
      <c r="N13" s="38" t="s">
        <v>114</v>
      </c>
      <c r="O13" s="38" t="s">
        <v>115</v>
      </c>
      <c r="P13" s="38" t="s">
        <v>116</v>
      </c>
      <c r="Q13" s="38" t="s">
        <v>117</v>
      </c>
      <c r="R13" s="38" t="s">
        <v>118</v>
      </c>
    </row>
    <row r="14" spans="6:18">
      <c r="F14" s="1" t="s">
        <v>94</v>
      </c>
      <c r="G14" t="str">
        <f t="shared" ref="G14:I14" si="2">G13</f>
        <v>ACT_BND</v>
      </c>
      <c r="H14" t="str">
        <f t="shared" si="2"/>
        <v>UP</v>
      </c>
      <c r="I14">
        <f t="shared" si="2"/>
        <v>1</v>
      </c>
      <c r="J14" s="4">
        <v>2005</v>
      </c>
      <c r="K14" s="4" t="s">
        <v>119</v>
      </c>
      <c r="L14" s="38" t="s">
        <v>120</v>
      </c>
      <c r="M14" s="38" t="s">
        <v>121</v>
      </c>
      <c r="N14" s="38" t="s">
        <v>122</v>
      </c>
      <c r="O14" s="38" t="s">
        <v>123</v>
      </c>
      <c r="P14" s="38" t="s">
        <v>124</v>
      </c>
      <c r="Q14" s="38" t="s">
        <v>125</v>
      </c>
      <c r="R14" s="38" t="s">
        <v>126</v>
      </c>
    </row>
    <row r="15" spans="6:18">
      <c r="F15" s="1" t="s">
        <v>94</v>
      </c>
      <c r="G15" t="str">
        <f t="shared" ref="G15:I15" si="3">G14</f>
        <v>ACT_BND</v>
      </c>
      <c r="H15" t="str">
        <f t="shared" si="3"/>
        <v>UP</v>
      </c>
      <c r="I15">
        <f t="shared" si="3"/>
        <v>1</v>
      </c>
      <c r="J15" s="4">
        <v>2005</v>
      </c>
      <c r="K15" s="4" t="s">
        <v>127</v>
      </c>
      <c r="L15" s="4">
        <v>0</v>
      </c>
      <c r="M15" s="4">
        <v>0</v>
      </c>
      <c r="N15" s="4">
        <v>0</v>
      </c>
      <c r="O15" s="4">
        <v>0</v>
      </c>
      <c r="P15" s="38" t="s">
        <v>128</v>
      </c>
      <c r="Q15" s="38" t="s">
        <v>129</v>
      </c>
      <c r="R15" s="38" t="s">
        <v>130</v>
      </c>
    </row>
    <row r="16" spans="6:18">
      <c r="F16" s="1" t="s">
        <v>94</v>
      </c>
      <c r="G16" t="str">
        <f t="shared" ref="G16:I16" si="4">G15</f>
        <v>ACT_BND</v>
      </c>
      <c r="H16" t="str">
        <f t="shared" si="4"/>
        <v>UP</v>
      </c>
      <c r="I16">
        <f t="shared" si="4"/>
        <v>1</v>
      </c>
      <c r="J16" s="4">
        <v>2005</v>
      </c>
      <c r="K16" s="4" t="s">
        <v>131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</row>
    <row r="17" spans="6:18">
      <c r="F17" s="1" t="s">
        <v>94</v>
      </c>
      <c r="G17" t="str">
        <f t="shared" ref="G17:I17" si="5">G16</f>
        <v>ACT_BND</v>
      </c>
      <c r="H17" t="str">
        <f t="shared" si="5"/>
        <v>UP</v>
      </c>
      <c r="I17">
        <f t="shared" si="5"/>
        <v>1</v>
      </c>
      <c r="J17" s="4">
        <v>2005</v>
      </c>
      <c r="K17" s="4" t="s">
        <v>132</v>
      </c>
      <c r="L17" s="38" t="s">
        <v>133</v>
      </c>
      <c r="M17" s="38" t="s">
        <v>134</v>
      </c>
      <c r="N17" s="38" t="s">
        <v>135</v>
      </c>
      <c r="O17" s="38" t="s">
        <v>136</v>
      </c>
      <c r="P17" s="38" t="s">
        <v>137</v>
      </c>
      <c r="Q17" s="38" t="s">
        <v>138</v>
      </c>
      <c r="R17" s="38" t="s">
        <v>139</v>
      </c>
    </row>
    <row r="18" spans="6:18">
      <c r="F18" s="1" t="s">
        <v>94</v>
      </c>
      <c r="G18" t="str">
        <f t="shared" ref="G18:I18" si="6">G17</f>
        <v>ACT_BND</v>
      </c>
      <c r="H18" t="str">
        <f t="shared" si="6"/>
        <v>UP</v>
      </c>
      <c r="I18">
        <f t="shared" si="6"/>
        <v>1</v>
      </c>
      <c r="J18" s="4">
        <v>2005</v>
      </c>
      <c r="K18" s="4" t="s">
        <v>140</v>
      </c>
      <c r="L18" s="38" t="s">
        <v>141</v>
      </c>
      <c r="M18" s="38" t="s">
        <v>142</v>
      </c>
      <c r="N18" s="4">
        <v>0</v>
      </c>
      <c r="O18" s="38" t="s">
        <v>143</v>
      </c>
      <c r="P18" s="38" t="s">
        <v>144</v>
      </c>
      <c r="Q18" s="38" t="s">
        <v>145</v>
      </c>
      <c r="R18" s="38" t="s">
        <v>146</v>
      </c>
    </row>
    <row r="19" spans="6:18">
      <c r="F19" s="1" t="s">
        <v>94</v>
      </c>
      <c r="G19" t="str">
        <f t="shared" ref="G19:I19" si="7">G18</f>
        <v>ACT_BND</v>
      </c>
      <c r="H19" t="str">
        <f t="shared" si="7"/>
        <v>UP</v>
      </c>
      <c r="I19">
        <f t="shared" si="7"/>
        <v>1</v>
      </c>
      <c r="J19" s="4">
        <v>2006</v>
      </c>
      <c r="K19" s="4" t="str">
        <f t="shared" ref="K19:K82" si="8">K11</f>
        <v>ELCCOH00</v>
      </c>
      <c r="L19" s="38" t="s">
        <v>147</v>
      </c>
      <c r="M19" s="4">
        <v>0</v>
      </c>
      <c r="N19" s="38" t="s">
        <v>148</v>
      </c>
      <c r="O19" s="38" t="s">
        <v>149</v>
      </c>
      <c r="P19" s="38" t="s">
        <v>150</v>
      </c>
      <c r="Q19" s="4">
        <v>0</v>
      </c>
      <c r="R19" s="38" t="s">
        <v>151</v>
      </c>
    </row>
    <row r="20" spans="6:18">
      <c r="F20" s="1" t="s">
        <v>94</v>
      </c>
      <c r="G20" t="str">
        <f t="shared" ref="G20:I20" si="9">G19</f>
        <v>ACT_BND</v>
      </c>
      <c r="H20" t="str">
        <f t="shared" si="9"/>
        <v>UP</v>
      </c>
      <c r="I20">
        <f t="shared" si="9"/>
        <v>1</v>
      </c>
      <c r="J20" s="4">
        <v>2006</v>
      </c>
      <c r="K20" s="4" t="str">
        <f t="shared" si="8"/>
        <v>ELCGAS00</v>
      </c>
      <c r="L20" s="38" t="s">
        <v>152</v>
      </c>
      <c r="M20" s="38" t="s">
        <v>153</v>
      </c>
      <c r="N20" s="38" t="s">
        <v>154</v>
      </c>
      <c r="O20" s="38" t="s">
        <v>155</v>
      </c>
      <c r="P20" s="38" t="s">
        <v>156</v>
      </c>
      <c r="Q20" s="38" t="s">
        <v>157</v>
      </c>
      <c r="R20" s="38" t="s">
        <v>158</v>
      </c>
    </row>
    <row r="21" spans="6:18">
      <c r="F21" s="1" t="s">
        <v>94</v>
      </c>
      <c r="G21" t="str">
        <f t="shared" ref="G21:I21" si="10">G20</f>
        <v>ACT_BND</v>
      </c>
      <c r="H21" t="str">
        <f t="shared" si="10"/>
        <v>UP</v>
      </c>
      <c r="I21">
        <f t="shared" si="10"/>
        <v>1</v>
      </c>
      <c r="J21" s="4">
        <v>2006</v>
      </c>
      <c r="K21" s="4" t="str">
        <f t="shared" si="8"/>
        <v>ELCHFO00</v>
      </c>
      <c r="L21" s="38" t="s">
        <v>159</v>
      </c>
      <c r="M21" s="38" t="s">
        <v>160</v>
      </c>
      <c r="N21" s="38" t="s">
        <v>161</v>
      </c>
      <c r="O21" s="38" t="s">
        <v>162</v>
      </c>
      <c r="P21" s="38" t="s">
        <v>116</v>
      </c>
      <c r="Q21" s="38" t="s">
        <v>163</v>
      </c>
      <c r="R21" s="38" t="s">
        <v>164</v>
      </c>
    </row>
    <row r="22" spans="6:18">
      <c r="F22" s="1" t="s">
        <v>94</v>
      </c>
      <c r="G22" t="str">
        <f t="shared" ref="G22:I22" si="11">G21</f>
        <v>ACT_BND</v>
      </c>
      <c r="H22" t="str">
        <f t="shared" si="11"/>
        <v>UP</v>
      </c>
      <c r="I22">
        <f t="shared" si="11"/>
        <v>1</v>
      </c>
      <c r="J22" s="4">
        <v>2006</v>
      </c>
      <c r="K22" s="4" t="str">
        <f t="shared" si="8"/>
        <v>ELCHYD00</v>
      </c>
      <c r="L22" s="38" t="s">
        <v>165</v>
      </c>
      <c r="M22" s="38" t="s">
        <v>166</v>
      </c>
      <c r="N22" s="38" t="s">
        <v>167</v>
      </c>
      <c r="O22" s="38" t="s">
        <v>168</v>
      </c>
      <c r="P22" s="38" t="s">
        <v>169</v>
      </c>
      <c r="Q22" s="38" t="s">
        <v>170</v>
      </c>
      <c r="R22" s="38" t="s">
        <v>171</v>
      </c>
    </row>
    <row r="23" spans="6:18">
      <c r="F23" s="1" t="s">
        <v>94</v>
      </c>
      <c r="G23" t="str">
        <f t="shared" ref="G23:I23" si="12">G22</f>
        <v>ACT_BND</v>
      </c>
      <c r="H23" t="str">
        <f t="shared" si="12"/>
        <v>UP</v>
      </c>
      <c r="I23">
        <f t="shared" si="12"/>
        <v>1</v>
      </c>
      <c r="J23" s="4">
        <v>2006</v>
      </c>
      <c r="K23" s="4" t="str">
        <f t="shared" si="8"/>
        <v>ELCNUC100</v>
      </c>
      <c r="L23" s="4">
        <v>0</v>
      </c>
      <c r="M23" s="4">
        <v>0</v>
      </c>
      <c r="N23" s="4">
        <v>0</v>
      </c>
      <c r="O23" s="4">
        <v>0</v>
      </c>
      <c r="P23" s="38" t="s">
        <v>172</v>
      </c>
      <c r="Q23" s="38" t="s">
        <v>129</v>
      </c>
      <c r="R23" s="38" t="s">
        <v>173</v>
      </c>
    </row>
    <row r="24" spans="6:18">
      <c r="F24" s="1" t="s">
        <v>94</v>
      </c>
      <c r="G24" t="str">
        <f t="shared" ref="G24:I24" si="13">G23</f>
        <v>ACT_BND</v>
      </c>
      <c r="H24" t="str">
        <f t="shared" si="13"/>
        <v>UP</v>
      </c>
      <c r="I24">
        <f t="shared" si="13"/>
        <v>1</v>
      </c>
      <c r="J24" s="4">
        <v>2006</v>
      </c>
      <c r="K24" s="4" t="str">
        <f t="shared" si="8"/>
        <v>ELCSOL00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</row>
    <row r="25" spans="6:18">
      <c r="F25" s="1" t="s">
        <v>94</v>
      </c>
      <c r="G25" t="str">
        <f t="shared" ref="G25:I25" si="14">G24</f>
        <v>ACT_BND</v>
      </c>
      <c r="H25" t="str">
        <f t="shared" si="14"/>
        <v>UP</v>
      </c>
      <c r="I25">
        <f t="shared" si="14"/>
        <v>1</v>
      </c>
      <c r="J25" s="4">
        <v>2006</v>
      </c>
      <c r="K25" s="4" t="str">
        <f t="shared" si="8"/>
        <v>ELCWIN00</v>
      </c>
      <c r="L25" s="38" t="s">
        <v>174</v>
      </c>
      <c r="M25" s="38" t="s">
        <v>134</v>
      </c>
      <c r="N25" s="38" t="s">
        <v>175</v>
      </c>
      <c r="O25" s="38" t="s">
        <v>176</v>
      </c>
      <c r="P25" s="38" t="s">
        <v>177</v>
      </c>
      <c r="Q25" s="38" t="s">
        <v>178</v>
      </c>
      <c r="R25" s="38" t="s">
        <v>179</v>
      </c>
    </row>
    <row r="26" spans="6:18">
      <c r="F26" s="1" t="s">
        <v>94</v>
      </c>
      <c r="G26" t="str">
        <f t="shared" ref="G26:I26" si="15">G25</f>
        <v>ACT_BND</v>
      </c>
      <c r="H26" t="str">
        <f t="shared" si="15"/>
        <v>UP</v>
      </c>
      <c r="I26">
        <f t="shared" si="15"/>
        <v>1</v>
      </c>
      <c r="J26" s="4">
        <v>2006</v>
      </c>
      <c r="K26" s="4" t="str">
        <f t="shared" si="8"/>
        <v>ELCWOO00</v>
      </c>
      <c r="L26" s="38" t="s">
        <v>180</v>
      </c>
      <c r="M26" s="38" t="s">
        <v>181</v>
      </c>
      <c r="N26" s="4">
        <v>0</v>
      </c>
      <c r="O26" s="38" t="s">
        <v>182</v>
      </c>
      <c r="P26" s="38" t="s">
        <v>183</v>
      </c>
      <c r="Q26" s="38" t="s">
        <v>145</v>
      </c>
      <c r="R26" s="38" t="s">
        <v>146</v>
      </c>
    </row>
    <row r="27" spans="6:18">
      <c r="F27" s="1" t="s">
        <v>94</v>
      </c>
      <c r="G27" t="str">
        <f t="shared" ref="G27:I27" si="16">G26</f>
        <v>ACT_BND</v>
      </c>
      <c r="H27" t="str">
        <f t="shared" si="16"/>
        <v>UP</v>
      </c>
      <c r="I27">
        <f t="shared" si="16"/>
        <v>1</v>
      </c>
      <c r="J27" s="4">
        <v>2007</v>
      </c>
      <c r="K27" s="4" t="str">
        <f t="shared" si="8"/>
        <v>ELCCOH00</v>
      </c>
      <c r="L27" s="38" t="s">
        <v>184</v>
      </c>
      <c r="M27" s="4">
        <v>0</v>
      </c>
      <c r="N27" s="38" t="s">
        <v>185</v>
      </c>
      <c r="O27" s="38" t="s">
        <v>186</v>
      </c>
      <c r="P27" s="38" t="s">
        <v>187</v>
      </c>
      <c r="Q27" s="4">
        <v>0</v>
      </c>
      <c r="R27" s="38" t="s">
        <v>188</v>
      </c>
    </row>
    <row r="28" spans="6:18">
      <c r="F28" s="1" t="s">
        <v>94</v>
      </c>
      <c r="G28" t="str">
        <f t="shared" ref="G28:I28" si="17">G27</f>
        <v>ACT_BND</v>
      </c>
      <c r="H28" t="str">
        <f t="shared" si="17"/>
        <v>UP</v>
      </c>
      <c r="I28">
        <f t="shared" si="17"/>
        <v>1</v>
      </c>
      <c r="J28" s="4">
        <v>2007</v>
      </c>
      <c r="K28" s="4" t="str">
        <f t="shared" si="8"/>
        <v>ELCGAS00</v>
      </c>
      <c r="L28" s="38" t="s">
        <v>189</v>
      </c>
      <c r="M28" s="38" t="s">
        <v>190</v>
      </c>
      <c r="N28" s="38" t="s">
        <v>191</v>
      </c>
      <c r="O28" s="38" t="s">
        <v>192</v>
      </c>
      <c r="P28" s="38" t="s">
        <v>193</v>
      </c>
      <c r="Q28" s="38" t="s">
        <v>194</v>
      </c>
      <c r="R28" s="38" t="s">
        <v>195</v>
      </c>
    </row>
    <row r="29" spans="6:18">
      <c r="F29" s="1" t="s">
        <v>94</v>
      </c>
      <c r="G29" t="str">
        <f t="shared" ref="G29:I29" si="18">G28</f>
        <v>ACT_BND</v>
      </c>
      <c r="H29" t="str">
        <f t="shared" si="18"/>
        <v>UP</v>
      </c>
      <c r="I29">
        <f t="shared" si="18"/>
        <v>1</v>
      </c>
      <c r="J29" s="4">
        <v>2007</v>
      </c>
      <c r="K29" s="4" t="str">
        <f t="shared" si="8"/>
        <v>ELCHFO00</v>
      </c>
      <c r="L29" s="38" t="s">
        <v>196</v>
      </c>
      <c r="M29" s="38" t="s">
        <v>197</v>
      </c>
      <c r="N29" s="38" t="s">
        <v>198</v>
      </c>
      <c r="O29" s="38" t="s">
        <v>199</v>
      </c>
      <c r="P29" s="38" t="s">
        <v>116</v>
      </c>
      <c r="Q29" s="38" t="s">
        <v>200</v>
      </c>
      <c r="R29" s="38" t="s">
        <v>201</v>
      </c>
    </row>
    <row r="30" spans="6:18">
      <c r="F30" s="1" t="s">
        <v>94</v>
      </c>
      <c r="G30" t="str">
        <f t="shared" ref="G30:I30" si="19">G29</f>
        <v>ACT_BND</v>
      </c>
      <c r="H30" t="str">
        <f t="shared" si="19"/>
        <v>UP</v>
      </c>
      <c r="I30">
        <f t="shared" si="19"/>
        <v>1</v>
      </c>
      <c r="J30" s="4">
        <v>2007</v>
      </c>
      <c r="K30" s="4" t="str">
        <f t="shared" si="8"/>
        <v>ELCHYD00</v>
      </c>
      <c r="L30" s="38" t="s">
        <v>202</v>
      </c>
      <c r="M30" s="38" t="s">
        <v>203</v>
      </c>
      <c r="N30" s="38" t="s">
        <v>204</v>
      </c>
      <c r="O30" s="38" t="s">
        <v>205</v>
      </c>
      <c r="P30" s="38" t="s">
        <v>206</v>
      </c>
      <c r="Q30" s="38" t="s">
        <v>207</v>
      </c>
      <c r="R30" s="38" t="s">
        <v>208</v>
      </c>
    </row>
    <row r="31" spans="6:18">
      <c r="F31" s="1" t="s">
        <v>94</v>
      </c>
      <c r="G31" t="str">
        <f t="shared" ref="G31:I31" si="20">G30</f>
        <v>ACT_BND</v>
      </c>
      <c r="H31" t="str">
        <f t="shared" si="20"/>
        <v>UP</v>
      </c>
      <c r="I31">
        <f t="shared" si="20"/>
        <v>1</v>
      </c>
      <c r="J31" s="4">
        <v>2007</v>
      </c>
      <c r="K31" s="4" t="str">
        <f t="shared" si="8"/>
        <v>ELCNUC100</v>
      </c>
      <c r="L31" s="4">
        <v>0</v>
      </c>
      <c r="M31" s="4">
        <v>0</v>
      </c>
      <c r="N31" s="4">
        <v>0</v>
      </c>
      <c r="O31" s="4">
        <v>0</v>
      </c>
      <c r="P31" s="38" t="s">
        <v>209</v>
      </c>
      <c r="Q31" s="38" t="s">
        <v>129</v>
      </c>
      <c r="R31" s="38" t="s">
        <v>210</v>
      </c>
    </row>
    <row r="32" spans="6:18">
      <c r="F32" s="1" t="s">
        <v>94</v>
      </c>
      <c r="G32" t="str">
        <f t="shared" ref="G32:I32" si="21">G31</f>
        <v>ACT_BND</v>
      </c>
      <c r="H32" t="str">
        <f t="shared" si="21"/>
        <v>UP</v>
      </c>
      <c r="I32">
        <f t="shared" si="21"/>
        <v>1</v>
      </c>
      <c r="J32" s="4">
        <v>2007</v>
      </c>
      <c r="K32" s="4" t="str">
        <f t="shared" si="8"/>
        <v>ELCSOL00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</row>
    <row r="33" spans="6:18">
      <c r="F33" s="1" t="s">
        <v>94</v>
      </c>
      <c r="G33" t="str">
        <f t="shared" ref="G33:I33" si="22">G32</f>
        <v>ACT_BND</v>
      </c>
      <c r="H33" t="str">
        <f t="shared" si="22"/>
        <v>UP</v>
      </c>
      <c r="I33">
        <f t="shared" si="22"/>
        <v>1</v>
      </c>
      <c r="J33" s="4">
        <v>2007</v>
      </c>
      <c r="K33" s="4" t="str">
        <f t="shared" si="8"/>
        <v>ELCWIN00</v>
      </c>
      <c r="L33" s="38" t="s">
        <v>211</v>
      </c>
      <c r="M33" s="38" t="s">
        <v>134</v>
      </c>
      <c r="N33" s="38" t="s">
        <v>212</v>
      </c>
      <c r="O33" s="38" t="s">
        <v>176</v>
      </c>
      <c r="P33" s="38" t="s">
        <v>213</v>
      </c>
      <c r="Q33" s="38" t="s">
        <v>214</v>
      </c>
      <c r="R33" s="38" t="s">
        <v>215</v>
      </c>
    </row>
    <row r="34" spans="6:18">
      <c r="F34" s="1" t="s">
        <v>94</v>
      </c>
      <c r="G34" t="str">
        <f t="shared" ref="G34:I34" si="23">G33</f>
        <v>ACT_BND</v>
      </c>
      <c r="H34" t="str">
        <f t="shared" si="23"/>
        <v>UP</v>
      </c>
      <c r="I34">
        <f t="shared" si="23"/>
        <v>1</v>
      </c>
      <c r="J34" s="4">
        <v>2007</v>
      </c>
      <c r="K34" s="4" t="str">
        <f t="shared" si="8"/>
        <v>ELCWOO00</v>
      </c>
      <c r="L34" s="38" t="s">
        <v>216</v>
      </c>
      <c r="M34" s="38" t="s">
        <v>181</v>
      </c>
      <c r="N34" s="4">
        <v>0</v>
      </c>
      <c r="O34" s="38" t="s">
        <v>217</v>
      </c>
      <c r="P34" s="38" t="s">
        <v>218</v>
      </c>
      <c r="Q34" s="38" t="s">
        <v>145</v>
      </c>
      <c r="R34" s="38" t="s">
        <v>219</v>
      </c>
    </row>
    <row r="35" spans="6:18">
      <c r="F35" s="1" t="s">
        <v>94</v>
      </c>
      <c r="G35" t="str">
        <f t="shared" ref="G35:I35" si="24">G34</f>
        <v>ACT_BND</v>
      </c>
      <c r="H35" t="str">
        <f t="shared" si="24"/>
        <v>UP</v>
      </c>
      <c r="I35">
        <f t="shared" si="24"/>
        <v>1</v>
      </c>
      <c r="J35" s="4">
        <v>2008</v>
      </c>
      <c r="K35" s="4" t="str">
        <f t="shared" si="8"/>
        <v>ELCCOH00</v>
      </c>
      <c r="L35" s="38" t="s">
        <v>220</v>
      </c>
      <c r="M35" s="4">
        <v>0</v>
      </c>
      <c r="N35" s="38" t="s">
        <v>221</v>
      </c>
      <c r="O35" s="38" t="s">
        <v>222</v>
      </c>
      <c r="P35" s="38" t="s">
        <v>223</v>
      </c>
      <c r="Q35" s="4">
        <v>0</v>
      </c>
      <c r="R35" s="38" t="s">
        <v>224</v>
      </c>
    </row>
    <row r="36" spans="6:18">
      <c r="F36" s="1" t="s">
        <v>94</v>
      </c>
      <c r="G36" t="str">
        <f t="shared" ref="G36:I36" si="25">G35</f>
        <v>ACT_BND</v>
      </c>
      <c r="H36" t="str">
        <f t="shared" si="25"/>
        <v>UP</v>
      </c>
      <c r="I36">
        <f t="shared" si="25"/>
        <v>1</v>
      </c>
      <c r="J36" s="4">
        <v>2008</v>
      </c>
      <c r="K36" s="4" t="str">
        <f t="shared" si="8"/>
        <v>ELCGAS00</v>
      </c>
      <c r="L36" s="38" t="s">
        <v>225</v>
      </c>
      <c r="M36" s="38" t="s">
        <v>226</v>
      </c>
      <c r="N36" s="38" t="s">
        <v>227</v>
      </c>
      <c r="O36" s="38" t="s">
        <v>228</v>
      </c>
      <c r="P36" s="38" t="s">
        <v>229</v>
      </c>
      <c r="Q36" s="38" t="s">
        <v>230</v>
      </c>
      <c r="R36" s="38" t="s">
        <v>231</v>
      </c>
    </row>
    <row r="37" spans="6:18">
      <c r="F37" s="1" t="s">
        <v>94</v>
      </c>
      <c r="G37" t="str">
        <f t="shared" ref="G37:I37" si="26">G36</f>
        <v>ACT_BND</v>
      </c>
      <c r="H37" t="str">
        <f t="shared" si="26"/>
        <v>UP</v>
      </c>
      <c r="I37">
        <f t="shared" si="26"/>
        <v>1</v>
      </c>
      <c r="J37" s="4">
        <v>2008</v>
      </c>
      <c r="K37" s="4" t="str">
        <f t="shared" si="8"/>
        <v>ELCHFO00</v>
      </c>
      <c r="L37" s="38" t="s">
        <v>232</v>
      </c>
      <c r="M37" s="38" t="s">
        <v>233</v>
      </c>
      <c r="N37" s="38" t="s">
        <v>234</v>
      </c>
      <c r="O37" s="38" t="s">
        <v>235</v>
      </c>
      <c r="P37" s="38" t="s">
        <v>236</v>
      </c>
      <c r="Q37" s="38" t="s">
        <v>237</v>
      </c>
      <c r="R37" s="38" t="s">
        <v>238</v>
      </c>
    </row>
    <row r="38" spans="6:18">
      <c r="F38" s="1" t="s">
        <v>94</v>
      </c>
      <c r="G38" t="str">
        <f t="shared" ref="G38:I38" si="27">G37</f>
        <v>ACT_BND</v>
      </c>
      <c r="H38" t="str">
        <f t="shared" si="27"/>
        <v>UP</v>
      </c>
      <c r="I38">
        <f t="shared" si="27"/>
        <v>1</v>
      </c>
      <c r="J38" s="4">
        <v>2008</v>
      </c>
      <c r="K38" s="4" t="str">
        <f t="shared" si="8"/>
        <v>ELCHYD00</v>
      </c>
      <c r="L38" s="38" t="s">
        <v>239</v>
      </c>
      <c r="M38" s="38" t="s">
        <v>240</v>
      </c>
      <c r="N38" s="38" t="s">
        <v>241</v>
      </c>
      <c r="O38" s="38" t="s">
        <v>242</v>
      </c>
      <c r="P38" s="38" t="s">
        <v>243</v>
      </c>
      <c r="Q38" s="38" t="s">
        <v>244</v>
      </c>
      <c r="R38" s="38" t="s">
        <v>245</v>
      </c>
    </row>
    <row r="39" spans="6:18">
      <c r="F39" s="1" t="s">
        <v>94</v>
      </c>
      <c r="G39" t="str">
        <f t="shared" ref="G39:I39" si="28">G38</f>
        <v>ACT_BND</v>
      </c>
      <c r="H39" t="str">
        <f t="shared" si="28"/>
        <v>UP</v>
      </c>
      <c r="I39">
        <f t="shared" si="28"/>
        <v>1</v>
      </c>
      <c r="J39" s="4">
        <v>2008</v>
      </c>
      <c r="K39" s="4" t="str">
        <f t="shared" si="8"/>
        <v>ELCNUC100</v>
      </c>
      <c r="L39" s="4">
        <v>0</v>
      </c>
      <c r="M39" s="4">
        <v>0</v>
      </c>
      <c r="N39" s="4">
        <v>0</v>
      </c>
      <c r="O39" s="4">
        <v>0</v>
      </c>
      <c r="P39" s="38" t="s">
        <v>246</v>
      </c>
      <c r="Q39" s="38" t="s">
        <v>247</v>
      </c>
      <c r="R39" s="38" t="s">
        <v>248</v>
      </c>
    </row>
    <row r="40" spans="6:18">
      <c r="F40" s="1" t="s">
        <v>94</v>
      </c>
      <c r="G40" t="str">
        <f t="shared" ref="G40:I40" si="29">G39</f>
        <v>ACT_BND</v>
      </c>
      <c r="H40" t="str">
        <f t="shared" si="29"/>
        <v>UP</v>
      </c>
      <c r="I40">
        <f t="shared" si="29"/>
        <v>1</v>
      </c>
      <c r="J40" s="4">
        <v>2008</v>
      </c>
      <c r="K40" s="4" t="str">
        <f t="shared" si="8"/>
        <v>ELCSOL00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</row>
    <row r="41" spans="6:18">
      <c r="F41" s="1" t="s">
        <v>94</v>
      </c>
      <c r="G41" t="str">
        <f t="shared" ref="G41:I41" si="30">G40</f>
        <v>ACT_BND</v>
      </c>
      <c r="H41" t="str">
        <f t="shared" si="30"/>
        <v>UP</v>
      </c>
      <c r="I41">
        <f t="shared" si="30"/>
        <v>1</v>
      </c>
      <c r="J41" s="4">
        <v>2008</v>
      </c>
      <c r="K41" s="4" t="str">
        <f t="shared" si="8"/>
        <v>ELCWIN00</v>
      </c>
      <c r="L41" s="38" t="s">
        <v>249</v>
      </c>
      <c r="M41" s="38" t="s">
        <v>250</v>
      </c>
      <c r="N41" s="38" t="s">
        <v>251</v>
      </c>
      <c r="O41" s="38" t="s">
        <v>252</v>
      </c>
      <c r="P41" s="38" t="s">
        <v>253</v>
      </c>
      <c r="Q41" s="38" t="s">
        <v>254</v>
      </c>
      <c r="R41" s="38" t="s">
        <v>255</v>
      </c>
    </row>
    <row r="42" spans="6:18">
      <c r="F42" s="1" t="s">
        <v>94</v>
      </c>
      <c r="G42" t="str">
        <f t="shared" ref="G42:I42" si="31">G41</f>
        <v>ACT_BND</v>
      </c>
      <c r="H42" t="str">
        <f t="shared" si="31"/>
        <v>UP</v>
      </c>
      <c r="I42">
        <f t="shared" si="31"/>
        <v>1</v>
      </c>
      <c r="J42" s="4">
        <v>2008</v>
      </c>
      <c r="K42" s="4" t="str">
        <f t="shared" si="8"/>
        <v>ELCWOO00</v>
      </c>
      <c r="L42" s="38" t="s">
        <v>256</v>
      </c>
      <c r="M42" s="38" t="s">
        <v>257</v>
      </c>
      <c r="N42" s="4">
        <v>0</v>
      </c>
      <c r="O42" s="38" t="s">
        <v>258</v>
      </c>
      <c r="P42" s="38" t="s">
        <v>259</v>
      </c>
      <c r="Q42" s="38" t="s">
        <v>260</v>
      </c>
      <c r="R42" s="38" t="s">
        <v>261</v>
      </c>
    </row>
    <row r="43" spans="6:18">
      <c r="F43" s="1" t="s">
        <v>94</v>
      </c>
      <c r="G43" t="str">
        <f t="shared" ref="G43:I43" si="32">G42</f>
        <v>ACT_BND</v>
      </c>
      <c r="H43" t="str">
        <f t="shared" si="32"/>
        <v>UP</v>
      </c>
      <c r="I43">
        <f t="shared" si="32"/>
        <v>1</v>
      </c>
      <c r="J43" s="4">
        <v>2009</v>
      </c>
      <c r="K43" s="4" t="str">
        <f t="shared" si="8"/>
        <v>ELCCOH00</v>
      </c>
      <c r="L43" s="38" t="s">
        <v>262</v>
      </c>
      <c r="M43" s="4">
        <v>0</v>
      </c>
      <c r="N43" s="38" t="s">
        <v>263</v>
      </c>
      <c r="O43" s="38" t="s">
        <v>264</v>
      </c>
      <c r="P43" s="38" t="s">
        <v>265</v>
      </c>
      <c r="Q43" s="4">
        <v>0</v>
      </c>
      <c r="R43" s="38" t="s">
        <v>266</v>
      </c>
    </row>
    <row r="44" spans="6:18">
      <c r="F44" s="1" t="s">
        <v>94</v>
      </c>
      <c r="G44" t="str">
        <f t="shared" ref="G44:I44" si="33">G43</f>
        <v>ACT_BND</v>
      </c>
      <c r="H44" t="str">
        <f t="shared" si="33"/>
        <v>UP</v>
      </c>
      <c r="I44">
        <f t="shared" si="33"/>
        <v>1</v>
      </c>
      <c r="J44" s="4">
        <v>2009</v>
      </c>
      <c r="K44" s="4" t="str">
        <f t="shared" si="8"/>
        <v>ELCGAS00</v>
      </c>
      <c r="L44" s="38" t="s">
        <v>267</v>
      </c>
      <c r="M44" s="38" t="s">
        <v>268</v>
      </c>
      <c r="N44" s="38" t="s">
        <v>269</v>
      </c>
      <c r="O44" s="38" t="s">
        <v>270</v>
      </c>
      <c r="P44" s="38" t="s">
        <v>271</v>
      </c>
      <c r="Q44" s="38" t="s">
        <v>272</v>
      </c>
      <c r="R44" s="38" t="s">
        <v>273</v>
      </c>
    </row>
    <row r="45" spans="6:18">
      <c r="F45" s="1" t="s">
        <v>94</v>
      </c>
      <c r="G45" t="str">
        <f t="shared" ref="G45:I45" si="34">G44</f>
        <v>ACT_BND</v>
      </c>
      <c r="H45" t="str">
        <f t="shared" si="34"/>
        <v>UP</v>
      </c>
      <c r="I45">
        <f t="shared" si="34"/>
        <v>1</v>
      </c>
      <c r="J45" s="4">
        <v>2009</v>
      </c>
      <c r="K45" s="4" t="str">
        <f t="shared" si="8"/>
        <v>ELCHFO00</v>
      </c>
      <c r="L45" s="38" t="s">
        <v>274</v>
      </c>
      <c r="M45" s="38" t="s">
        <v>275</v>
      </c>
      <c r="N45" s="38" t="s">
        <v>114</v>
      </c>
      <c r="O45" s="38" t="s">
        <v>276</v>
      </c>
      <c r="P45" s="38" t="s">
        <v>277</v>
      </c>
      <c r="Q45" s="38" t="s">
        <v>278</v>
      </c>
      <c r="R45" s="38" t="s">
        <v>279</v>
      </c>
    </row>
    <row r="46" spans="6:18">
      <c r="F46" s="1" t="s">
        <v>94</v>
      </c>
      <c r="G46" t="str">
        <f t="shared" ref="G46:I46" si="35">G45</f>
        <v>ACT_BND</v>
      </c>
      <c r="H46" t="str">
        <f t="shared" si="35"/>
        <v>UP</v>
      </c>
      <c r="I46">
        <f t="shared" si="35"/>
        <v>1</v>
      </c>
      <c r="J46" s="4">
        <v>2009</v>
      </c>
      <c r="K46" s="4" t="str">
        <f t="shared" si="8"/>
        <v>ELCHYD00</v>
      </c>
      <c r="L46" s="38" t="s">
        <v>280</v>
      </c>
      <c r="M46" s="38" t="s">
        <v>281</v>
      </c>
      <c r="N46" s="38" t="s">
        <v>282</v>
      </c>
      <c r="O46" s="38" t="s">
        <v>283</v>
      </c>
      <c r="P46" s="38" t="s">
        <v>284</v>
      </c>
      <c r="Q46" s="38" t="s">
        <v>285</v>
      </c>
      <c r="R46" s="38" t="s">
        <v>286</v>
      </c>
    </row>
    <row r="47" spans="6:18">
      <c r="F47" s="1" t="s">
        <v>94</v>
      </c>
      <c r="G47" t="str">
        <f t="shared" ref="G47:I47" si="36">G46</f>
        <v>ACT_BND</v>
      </c>
      <c r="H47" t="str">
        <f t="shared" si="36"/>
        <v>UP</v>
      </c>
      <c r="I47">
        <f t="shared" si="36"/>
        <v>1</v>
      </c>
      <c r="J47" s="4">
        <v>2009</v>
      </c>
      <c r="K47" s="4" t="str">
        <f t="shared" si="8"/>
        <v>ELCNUC100</v>
      </c>
      <c r="L47" s="4">
        <v>0</v>
      </c>
      <c r="M47" s="4">
        <v>0</v>
      </c>
      <c r="N47" s="4">
        <v>0</v>
      </c>
      <c r="O47" s="4">
        <v>0</v>
      </c>
      <c r="P47" s="38" t="s">
        <v>287</v>
      </c>
      <c r="Q47" s="38" t="s">
        <v>288</v>
      </c>
      <c r="R47" s="4">
        <v>0</v>
      </c>
    </row>
    <row r="48" spans="6:18">
      <c r="F48" s="1" t="s">
        <v>94</v>
      </c>
      <c r="G48" t="str">
        <f t="shared" ref="G48:I48" si="37">G47</f>
        <v>ACT_BND</v>
      </c>
      <c r="H48" t="str">
        <f t="shared" si="37"/>
        <v>UP</v>
      </c>
      <c r="I48">
        <f t="shared" si="37"/>
        <v>1</v>
      </c>
      <c r="J48" s="4">
        <v>2009</v>
      </c>
      <c r="K48" s="4" t="str">
        <f t="shared" si="8"/>
        <v>ELCSOL00</v>
      </c>
      <c r="L48" s="4">
        <v>0</v>
      </c>
      <c r="M48" s="4">
        <v>0</v>
      </c>
      <c r="N48" s="4">
        <v>0</v>
      </c>
      <c r="O48" s="4">
        <v>0</v>
      </c>
      <c r="P48" s="38" t="s">
        <v>289</v>
      </c>
      <c r="Q48" s="4">
        <v>0</v>
      </c>
      <c r="R48" s="4">
        <v>0</v>
      </c>
    </row>
    <row r="49" spans="6:18">
      <c r="F49" s="1" t="s">
        <v>94</v>
      </c>
      <c r="G49" t="str">
        <f t="shared" ref="G49:I49" si="38">G48</f>
        <v>ACT_BND</v>
      </c>
      <c r="H49" t="str">
        <f t="shared" si="38"/>
        <v>UP</v>
      </c>
      <c r="I49">
        <f t="shared" si="38"/>
        <v>1</v>
      </c>
      <c r="J49" s="4">
        <v>2009</v>
      </c>
      <c r="K49" s="4" t="str">
        <f t="shared" si="8"/>
        <v>ELCWIN00</v>
      </c>
      <c r="L49" s="38" t="s">
        <v>290</v>
      </c>
      <c r="M49" s="38" t="s">
        <v>291</v>
      </c>
      <c r="N49" s="38" t="s">
        <v>292</v>
      </c>
      <c r="O49" s="38" t="s">
        <v>293</v>
      </c>
      <c r="P49" s="38" t="s">
        <v>294</v>
      </c>
      <c r="Q49" s="38" t="s">
        <v>295</v>
      </c>
      <c r="R49" s="38" t="s">
        <v>296</v>
      </c>
    </row>
    <row r="50" spans="6:18">
      <c r="F50" s="1" t="s">
        <v>94</v>
      </c>
      <c r="G50" t="str">
        <f t="shared" ref="G50:I50" si="39">G49</f>
        <v>ACT_BND</v>
      </c>
      <c r="H50" t="str">
        <f t="shared" si="39"/>
        <v>UP</v>
      </c>
      <c r="I50">
        <f t="shared" si="39"/>
        <v>1</v>
      </c>
      <c r="J50" s="4">
        <v>2009</v>
      </c>
      <c r="K50" s="4" t="str">
        <f t="shared" si="8"/>
        <v>ELCWOO00</v>
      </c>
      <c r="L50" s="38" t="s">
        <v>297</v>
      </c>
      <c r="M50" s="38" t="s">
        <v>298</v>
      </c>
      <c r="N50" s="4">
        <v>0</v>
      </c>
      <c r="O50" s="4">
        <v>0</v>
      </c>
      <c r="P50" s="38" t="s">
        <v>299</v>
      </c>
      <c r="Q50" s="38" t="s">
        <v>300</v>
      </c>
      <c r="R50" s="38" t="s">
        <v>301</v>
      </c>
    </row>
    <row r="51" spans="6:18">
      <c r="F51" s="1" t="s">
        <v>94</v>
      </c>
      <c r="G51" t="str">
        <f t="shared" ref="G51:I51" si="40">G50</f>
        <v>ACT_BND</v>
      </c>
      <c r="H51" t="str">
        <f t="shared" si="40"/>
        <v>UP</v>
      </c>
      <c r="I51">
        <f t="shared" si="40"/>
        <v>1</v>
      </c>
      <c r="J51" s="4">
        <v>2010</v>
      </c>
      <c r="K51" s="4" t="str">
        <f t="shared" si="8"/>
        <v>ELCCOH00</v>
      </c>
      <c r="L51" s="38" t="s">
        <v>302</v>
      </c>
      <c r="M51" s="4">
        <v>0</v>
      </c>
      <c r="N51" s="38" t="s">
        <v>303</v>
      </c>
      <c r="O51" s="38" t="s">
        <v>304</v>
      </c>
      <c r="P51" s="38" t="s">
        <v>305</v>
      </c>
      <c r="Q51" s="4">
        <v>0</v>
      </c>
      <c r="R51" s="38" t="s">
        <v>306</v>
      </c>
    </row>
    <row r="52" spans="6:18">
      <c r="F52" s="1" t="s">
        <v>94</v>
      </c>
      <c r="G52" t="str">
        <f t="shared" ref="G52:I52" si="41">G51</f>
        <v>ACT_BND</v>
      </c>
      <c r="H52" t="str">
        <f t="shared" si="41"/>
        <v>UP</v>
      </c>
      <c r="I52">
        <f t="shared" si="41"/>
        <v>1</v>
      </c>
      <c r="J52" s="4">
        <v>2010</v>
      </c>
      <c r="K52" s="4" t="str">
        <f t="shared" si="8"/>
        <v>ELCGAS00</v>
      </c>
      <c r="L52" s="38" t="s">
        <v>307</v>
      </c>
      <c r="M52" s="38" t="s">
        <v>308</v>
      </c>
      <c r="N52" s="38" t="s">
        <v>309</v>
      </c>
      <c r="O52" s="38" t="s">
        <v>310</v>
      </c>
      <c r="P52" s="38" t="s">
        <v>311</v>
      </c>
      <c r="Q52" s="38" t="s">
        <v>312</v>
      </c>
      <c r="R52" s="38" t="s">
        <v>313</v>
      </c>
    </row>
    <row r="53" spans="6:18">
      <c r="F53" s="1" t="s">
        <v>94</v>
      </c>
      <c r="G53" t="str">
        <f t="shared" ref="G53:I53" si="42">G52</f>
        <v>ACT_BND</v>
      </c>
      <c r="H53" t="str">
        <f t="shared" si="42"/>
        <v>UP</v>
      </c>
      <c r="I53">
        <f t="shared" si="42"/>
        <v>1</v>
      </c>
      <c r="J53" s="4">
        <v>2010</v>
      </c>
      <c r="K53" s="4" t="str">
        <f t="shared" si="8"/>
        <v>ELCHFO00</v>
      </c>
      <c r="L53" s="38" t="s">
        <v>314</v>
      </c>
      <c r="M53" s="38" t="s">
        <v>315</v>
      </c>
      <c r="N53" s="38" t="s">
        <v>316</v>
      </c>
      <c r="O53" s="38" t="s">
        <v>317</v>
      </c>
      <c r="P53" s="38" t="s">
        <v>318</v>
      </c>
      <c r="Q53" s="38" t="s">
        <v>319</v>
      </c>
      <c r="R53" s="38" t="s">
        <v>320</v>
      </c>
    </row>
    <row r="54" spans="6:18">
      <c r="F54" s="1" t="s">
        <v>94</v>
      </c>
      <c r="G54" t="str">
        <f t="shared" ref="G54:I54" si="43">G53</f>
        <v>ACT_BND</v>
      </c>
      <c r="H54" t="str">
        <f t="shared" si="43"/>
        <v>UP</v>
      </c>
      <c r="I54">
        <f t="shared" si="43"/>
        <v>1</v>
      </c>
      <c r="J54" s="4">
        <v>2010</v>
      </c>
      <c r="K54" s="4" t="str">
        <f t="shared" si="8"/>
        <v>ELCHYD00</v>
      </c>
      <c r="L54" s="38" t="s">
        <v>321</v>
      </c>
      <c r="M54" s="38" t="s">
        <v>322</v>
      </c>
      <c r="N54" s="38" t="s">
        <v>323</v>
      </c>
      <c r="O54" s="38" t="s">
        <v>324</v>
      </c>
      <c r="P54" s="38" t="s">
        <v>325</v>
      </c>
      <c r="Q54" s="38" t="s">
        <v>326</v>
      </c>
      <c r="R54" s="38" t="s">
        <v>327</v>
      </c>
    </row>
    <row r="55" spans="6:18">
      <c r="F55" s="1" t="s">
        <v>94</v>
      </c>
      <c r="G55" t="str">
        <f t="shared" ref="G55:I55" si="44">G54</f>
        <v>ACT_BND</v>
      </c>
      <c r="H55" t="str">
        <f t="shared" si="44"/>
        <v>UP</v>
      </c>
      <c r="I55">
        <f t="shared" si="44"/>
        <v>1</v>
      </c>
      <c r="J55" s="4">
        <v>2010</v>
      </c>
      <c r="K55" s="4" t="str">
        <f t="shared" si="8"/>
        <v>ELCNUC100</v>
      </c>
      <c r="L55" s="4">
        <v>0</v>
      </c>
      <c r="M55" s="4">
        <v>0</v>
      </c>
      <c r="N55" s="4">
        <v>0</v>
      </c>
      <c r="O55" s="4">
        <v>0</v>
      </c>
      <c r="P55" s="38" t="s">
        <v>328</v>
      </c>
      <c r="Q55" s="38" t="s">
        <v>329</v>
      </c>
      <c r="R55" s="4">
        <v>0</v>
      </c>
    </row>
    <row r="56" spans="6:18">
      <c r="F56" s="1" t="s">
        <v>94</v>
      </c>
      <c r="G56" t="str">
        <f t="shared" ref="G56:I56" si="45">G55</f>
        <v>ACT_BND</v>
      </c>
      <c r="H56" t="str">
        <f t="shared" si="45"/>
        <v>UP</v>
      </c>
      <c r="I56">
        <f t="shared" si="45"/>
        <v>1</v>
      </c>
      <c r="J56" s="4">
        <v>2010</v>
      </c>
      <c r="K56" s="4" t="str">
        <f t="shared" si="8"/>
        <v>ELCSOL00</v>
      </c>
      <c r="L56" s="4">
        <v>0</v>
      </c>
      <c r="M56" s="4">
        <v>0</v>
      </c>
      <c r="N56" s="4">
        <v>0</v>
      </c>
      <c r="O56" s="4">
        <v>0</v>
      </c>
      <c r="P56" s="38" t="s">
        <v>330</v>
      </c>
      <c r="Q56" s="4">
        <v>0</v>
      </c>
      <c r="R56" s="4">
        <v>0</v>
      </c>
    </row>
    <row r="57" spans="6:18">
      <c r="F57" s="1" t="s">
        <v>94</v>
      </c>
      <c r="G57" t="str">
        <f t="shared" ref="G57:I57" si="46">G56</f>
        <v>ACT_BND</v>
      </c>
      <c r="H57" t="str">
        <f t="shared" si="46"/>
        <v>UP</v>
      </c>
      <c r="I57">
        <f t="shared" si="46"/>
        <v>1</v>
      </c>
      <c r="J57" s="4">
        <v>2010</v>
      </c>
      <c r="K57" s="4" t="str">
        <f t="shared" si="8"/>
        <v>ELCWIN00</v>
      </c>
      <c r="L57" s="38" t="s">
        <v>331</v>
      </c>
      <c r="M57" s="38" t="s">
        <v>332</v>
      </c>
      <c r="N57" s="38" t="s">
        <v>333</v>
      </c>
      <c r="O57" s="38" t="s">
        <v>334</v>
      </c>
      <c r="P57" s="38" t="s">
        <v>335</v>
      </c>
      <c r="Q57" s="38" t="s">
        <v>336</v>
      </c>
      <c r="R57" s="38" t="s">
        <v>337</v>
      </c>
    </row>
    <row r="58" spans="6:18">
      <c r="F58" s="1" t="s">
        <v>94</v>
      </c>
      <c r="G58" t="str">
        <f t="shared" ref="G58:I58" si="47">G57</f>
        <v>ACT_BND</v>
      </c>
      <c r="H58" t="str">
        <f t="shared" si="47"/>
        <v>UP</v>
      </c>
      <c r="I58">
        <f t="shared" si="47"/>
        <v>1</v>
      </c>
      <c r="J58" s="4">
        <v>2010</v>
      </c>
      <c r="K58" s="4" t="str">
        <f t="shared" si="8"/>
        <v>ELCWOO00</v>
      </c>
      <c r="L58" s="38" t="s">
        <v>338</v>
      </c>
      <c r="M58" s="38" t="s">
        <v>339</v>
      </c>
      <c r="N58" s="4">
        <v>0</v>
      </c>
      <c r="O58" s="4">
        <v>0</v>
      </c>
      <c r="P58" s="38" t="s">
        <v>340</v>
      </c>
      <c r="Q58" s="38" t="s">
        <v>341</v>
      </c>
      <c r="R58" s="38" t="s">
        <v>342</v>
      </c>
    </row>
    <row r="59" spans="6:18">
      <c r="F59" s="1" t="s">
        <v>94</v>
      </c>
      <c r="G59" t="str">
        <f t="shared" ref="G59:I59" si="48">G58</f>
        <v>ACT_BND</v>
      </c>
      <c r="H59" t="str">
        <f t="shared" si="48"/>
        <v>UP</v>
      </c>
      <c r="I59">
        <f t="shared" si="48"/>
        <v>1</v>
      </c>
      <c r="J59" s="4">
        <v>2011</v>
      </c>
      <c r="K59" s="4" t="str">
        <f t="shared" si="8"/>
        <v>ELCCOH00</v>
      </c>
      <c r="L59" s="38" t="s">
        <v>343</v>
      </c>
      <c r="M59" s="4">
        <v>0</v>
      </c>
      <c r="N59" s="38" t="s">
        <v>344</v>
      </c>
      <c r="O59" s="38" t="s">
        <v>345</v>
      </c>
      <c r="P59" s="38" t="s">
        <v>346</v>
      </c>
      <c r="Q59" s="4">
        <v>0</v>
      </c>
      <c r="R59" s="38" t="s">
        <v>347</v>
      </c>
    </row>
    <row r="60" spans="6:18">
      <c r="F60" s="1" t="s">
        <v>94</v>
      </c>
      <c r="G60" t="str">
        <f t="shared" ref="G60:I60" si="49">G59</f>
        <v>ACT_BND</v>
      </c>
      <c r="H60" t="str">
        <f t="shared" si="49"/>
        <v>UP</v>
      </c>
      <c r="I60">
        <f t="shared" si="49"/>
        <v>1</v>
      </c>
      <c r="J60" s="4">
        <v>2011</v>
      </c>
      <c r="K60" s="4" t="str">
        <f t="shared" si="8"/>
        <v>ELCGAS00</v>
      </c>
      <c r="L60" s="38" t="s">
        <v>348</v>
      </c>
      <c r="M60" s="38" t="s">
        <v>349</v>
      </c>
      <c r="N60" s="38" t="s">
        <v>350</v>
      </c>
      <c r="O60" s="38" t="s">
        <v>351</v>
      </c>
      <c r="P60" s="38" t="s">
        <v>352</v>
      </c>
      <c r="Q60" s="38" t="s">
        <v>353</v>
      </c>
      <c r="R60" s="38" t="s">
        <v>354</v>
      </c>
    </row>
    <row r="61" spans="6:18">
      <c r="F61" s="1" t="s">
        <v>94</v>
      </c>
      <c r="G61" t="str">
        <f t="shared" ref="G61:I61" si="50">G60</f>
        <v>ACT_BND</v>
      </c>
      <c r="H61" t="str">
        <f t="shared" si="50"/>
        <v>UP</v>
      </c>
      <c r="I61">
        <f t="shared" si="50"/>
        <v>1</v>
      </c>
      <c r="J61" s="4">
        <v>2011</v>
      </c>
      <c r="K61" s="4" t="str">
        <f t="shared" si="8"/>
        <v>ELCHFO00</v>
      </c>
      <c r="L61" s="38" t="s">
        <v>355</v>
      </c>
      <c r="M61" s="38" t="s">
        <v>356</v>
      </c>
      <c r="N61" s="38" t="s">
        <v>357</v>
      </c>
      <c r="O61" s="38" t="s">
        <v>358</v>
      </c>
      <c r="P61" s="38" t="s">
        <v>359</v>
      </c>
      <c r="Q61" s="38" t="s">
        <v>360</v>
      </c>
      <c r="R61" s="38" t="s">
        <v>361</v>
      </c>
    </row>
    <row r="62" spans="6:18">
      <c r="F62" s="1" t="s">
        <v>94</v>
      </c>
      <c r="G62" t="str">
        <f t="shared" ref="G62:I62" si="51">G61</f>
        <v>ACT_BND</v>
      </c>
      <c r="H62" t="str">
        <f t="shared" si="51"/>
        <v>UP</v>
      </c>
      <c r="I62">
        <f t="shared" si="51"/>
        <v>1</v>
      </c>
      <c r="J62" s="4">
        <v>2011</v>
      </c>
      <c r="K62" s="4" t="str">
        <f t="shared" si="8"/>
        <v>ELCHYD00</v>
      </c>
      <c r="L62" s="38" t="s">
        <v>362</v>
      </c>
      <c r="M62" s="38" t="s">
        <v>363</v>
      </c>
      <c r="N62" s="38" t="s">
        <v>364</v>
      </c>
      <c r="O62" s="38" t="s">
        <v>365</v>
      </c>
      <c r="P62" s="38" t="s">
        <v>366</v>
      </c>
      <c r="Q62" s="38" t="s">
        <v>367</v>
      </c>
      <c r="R62" s="38" t="s">
        <v>368</v>
      </c>
    </row>
    <row r="63" spans="6:18">
      <c r="F63" s="1" t="s">
        <v>94</v>
      </c>
      <c r="G63" t="str">
        <f t="shared" ref="G63:I63" si="52">G62</f>
        <v>ACT_BND</v>
      </c>
      <c r="H63" t="str">
        <f t="shared" si="52"/>
        <v>UP</v>
      </c>
      <c r="I63">
        <f t="shared" si="52"/>
        <v>1</v>
      </c>
      <c r="J63" s="4">
        <v>2011</v>
      </c>
      <c r="K63" s="4" t="str">
        <f t="shared" si="8"/>
        <v>ELCNUC100</v>
      </c>
      <c r="L63" s="4">
        <v>0</v>
      </c>
      <c r="M63" s="4">
        <v>0</v>
      </c>
      <c r="N63" s="4">
        <v>0</v>
      </c>
      <c r="O63" s="4">
        <v>0</v>
      </c>
      <c r="P63" s="38" t="s">
        <v>369</v>
      </c>
      <c r="Q63" s="38" t="s">
        <v>370</v>
      </c>
      <c r="R63" s="4">
        <v>0</v>
      </c>
    </row>
    <row r="64" spans="6:18">
      <c r="F64" s="1" t="s">
        <v>94</v>
      </c>
      <c r="G64" t="str">
        <f t="shared" ref="G64:I64" si="53">G63</f>
        <v>ACT_BND</v>
      </c>
      <c r="H64" t="str">
        <f t="shared" si="53"/>
        <v>UP</v>
      </c>
      <c r="I64">
        <f t="shared" si="53"/>
        <v>1</v>
      </c>
      <c r="J64" s="4">
        <v>2011</v>
      </c>
      <c r="K64" s="4" t="str">
        <f t="shared" si="8"/>
        <v>ELCSOL00</v>
      </c>
      <c r="L64" s="4">
        <v>0</v>
      </c>
      <c r="M64" s="4">
        <v>0</v>
      </c>
      <c r="N64" s="4">
        <v>0</v>
      </c>
      <c r="O64" s="4">
        <v>0</v>
      </c>
      <c r="P64" s="38" t="s">
        <v>371</v>
      </c>
      <c r="Q64" s="4">
        <v>0</v>
      </c>
      <c r="R64" s="4">
        <v>0</v>
      </c>
    </row>
    <row r="65" spans="6:18">
      <c r="F65" s="1" t="s">
        <v>94</v>
      </c>
      <c r="G65" t="str">
        <f t="shared" ref="G65:I65" si="54">G64</f>
        <v>ACT_BND</v>
      </c>
      <c r="H65" t="str">
        <f t="shared" si="54"/>
        <v>UP</v>
      </c>
      <c r="I65">
        <f t="shared" si="54"/>
        <v>1</v>
      </c>
      <c r="J65" s="4">
        <v>2011</v>
      </c>
      <c r="K65" s="4" t="str">
        <f t="shared" si="8"/>
        <v>ELCWIN00</v>
      </c>
      <c r="L65" s="38" t="s">
        <v>372</v>
      </c>
      <c r="M65" s="38" t="s">
        <v>373</v>
      </c>
      <c r="N65" s="38" t="s">
        <v>374</v>
      </c>
      <c r="O65" s="38" t="s">
        <v>375</v>
      </c>
      <c r="P65" s="38" t="s">
        <v>376</v>
      </c>
      <c r="Q65" s="38" t="s">
        <v>377</v>
      </c>
      <c r="R65" s="38" t="s">
        <v>378</v>
      </c>
    </row>
    <row r="66" spans="6:18">
      <c r="F66" s="1" t="s">
        <v>94</v>
      </c>
      <c r="G66" t="str">
        <f t="shared" ref="G66:I66" si="55">G65</f>
        <v>ACT_BND</v>
      </c>
      <c r="H66" t="str">
        <f t="shared" si="55"/>
        <v>UP</v>
      </c>
      <c r="I66">
        <f t="shared" si="55"/>
        <v>1</v>
      </c>
      <c r="J66" s="4">
        <v>2011</v>
      </c>
      <c r="K66" s="4" t="str">
        <f t="shared" si="8"/>
        <v>ELCWOO00</v>
      </c>
      <c r="L66" s="38" t="s">
        <v>379</v>
      </c>
      <c r="M66" s="38" t="s">
        <v>380</v>
      </c>
      <c r="N66" s="4">
        <v>0</v>
      </c>
      <c r="O66" s="4">
        <v>0</v>
      </c>
      <c r="P66" s="38" t="s">
        <v>381</v>
      </c>
      <c r="Q66" s="38" t="s">
        <v>382</v>
      </c>
      <c r="R66" s="38" t="s">
        <v>383</v>
      </c>
    </row>
    <row r="67" spans="6:18">
      <c r="F67" s="1" t="s">
        <v>94</v>
      </c>
      <c r="G67" t="str">
        <f t="shared" ref="G67:I67" si="56">G66</f>
        <v>ACT_BND</v>
      </c>
      <c r="H67" t="str">
        <f t="shared" si="56"/>
        <v>UP</v>
      </c>
      <c r="I67">
        <f t="shared" si="56"/>
        <v>1</v>
      </c>
      <c r="J67" s="4">
        <v>2012</v>
      </c>
      <c r="K67" s="4" t="str">
        <f t="shared" si="8"/>
        <v>ELCCOH00</v>
      </c>
      <c r="L67" s="38" t="s">
        <v>384</v>
      </c>
      <c r="M67" s="4">
        <v>0</v>
      </c>
      <c r="N67" s="38" t="s">
        <v>385</v>
      </c>
      <c r="O67" s="38" t="s">
        <v>386</v>
      </c>
      <c r="P67" s="38" t="s">
        <v>387</v>
      </c>
      <c r="Q67" s="4">
        <v>0</v>
      </c>
      <c r="R67" s="38" t="s">
        <v>388</v>
      </c>
    </row>
    <row r="68" spans="6:18">
      <c r="F68" s="1" t="s">
        <v>94</v>
      </c>
      <c r="G68" t="str">
        <f t="shared" ref="G68:I68" si="57">G67</f>
        <v>ACT_BND</v>
      </c>
      <c r="H68" t="str">
        <f t="shared" si="57"/>
        <v>UP</v>
      </c>
      <c r="I68">
        <f t="shared" si="57"/>
        <v>1</v>
      </c>
      <c r="J68" s="4">
        <v>2012</v>
      </c>
      <c r="K68" s="4" t="str">
        <f t="shared" si="8"/>
        <v>ELCGAS00</v>
      </c>
      <c r="L68" s="38" t="s">
        <v>389</v>
      </c>
      <c r="M68" s="38" t="s">
        <v>390</v>
      </c>
      <c r="N68" s="38" t="s">
        <v>391</v>
      </c>
      <c r="O68" s="38" t="s">
        <v>392</v>
      </c>
      <c r="P68" s="38" t="s">
        <v>393</v>
      </c>
      <c r="Q68" s="38" t="s">
        <v>394</v>
      </c>
      <c r="R68" s="38" t="s">
        <v>395</v>
      </c>
    </row>
    <row r="69" spans="6:18">
      <c r="F69" s="1" t="s">
        <v>94</v>
      </c>
      <c r="G69" t="str">
        <f t="shared" ref="G69:I69" si="58">G68</f>
        <v>ACT_BND</v>
      </c>
      <c r="H69" t="str">
        <f t="shared" si="58"/>
        <v>UP</v>
      </c>
      <c r="I69">
        <f t="shared" si="58"/>
        <v>1</v>
      </c>
      <c r="J69" s="4">
        <v>2012</v>
      </c>
      <c r="K69" s="4" t="str">
        <f t="shared" si="8"/>
        <v>ELCHFO00</v>
      </c>
      <c r="L69" s="38" t="s">
        <v>396</v>
      </c>
      <c r="M69" s="38" t="s">
        <v>397</v>
      </c>
      <c r="N69" s="38" t="s">
        <v>398</v>
      </c>
      <c r="O69" s="38" t="s">
        <v>399</v>
      </c>
      <c r="P69" s="38" t="s">
        <v>400</v>
      </c>
      <c r="Q69" s="38" t="s">
        <v>401</v>
      </c>
      <c r="R69" s="38" t="s">
        <v>402</v>
      </c>
    </row>
    <row r="70" spans="6:18">
      <c r="F70" s="1" t="s">
        <v>94</v>
      </c>
      <c r="G70" t="str">
        <f t="shared" ref="G70:I70" si="59">G69</f>
        <v>ACT_BND</v>
      </c>
      <c r="H70" t="str">
        <f t="shared" si="59"/>
        <v>UP</v>
      </c>
      <c r="I70">
        <f t="shared" si="59"/>
        <v>1</v>
      </c>
      <c r="J70" s="4">
        <v>2012</v>
      </c>
      <c r="K70" s="4" t="str">
        <f t="shared" si="8"/>
        <v>ELCHYD00</v>
      </c>
      <c r="L70" s="38" t="s">
        <v>403</v>
      </c>
      <c r="M70" s="38" t="s">
        <v>404</v>
      </c>
      <c r="N70" s="38" t="s">
        <v>405</v>
      </c>
      <c r="O70" s="38" t="s">
        <v>406</v>
      </c>
      <c r="P70" s="38" t="s">
        <v>407</v>
      </c>
      <c r="Q70" s="38" t="s">
        <v>408</v>
      </c>
      <c r="R70" s="38" t="s">
        <v>409</v>
      </c>
    </row>
    <row r="71" spans="6:18">
      <c r="F71" s="1" t="s">
        <v>94</v>
      </c>
      <c r="G71" t="str">
        <f t="shared" ref="G71:I71" si="60">G70</f>
        <v>ACT_BND</v>
      </c>
      <c r="H71" t="str">
        <f t="shared" si="60"/>
        <v>UP</v>
      </c>
      <c r="I71">
        <f t="shared" si="60"/>
        <v>1</v>
      </c>
      <c r="J71" s="4">
        <v>2012</v>
      </c>
      <c r="K71" s="4" t="str">
        <f t="shared" si="8"/>
        <v>ELCNUC100</v>
      </c>
      <c r="L71" s="4">
        <v>0</v>
      </c>
      <c r="M71" s="4">
        <v>0</v>
      </c>
      <c r="N71" s="4">
        <v>0</v>
      </c>
      <c r="O71" s="4">
        <v>0</v>
      </c>
      <c r="P71" s="38" t="s">
        <v>410</v>
      </c>
      <c r="Q71" s="38" t="s">
        <v>411</v>
      </c>
      <c r="R71" s="38" t="s">
        <v>412</v>
      </c>
    </row>
    <row r="72" spans="6:18">
      <c r="F72" s="1" t="s">
        <v>94</v>
      </c>
      <c r="G72" t="str">
        <f t="shared" ref="G72:I72" si="61">G71</f>
        <v>ACT_BND</v>
      </c>
      <c r="H72" t="str">
        <f t="shared" si="61"/>
        <v>UP</v>
      </c>
      <c r="I72">
        <f t="shared" si="61"/>
        <v>1</v>
      </c>
      <c r="J72" s="4">
        <v>2012</v>
      </c>
      <c r="K72" s="4" t="str">
        <f t="shared" si="8"/>
        <v>ELCSOL00</v>
      </c>
      <c r="L72" s="4">
        <v>0</v>
      </c>
      <c r="M72" s="4">
        <v>0</v>
      </c>
      <c r="N72" s="4">
        <v>0</v>
      </c>
      <c r="O72" s="4">
        <v>0</v>
      </c>
      <c r="P72" s="38" t="s">
        <v>413</v>
      </c>
      <c r="Q72" s="4">
        <v>0</v>
      </c>
      <c r="R72" s="4">
        <v>0</v>
      </c>
    </row>
    <row r="73" spans="6:18">
      <c r="F73" s="1" t="s">
        <v>94</v>
      </c>
      <c r="G73" t="str">
        <f t="shared" ref="G73:I73" si="62">G72</f>
        <v>ACT_BND</v>
      </c>
      <c r="H73" t="str">
        <f t="shared" si="62"/>
        <v>UP</v>
      </c>
      <c r="I73">
        <f t="shared" si="62"/>
        <v>1</v>
      </c>
      <c r="J73" s="4">
        <v>2012</v>
      </c>
      <c r="K73" s="4" t="str">
        <f t="shared" si="8"/>
        <v>ELCWIN00</v>
      </c>
      <c r="L73" s="38" t="s">
        <v>414</v>
      </c>
      <c r="M73" s="38" t="s">
        <v>415</v>
      </c>
      <c r="N73" s="38" t="s">
        <v>416</v>
      </c>
      <c r="O73" s="38" t="s">
        <v>417</v>
      </c>
      <c r="P73" s="38" t="s">
        <v>418</v>
      </c>
      <c r="Q73" s="38" t="s">
        <v>419</v>
      </c>
      <c r="R73" s="38" t="s">
        <v>420</v>
      </c>
    </row>
    <row r="74" spans="6:18">
      <c r="F74" s="1" t="s">
        <v>94</v>
      </c>
      <c r="G74" t="str">
        <f t="shared" ref="G74:I74" si="63">G73</f>
        <v>ACT_BND</v>
      </c>
      <c r="H74" t="str">
        <f t="shared" si="63"/>
        <v>UP</v>
      </c>
      <c r="I74">
        <f t="shared" si="63"/>
        <v>1</v>
      </c>
      <c r="J74" s="4">
        <v>2012</v>
      </c>
      <c r="K74" s="4" t="str">
        <f t="shared" si="8"/>
        <v>ELCWOO00</v>
      </c>
      <c r="L74" s="38" t="s">
        <v>421</v>
      </c>
      <c r="M74" s="4">
        <v>14.52156587473</v>
      </c>
      <c r="N74" s="4">
        <v>0</v>
      </c>
      <c r="O74" s="38" t="s">
        <v>422</v>
      </c>
      <c r="P74" s="4">
        <v>2.422094312455</v>
      </c>
      <c r="Q74" s="38" t="s">
        <v>423</v>
      </c>
      <c r="R74" s="38" t="s">
        <v>424</v>
      </c>
    </row>
    <row r="75" spans="6:18">
      <c r="F75" s="1" t="s">
        <v>94</v>
      </c>
      <c r="G75" t="str">
        <f t="shared" ref="G75:I75" si="64">G74</f>
        <v>ACT_BND</v>
      </c>
      <c r="H75" t="str">
        <f t="shared" si="64"/>
        <v>UP</v>
      </c>
      <c r="I75">
        <f t="shared" si="64"/>
        <v>1</v>
      </c>
      <c r="J75" s="4">
        <v>2013</v>
      </c>
      <c r="K75" s="4" t="str">
        <f t="shared" si="8"/>
        <v>ELCCOH00</v>
      </c>
      <c r="L75" s="38" t="s">
        <v>425</v>
      </c>
      <c r="M75" s="4">
        <v>0</v>
      </c>
      <c r="N75" s="38" t="s">
        <v>426</v>
      </c>
      <c r="O75" s="38" t="s">
        <v>427</v>
      </c>
      <c r="P75" s="38" t="s">
        <v>428</v>
      </c>
      <c r="Q75" s="4">
        <v>0</v>
      </c>
      <c r="R75" s="38" t="s">
        <v>429</v>
      </c>
    </row>
    <row r="76" spans="6:18">
      <c r="F76" s="1" t="s">
        <v>94</v>
      </c>
      <c r="G76" t="str">
        <f t="shared" ref="G76:I76" si="65">G75</f>
        <v>ACT_BND</v>
      </c>
      <c r="H76" t="str">
        <f t="shared" si="65"/>
        <v>UP</v>
      </c>
      <c r="I76">
        <f t="shared" si="65"/>
        <v>1</v>
      </c>
      <c r="J76" s="4">
        <v>2013</v>
      </c>
      <c r="K76" s="4" t="str">
        <f t="shared" si="8"/>
        <v>ELCGAS00</v>
      </c>
      <c r="L76" s="38" t="s">
        <v>430</v>
      </c>
      <c r="M76" s="38" t="s">
        <v>431</v>
      </c>
      <c r="N76" s="38" t="s">
        <v>432</v>
      </c>
      <c r="O76" s="38" t="s">
        <v>433</v>
      </c>
      <c r="P76" s="38" t="s">
        <v>434</v>
      </c>
      <c r="Q76" s="38" t="s">
        <v>435</v>
      </c>
      <c r="R76" s="38" t="s">
        <v>436</v>
      </c>
    </row>
    <row r="77" spans="6:18">
      <c r="F77" s="1" t="s">
        <v>94</v>
      </c>
      <c r="G77" t="str">
        <f t="shared" ref="G77:I77" si="66">G76</f>
        <v>ACT_BND</v>
      </c>
      <c r="H77" t="str">
        <f t="shared" si="66"/>
        <v>UP</v>
      </c>
      <c r="I77">
        <f t="shared" si="66"/>
        <v>1</v>
      </c>
      <c r="J77" s="4">
        <v>2013</v>
      </c>
      <c r="K77" s="4" t="str">
        <f t="shared" si="8"/>
        <v>ELCHFO00</v>
      </c>
      <c r="L77" s="38" t="s">
        <v>437</v>
      </c>
      <c r="M77" s="38" t="s">
        <v>438</v>
      </c>
      <c r="N77" s="38" t="s">
        <v>439</v>
      </c>
      <c r="O77" s="38" t="s">
        <v>440</v>
      </c>
      <c r="P77" s="38" t="s">
        <v>441</v>
      </c>
      <c r="Q77" s="38" t="s">
        <v>442</v>
      </c>
      <c r="R77" s="38" t="s">
        <v>443</v>
      </c>
    </row>
    <row r="78" spans="6:18">
      <c r="F78" s="1" t="s">
        <v>94</v>
      </c>
      <c r="G78" t="str">
        <f t="shared" ref="G78:I78" si="67">G77</f>
        <v>ACT_BND</v>
      </c>
      <c r="H78" t="str">
        <f t="shared" si="67"/>
        <v>UP</v>
      </c>
      <c r="I78">
        <f t="shared" si="67"/>
        <v>1</v>
      </c>
      <c r="J78" s="4">
        <v>2013</v>
      </c>
      <c r="K78" s="4" t="str">
        <f t="shared" si="8"/>
        <v>ELCHYD00</v>
      </c>
      <c r="L78" s="38" t="s">
        <v>444</v>
      </c>
      <c r="M78" s="38" t="s">
        <v>445</v>
      </c>
      <c r="N78" s="38" t="s">
        <v>446</v>
      </c>
      <c r="O78" s="38" t="s">
        <v>447</v>
      </c>
      <c r="P78" s="38" t="s">
        <v>448</v>
      </c>
      <c r="Q78" s="38" t="s">
        <v>449</v>
      </c>
      <c r="R78" s="38" t="s">
        <v>450</v>
      </c>
    </row>
    <row r="79" spans="6:18">
      <c r="F79" s="1" t="s">
        <v>94</v>
      </c>
      <c r="G79" t="str">
        <f t="shared" ref="G79:I79" si="68">G78</f>
        <v>ACT_BND</v>
      </c>
      <c r="H79" t="str">
        <f t="shared" si="68"/>
        <v>UP</v>
      </c>
      <c r="I79">
        <f t="shared" si="68"/>
        <v>1</v>
      </c>
      <c r="J79" s="4">
        <v>2013</v>
      </c>
      <c r="K79" s="4" t="str">
        <f t="shared" si="8"/>
        <v>ELCNUC100</v>
      </c>
      <c r="L79" s="4">
        <v>0</v>
      </c>
      <c r="M79" s="4">
        <v>0</v>
      </c>
      <c r="N79" s="4">
        <v>0</v>
      </c>
      <c r="O79" s="4">
        <v>0</v>
      </c>
      <c r="P79" s="38" t="s">
        <v>451</v>
      </c>
      <c r="Q79" s="4">
        <v>0</v>
      </c>
      <c r="R79" s="38" t="s">
        <v>452</v>
      </c>
    </row>
    <row r="80" spans="6:18">
      <c r="F80" s="1" t="s">
        <v>94</v>
      </c>
      <c r="G80" t="str">
        <f t="shared" ref="G80:I80" si="69">G79</f>
        <v>ACT_BND</v>
      </c>
      <c r="H80" t="str">
        <f t="shared" si="69"/>
        <v>UP</v>
      </c>
      <c r="I80">
        <f t="shared" si="69"/>
        <v>1</v>
      </c>
      <c r="J80" s="4">
        <v>2013</v>
      </c>
      <c r="K80" s="4" t="str">
        <f t="shared" si="8"/>
        <v>ELCSOL00</v>
      </c>
      <c r="L80" s="4">
        <v>0</v>
      </c>
      <c r="M80" s="4">
        <v>0</v>
      </c>
      <c r="N80" s="4">
        <v>0</v>
      </c>
      <c r="O80" s="4">
        <v>0</v>
      </c>
      <c r="P80" s="38" t="s">
        <v>453</v>
      </c>
      <c r="Q80" s="4">
        <v>0</v>
      </c>
      <c r="R80" s="4">
        <v>0</v>
      </c>
    </row>
    <row r="81" spans="6:18">
      <c r="F81" s="1" t="s">
        <v>94</v>
      </c>
      <c r="G81" t="str">
        <f t="shared" ref="G81:I81" si="70">G80</f>
        <v>ACT_BND</v>
      </c>
      <c r="H81" t="str">
        <f t="shared" si="70"/>
        <v>UP</v>
      </c>
      <c r="I81">
        <f t="shared" si="70"/>
        <v>1</v>
      </c>
      <c r="J81" s="4">
        <v>2013</v>
      </c>
      <c r="K81" s="4" t="str">
        <f t="shared" si="8"/>
        <v>ELCWIN00</v>
      </c>
      <c r="L81" s="38" t="s">
        <v>454</v>
      </c>
      <c r="M81" s="38" t="s">
        <v>455</v>
      </c>
      <c r="N81" s="38" t="s">
        <v>145</v>
      </c>
      <c r="O81" s="38" t="s">
        <v>456</v>
      </c>
      <c r="P81" s="38" t="s">
        <v>457</v>
      </c>
      <c r="Q81" s="38" t="s">
        <v>458</v>
      </c>
      <c r="R81" s="38" t="s">
        <v>459</v>
      </c>
    </row>
    <row r="82" spans="6:18">
      <c r="F82" s="1" t="s">
        <v>94</v>
      </c>
      <c r="G82" t="str">
        <f t="shared" ref="G82:I82" si="71">G81</f>
        <v>ACT_BND</v>
      </c>
      <c r="H82" t="str">
        <f t="shared" si="71"/>
        <v>UP</v>
      </c>
      <c r="I82">
        <f t="shared" si="71"/>
        <v>1</v>
      </c>
      <c r="J82" s="4">
        <v>2013</v>
      </c>
      <c r="K82" s="4" t="str">
        <f t="shared" si="8"/>
        <v>ELCWOO00</v>
      </c>
      <c r="L82" s="38" t="s">
        <v>460</v>
      </c>
      <c r="M82" s="38" t="s">
        <v>461</v>
      </c>
      <c r="N82" s="4">
        <v>0</v>
      </c>
      <c r="O82" s="38" t="s">
        <v>462</v>
      </c>
      <c r="P82" s="38" t="s">
        <v>463</v>
      </c>
      <c r="Q82" s="38" t="s">
        <v>464</v>
      </c>
      <c r="R82" s="38" t="s">
        <v>465</v>
      </c>
    </row>
    <row r="83" spans="6:18">
      <c r="F83" s="1" t="s">
        <v>94</v>
      </c>
      <c r="G83" t="str">
        <f t="shared" ref="G83:I83" si="72">G82</f>
        <v>ACT_BND</v>
      </c>
      <c r="H83" t="str">
        <f t="shared" si="72"/>
        <v>UP</v>
      </c>
      <c r="I83">
        <f t="shared" si="72"/>
        <v>1</v>
      </c>
      <c r="J83" s="4">
        <v>2014</v>
      </c>
      <c r="K83" s="4" t="str">
        <f t="shared" ref="K83:K146" si="73">K75</f>
        <v>ELCCOH00</v>
      </c>
      <c r="L83" s="38" t="s">
        <v>466</v>
      </c>
      <c r="M83" s="4">
        <v>0</v>
      </c>
      <c r="N83" s="38" t="s">
        <v>467</v>
      </c>
      <c r="O83" s="38" t="s">
        <v>468</v>
      </c>
      <c r="P83" s="38" t="s">
        <v>469</v>
      </c>
      <c r="Q83" s="4">
        <v>0</v>
      </c>
      <c r="R83" s="38" t="s">
        <v>470</v>
      </c>
    </row>
    <row r="84" spans="6:18">
      <c r="F84" s="1" t="s">
        <v>94</v>
      </c>
      <c r="G84" t="str">
        <f t="shared" ref="G84:I84" si="74">G83</f>
        <v>ACT_BND</v>
      </c>
      <c r="H84" t="str">
        <f t="shared" si="74"/>
        <v>UP</v>
      </c>
      <c r="I84">
        <f t="shared" si="74"/>
        <v>1</v>
      </c>
      <c r="J84" s="4">
        <v>2014</v>
      </c>
      <c r="K84" s="4" t="str">
        <f t="shared" si="73"/>
        <v>ELCGAS00</v>
      </c>
      <c r="L84" s="38" t="s">
        <v>471</v>
      </c>
      <c r="M84" s="38" t="s">
        <v>472</v>
      </c>
      <c r="N84" s="38" t="s">
        <v>473</v>
      </c>
      <c r="O84" s="38" t="s">
        <v>474</v>
      </c>
      <c r="P84" s="38" t="s">
        <v>475</v>
      </c>
      <c r="Q84" s="38" t="s">
        <v>476</v>
      </c>
      <c r="R84" s="38" t="s">
        <v>477</v>
      </c>
    </row>
    <row r="85" spans="6:18">
      <c r="F85" s="1" t="s">
        <v>94</v>
      </c>
      <c r="G85" t="str">
        <f t="shared" ref="G85:I85" si="75">G84</f>
        <v>ACT_BND</v>
      </c>
      <c r="H85" t="str">
        <f t="shared" si="75"/>
        <v>UP</v>
      </c>
      <c r="I85">
        <f t="shared" si="75"/>
        <v>1</v>
      </c>
      <c r="J85" s="4">
        <v>2014</v>
      </c>
      <c r="K85" s="4" t="str">
        <f t="shared" si="73"/>
        <v>ELCHFO00</v>
      </c>
      <c r="L85" s="38" t="s">
        <v>478</v>
      </c>
      <c r="M85" s="38" t="s">
        <v>479</v>
      </c>
      <c r="N85" s="38" t="s">
        <v>480</v>
      </c>
      <c r="O85" s="38" t="s">
        <v>481</v>
      </c>
      <c r="P85" s="38" t="s">
        <v>482</v>
      </c>
      <c r="Q85" s="38" t="s">
        <v>483</v>
      </c>
      <c r="R85" s="38" t="s">
        <v>484</v>
      </c>
    </row>
    <row r="86" spans="6:18">
      <c r="F86" s="1" t="s">
        <v>94</v>
      </c>
      <c r="G86" t="str">
        <f t="shared" ref="G86:I86" si="76">G85</f>
        <v>ACT_BND</v>
      </c>
      <c r="H86" t="str">
        <f t="shared" si="76"/>
        <v>UP</v>
      </c>
      <c r="I86">
        <f t="shared" si="76"/>
        <v>1</v>
      </c>
      <c r="J86" s="4">
        <v>2014</v>
      </c>
      <c r="K86" s="4" t="str">
        <f t="shared" si="73"/>
        <v>ELCHYD00</v>
      </c>
      <c r="L86" s="38" t="s">
        <v>485</v>
      </c>
      <c r="M86" s="38" t="s">
        <v>486</v>
      </c>
      <c r="N86" s="38" t="s">
        <v>487</v>
      </c>
      <c r="O86" s="38" t="s">
        <v>488</v>
      </c>
      <c r="P86" s="38" t="s">
        <v>489</v>
      </c>
      <c r="Q86" s="38" t="s">
        <v>490</v>
      </c>
      <c r="R86" s="38" t="s">
        <v>491</v>
      </c>
    </row>
    <row r="87" spans="6:18">
      <c r="F87" s="1" t="s">
        <v>94</v>
      </c>
      <c r="G87" t="str">
        <f t="shared" ref="G87:I87" si="77">G86</f>
        <v>ACT_BND</v>
      </c>
      <c r="H87" t="str">
        <f t="shared" si="77"/>
        <v>UP</v>
      </c>
      <c r="I87">
        <f t="shared" si="77"/>
        <v>1</v>
      </c>
      <c r="J87" s="4">
        <v>2014</v>
      </c>
      <c r="K87" s="4" t="str">
        <f t="shared" si="73"/>
        <v>ELCNUC100</v>
      </c>
      <c r="L87" s="4">
        <v>0</v>
      </c>
      <c r="M87" s="4">
        <v>0</v>
      </c>
      <c r="N87" s="4">
        <v>0</v>
      </c>
      <c r="O87" s="4">
        <v>0</v>
      </c>
      <c r="P87" s="38" t="s">
        <v>492</v>
      </c>
      <c r="Q87" s="4">
        <v>0</v>
      </c>
      <c r="R87" s="38" t="s">
        <v>493</v>
      </c>
    </row>
    <row r="88" spans="6:18">
      <c r="F88" s="1" t="s">
        <v>94</v>
      </c>
      <c r="G88" t="str">
        <f t="shared" ref="G88:I88" si="78">G87</f>
        <v>ACT_BND</v>
      </c>
      <c r="H88" t="str">
        <f t="shared" si="78"/>
        <v>UP</v>
      </c>
      <c r="I88">
        <f t="shared" si="78"/>
        <v>1</v>
      </c>
      <c r="J88" s="4">
        <v>2014</v>
      </c>
      <c r="K88" s="4" t="str">
        <f t="shared" si="73"/>
        <v>ELCSOL00</v>
      </c>
      <c r="L88" s="4">
        <v>0</v>
      </c>
      <c r="M88" s="4">
        <v>0</v>
      </c>
      <c r="N88" s="4">
        <v>0</v>
      </c>
      <c r="O88" s="4">
        <v>0</v>
      </c>
      <c r="P88" s="38" t="s">
        <v>494</v>
      </c>
      <c r="Q88" s="4">
        <v>0</v>
      </c>
      <c r="R88" s="4">
        <v>0</v>
      </c>
    </row>
    <row r="89" spans="6:18">
      <c r="F89" s="1" t="s">
        <v>94</v>
      </c>
      <c r="G89" t="str">
        <f t="shared" ref="G89:I89" si="79">G88</f>
        <v>ACT_BND</v>
      </c>
      <c r="H89" t="str">
        <f t="shared" si="79"/>
        <v>UP</v>
      </c>
      <c r="I89">
        <f t="shared" si="79"/>
        <v>1</v>
      </c>
      <c r="J89" s="4">
        <v>2014</v>
      </c>
      <c r="K89" s="4" t="str">
        <f t="shared" si="73"/>
        <v>ELCWIN00</v>
      </c>
      <c r="L89" s="38" t="s">
        <v>495</v>
      </c>
      <c r="M89" s="38" t="s">
        <v>496</v>
      </c>
      <c r="N89" s="38" t="s">
        <v>497</v>
      </c>
      <c r="O89" s="38" t="s">
        <v>498</v>
      </c>
      <c r="P89" s="38" t="s">
        <v>499</v>
      </c>
      <c r="Q89" s="38" t="s">
        <v>500</v>
      </c>
      <c r="R89" s="38" t="s">
        <v>501</v>
      </c>
    </row>
    <row r="90" spans="6:18">
      <c r="F90" s="1" t="s">
        <v>94</v>
      </c>
      <c r="G90" t="str">
        <f t="shared" ref="G90:I90" si="80">G89</f>
        <v>ACT_BND</v>
      </c>
      <c r="H90" t="str">
        <f t="shared" si="80"/>
        <v>UP</v>
      </c>
      <c r="I90">
        <f t="shared" si="80"/>
        <v>1</v>
      </c>
      <c r="J90" s="4">
        <v>2014</v>
      </c>
      <c r="K90" s="4" t="str">
        <f t="shared" si="73"/>
        <v>ELCWOO00</v>
      </c>
      <c r="L90" s="38" t="s">
        <v>502</v>
      </c>
      <c r="M90" s="38" t="s">
        <v>503</v>
      </c>
      <c r="N90" s="4">
        <v>0</v>
      </c>
      <c r="O90" s="38" t="s">
        <v>504</v>
      </c>
      <c r="P90" s="38" t="s">
        <v>505</v>
      </c>
      <c r="Q90" s="38" t="s">
        <v>506</v>
      </c>
      <c r="R90" s="38" t="s">
        <v>507</v>
      </c>
    </row>
    <row r="91" spans="6:18">
      <c r="F91" s="1" t="s">
        <v>94</v>
      </c>
      <c r="G91" t="str">
        <f t="shared" ref="G91:I91" si="81">G90</f>
        <v>ACT_BND</v>
      </c>
      <c r="H91" t="str">
        <f t="shared" si="81"/>
        <v>UP</v>
      </c>
      <c r="I91">
        <f t="shared" si="81"/>
        <v>1</v>
      </c>
      <c r="J91" s="4">
        <v>2015</v>
      </c>
      <c r="K91" s="4" t="str">
        <f t="shared" si="73"/>
        <v>ELCCOH00</v>
      </c>
      <c r="L91" s="38" t="s">
        <v>508</v>
      </c>
      <c r="M91" s="4">
        <v>0</v>
      </c>
      <c r="N91" s="38" t="s">
        <v>509</v>
      </c>
      <c r="O91" s="38" t="s">
        <v>510</v>
      </c>
      <c r="P91" s="4">
        <v>0</v>
      </c>
      <c r="Q91" s="4">
        <v>0</v>
      </c>
      <c r="R91" s="38" t="s">
        <v>511</v>
      </c>
    </row>
    <row r="92" spans="6:18">
      <c r="F92" s="1" t="s">
        <v>94</v>
      </c>
      <c r="G92" t="str">
        <f t="shared" ref="G92:I92" si="82">G91</f>
        <v>ACT_BND</v>
      </c>
      <c r="H92" t="str">
        <f t="shared" si="82"/>
        <v>UP</v>
      </c>
      <c r="I92">
        <f t="shared" si="82"/>
        <v>1</v>
      </c>
      <c r="J92" s="4">
        <v>2015</v>
      </c>
      <c r="K92" s="4" t="str">
        <f t="shared" si="73"/>
        <v>ELCGAS00</v>
      </c>
      <c r="L92" s="38" t="s">
        <v>512</v>
      </c>
      <c r="M92" s="38" t="s">
        <v>513</v>
      </c>
      <c r="N92" s="38" t="s">
        <v>514</v>
      </c>
      <c r="O92" s="38" t="s">
        <v>515</v>
      </c>
      <c r="P92" s="38" t="s">
        <v>516</v>
      </c>
      <c r="Q92" s="38" t="s">
        <v>517</v>
      </c>
      <c r="R92" s="38" t="s">
        <v>518</v>
      </c>
    </row>
    <row r="93" spans="6:18">
      <c r="F93" s="1" t="s">
        <v>94</v>
      </c>
      <c r="G93" t="str">
        <f t="shared" ref="G93:I93" si="83">G92</f>
        <v>ACT_BND</v>
      </c>
      <c r="H93" t="str">
        <f t="shared" si="83"/>
        <v>UP</v>
      </c>
      <c r="I93">
        <f t="shared" si="83"/>
        <v>1</v>
      </c>
      <c r="J93" s="4">
        <v>2015</v>
      </c>
      <c r="K93" s="4" t="str">
        <f t="shared" si="73"/>
        <v>ELCHFO00</v>
      </c>
      <c r="L93" s="38" t="s">
        <v>519</v>
      </c>
      <c r="M93" s="38" t="s">
        <v>520</v>
      </c>
      <c r="N93" s="38" t="s">
        <v>521</v>
      </c>
      <c r="O93" s="38" t="s">
        <v>522</v>
      </c>
      <c r="P93" s="38" t="s">
        <v>523</v>
      </c>
      <c r="Q93" s="38" t="s">
        <v>524</v>
      </c>
      <c r="R93" s="38" t="s">
        <v>525</v>
      </c>
    </row>
    <row r="94" spans="6:18">
      <c r="F94" s="1" t="s">
        <v>94</v>
      </c>
      <c r="G94" t="str">
        <f t="shared" ref="G94:I94" si="84">G93</f>
        <v>ACT_BND</v>
      </c>
      <c r="H94" t="str">
        <f t="shared" si="84"/>
        <v>UP</v>
      </c>
      <c r="I94">
        <f t="shared" si="84"/>
        <v>1</v>
      </c>
      <c r="J94" s="4">
        <v>2015</v>
      </c>
      <c r="K94" s="4" t="str">
        <f t="shared" si="73"/>
        <v>ELCHYD00</v>
      </c>
      <c r="L94" s="38" t="s">
        <v>526</v>
      </c>
      <c r="M94" s="38" t="s">
        <v>527</v>
      </c>
      <c r="N94" s="38" t="s">
        <v>528</v>
      </c>
      <c r="O94" s="38" t="s">
        <v>529</v>
      </c>
      <c r="P94" s="38" t="s">
        <v>530</v>
      </c>
      <c r="Q94" s="38" t="s">
        <v>531</v>
      </c>
      <c r="R94" s="38" t="s">
        <v>532</v>
      </c>
    </row>
    <row r="95" spans="6:18">
      <c r="F95" s="1" t="s">
        <v>94</v>
      </c>
      <c r="G95" t="str">
        <f t="shared" ref="G95:I95" si="85">G94</f>
        <v>ACT_BND</v>
      </c>
      <c r="H95" t="str">
        <f t="shared" si="85"/>
        <v>UP</v>
      </c>
      <c r="I95">
        <f t="shared" si="85"/>
        <v>1</v>
      </c>
      <c r="J95" s="4">
        <v>2015</v>
      </c>
      <c r="K95" s="4" t="str">
        <f t="shared" si="73"/>
        <v>ELCNUC100</v>
      </c>
      <c r="L95" s="4">
        <v>0</v>
      </c>
      <c r="M95" s="4">
        <v>0</v>
      </c>
      <c r="N95" s="4">
        <v>0</v>
      </c>
      <c r="O95" s="4">
        <v>0</v>
      </c>
      <c r="P95" s="38" t="s">
        <v>533</v>
      </c>
      <c r="Q95" s="4">
        <v>0</v>
      </c>
      <c r="R95" s="38" t="s">
        <v>534</v>
      </c>
    </row>
    <row r="96" spans="6:18">
      <c r="F96" s="1" t="s">
        <v>94</v>
      </c>
      <c r="G96" t="str">
        <f t="shared" ref="G96:I96" si="86">G95</f>
        <v>ACT_BND</v>
      </c>
      <c r="H96" t="str">
        <f t="shared" si="86"/>
        <v>UP</v>
      </c>
      <c r="I96">
        <f t="shared" si="86"/>
        <v>1</v>
      </c>
      <c r="J96" s="4">
        <v>2015</v>
      </c>
      <c r="K96" s="4" t="str">
        <f t="shared" si="73"/>
        <v>ELCSOL00</v>
      </c>
      <c r="L96" s="4">
        <v>0</v>
      </c>
      <c r="M96" s="4">
        <v>0</v>
      </c>
      <c r="N96" s="4">
        <v>0</v>
      </c>
      <c r="O96" s="4">
        <v>0</v>
      </c>
      <c r="P96" s="38" t="s">
        <v>535</v>
      </c>
      <c r="Q96" s="38" t="s">
        <v>536</v>
      </c>
      <c r="R96" s="4">
        <v>0</v>
      </c>
    </row>
    <row r="97" spans="6:18">
      <c r="F97" s="1" t="s">
        <v>94</v>
      </c>
      <c r="G97" t="str">
        <f t="shared" ref="G97:I97" si="87">G96</f>
        <v>ACT_BND</v>
      </c>
      <c r="H97" t="str">
        <f t="shared" si="87"/>
        <v>UP</v>
      </c>
      <c r="I97">
        <f t="shared" si="87"/>
        <v>1</v>
      </c>
      <c r="J97" s="4">
        <v>2015</v>
      </c>
      <c r="K97" s="4" t="str">
        <f t="shared" si="73"/>
        <v>ELCWIN00</v>
      </c>
      <c r="L97" s="38" t="s">
        <v>537</v>
      </c>
      <c r="M97" s="38" t="s">
        <v>538</v>
      </c>
      <c r="N97" s="38" t="s">
        <v>539</v>
      </c>
      <c r="O97" s="38" t="s">
        <v>540</v>
      </c>
      <c r="P97" s="38" t="s">
        <v>541</v>
      </c>
      <c r="Q97" s="38" t="s">
        <v>542</v>
      </c>
      <c r="R97" s="38" t="s">
        <v>543</v>
      </c>
    </row>
    <row r="98" spans="6:18">
      <c r="F98" s="1" t="s">
        <v>94</v>
      </c>
      <c r="G98" t="str">
        <f t="shared" ref="G98:I98" si="88">G97</f>
        <v>ACT_BND</v>
      </c>
      <c r="H98" t="str">
        <f t="shared" si="88"/>
        <v>UP</v>
      </c>
      <c r="I98">
        <f t="shared" si="88"/>
        <v>1</v>
      </c>
      <c r="J98" s="4">
        <v>2015</v>
      </c>
      <c r="K98" s="4" t="str">
        <f t="shared" si="73"/>
        <v>ELCWOO00</v>
      </c>
      <c r="L98" s="38" t="s">
        <v>544</v>
      </c>
      <c r="M98" s="38" t="s">
        <v>545</v>
      </c>
      <c r="N98" s="4">
        <v>0</v>
      </c>
      <c r="O98" s="38" t="s">
        <v>546</v>
      </c>
      <c r="P98" s="38" t="s">
        <v>547</v>
      </c>
      <c r="Q98" s="38" t="s">
        <v>548</v>
      </c>
      <c r="R98" s="38" t="s">
        <v>549</v>
      </c>
    </row>
    <row r="99" spans="6:18">
      <c r="F99" s="1" t="s">
        <v>94</v>
      </c>
      <c r="G99" t="str">
        <f t="shared" ref="G99:I99" si="89">G98</f>
        <v>ACT_BND</v>
      </c>
      <c r="H99" t="str">
        <f t="shared" si="89"/>
        <v>UP</v>
      </c>
      <c r="I99">
        <f t="shared" si="89"/>
        <v>1</v>
      </c>
      <c r="J99" s="4">
        <v>2016</v>
      </c>
      <c r="K99" s="4" t="str">
        <f t="shared" si="73"/>
        <v>ELCCOH00</v>
      </c>
      <c r="L99" s="38" t="s">
        <v>550</v>
      </c>
      <c r="M99" s="4">
        <v>0</v>
      </c>
      <c r="N99" s="38" t="s">
        <v>551</v>
      </c>
      <c r="O99" s="38" t="s">
        <v>552</v>
      </c>
      <c r="P99" s="4">
        <v>0</v>
      </c>
      <c r="Q99" s="4">
        <v>0</v>
      </c>
      <c r="R99" s="38" t="s">
        <v>553</v>
      </c>
    </row>
    <row r="100" spans="6:18">
      <c r="F100" s="1" t="s">
        <v>94</v>
      </c>
      <c r="G100" t="str">
        <f t="shared" ref="G100:I100" si="90">G99</f>
        <v>ACT_BND</v>
      </c>
      <c r="H100" t="str">
        <f t="shared" si="90"/>
        <v>UP</v>
      </c>
      <c r="I100">
        <f t="shared" si="90"/>
        <v>1</v>
      </c>
      <c r="J100" s="4">
        <v>2016</v>
      </c>
      <c r="K100" s="4" t="str">
        <f t="shared" si="73"/>
        <v>ELCGAS00</v>
      </c>
      <c r="L100" s="38" t="s">
        <v>554</v>
      </c>
      <c r="M100" s="38" t="s">
        <v>555</v>
      </c>
      <c r="N100" s="38" t="s">
        <v>556</v>
      </c>
      <c r="O100" s="38" t="s">
        <v>557</v>
      </c>
      <c r="P100" s="38" t="s">
        <v>558</v>
      </c>
      <c r="Q100" s="38" t="s">
        <v>559</v>
      </c>
      <c r="R100" s="38" t="s">
        <v>560</v>
      </c>
    </row>
    <row r="101" spans="6:18">
      <c r="F101" s="1" t="s">
        <v>94</v>
      </c>
      <c r="G101" t="str">
        <f t="shared" ref="G101:I101" si="91">G100</f>
        <v>ACT_BND</v>
      </c>
      <c r="H101" t="str">
        <f t="shared" si="91"/>
        <v>UP</v>
      </c>
      <c r="I101">
        <f t="shared" si="91"/>
        <v>1</v>
      </c>
      <c r="J101" s="4">
        <v>2016</v>
      </c>
      <c r="K101" s="4" t="str">
        <f t="shared" si="73"/>
        <v>ELCHFO00</v>
      </c>
      <c r="L101" s="38" t="s">
        <v>561</v>
      </c>
      <c r="M101" s="38" t="s">
        <v>562</v>
      </c>
      <c r="N101" s="38" t="s">
        <v>536</v>
      </c>
      <c r="O101" s="38" t="s">
        <v>563</v>
      </c>
      <c r="P101" s="38" t="s">
        <v>564</v>
      </c>
      <c r="Q101" s="4">
        <v>2.376032037437</v>
      </c>
      <c r="R101" s="38" t="s">
        <v>565</v>
      </c>
    </row>
    <row r="102" spans="6:18">
      <c r="F102" s="1" t="s">
        <v>94</v>
      </c>
      <c r="G102" t="str">
        <f t="shared" ref="G102:I102" si="92">G101</f>
        <v>ACT_BND</v>
      </c>
      <c r="H102" t="str">
        <f t="shared" si="92"/>
        <v>UP</v>
      </c>
      <c r="I102">
        <f t="shared" si="92"/>
        <v>1</v>
      </c>
      <c r="J102" s="4">
        <v>2016</v>
      </c>
      <c r="K102" s="4" t="str">
        <f t="shared" si="73"/>
        <v>ELCHYD00</v>
      </c>
      <c r="L102" s="38" t="s">
        <v>566</v>
      </c>
      <c r="M102" s="38" t="s">
        <v>567</v>
      </c>
      <c r="N102" s="38" t="s">
        <v>568</v>
      </c>
      <c r="O102" s="38" t="s">
        <v>569</v>
      </c>
      <c r="P102" s="38" t="s">
        <v>570</v>
      </c>
      <c r="Q102" s="38" t="s">
        <v>571</v>
      </c>
      <c r="R102" s="38" t="s">
        <v>572</v>
      </c>
    </row>
    <row r="103" spans="6:18">
      <c r="F103" s="1" t="s">
        <v>94</v>
      </c>
      <c r="G103" t="str">
        <f t="shared" ref="G103:I103" si="93">G102</f>
        <v>ACT_BND</v>
      </c>
      <c r="H103" t="str">
        <f t="shared" si="93"/>
        <v>UP</v>
      </c>
      <c r="I103">
        <f t="shared" si="93"/>
        <v>1</v>
      </c>
      <c r="J103" s="4">
        <v>2016</v>
      </c>
      <c r="K103" s="4" t="str">
        <f t="shared" si="73"/>
        <v>ELCNUC100</v>
      </c>
      <c r="L103" s="4">
        <v>0</v>
      </c>
      <c r="M103" s="4">
        <v>0</v>
      </c>
      <c r="N103" s="4">
        <v>0</v>
      </c>
      <c r="O103" s="4">
        <v>0</v>
      </c>
      <c r="P103" s="38" t="s">
        <v>573</v>
      </c>
      <c r="Q103" s="4">
        <v>0</v>
      </c>
      <c r="R103" s="38" t="s">
        <v>574</v>
      </c>
    </row>
    <row r="104" spans="6:18">
      <c r="F104" s="1" t="s">
        <v>94</v>
      </c>
      <c r="G104" t="str">
        <f t="shared" ref="G104:I104" si="94">G103</f>
        <v>ACT_BND</v>
      </c>
      <c r="H104" t="str">
        <f t="shared" si="94"/>
        <v>UP</v>
      </c>
      <c r="I104">
        <f t="shared" si="94"/>
        <v>1</v>
      </c>
      <c r="J104" s="4">
        <v>2016</v>
      </c>
      <c r="K104" s="4" t="str">
        <f t="shared" si="73"/>
        <v>ELCSOL00</v>
      </c>
      <c r="L104" s="38" t="s">
        <v>521</v>
      </c>
      <c r="M104" s="4">
        <v>0</v>
      </c>
      <c r="N104" s="4">
        <v>0</v>
      </c>
      <c r="O104" s="4">
        <v>0</v>
      </c>
      <c r="P104" s="38" t="s">
        <v>575</v>
      </c>
      <c r="Q104" s="38" t="s">
        <v>536</v>
      </c>
      <c r="R104" s="4">
        <v>0</v>
      </c>
    </row>
    <row r="105" spans="6:18">
      <c r="F105" s="1" t="s">
        <v>94</v>
      </c>
      <c r="G105" t="str">
        <f t="shared" ref="G105:I105" si="95">G104</f>
        <v>ACT_BND</v>
      </c>
      <c r="H105" t="str">
        <f t="shared" si="95"/>
        <v>UP</v>
      </c>
      <c r="I105">
        <f t="shared" si="95"/>
        <v>1</v>
      </c>
      <c r="J105" s="4">
        <v>2016</v>
      </c>
      <c r="K105" s="4" t="str">
        <f t="shared" si="73"/>
        <v>ELCWIN00</v>
      </c>
      <c r="L105" s="38" t="s">
        <v>576</v>
      </c>
      <c r="M105" s="38" t="s">
        <v>577</v>
      </c>
      <c r="N105" s="38" t="s">
        <v>578</v>
      </c>
      <c r="O105" s="38" t="s">
        <v>579</v>
      </c>
      <c r="P105" s="38" t="s">
        <v>580</v>
      </c>
      <c r="Q105" s="38" t="s">
        <v>581</v>
      </c>
      <c r="R105" s="38" t="s">
        <v>582</v>
      </c>
    </row>
    <row r="106" spans="6:18">
      <c r="F106" s="1" t="s">
        <v>94</v>
      </c>
      <c r="G106" t="str">
        <f t="shared" ref="G106:I106" si="96">G105</f>
        <v>ACT_BND</v>
      </c>
      <c r="H106" t="str">
        <f t="shared" si="96"/>
        <v>UP</v>
      </c>
      <c r="I106">
        <f t="shared" si="96"/>
        <v>1</v>
      </c>
      <c r="J106" s="4">
        <v>2016</v>
      </c>
      <c r="K106" s="4" t="str">
        <f t="shared" si="73"/>
        <v>ELCWOO00</v>
      </c>
      <c r="L106" s="38" t="s">
        <v>583</v>
      </c>
      <c r="M106" s="38" t="s">
        <v>584</v>
      </c>
      <c r="N106" s="4">
        <v>0</v>
      </c>
      <c r="O106" s="38" t="s">
        <v>585</v>
      </c>
      <c r="P106" s="38" t="s">
        <v>586</v>
      </c>
      <c r="Q106" s="38" t="s">
        <v>587</v>
      </c>
      <c r="R106" s="38" t="s">
        <v>588</v>
      </c>
    </row>
    <row r="107" spans="6:18">
      <c r="F107" s="1" t="s">
        <v>94</v>
      </c>
      <c r="G107" t="str">
        <f t="shared" ref="G107:I107" si="97">G106</f>
        <v>ACT_BND</v>
      </c>
      <c r="H107" t="str">
        <f t="shared" si="97"/>
        <v>UP</v>
      </c>
      <c r="I107">
        <f t="shared" si="97"/>
        <v>1</v>
      </c>
      <c r="J107" s="4">
        <v>2017</v>
      </c>
      <c r="K107" s="4" t="str">
        <f t="shared" si="73"/>
        <v>ELCCOH00</v>
      </c>
      <c r="L107" s="38" t="s">
        <v>589</v>
      </c>
      <c r="M107" s="4">
        <v>0</v>
      </c>
      <c r="N107" s="38" t="s">
        <v>590</v>
      </c>
      <c r="O107" s="38" t="s">
        <v>591</v>
      </c>
      <c r="P107" s="4">
        <v>0</v>
      </c>
      <c r="Q107" s="4">
        <v>0</v>
      </c>
      <c r="R107" s="38" t="s">
        <v>592</v>
      </c>
    </row>
    <row r="108" spans="6:18">
      <c r="F108" s="1" t="s">
        <v>94</v>
      </c>
      <c r="G108" t="str">
        <f t="shared" ref="G108:I108" si="98">G107</f>
        <v>ACT_BND</v>
      </c>
      <c r="H108" t="str">
        <f t="shared" si="98"/>
        <v>UP</v>
      </c>
      <c r="I108">
        <f t="shared" si="98"/>
        <v>1</v>
      </c>
      <c r="J108" s="4">
        <v>2017</v>
      </c>
      <c r="K108" s="4" t="str">
        <f t="shared" si="73"/>
        <v>ELCGAS00</v>
      </c>
      <c r="L108" s="38" t="s">
        <v>593</v>
      </c>
      <c r="M108" s="38" t="s">
        <v>594</v>
      </c>
      <c r="N108" s="38" t="s">
        <v>595</v>
      </c>
      <c r="O108" s="38" t="s">
        <v>596</v>
      </c>
      <c r="P108" s="38" t="s">
        <v>597</v>
      </c>
      <c r="Q108" s="38" t="s">
        <v>598</v>
      </c>
      <c r="R108" s="38" t="s">
        <v>599</v>
      </c>
    </row>
    <row r="109" spans="6:18">
      <c r="F109" s="1" t="s">
        <v>94</v>
      </c>
      <c r="G109" t="str">
        <f t="shared" ref="G109:I109" si="99">G108</f>
        <v>ACT_BND</v>
      </c>
      <c r="H109" t="str">
        <f t="shared" si="99"/>
        <v>UP</v>
      </c>
      <c r="I109">
        <f t="shared" si="99"/>
        <v>1</v>
      </c>
      <c r="J109" s="4">
        <v>2017</v>
      </c>
      <c r="K109" s="4" t="str">
        <f t="shared" si="73"/>
        <v>ELCHFO00</v>
      </c>
      <c r="L109" s="38" t="s">
        <v>600</v>
      </c>
      <c r="M109" s="38" t="s">
        <v>601</v>
      </c>
      <c r="N109" s="38" t="s">
        <v>536</v>
      </c>
      <c r="O109" s="38" t="s">
        <v>602</v>
      </c>
      <c r="P109" s="38" t="s">
        <v>603</v>
      </c>
      <c r="Q109" s="38" t="s">
        <v>604</v>
      </c>
      <c r="R109" s="38" t="s">
        <v>605</v>
      </c>
    </row>
    <row r="110" spans="6:18">
      <c r="F110" s="1" t="s">
        <v>94</v>
      </c>
      <c r="G110" t="str">
        <f t="shared" ref="G110:I110" si="100">G109</f>
        <v>ACT_BND</v>
      </c>
      <c r="H110" t="str">
        <f t="shared" si="100"/>
        <v>UP</v>
      </c>
      <c r="I110">
        <f t="shared" si="100"/>
        <v>1</v>
      </c>
      <c r="J110" s="4">
        <v>2017</v>
      </c>
      <c r="K110" s="4" t="str">
        <f t="shared" si="73"/>
        <v>ELCHYD00</v>
      </c>
      <c r="L110" s="38" t="s">
        <v>606</v>
      </c>
      <c r="M110" s="38" t="s">
        <v>607</v>
      </c>
      <c r="N110" s="38" t="s">
        <v>608</v>
      </c>
      <c r="O110" s="38" t="s">
        <v>609</v>
      </c>
      <c r="P110" s="38" t="s">
        <v>610</v>
      </c>
      <c r="Q110" s="38" t="s">
        <v>611</v>
      </c>
      <c r="R110" s="38" t="s">
        <v>612</v>
      </c>
    </row>
    <row r="111" spans="6:18">
      <c r="F111" s="1" t="s">
        <v>94</v>
      </c>
      <c r="G111" t="str">
        <f t="shared" ref="G111:I111" si="101">G110</f>
        <v>ACT_BND</v>
      </c>
      <c r="H111" t="str">
        <f t="shared" si="101"/>
        <v>UP</v>
      </c>
      <c r="I111">
        <f t="shared" si="101"/>
        <v>1</v>
      </c>
      <c r="J111" s="4">
        <v>2017</v>
      </c>
      <c r="K111" s="4" t="str">
        <f t="shared" si="73"/>
        <v>ELCNUC100</v>
      </c>
      <c r="L111" s="4">
        <v>0</v>
      </c>
      <c r="M111" s="4">
        <v>0</v>
      </c>
      <c r="N111" s="4">
        <v>0</v>
      </c>
      <c r="O111" s="4">
        <v>0</v>
      </c>
      <c r="P111" s="38" t="s">
        <v>613</v>
      </c>
      <c r="Q111" s="4">
        <v>0</v>
      </c>
      <c r="R111" s="38" t="s">
        <v>614</v>
      </c>
    </row>
    <row r="112" spans="6:18">
      <c r="F112" s="1" t="s">
        <v>94</v>
      </c>
      <c r="G112" t="str">
        <f t="shared" ref="G112:I112" si="102">G111</f>
        <v>ACT_BND</v>
      </c>
      <c r="H112" t="str">
        <f t="shared" si="102"/>
        <v>UP</v>
      </c>
      <c r="I112">
        <f t="shared" si="102"/>
        <v>1</v>
      </c>
      <c r="J112" s="4">
        <v>2017</v>
      </c>
      <c r="K112" s="4" t="str">
        <f t="shared" si="73"/>
        <v>ELCSOL00</v>
      </c>
      <c r="L112" s="38" t="s">
        <v>521</v>
      </c>
      <c r="M112" s="4">
        <v>0</v>
      </c>
      <c r="N112" s="4">
        <v>0</v>
      </c>
      <c r="O112" s="4">
        <v>0</v>
      </c>
      <c r="P112" s="38" t="s">
        <v>615</v>
      </c>
      <c r="Q112" s="38" t="s">
        <v>536</v>
      </c>
      <c r="R112" s="4">
        <v>0</v>
      </c>
    </row>
    <row r="113" spans="6:18">
      <c r="F113" s="1" t="s">
        <v>94</v>
      </c>
      <c r="G113" t="str">
        <f t="shared" ref="G113:I113" si="103">G112</f>
        <v>ACT_BND</v>
      </c>
      <c r="H113" t="str">
        <f t="shared" si="103"/>
        <v>UP</v>
      </c>
      <c r="I113">
        <f t="shared" si="103"/>
        <v>1</v>
      </c>
      <c r="J113" s="4">
        <v>2017</v>
      </c>
      <c r="K113" s="4" t="str">
        <f t="shared" si="73"/>
        <v>ELCWIN00</v>
      </c>
      <c r="L113" s="38" t="s">
        <v>616</v>
      </c>
      <c r="M113" s="38" t="s">
        <v>617</v>
      </c>
      <c r="N113" s="38" t="s">
        <v>549</v>
      </c>
      <c r="O113" s="38" t="s">
        <v>618</v>
      </c>
      <c r="P113" s="38" t="s">
        <v>619</v>
      </c>
      <c r="Q113" s="38" t="s">
        <v>620</v>
      </c>
      <c r="R113" s="38" t="s">
        <v>621</v>
      </c>
    </row>
    <row r="114" spans="6:18">
      <c r="F114" s="1" t="s">
        <v>94</v>
      </c>
      <c r="G114" t="str">
        <f t="shared" ref="G114:I114" si="104">G113</f>
        <v>ACT_BND</v>
      </c>
      <c r="H114" t="str">
        <f t="shared" si="104"/>
        <v>UP</v>
      </c>
      <c r="I114">
        <f t="shared" si="104"/>
        <v>1</v>
      </c>
      <c r="J114" s="4">
        <v>2017</v>
      </c>
      <c r="K114" s="4" t="str">
        <f t="shared" si="73"/>
        <v>ELCWOO00</v>
      </c>
      <c r="L114" s="38" t="s">
        <v>622</v>
      </c>
      <c r="M114" s="38" t="s">
        <v>623</v>
      </c>
      <c r="N114" s="4">
        <v>0</v>
      </c>
      <c r="O114" s="38" t="s">
        <v>624</v>
      </c>
      <c r="P114" s="38" t="s">
        <v>625</v>
      </c>
      <c r="Q114" s="38" t="s">
        <v>626</v>
      </c>
      <c r="R114" s="38" t="s">
        <v>627</v>
      </c>
    </row>
    <row r="115" spans="6:18">
      <c r="F115" s="1" t="s">
        <v>94</v>
      </c>
      <c r="G115" t="str">
        <f t="shared" ref="G115:I115" si="105">G114</f>
        <v>ACT_BND</v>
      </c>
      <c r="H115" t="str">
        <f t="shared" si="105"/>
        <v>UP</v>
      </c>
      <c r="I115">
        <f t="shared" si="105"/>
        <v>1</v>
      </c>
      <c r="J115" s="4">
        <v>2018</v>
      </c>
      <c r="K115" s="4" t="str">
        <f t="shared" si="73"/>
        <v>ELCCOH00</v>
      </c>
      <c r="L115" s="38" t="s">
        <v>628</v>
      </c>
      <c r="M115" s="4">
        <v>0</v>
      </c>
      <c r="N115" s="38" t="s">
        <v>629</v>
      </c>
      <c r="O115" s="38" t="s">
        <v>630</v>
      </c>
      <c r="P115" s="4">
        <v>0</v>
      </c>
      <c r="Q115" s="4">
        <v>0</v>
      </c>
      <c r="R115" s="38" t="s">
        <v>631</v>
      </c>
    </row>
    <row r="116" spans="6:18">
      <c r="F116" s="1" t="s">
        <v>94</v>
      </c>
      <c r="G116" t="str">
        <f t="shared" ref="G116:I116" si="106">G115</f>
        <v>ACT_BND</v>
      </c>
      <c r="H116" t="str">
        <f t="shared" si="106"/>
        <v>UP</v>
      </c>
      <c r="I116">
        <f t="shared" si="106"/>
        <v>1</v>
      </c>
      <c r="J116" s="4">
        <v>2018</v>
      </c>
      <c r="K116" s="4" t="str">
        <f t="shared" si="73"/>
        <v>ELCGAS00</v>
      </c>
      <c r="L116" s="38" t="s">
        <v>632</v>
      </c>
      <c r="M116" s="38" t="s">
        <v>633</v>
      </c>
      <c r="N116" s="38" t="s">
        <v>634</v>
      </c>
      <c r="O116" s="38" t="s">
        <v>635</v>
      </c>
      <c r="P116" s="38" t="s">
        <v>636</v>
      </c>
      <c r="Q116" s="38" t="s">
        <v>637</v>
      </c>
      <c r="R116" s="38" t="s">
        <v>638</v>
      </c>
    </row>
    <row r="117" spans="6:18">
      <c r="F117" s="1" t="s">
        <v>94</v>
      </c>
      <c r="G117" t="str">
        <f t="shared" ref="G117:I117" si="107">G116</f>
        <v>ACT_BND</v>
      </c>
      <c r="H117" t="str">
        <f t="shared" si="107"/>
        <v>UP</v>
      </c>
      <c r="I117">
        <f t="shared" si="107"/>
        <v>1</v>
      </c>
      <c r="J117" s="4">
        <v>2018</v>
      </c>
      <c r="K117" s="4" t="str">
        <f t="shared" si="73"/>
        <v>ELCHFO00</v>
      </c>
      <c r="L117" s="38" t="s">
        <v>639</v>
      </c>
      <c r="M117" s="38" t="s">
        <v>640</v>
      </c>
      <c r="N117" s="38" t="s">
        <v>536</v>
      </c>
      <c r="O117" s="38" t="s">
        <v>641</v>
      </c>
      <c r="P117" s="38" t="s">
        <v>642</v>
      </c>
      <c r="Q117" s="38" t="s">
        <v>643</v>
      </c>
      <c r="R117" s="38" t="s">
        <v>644</v>
      </c>
    </row>
    <row r="118" spans="6:18">
      <c r="F118" s="1" t="s">
        <v>94</v>
      </c>
      <c r="G118" t="str">
        <f t="shared" ref="G118:I118" si="108">G117</f>
        <v>ACT_BND</v>
      </c>
      <c r="H118" t="str">
        <f t="shared" si="108"/>
        <v>UP</v>
      </c>
      <c r="I118">
        <f t="shared" si="108"/>
        <v>1</v>
      </c>
      <c r="J118" s="4">
        <v>2018</v>
      </c>
      <c r="K118" s="4" t="str">
        <f t="shared" si="73"/>
        <v>ELCHYD00</v>
      </c>
      <c r="L118" s="38" t="s">
        <v>645</v>
      </c>
      <c r="M118" s="38" t="s">
        <v>646</v>
      </c>
      <c r="N118" s="4">
        <v>12.92656587473</v>
      </c>
      <c r="O118" s="38" t="s">
        <v>647</v>
      </c>
      <c r="P118" s="38" t="s">
        <v>648</v>
      </c>
      <c r="Q118" s="38" t="s">
        <v>649</v>
      </c>
      <c r="R118" s="38" t="s">
        <v>650</v>
      </c>
    </row>
    <row r="119" spans="6:18">
      <c r="F119" s="1" t="s">
        <v>94</v>
      </c>
      <c r="G119" t="str">
        <f t="shared" ref="G119:I119" si="109">G118</f>
        <v>ACT_BND</v>
      </c>
      <c r="H119" t="str">
        <f t="shared" si="109"/>
        <v>UP</v>
      </c>
      <c r="I119">
        <f t="shared" si="109"/>
        <v>1</v>
      </c>
      <c r="J119" s="4">
        <v>2018</v>
      </c>
      <c r="K119" s="4" t="str">
        <f t="shared" si="73"/>
        <v>ELCNUC100</v>
      </c>
      <c r="L119" s="4">
        <v>0</v>
      </c>
      <c r="M119" s="4">
        <v>0</v>
      </c>
      <c r="N119" s="4">
        <v>0</v>
      </c>
      <c r="O119" s="4">
        <v>0</v>
      </c>
      <c r="P119" s="38" t="s">
        <v>651</v>
      </c>
      <c r="Q119" s="4">
        <v>0</v>
      </c>
      <c r="R119" s="38" t="s">
        <v>652</v>
      </c>
    </row>
    <row r="120" spans="6:18">
      <c r="F120" s="1" t="s">
        <v>94</v>
      </c>
      <c r="G120" t="str">
        <f t="shared" ref="G120:I120" si="110">G119</f>
        <v>ACT_BND</v>
      </c>
      <c r="H120" t="str">
        <f t="shared" si="110"/>
        <v>UP</v>
      </c>
      <c r="I120">
        <f t="shared" si="110"/>
        <v>1</v>
      </c>
      <c r="J120" s="4">
        <v>2018</v>
      </c>
      <c r="K120" s="4" t="str">
        <f t="shared" si="73"/>
        <v>ELCSOL00</v>
      </c>
      <c r="L120" s="38" t="s">
        <v>653</v>
      </c>
      <c r="M120" s="38" t="s">
        <v>521</v>
      </c>
      <c r="N120" s="4">
        <v>0</v>
      </c>
      <c r="O120" s="4">
        <v>0</v>
      </c>
      <c r="P120" s="38" t="s">
        <v>654</v>
      </c>
      <c r="Q120" s="38" t="s">
        <v>536</v>
      </c>
      <c r="R120" s="4">
        <v>0</v>
      </c>
    </row>
    <row r="121" spans="6:18">
      <c r="F121" s="1" t="s">
        <v>94</v>
      </c>
      <c r="G121" t="str">
        <f t="shared" ref="G121:I121" si="111">G120</f>
        <v>ACT_BND</v>
      </c>
      <c r="H121" t="str">
        <f t="shared" si="111"/>
        <v>UP</v>
      </c>
      <c r="I121">
        <f t="shared" si="111"/>
        <v>1</v>
      </c>
      <c r="J121" s="4">
        <v>2018</v>
      </c>
      <c r="K121" s="4" t="str">
        <f t="shared" si="73"/>
        <v>ELCWIN00</v>
      </c>
      <c r="L121" s="38" t="s">
        <v>210</v>
      </c>
      <c r="M121" s="38" t="s">
        <v>655</v>
      </c>
      <c r="N121" s="38" t="s">
        <v>656</v>
      </c>
      <c r="O121" s="38" t="s">
        <v>296</v>
      </c>
      <c r="P121" s="38" t="s">
        <v>657</v>
      </c>
      <c r="Q121" s="38" t="s">
        <v>658</v>
      </c>
      <c r="R121" s="38" t="s">
        <v>659</v>
      </c>
    </row>
    <row r="122" spans="6:18">
      <c r="F122" s="1" t="s">
        <v>94</v>
      </c>
      <c r="G122" t="str">
        <f t="shared" ref="G122:I122" si="112">G121</f>
        <v>ACT_BND</v>
      </c>
      <c r="H122" t="str">
        <f t="shared" si="112"/>
        <v>UP</v>
      </c>
      <c r="I122">
        <f t="shared" si="112"/>
        <v>1</v>
      </c>
      <c r="J122" s="4">
        <v>2018</v>
      </c>
      <c r="K122" s="4" t="str">
        <f t="shared" si="73"/>
        <v>ELCWOO00</v>
      </c>
      <c r="L122" s="4">
        <v>6.613124550036</v>
      </c>
      <c r="M122" s="38" t="s">
        <v>660</v>
      </c>
      <c r="N122" s="38" t="s">
        <v>330</v>
      </c>
      <c r="O122" s="38" t="s">
        <v>661</v>
      </c>
      <c r="P122" s="38" t="s">
        <v>662</v>
      </c>
      <c r="Q122" s="38" t="s">
        <v>663</v>
      </c>
      <c r="R122" s="38" t="s">
        <v>664</v>
      </c>
    </row>
    <row r="123" spans="6:18">
      <c r="F123" s="1" t="s">
        <v>94</v>
      </c>
      <c r="G123" t="str">
        <f t="shared" ref="G123:I123" si="113">G122</f>
        <v>ACT_BND</v>
      </c>
      <c r="H123" t="str">
        <f t="shared" si="113"/>
        <v>UP</v>
      </c>
      <c r="I123">
        <f t="shared" si="113"/>
        <v>1</v>
      </c>
      <c r="J123" s="4">
        <v>2019</v>
      </c>
      <c r="K123" s="4" t="str">
        <f t="shared" si="73"/>
        <v>ELCCOH00</v>
      </c>
      <c r="L123" s="38" t="s">
        <v>665</v>
      </c>
      <c r="M123" s="4">
        <v>0</v>
      </c>
      <c r="N123" s="38" t="s">
        <v>666</v>
      </c>
      <c r="O123" s="4">
        <v>0</v>
      </c>
      <c r="P123" s="4">
        <v>0</v>
      </c>
      <c r="Q123" s="4">
        <v>0</v>
      </c>
      <c r="R123" s="38" t="s">
        <v>667</v>
      </c>
    </row>
    <row r="124" spans="6:18">
      <c r="F124" s="1" t="s">
        <v>94</v>
      </c>
      <c r="G124" t="str">
        <f t="shared" ref="G124:I124" si="114">G123</f>
        <v>ACT_BND</v>
      </c>
      <c r="H124" t="str">
        <f t="shared" si="114"/>
        <v>UP</v>
      </c>
      <c r="I124">
        <f t="shared" si="114"/>
        <v>1</v>
      </c>
      <c r="J124" s="4">
        <v>2019</v>
      </c>
      <c r="K124" s="4" t="str">
        <f t="shared" si="73"/>
        <v>ELCGAS00</v>
      </c>
      <c r="L124" s="38" t="s">
        <v>668</v>
      </c>
      <c r="M124" s="38" t="s">
        <v>669</v>
      </c>
      <c r="N124" s="38" t="s">
        <v>670</v>
      </c>
      <c r="O124" s="38" t="s">
        <v>671</v>
      </c>
      <c r="P124" s="38" t="s">
        <v>672</v>
      </c>
      <c r="Q124" s="38" t="s">
        <v>673</v>
      </c>
      <c r="R124" s="38" t="s">
        <v>674</v>
      </c>
    </row>
    <row r="125" spans="6:18">
      <c r="F125" s="1" t="s">
        <v>94</v>
      </c>
      <c r="G125" t="str">
        <f t="shared" ref="G125:I125" si="115">G124</f>
        <v>ACT_BND</v>
      </c>
      <c r="H125" t="str">
        <f t="shared" si="115"/>
        <v>UP</v>
      </c>
      <c r="I125">
        <f t="shared" si="115"/>
        <v>1</v>
      </c>
      <c r="J125" s="4">
        <v>2019</v>
      </c>
      <c r="K125" s="4" t="str">
        <f t="shared" si="73"/>
        <v>ELCHFO00</v>
      </c>
      <c r="L125" s="38" t="s">
        <v>675</v>
      </c>
      <c r="M125" s="38" t="s">
        <v>676</v>
      </c>
      <c r="N125" s="38" t="s">
        <v>536</v>
      </c>
      <c r="O125" s="38" t="s">
        <v>677</v>
      </c>
      <c r="P125" s="38" t="s">
        <v>678</v>
      </c>
      <c r="Q125" s="38" t="s">
        <v>679</v>
      </c>
      <c r="R125" s="38" t="s">
        <v>680</v>
      </c>
    </row>
    <row r="126" spans="6:18">
      <c r="F126" s="1" t="s">
        <v>94</v>
      </c>
      <c r="G126" t="str">
        <f t="shared" ref="G126:I126" si="116">G125</f>
        <v>ACT_BND</v>
      </c>
      <c r="H126" t="str">
        <f t="shared" si="116"/>
        <v>UP</v>
      </c>
      <c r="I126">
        <f t="shared" si="116"/>
        <v>1</v>
      </c>
      <c r="J126" s="4">
        <v>2019</v>
      </c>
      <c r="K126" s="4" t="str">
        <f t="shared" si="73"/>
        <v>ELCHYD00</v>
      </c>
      <c r="L126" s="38" t="s">
        <v>681</v>
      </c>
      <c r="M126" s="38" t="s">
        <v>682</v>
      </c>
      <c r="N126" s="38" t="s">
        <v>683</v>
      </c>
      <c r="O126" s="38" t="s">
        <v>684</v>
      </c>
      <c r="P126" s="38" t="s">
        <v>685</v>
      </c>
      <c r="Q126" s="38" t="s">
        <v>686</v>
      </c>
      <c r="R126" s="38" t="s">
        <v>687</v>
      </c>
    </row>
    <row r="127" spans="6:18">
      <c r="F127" s="1" t="s">
        <v>94</v>
      </c>
      <c r="G127" t="str">
        <f t="shared" ref="G127:I127" si="117">G126</f>
        <v>ACT_BND</v>
      </c>
      <c r="H127" t="str">
        <f t="shared" si="117"/>
        <v>UP</v>
      </c>
      <c r="I127">
        <f t="shared" si="117"/>
        <v>1</v>
      </c>
      <c r="J127" s="4">
        <v>2019</v>
      </c>
      <c r="K127" s="4" t="str">
        <f t="shared" si="73"/>
        <v>ELCNUC100</v>
      </c>
      <c r="L127" s="4">
        <v>0</v>
      </c>
      <c r="M127" s="4">
        <v>0</v>
      </c>
      <c r="N127" s="4">
        <v>0</v>
      </c>
      <c r="O127" s="4">
        <v>0</v>
      </c>
      <c r="P127" s="38" t="s">
        <v>688</v>
      </c>
      <c r="Q127" s="4">
        <v>0</v>
      </c>
      <c r="R127" s="38" t="s">
        <v>689</v>
      </c>
    </row>
    <row r="128" spans="6:18">
      <c r="F128" s="1" t="s">
        <v>94</v>
      </c>
      <c r="G128" t="str">
        <f t="shared" ref="G128:I128" si="118">G127</f>
        <v>ACT_BND</v>
      </c>
      <c r="H128" t="str">
        <f t="shared" si="118"/>
        <v>UP</v>
      </c>
      <c r="I128">
        <f t="shared" si="118"/>
        <v>1</v>
      </c>
      <c r="J128" s="4">
        <v>2019</v>
      </c>
      <c r="K128" s="4" t="str">
        <f t="shared" si="73"/>
        <v>ELCSOL00</v>
      </c>
      <c r="L128" s="38" t="s">
        <v>690</v>
      </c>
      <c r="M128" s="38" t="s">
        <v>521</v>
      </c>
      <c r="N128" s="4">
        <v>0</v>
      </c>
      <c r="O128" s="4">
        <v>0</v>
      </c>
      <c r="P128" s="38" t="s">
        <v>691</v>
      </c>
      <c r="Q128" s="38" t="s">
        <v>536</v>
      </c>
      <c r="R128" s="4">
        <v>0</v>
      </c>
    </row>
    <row r="129" spans="6:18">
      <c r="F129" s="1" t="s">
        <v>94</v>
      </c>
      <c r="G129" t="str">
        <f t="shared" ref="G129:I129" si="119">G128</f>
        <v>ACT_BND</v>
      </c>
      <c r="H129" t="str">
        <f t="shared" si="119"/>
        <v>UP</v>
      </c>
      <c r="I129">
        <f t="shared" si="119"/>
        <v>1</v>
      </c>
      <c r="J129" s="4">
        <v>2019</v>
      </c>
      <c r="K129" s="4" t="str">
        <f t="shared" si="73"/>
        <v>ELCWIN00</v>
      </c>
      <c r="L129" s="38" t="s">
        <v>692</v>
      </c>
      <c r="M129" s="38" t="s">
        <v>693</v>
      </c>
      <c r="N129" s="38" t="s">
        <v>694</v>
      </c>
      <c r="O129" s="38" t="s">
        <v>695</v>
      </c>
      <c r="P129" s="38" t="s">
        <v>696</v>
      </c>
      <c r="Q129" s="38" t="s">
        <v>697</v>
      </c>
      <c r="R129" s="38" t="s">
        <v>698</v>
      </c>
    </row>
    <row r="130" spans="6:18">
      <c r="F130" s="1" t="s">
        <v>94</v>
      </c>
      <c r="G130" t="str">
        <f t="shared" ref="G130:I130" si="120">G129</f>
        <v>ACT_BND</v>
      </c>
      <c r="H130" t="str">
        <f t="shared" si="120"/>
        <v>UP</v>
      </c>
      <c r="I130">
        <f t="shared" si="120"/>
        <v>1</v>
      </c>
      <c r="J130" s="4">
        <v>2019</v>
      </c>
      <c r="K130" s="4" t="str">
        <f t="shared" si="73"/>
        <v>ELCWOO00</v>
      </c>
      <c r="L130" s="38" t="s">
        <v>699</v>
      </c>
      <c r="M130" s="38" t="s">
        <v>700</v>
      </c>
      <c r="N130" s="38" t="s">
        <v>701</v>
      </c>
      <c r="O130" s="38" t="s">
        <v>546</v>
      </c>
      <c r="P130" s="38" t="s">
        <v>702</v>
      </c>
      <c r="Q130" s="38" t="s">
        <v>703</v>
      </c>
      <c r="R130" s="38" t="s">
        <v>704</v>
      </c>
    </row>
    <row r="131" spans="6:18">
      <c r="F131" s="1" t="s">
        <v>94</v>
      </c>
      <c r="G131" t="str">
        <f t="shared" ref="G131:I131" si="121">G130</f>
        <v>ACT_BND</v>
      </c>
      <c r="H131" t="str">
        <f t="shared" si="121"/>
        <v>UP</v>
      </c>
      <c r="I131">
        <f t="shared" si="121"/>
        <v>1</v>
      </c>
      <c r="J131" s="4">
        <v>2020</v>
      </c>
      <c r="K131" s="4" t="str">
        <f t="shared" si="73"/>
        <v>ELCCOH00</v>
      </c>
      <c r="L131" s="38" t="s">
        <v>705</v>
      </c>
      <c r="M131" s="4">
        <v>0</v>
      </c>
      <c r="N131" s="38" t="s">
        <v>706</v>
      </c>
      <c r="O131" s="4">
        <v>0</v>
      </c>
      <c r="P131" s="4">
        <v>0</v>
      </c>
      <c r="Q131" s="4">
        <v>0</v>
      </c>
      <c r="R131" s="38" t="s">
        <v>707</v>
      </c>
    </row>
    <row r="132" spans="6:18">
      <c r="F132" s="1" t="s">
        <v>94</v>
      </c>
      <c r="G132" t="str">
        <f t="shared" ref="G132:I132" si="122">G131</f>
        <v>ACT_BND</v>
      </c>
      <c r="H132" t="str">
        <f t="shared" si="122"/>
        <v>UP</v>
      </c>
      <c r="I132">
        <f t="shared" si="122"/>
        <v>1</v>
      </c>
      <c r="J132" s="4">
        <v>2020</v>
      </c>
      <c r="K132" s="4" t="str">
        <f t="shared" si="73"/>
        <v>ELCGAS00</v>
      </c>
      <c r="L132" s="38" t="s">
        <v>708</v>
      </c>
      <c r="M132" s="38" t="s">
        <v>709</v>
      </c>
      <c r="N132" s="38" t="s">
        <v>710</v>
      </c>
      <c r="O132" s="38" t="s">
        <v>711</v>
      </c>
      <c r="P132" s="38" t="s">
        <v>712</v>
      </c>
      <c r="Q132" s="38" t="s">
        <v>713</v>
      </c>
      <c r="R132" s="38" t="s">
        <v>714</v>
      </c>
    </row>
    <row r="133" spans="6:18">
      <c r="F133" s="1" t="s">
        <v>94</v>
      </c>
      <c r="G133" t="str">
        <f t="shared" ref="G133:I133" si="123">G132</f>
        <v>ACT_BND</v>
      </c>
      <c r="H133" t="str">
        <f t="shared" si="123"/>
        <v>UP</v>
      </c>
      <c r="I133">
        <f t="shared" si="123"/>
        <v>1</v>
      </c>
      <c r="J133" s="4">
        <v>2020</v>
      </c>
      <c r="K133" s="4" t="str">
        <f t="shared" si="73"/>
        <v>ELCHFO00</v>
      </c>
      <c r="L133" s="38" t="s">
        <v>715</v>
      </c>
      <c r="M133" s="38" t="s">
        <v>716</v>
      </c>
      <c r="N133" s="38" t="s">
        <v>717</v>
      </c>
      <c r="O133" s="38" t="s">
        <v>718</v>
      </c>
      <c r="P133" s="38" t="s">
        <v>719</v>
      </c>
      <c r="Q133" s="38" t="s">
        <v>720</v>
      </c>
      <c r="R133" s="38" t="s">
        <v>721</v>
      </c>
    </row>
    <row r="134" spans="6:18">
      <c r="F134" s="1" t="s">
        <v>94</v>
      </c>
      <c r="G134" t="str">
        <f t="shared" ref="G134:I134" si="124">G133</f>
        <v>ACT_BND</v>
      </c>
      <c r="H134" t="str">
        <f t="shared" si="124"/>
        <v>UP</v>
      </c>
      <c r="I134">
        <f t="shared" si="124"/>
        <v>1</v>
      </c>
      <c r="J134" s="4">
        <v>2020</v>
      </c>
      <c r="K134" s="4" t="str">
        <f t="shared" si="73"/>
        <v>ELCHYD00</v>
      </c>
      <c r="L134" s="38" t="s">
        <v>722</v>
      </c>
      <c r="M134" s="38" t="s">
        <v>723</v>
      </c>
      <c r="N134" s="38" t="s">
        <v>724</v>
      </c>
      <c r="O134" s="38" t="s">
        <v>725</v>
      </c>
      <c r="P134" s="38" t="s">
        <v>726</v>
      </c>
      <c r="Q134" s="38" t="s">
        <v>727</v>
      </c>
      <c r="R134" s="38" t="s">
        <v>728</v>
      </c>
    </row>
    <row r="135" spans="6:18">
      <c r="F135" s="1" t="s">
        <v>94</v>
      </c>
      <c r="G135" t="str">
        <f t="shared" ref="G135:I135" si="125">G134</f>
        <v>ACT_BND</v>
      </c>
      <c r="H135" t="str">
        <f t="shared" si="125"/>
        <v>UP</v>
      </c>
      <c r="I135">
        <f t="shared" si="125"/>
        <v>1</v>
      </c>
      <c r="J135" s="4">
        <v>2020</v>
      </c>
      <c r="K135" s="4" t="str">
        <f t="shared" si="73"/>
        <v>ELCNUC100</v>
      </c>
      <c r="L135" s="4">
        <v>0</v>
      </c>
      <c r="M135" s="4">
        <v>0</v>
      </c>
      <c r="N135" s="4">
        <v>0</v>
      </c>
      <c r="O135" s="4">
        <v>0</v>
      </c>
      <c r="P135" s="38" t="s">
        <v>729</v>
      </c>
      <c r="Q135" s="4">
        <v>0</v>
      </c>
      <c r="R135" s="38" t="s">
        <v>730</v>
      </c>
    </row>
    <row r="136" spans="6:18">
      <c r="F136" s="1" t="s">
        <v>94</v>
      </c>
      <c r="G136" t="str">
        <f t="shared" ref="G136:I136" si="126">G135</f>
        <v>ACT_BND</v>
      </c>
      <c r="H136" t="str">
        <f t="shared" si="126"/>
        <v>UP</v>
      </c>
      <c r="I136">
        <f t="shared" si="126"/>
        <v>1</v>
      </c>
      <c r="J136" s="4">
        <v>2020</v>
      </c>
      <c r="K136" s="4" t="str">
        <f t="shared" si="73"/>
        <v>ELCSOL00</v>
      </c>
      <c r="L136" s="38" t="s">
        <v>731</v>
      </c>
      <c r="M136" s="38" t="s">
        <v>732</v>
      </c>
      <c r="N136" s="38" t="s">
        <v>733</v>
      </c>
      <c r="O136" s="38" t="s">
        <v>734</v>
      </c>
      <c r="P136" s="38" t="s">
        <v>735</v>
      </c>
      <c r="Q136" s="38" t="s">
        <v>736</v>
      </c>
      <c r="R136" s="38" t="s">
        <v>737</v>
      </c>
    </row>
    <row r="137" spans="6:18">
      <c r="F137" s="1" t="s">
        <v>94</v>
      </c>
      <c r="G137" t="str">
        <f t="shared" ref="G137:I137" si="127">G136</f>
        <v>ACT_BND</v>
      </c>
      <c r="H137" t="str">
        <f t="shared" si="127"/>
        <v>UP</v>
      </c>
      <c r="I137">
        <f t="shared" si="127"/>
        <v>1</v>
      </c>
      <c r="J137" s="4">
        <v>2020</v>
      </c>
      <c r="K137" s="4" t="str">
        <f t="shared" si="73"/>
        <v>ELCWIN00</v>
      </c>
      <c r="L137" s="38" t="s">
        <v>738</v>
      </c>
      <c r="M137" s="38" t="s">
        <v>739</v>
      </c>
      <c r="N137" s="38" t="s">
        <v>740</v>
      </c>
      <c r="O137" s="38" t="s">
        <v>741</v>
      </c>
      <c r="P137" s="38" t="s">
        <v>742</v>
      </c>
      <c r="Q137" s="38" t="s">
        <v>743</v>
      </c>
      <c r="R137" s="38" t="s">
        <v>744</v>
      </c>
    </row>
    <row r="138" spans="6:18">
      <c r="F138" s="1" t="s">
        <v>94</v>
      </c>
      <c r="G138" t="str">
        <f t="shared" ref="G138:I138" si="128">G137</f>
        <v>ACT_BND</v>
      </c>
      <c r="H138" t="str">
        <f t="shared" si="128"/>
        <v>UP</v>
      </c>
      <c r="I138">
        <f t="shared" si="128"/>
        <v>1</v>
      </c>
      <c r="J138" s="4">
        <v>2020</v>
      </c>
      <c r="K138" s="4" t="str">
        <f t="shared" si="73"/>
        <v>ELCWOO00</v>
      </c>
      <c r="L138" s="38" t="s">
        <v>745</v>
      </c>
      <c r="M138" s="38" t="s">
        <v>746</v>
      </c>
      <c r="N138" s="38" t="s">
        <v>747</v>
      </c>
      <c r="O138" s="38" t="s">
        <v>748</v>
      </c>
      <c r="P138" s="38" t="s">
        <v>749</v>
      </c>
      <c r="Q138" s="38" t="s">
        <v>750</v>
      </c>
      <c r="R138" s="38" t="s">
        <v>751</v>
      </c>
    </row>
    <row r="139" spans="6:18">
      <c r="F139" s="1" t="s">
        <v>94</v>
      </c>
      <c r="G139" t="str">
        <f t="shared" ref="G139:I139" si="129">G138</f>
        <v>ACT_BND</v>
      </c>
      <c r="H139" t="str">
        <f t="shared" si="129"/>
        <v>UP</v>
      </c>
      <c r="I139">
        <f t="shared" si="129"/>
        <v>1</v>
      </c>
      <c r="J139" s="4">
        <v>2021</v>
      </c>
      <c r="K139" s="4" t="str">
        <f t="shared" si="73"/>
        <v>ELCCOH00</v>
      </c>
      <c r="L139" s="38" t="s">
        <v>752</v>
      </c>
      <c r="M139" s="4">
        <v>0</v>
      </c>
      <c r="N139" s="38" t="s">
        <v>753</v>
      </c>
      <c r="O139" s="4">
        <v>0</v>
      </c>
      <c r="P139" s="4">
        <v>0</v>
      </c>
      <c r="Q139" s="4">
        <v>0</v>
      </c>
      <c r="R139" s="38" t="s">
        <v>754</v>
      </c>
    </row>
    <row r="140" spans="6:18">
      <c r="F140" s="1" t="s">
        <v>94</v>
      </c>
      <c r="G140" t="str">
        <f t="shared" ref="G140:I140" si="130">G139</f>
        <v>ACT_BND</v>
      </c>
      <c r="H140" t="str">
        <f t="shared" si="130"/>
        <v>UP</v>
      </c>
      <c r="I140">
        <f t="shared" si="130"/>
        <v>1</v>
      </c>
      <c r="J140" s="4">
        <v>2021</v>
      </c>
      <c r="K140" s="4" t="str">
        <f t="shared" si="73"/>
        <v>ELCGAS00</v>
      </c>
      <c r="L140" s="38" t="s">
        <v>755</v>
      </c>
      <c r="M140" s="38" t="s">
        <v>756</v>
      </c>
      <c r="N140" s="38" t="s">
        <v>757</v>
      </c>
      <c r="O140" s="38" t="s">
        <v>758</v>
      </c>
      <c r="P140" s="38" t="s">
        <v>759</v>
      </c>
      <c r="Q140" s="38" t="s">
        <v>760</v>
      </c>
      <c r="R140" s="38" t="s">
        <v>761</v>
      </c>
    </row>
    <row r="141" spans="6:18">
      <c r="F141" s="1" t="s">
        <v>94</v>
      </c>
      <c r="G141" t="str">
        <f t="shared" ref="G141:I141" si="131">G140</f>
        <v>ACT_BND</v>
      </c>
      <c r="H141" t="str">
        <f t="shared" si="131"/>
        <v>UP</v>
      </c>
      <c r="I141">
        <f t="shared" si="131"/>
        <v>1</v>
      </c>
      <c r="J141" s="4">
        <v>2021</v>
      </c>
      <c r="K141" s="4" t="str">
        <f t="shared" si="73"/>
        <v>ELCHFO00</v>
      </c>
      <c r="L141" s="38" t="s">
        <v>715</v>
      </c>
      <c r="M141" s="38" t="s">
        <v>762</v>
      </c>
      <c r="N141" s="38" t="s">
        <v>717</v>
      </c>
      <c r="O141" s="38" t="s">
        <v>763</v>
      </c>
      <c r="P141" s="38" t="s">
        <v>764</v>
      </c>
      <c r="Q141" s="38" t="s">
        <v>765</v>
      </c>
      <c r="R141" s="38" t="s">
        <v>766</v>
      </c>
    </row>
    <row r="142" spans="6:18">
      <c r="F142" s="1" t="s">
        <v>94</v>
      </c>
      <c r="G142" t="str">
        <f t="shared" ref="G142:I142" si="132">G141</f>
        <v>ACT_BND</v>
      </c>
      <c r="H142" t="str">
        <f t="shared" si="132"/>
        <v>UP</v>
      </c>
      <c r="I142">
        <f t="shared" si="132"/>
        <v>1</v>
      </c>
      <c r="J142" s="4">
        <v>2021</v>
      </c>
      <c r="K142" s="4" t="str">
        <f t="shared" si="73"/>
        <v>ELCHYD00</v>
      </c>
      <c r="L142" s="38" t="s">
        <v>767</v>
      </c>
      <c r="M142" s="38" t="s">
        <v>768</v>
      </c>
      <c r="N142" s="38" t="s">
        <v>769</v>
      </c>
      <c r="O142" s="38" t="s">
        <v>770</v>
      </c>
      <c r="P142" s="38" t="s">
        <v>771</v>
      </c>
      <c r="Q142" s="38" t="s">
        <v>772</v>
      </c>
      <c r="R142" s="38" t="s">
        <v>773</v>
      </c>
    </row>
    <row r="143" spans="6:18">
      <c r="F143" s="1" t="s">
        <v>94</v>
      </c>
      <c r="G143" t="str">
        <f t="shared" ref="G143:I143" si="133">G142</f>
        <v>ACT_BND</v>
      </c>
      <c r="H143" t="str">
        <f t="shared" si="133"/>
        <v>UP</v>
      </c>
      <c r="I143">
        <f t="shared" si="133"/>
        <v>1</v>
      </c>
      <c r="J143" s="4">
        <v>2021</v>
      </c>
      <c r="K143" s="4" t="str">
        <f t="shared" si="73"/>
        <v>ELCNUC100</v>
      </c>
      <c r="L143" s="4">
        <v>0</v>
      </c>
      <c r="M143" s="4">
        <v>0</v>
      </c>
      <c r="N143" s="4">
        <v>0</v>
      </c>
      <c r="O143" s="4">
        <v>0</v>
      </c>
      <c r="P143" s="38" t="s">
        <v>774</v>
      </c>
      <c r="Q143" s="4">
        <v>0</v>
      </c>
      <c r="R143" s="38" t="s">
        <v>775</v>
      </c>
    </row>
    <row r="144" spans="6:18">
      <c r="F144" s="1" t="s">
        <v>94</v>
      </c>
      <c r="G144" t="str">
        <f t="shared" ref="G144:I144" si="134">G143</f>
        <v>ACT_BND</v>
      </c>
      <c r="H144" t="str">
        <f t="shared" si="134"/>
        <v>UP</v>
      </c>
      <c r="I144">
        <f t="shared" si="134"/>
        <v>1</v>
      </c>
      <c r="J144" s="4">
        <v>2021</v>
      </c>
      <c r="K144" s="4" t="str">
        <f t="shared" si="73"/>
        <v>ELCSOL00</v>
      </c>
      <c r="L144" s="38" t="s">
        <v>776</v>
      </c>
      <c r="M144" s="38" t="s">
        <v>777</v>
      </c>
      <c r="N144" s="38" t="s">
        <v>778</v>
      </c>
      <c r="O144" s="38" t="s">
        <v>779</v>
      </c>
      <c r="P144" s="38" t="s">
        <v>780</v>
      </c>
      <c r="Q144" s="38" t="s">
        <v>781</v>
      </c>
      <c r="R144" s="38" t="s">
        <v>737</v>
      </c>
    </row>
    <row r="145" spans="6:18">
      <c r="F145" s="1" t="s">
        <v>94</v>
      </c>
      <c r="G145" t="str">
        <f t="shared" ref="G145:I145" si="135">G144</f>
        <v>ACT_BND</v>
      </c>
      <c r="H145" t="str">
        <f t="shared" si="135"/>
        <v>UP</v>
      </c>
      <c r="I145">
        <f t="shared" si="135"/>
        <v>1</v>
      </c>
      <c r="J145" s="4">
        <v>2021</v>
      </c>
      <c r="K145" s="4" t="str">
        <f t="shared" si="73"/>
        <v>ELCWIN00</v>
      </c>
      <c r="L145" s="38" t="s">
        <v>782</v>
      </c>
      <c r="M145" s="38" t="s">
        <v>783</v>
      </c>
      <c r="N145" s="38" t="s">
        <v>784</v>
      </c>
      <c r="O145" s="38" t="s">
        <v>785</v>
      </c>
      <c r="P145" s="38" t="s">
        <v>786</v>
      </c>
      <c r="Q145" s="38" t="s">
        <v>787</v>
      </c>
      <c r="R145" s="38" t="s">
        <v>788</v>
      </c>
    </row>
    <row r="146" spans="6:18">
      <c r="F146" s="1" t="s">
        <v>94</v>
      </c>
      <c r="G146" t="str">
        <f t="shared" ref="G146:I146" si="136">G145</f>
        <v>ACT_BND</v>
      </c>
      <c r="H146" t="str">
        <f t="shared" si="136"/>
        <v>UP</v>
      </c>
      <c r="I146">
        <f t="shared" si="136"/>
        <v>1</v>
      </c>
      <c r="J146" s="4">
        <v>2021</v>
      </c>
      <c r="K146" s="4" t="str">
        <f t="shared" si="73"/>
        <v>ELCWOO00</v>
      </c>
      <c r="L146" s="38" t="s">
        <v>789</v>
      </c>
      <c r="M146" s="38" t="s">
        <v>790</v>
      </c>
      <c r="N146" s="38" t="s">
        <v>791</v>
      </c>
      <c r="O146" s="38" t="s">
        <v>792</v>
      </c>
      <c r="P146" s="38" t="s">
        <v>793</v>
      </c>
      <c r="Q146" s="38" t="s">
        <v>794</v>
      </c>
      <c r="R146" s="38" t="s">
        <v>795</v>
      </c>
    </row>
    <row r="147" spans="6:18">
      <c r="F147" s="1" t="s">
        <v>94</v>
      </c>
      <c r="G147" t="str">
        <f t="shared" ref="G147:I147" si="137">G146</f>
        <v>ACT_BND</v>
      </c>
      <c r="H147" t="str">
        <f t="shared" si="137"/>
        <v>UP</v>
      </c>
      <c r="I147">
        <f t="shared" si="137"/>
        <v>1</v>
      </c>
      <c r="J147" s="4">
        <v>2022</v>
      </c>
      <c r="K147" s="4" t="str">
        <f t="shared" ref="K147:K210" si="138">K139</f>
        <v>ELCCOH00</v>
      </c>
      <c r="L147" s="38" t="s">
        <v>796</v>
      </c>
      <c r="M147" s="4">
        <v>0</v>
      </c>
      <c r="N147" s="38" t="s">
        <v>797</v>
      </c>
      <c r="O147" s="4">
        <v>0</v>
      </c>
      <c r="P147" s="4">
        <v>0</v>
      </c>
      <c r="Q147" s="4">
        <v>0</v>
      </c>
      <c r="R147" s="38" t="s">
        <v>798</v>
      </c>
    </row>
    <row r="148" spans="6:18">
      <c r="F148" s="1" t="s">
        <v>94</v>
      </c>
      <c r="G148" t="str">
        <f t="shared" ref="G148:I148" si="139">G147</f>
        <v>ACT_BND</v>
      </c>
      <c r="H148" t="str">
        <f t="shared" si="139"/>
        <v>UP</v>
      </c>
      <c r="I148">
        <f t="shared" si="139"/>
        <v>1</v>
      </c>
      <c r="J148" s="4">
        <v>2022</v>
      </c>
      <c r="K148" s="4" t="str">
        <f t="shared" si="138"/>
        <v>ELCGAS00</v>
      </c>
      <c r="L148" s="38" t="s">
        <v>799</v>
      </c>
      <c r="M148" s="38" t="s">
        <v>800</v>
      </c>
      <c r="N148" s="38" t="s">
        <v>801</v>
      </c>
      <c r="O148" s="38" t="s">
        <v>802</v>
      </c>
      <c r="P148" s="38" t="s">
        <v>803</v>
      </c>
      <c r="Q148" s="38" t="s">
        <v>804</v>
      </c>
      <c r="R148" s="38" t="s">
        <v>805</v>
      </c>
    </row>
    <row r="149" spans="6:18">
      <c r="F149" s="1" t="s">
        <v>94</v>
      </c>
      <c r="G149" t="str">
        <f t="shared" ref="G149:I149" si="140">G148</f>
        <v>ACT_BND</v>
      </c>
      <c r="H149" t="str">
        <f t="shared" si="140"/>
        <v>UP</v>
      </c>
      <c r="I149">
        <f t="shared" si="140"/>
        <v>1</v>
      </c>
      <c r="J149" s="4">
        <v>2022</v>
      </c>
      <c r="K149" s="4" t="str">
        <f t="shared" si="138"/>
        <v>ELCHFO00</v>
      </c>
      <c r="L149" s="38" t="s">
        <v>715</v>
      </c>
      <c r="M149" s="38" t="s">
        <v>806</v>
      </c>
      <c r="N149" s="38" t="s">
        <v>717</v>
      </c>
      <c r="O149" s="38" t="s">
        <v>807</v>
      </c>
      <c r="P149" s="38" t="s">
        <v>719</v>
      </c>
      <c r="Q149" s="38" t="s">
        <v>808</v>
      </c>
      <c r="R149" s="38" t="s">
        <v>809</v>
      </c>
    </row>
    <row r="150" spans="6:18">
      <c r="F150" s="1" t="s">
        <v>94</v>
      </c>
      <c r="G150" t="str">
        <f t="shared" ref="G150:I150" si="141">G149</f>
        <v>ACT_BND</v>
      </c>
      <c r="H150" t="str">
        <f t="shared" si="141"/>
        <v>UP</v>
      </c>
      <c r="I150">
        <f t="shared" si="141"/>
        <v>1</v>
      </c>
      <c r="J150" s="4">
        <v>2022</v>
      </c>
      <c r="K150" s="4" t="str">
        <f t="shared" si="138"/>
        <v>ELCHYD00</v>
      </c>
      <c r="L150" s="38" t="s">
        <v>810</v>
      </c>
      <c r="M150" s="38" t="s">
        <v>811</v>
      </c>
      <c r="N150" s="38" t="s">
        <v>812</v>
      </c>
      <c r="O150" s="38" t="s">
        <v>813</v>
      </c>
      <c r="P150" s="38" t="s">
        <v>814</v>
      </c>
      <c r="Q150" s="38" t="s">
        <v>815</v>
      </c>
      <c r="R150" s="38" t="s">
        <v>816</v>
      </c>
    </row>
    <row r="151" spans="6:18">
      <c r="F151" s="1" t="s">
        <v>94</v>
      </c>
      <c r="G151" t="str">
        <f t="shared" ref="G151:I151" si="142">G150</f>
        <v>ACT_BND</v>
      </c>
      <c r="H151" t="str">
        <f t="shared" si="142"/>
        <v>UP</v>
      </c>
      <c r="I151">
        <f t="shared" si="142"/>
        <v>1</v>
      </c>
      <c r="J151" s="4">
        <v>2022</v>
      </c>
      <c r="K151" s="4" t="str">
        <f t="shared" si="138"/>
        <v>ELCNUC100</v>
      </c>
      <c r="L151" s="4">
        <v>0</v>
      </c>
      <c r="M151" s="4">
        <v>0</v>
      </c>
      <c r="N151" s="4">
        <v>0</v>
      </c>
      <c r="O151" s="4">
        <v>0</v>
      </c>
      <c r="P151" s="38" t="s">
        <v>817</v>
      </c>
      <c r="Q151" s="4">
        <v>0</v>
      </c>
      <c r="R151" s="38" t="s">
        <v>818</v>
      </c>
    </row>
    <row r="152" spans="6:18">
      <c r="F152" s="1" t="s">
        <v>94</v>
      </c>
      <c r="G152" t="str">
        <f t="shared" ref="G152:I152" si="143">G151</f>
        <v>ACT_BND</v>
      </c>
      <c r="H152" t="str">
        <f t="shared" si="143"/>
        <v>UP</v>
      </c>
      <c r="I152">
        <f t="shared" si="143"/>
        <v>1</v>
      </c>
      <c r="J152" s="4">
        <v>2022</v>
      </c>
      <c r="K152" s="4" t="str">
        <f t="shared" si="138"/>
        <v>ELCSOL00</v>
      </c>
      <c r="L152" s="38" t="s">
        <v>819</v>
      </c>
      <c r="M152" s="38" t="s">
        <v>820</v>
      </c>
      <c r="N152" s="38" t="s">
        <v>821</v>
      </c>
      <c r="O152" s="38" t="s">
        <v>822</v>
      </c>
      <c r="P152" s="38" t="s">
        <v>823</v>
      </c>
      <c r="Q152" s="38" t="s">
        <v>824</v>
      </c>
      <c r="R152" s="38" t="s">
        <v>737</v>
      </c>
    </row>
    <row r="153" spans="6:18">
      <c r="F153" s="1" t="s">
        <v>94</v>
      </c>
      <c r="G153" t="str">
        <f t="shared" ref="G153:I153" si="144">G152</f>
        <v>ACT_BND</v>
      </c>
      <c r="H153" t="str">
        <f t="shared" si="144"/>
        <v>UP</v>
      </c>
      <c r="I153">
        <f t="shared" si="144"/>
        <v>1</v>
      </c>
      <c r="J153" s="4">
        <v>2022</v>
      </c>
      <c r="K153" s="4" t="str">
        <f t="shared" si="138"/>
        <v>ELCWIN00</v>
      </c>
      <c r="L153" s="38" t="s">
        <v>825</v>
      </c>
      <c r="M153" s="38" t="s">
        <v>826</v>
      </c>
      <c r="N153" s="38" t="s">
        <v>827</v>
      </c>
      <c r="O153" s="38" t="s">
        <v>828</v>
      </c>
      <c r="P153" s="38" t="s">
        <v>829</v>
      </c>
      <c r="Q153" s="38" t="s">
        <v>830</v>
      </c>
      <c r="R153" s="38" t="s">
        <v>831</v>
      </c>
    </row>
    <row r="154" spans="6:18">
      <c r="F154" s="1" t="s">
        <v>94</v>
      </c>
      <c r="G154" t="str">
        <f t="shared" ref="G154:I154" si="145">G153</f>
        <v>ACT_BND</v>
      </c>
      <c r="H154" t="str">
        <f t="shared" si="145"/>
        <v>UP</v>
      </c>
      <c r="I154">
        <f t="shared" si="145"/>
        <v>1</v>
      </c>
      <c r="J154" s="4">
        <v>2022</v>
      </c>
      <c r="K154" s="4" t="str">
        <f t="shared" si="138"/>
        <v>ELCWOO00</v>
      </c>
      <c r="L154" s="38" t="s">
        <v>832</v>
      </c>
      <c r="M154" s="38" t="s">
        <v>833</v>
      </c>
      <c r="N154" s="38" t="s">
        <v>834</v>
      </c>
      <c r="O154" s="38" t="s">
        <v>835</v>
      </c>
      <c r="P154" s="38" t="s">
        <v>836</v>
      </c>
      <c r="Q154" s="38" t="s">
        <v>837</v>
      </c>
      <c r="R154" s="38" t="s">
        <v>838</v>
      </c>
    </row>
    <row r="155" spans="6:18">
      <c r="F155" s="1" t="s">
        <v>94</v>
      </c>
      <c r="G155" t="str">
        <f t="shared" ref="G155:I155" si="146">G154</f>
        <v>ACT_BND</v>
      </c>
      <c r="H155" t="str">
        <f t="shared" si="146"/>
        <v>UP</v>
      </c>
      <c r="I155">
        <f t="shared" si="146"/>
        <v>1</v>
      </c>
      <c r="J155" s="4">
        <v>2023</v>
      </c>
      <c r="K155" s="4" t="str">
        <f t="shared" si="138"/>
        <v>ELCCOH00</v>
      </c>
      <c r="L155" s="38" t="s">
        <v>839</v>
      </c>
      <c r="M155" s="4">
        <v>0</v>
      </c>
      <c r="N155" s="38" t="s">
        <v>840</v>
      </c>
      <c r="O155" s="4">
        <v>0</v>
      </c>
      <c r="P155" s="4">
        <v>0</v>
      </c>
      <c r="Q155" s="4">
        <v>0</v>
      </c>
      <c r="R155" s="38" t="s">
        <v>841</v>
      </c>
    </row>
    <row r="156" spans="6:18">
      <c r="F156" s="1" t="s">
        <v>94</v>
      </c>
      <c r="G156" t="str">
        <f t="shared" ref="G156:I156" si="147">G155</f>
        <v>ACT_BND</v>
      </c>
      <c r="H156" t="str">
        <f t="shared" si="147"/>
        <v>UP</v>
      </c>
      <c r="I156">
        <f t="shared" si="147"/>
        <v>1</v>
      </c>
      <c r="J156" s="4">
        <v>2023</v>
      </c>
      <c r="K156" s="4" t="str">
        <f t="shared" si="138"/>
        <v>ELCGAS00</v>
      </c>
      <c r="L156" s="38" t="s">
        <v>842</v>
      </c>
      <c r="M156" s="38" t="s">
        <v>843</v>
      </c>
      <c r="N156" s="38" t="s">
        <v>844</v>
      </c>
      <c r="O156" s="38" t="s">
        <v>845</v>
      </c>
      <c r="P156" s="38" t="s">
        <v>846</v>
      </c>
      <c r="Q156" s="38" t="s">
        <v>847</v>
      </c>
      <c r="R156" s="38" t="s">
        <v>848</v>
      </c>
    </row>
    <row r="157" spans="6:18">
      <c r="F157" s="1" t="s">
        <v>94</v>
      </c>
      <c r="G157" t="str">
        <f t="shared" ref="G157:I157" si="148">G156</f>
        <v>ACT_BND</v>
      </c>
      <c r="H157" t="str">
        <f t="shared" si="148"/>
        <v>UP</v>
      </c>
      <c r="I157">
        <f t="shared" si="148"/>
        <v>1</v>
      </c>
      <c r="J157" s="4">
        <v>2023</v>
      </c>
      <c r="K157" s="4" t="str">
        <f t="shared" si="138"/>
        <v>ELCHFO00</v>
      </c>
      <c r="L157" s="38" t="s">
        <v>715</v>
      </c>
      <c r="M157" s="38" t="s">
        <v>849</v>
      </c>
      <c r="N157" s="38" t="s">
        <v>717</v>
      </c>
      <c r="O157" s="38" t="s">
        <v>807</v>
      </c>
      <c r="P157" s="38" t="s">
        <v>719</v>
      </c>
      <c r="Q157" s="38" t="s">
        <v>850</v>
      </c>
      <c r="R157" s="38" t="s">
        <v>851</v>
      </c>
    </row>
    <row r="158" spans="6:18">
      <c r="F158" s="1" t="s">
        <v>94</v>
      </c>
      <c r="G158" t="str">
        <f t="shared" ref="G158:I158" si="149">G157</f>
        <v>ACT_BND</v>
      </c>
      <c r="H158" t="str">
        <f t="shared" si="149"/>
        <v>UP</v>
      </c>
      <c r="I158">
        <f t="shared" si="149"/>
        <v>1</v>
      </c>
      <c r="J158" s="4">
        <v>2023</v>
      </c>
      <c r="K158" s="4" t="str">
        <f t="shared" si="138"/>
        <v>ELCHYD00</v>
      </c>
      <c r="L158" s="38" t="s">
        <v>852</v>
      </c>
      <c r="M158" s="38" t="s">
        <v>853</v>
      </c>
      <c r="N158" s="38" t="s">
        <v>854</v>
      </c>
      <c r="O158" s="38" t="s">
        <v>855</v>
      </c>
      <c r="P158" s="38" t="s">
        <v>856</v>
      </c>
      <c r="Q158" s="38" t="s">
        <v>857</v>
      </c>
      <c r="R158" s="38" t="s">
        <v>858</v>
      </c>
    </row>
    <row r="159" spans="6:18">
      <c r="F159" s="1" t="s">
        <v>94</v>
      </c>
      <c r="G159" t="str">
        <f t="shared" ref="G159:I159" si="150">G158</f>
        <v>ACT_BND</v>
      </c>
      <c r="H159" t="str">
        <f t="shared" si="150"/>
        <v>UP</v>
      </c>
      <c r="I159">
        <f t="shared" si="150"/>
        <v>1</v>
      </c>
      <c r="J159" s="4">
        <v>2023</v>
      </c>
      <c r="K159" s="4" t="str">
        <f t="shared" si="138"/>
        <v>ELCNUC100</v>
      </c>
      <c r="L159" s="4">
        <v>0</v>
      </c>
      <c r="M159" s="4">
        <v>0</v>
      </c>
      <c r="N159" s="4">
        <v>0</v>
      </c>
      <c r="O159" s="4">
        <v>0</v>
      </c>
      <c r="P159" s="38" t="s">
        <v>859</v>
      </c>
      <c r="Q159" s="4">
        <v>0</v>
      </c>
      <c r="R159" s="38" t="s">
        <v>860</v>
      </c>
    </row>
    <row r="160" spans="6:18">
      <c r="F160" s="1" t="s">
        <v>94</v>
      </c>
      <c r="G160" t="str">
        <f t="shared" ref="G160:I160" si="151">G159</f>
        <v>ACT_BND</v>
      </c>
      <c r="H160" t="str">
        <f t="shared" si="151"/>
        <v>UP</v>
      </c>
      <c r="I160">
        <f t="shared" si="151"/>
        <v>1</v>
      </c>
      <c r="J160" s="4">
        <v>2023</v>
      </c>
      <c r="K160" s="4" t="str">
        <f t="shared" si="138"/>
        <v>ELCSOL00</v>
      </c>
      <c r="L160" s="38" t="s">
        <v>861</v>
      </c>
      <c r="M160" s="38" t="s">
        <v>862</v>
      </c>
      <c r="N160" s="38" t="s">
        <v>821</v>
      </c>
      <c r="O160" s="38" t="s">
        <v>822</v>
      </c>
      <c r="P160" s="38" t="s">
        <v>863</v>
      </c>
      <c r="Q160" s="38" t="s">
        <v>824</v>
      </c>
      <c r="R160" s="38" t="s">
        <v>737</v>
      </c>
    </row>
    <row r="161" spans="6:18">
      <c r="F161" s="1" t="s">
        <v>94</v>
      </c>
      <c r="G161" t="str">
        <f t="shared" ref="G161:I161" si="152">G160</f>
        <v>ACT_BND</v>
      </c>
      <c r="H161" t="str">
        <f t="shared" si="152"/>
        <v>UP</v>
      </c>
      <c r="I161">
        <f t="shared" si="152"/>
        <v>1</v>
      </c>
      <c r="J161" s="4">
        <v>2023</v>
      </c>
      <c r="K161" s="4" t="str">
        <f t="shared" si="138"/>
        <v>ELCWIN00</v>
      </c>
      <c r="L161" s="38" t="s">
        <v>864</v>
      </c>
      <c r="M161" s="38" t="s">
        <v>826</v>
      </c>
      <c r="N161" s="38" t="s">
        <v>865</v>
      </c>
      <c r="O161" s="38" t="s">
        <v>866</v>
      </c>
      <c r="P161" s="38" t="s">
        <v>867</v>
      </c>
      <c r="Q161" s="38" t="s">
        <v>830</v>
      </c>
      <c r="R161" s="38" t="s">
        <v>868</v>
      </c>
    </row>
    <row r="162" spans="6:18">
      <c r="F162" s="1" t="s">
        <v>94</v>
      </c>
      <c r="G162" t="str">
        <f t="shared" ref="G162:I162" si="153">G161</f>
        <v>ACT_BND</v>
      </c>
      <c r="H162" t="str">
        <f t="shared" si="153"/>
        <v>UP</v>
      </c>
      <c r="I162">
        <f t="shared" si="153"/>
        <v>1</v>
      </c>
      <c r="J162" s="4">
        <v>2023</v>
      </c>
      <c r="K162" s="4" t="str">
        <f t="shared" si="138"/>
        <v>ELCWOO00</v>
      </c>
      <c r="L162" s="38" t="s">
        <v>869</v>
      </c>
      <c r="M162" s="38" t="s">
        <v>870</v>
      </c>
      <c r="N162" s="38" t="s">
        <v>871</v>
      </c>
      <c r="O162" s="38" t="s">
        <v>872</v>
      </c>
      <c r="P162" s="38" t="s">
        <v>873</v>
      </c>
      <c r="Q162" s="38" t="s">
        <v>874</v>
      </c>
      <c r="R162" s="38" t="s">
        <v>875</v>
      </c>
    </row>
    <row r="163" spans="6:18">
      <c r="F163" s="1" t="s">
        <v>94</v>
      </c>
      <c r="G163" t="str">
        <f t="shared" ref="G163:I163" si="154">G162</f>
        <v>ACT_BND</v>
      </c>
      <c r="H163" t="str">
        <f t="shared" si="154"/>
        <v>UP</v>
      </c>
      <c r="I163">
        <f t="shared" si="154"/>
        <v>1</v>
      </c>
      <c r="J163" s="4">
        <v>2024</v>
      </c>
      <c r="K163" s="4" t="str">
        <f t="shared" si="138"/>
        <v>ELCCOH00</v>
      </c>
      <c r="L163" s="4">
        <v>0</v>
      </c>
      <c r="M163" s="4">
        <v>0</v>
      </c>
      <c r="N163" s="38" t="s">
        <v>876</v>
      </c>
      <c r="O163" s="4">
        <v>0</v>
      </c>
      <c r="P163" s="4">
        <v>0</v>
      </c>
      <c r="Q163" s="4">
        <v>0</v>
      </c>
      <c r="R163" s="38" t="s">
        <v>877</v>
      </c>
    </row>
    <row r="164" spans="6:18">
      <c r="F164" s="1" t="s">
        <v>94</v>
      </c>
      <c r="G164" t="str">
        <f t="shared" ref="G164:I164" si="155">G163</f>
        <v>ACT_BND</v>
      </c>
      <c r="H164" t="str">
        <f t="shared" si="155"/>
        <v>UP</v>
      </c>
      <c r="I164">
        <f t="shared" si="155"/>
        <v>1</v>
      </c>
      <c r="J164" s="4">
        <v>2024</v>
      </c>
      <c r="K164" s="4" t="str">
        <f t="shared" si="138"/>
        <v>ELCGAS00</v>
      </c>
      <c r="L164" s="38" t="s">
        <v>878</v>
      </c>
      <c r="M164" s="38" t="s">
        <v>879</v>
      </c>
      <c r="N164" s="38" t="s">
        <v>880</v>
      </c>
      <c r="O164" s="38" t="s">
        <v>881</v>
      </c>
      <c r="P164" s="38" t="s">
        <v>882</v>
      </c>
      <c r="Q164" s="38" t="s">
        <v>883</v>
      </c>
      <c r="R164" s="38" t="s">
        <v>884</v>
      </c>
    </row>
    <row r="165" spans="6:18">
      <c r="F165" s="1" t="s">
        <v>94</v>
      </c>
      <c r="G165" t="str">
        <f t="shared" ref="G165:I165" si="156">G164</f>
        <v>ACT_BND</v>
      </c>
      <c r="H165" t="str">
        <f t="shared" si="156"/>
        <v>UP</v>
      </c>
      <c r="I165">
        <f t="shared" si="156"/>
        <v>1</v>
      </c>
      <c r="J165" s="4">
        <v>2024</v>
      </c>
      <c r="K165" s="4" t="str">
        <f t="shared" si="138"/>
        <v>ELCHFO00</v>
      </c>
      <c r="L165" s="38" t="s">
        <v>885</v>
      </c>
      <c r="M165" s="38" t="s">
        <v>886</v>
      </c>
      <c r="N165" s="38" t="s">
        <v>887</v>
      </c>
      <c r="O165" s="38" t="s">
        <v>888</v>
      </c>
      <c r="P165" s="38" t="s">
        <v>889</v>
      </c>
      <c r="Q165" s="38" t="s">
        <v>890</v>
      </c>
      <c r="R165" s="38" t="s">
        <v>891</v>
      </c>
    </row>
    <row r="166" spans="6:18">
      <c r="F166" s="1" t="s">
        <v>94</v>
      </c>
      <c r="G166" t="str">
        <f t="shared" ref="G166:I166" si="157">G165</f>
        <v>ACT_BND</v>
      </c>
      <c r="H166" t="str">
        <f t="shared" si="157"/>
        <v>UP</v>
      </c>
      <c r="I166">
        <f t="shared" si="157"/>
        <v>1</v>
      </c>
      <c r="J166" s="4">
        <v>2024</v>
      </c>
      <c r="K166" s="4" t="str">
        <f t="shared" si="138"/>
        <v>ELCHYD00</v>
      </c>
      <c r="L166" s="38" t="s">
        <v>810</v>
      </c>
      <c r="M166" s="38" t="s">
        <v>892</v>
      </c>
      <c r="N166" s="38" t="s">
        <v>893</v>
      </c>
      <c r="O166" s="38" t="s">
        <v>894</v>
      </c>
      <c r="P166" s="38" t="s">
        <v>895</v>
      </c>
      <c r="Q166" s="38" t="s">
        <v>896</v>
      </c>
      <c r="R166" s="38" t="s">
        <v>897</v>
      </c>
    </row>
    <row r="167" spans="6:18">
      <c r="F167" s="1" t="s">
        <v>94</v>
      </c>
      <c r="G167" t="str">
        <f t="shared" ref="G167:I167" si="158">G166</f>
        <v>ACT_BND</v>
      </c>
      <c r="H167" t="str">
        <f t="shared" si="158"/>
        <v>UP</v>
      </c>
      <c r="I167">
        <f t="shared" si="158"/>
        <v>1</v>
      </c>
      <c r="J167" s="4">
        <v>2024</v>
      </c>
      <c r="K167" s="4" t="str">
        <f t="shared" si="138"/>
        <v>ELCNUC100</v>
      </c>
      <c r="L167" s="4">
        <v>0</v>
      </c>
      <c r="M167" s="4">
        <v>0</v>
      </c>
      <c r="N167" s="4">
        <v>0</v>
      </c>
      <c r="O167" s="4">
        <v>0</v>
      </c>
      <c r="P167" s="38" t="s">
        <v>898</v>
      </c>
      <c r="Q167" s="4">
        <v>0</v>
      </c>
      <c r="R167" s="38" t="s">
        <v>899</v>
      </c>
    </row>
    <row r="168" spans="6:18">
      <c r="F168" s="1" t="s">
        <v>94</v>
      </c>
      <c r="G168" t="str">
        <f t="shared" ref="G168:I168" si="159">G167</f>
        <v>ACT_BND</v>
      </c>
      <c r="H168" t="str">
        <f t="shared" si="159"/>
        <v>UP</v>
      </c>
      <c r="I168">
        <f t="shared" si="159"/>
        <v>1</v>
      </c>
      <c r="J168" s="4">
        <v>2024</v>
      </c>
      <c r="K168" s="4" t="str">
        <f t="shared" si="138"/>
        <v>ELCSOL00</v>
      </c>
      <c r="L168" s="38" t="s">
        <v>861</v>
      </c>
      <c r="M168" s="38" t="s">
        <v>900</v>
      </c>
      <c r="N168" s="38" t="s">
        <v>821</v>
      </c>
      <c r="O168" s="38" t="s">
        <v>822</v>
      </c>
      <c r="P168" s="38" t="s">
        <v>901</v>
      </c>
      <c r="Q168" s="38" t="s">
        <v>824</v>
      </c>
      <c r="R168" s="38" t="s">
        <v>737</v>
      </c>
    </row>
    <row r="169" spans="6:18">
      <c r="F169" s="1" t="s">
        <v>94</v>
      </c>
      <c r="G169" t="str">
        <f t="shared" ref="G169:I169" si="160">G168</f>
        <v>ACT_BND</v>
      </c>
      <c r="H169" t="str">
        <f t="shared" si="160"/>
        <v>UP</v>
      </c>
      <c r="I169">
        <f t="shared" si="160"/>
        <v>1</v>
      </c>
      <c r="J169" s="4">
        <v>2024</v>
      </c>
      <c r="K169" s="4" t="str">
        <f t="shared" si="138"/>
        <v>ELCWIN00</v>
      </c>
      <c r="L169" s="38" t="s">
        <v>864</v>
      </c>
      <c r="M169" s="38" t="s">
        <v>826</v>
      </c>
      <c r="N169" s="38" t="s">
        <v>902</v>
      </c>
      <c r="O169" s="38" t="s">
        <v>903</v>
      </c>
      <c r="P169" s="38" t="s">
        <v>904</v>
      </c>
      <c r="Q169" s="38" t="s">
        <v>905</v>
      </c>
      <c r="R169" s="38" t="s">
        <v>906</v>
      </c>
    </row>
    <row r="170" spans="6:18">
      <c r="F170" s="1" t="s">
        <v>94</v>
      </c>
      <c r="G170" t="str">
        <f t="shared" ref="G170:I170" si="161">G169</f>
        <v>ACT_BND</v>
      </c>
      <c r="H170" t="str">
        <f t="shared" si="161"/>
        <v>UP</v>
      </c>
      <c r="I170">
        <f t="shared" si="161"/>
        <v>1</v>
      </c>
      <c r="J170" s="4">
        <v>2024</v>
      </c>
      <c r="K170" s="4" t="str">
        <f t="shared" si="138"/>
        <v>ELCWOO00</v>
      </c>
      <c r="L170" s="38" t="s">
        <v>907</v>
      </c>
      <c r="M170" s="38" t="s">
        <v>908</v>
      </c>
      <c r="N170" s="38" t="s">
        <v>909</v>
      </c>
      <c r="O170" s="38" t="s">
        <v>910</v>
      </c>
      <c r="P170" s="38" t="s">
        <v>911</v>
      </c>
      <c r="Q170" s="38" t="s">
        <v>912</v>
      </c>
      <c r="R170" s="38" t="s">
        <v>913</v>
      </c>
    </row>
    <row r="171" spans="6:18">
      <c r="F171" s="1" t="s">
        <v>94</v>
      </c>
      <c r="G171" t="str">
        <f t="shared" ref="G171:I171" si="162">G170</f>
        <v>ACT_BND</v>
      </c>
      <c r="H171" t="str">
        <f t="shared" si="162"/>
        <v>UP</v>
      </c>
      <c r="I171">
        <f t="shared" si="162"/>
        <v>1</v>
      </c>
      <c r="J171" s="4">
        <v>2025</v>
      </c>
      <c r="K171" s="4" t="str">
        <f t="shared" si="138"/>
        <v>ELCCOH00</v>
      </c>
      <c r="L171" s="4">
        <v>0</v>
      </c>
      <c r="M171" s="4">
        <v>0</v>
      </c>
      <c r="N171" s="38" t="s">
        <v>914</v>
      </c>
      <c r="O171" s="4">
        <v>0</v>
      </c>
      <c r="P171" s="4">
        <v>0</v>
      </c>
      <c r="Q171" s="4">
        <v>0</v>
      </c>
      <c r="R171" s="38" t="s">
        <v>915</v>
      </c>
    </row>
    <row r="172" spans="6:18">
      <c r="F172" s="1" t="s">
        <v>94</v>
      </c>
      <c r="G172" t="str">
        <f t="shared" ref="G172:I172" si="163">G171</f>
        <v>ACT_BND</v>
      </c>
      <c r="H172" t="str">
        <f t="shared" si="163"/>
        <v>UP</v>
      </c>
      <c r="I172">
        <f t="shared" si="163"/>
        <v>1</v>
      </c>
      <c r="J172" s="4">
        <v>2025</v>
      </c>
      <c r="K172" s="4" t="str">
        <f t="shared" si="138"/>
        <v>ELCGAS00</v>
      </c>
      <c r="L172" s="38" t="s">
        <v>916</v>
      </c>
      <c r="M172" s="38" t="s">
        <v>917</v>
      </c>
      <c r="N172" s="38" t="s">
        <v>918</v>
      </c>
      <c r="O172" s="38" t="s">
        <v>919</v>
      </c>
      <c r="P172" s="38" t="s">
        <v>920</v>
      </c>
      <c r="Q172" s="38" t="s">
        <v>921</v>
      </c>
      <c r="R172" s="38" t="s">
        <v>922</v>
      </c>
    </row>
    <row r="173" spans="6:18">
      <c r="F173" s="1" t="s">
        <v>94</v>
      </c>
      <c r="G173" t="str">
        <f t="shared" ref="G173:I173" si="164">G172</f>
        <v>ACT_BND</v>
      </c>
      <c r="H173" t="str">
        <f t="shared" si="164"/>
        <v>UP</v>
      </c>
      <c r="I173">
        <f t="shared" si="164"/>
        <v>1</v>
      </c>
      <c r="J173" s="4">
        <v>2025</v>
      </c>
      <c r="K173" s="4" t="str">
        <f t="shared" si="138"/>
        <v>ELCHFO00</v>
      </c>
      <c r="L173" s="38" t="s">
        <v>715</v>
      </c>
      <c r="M173" s="38" t="s">
        <v>923</v>
      </c>
      <c r="N173" s="4">
        <v>0</v>
      </c>
      <c r="O173" s="38" t="s">
        <v>807</v>
      </c>
      <c r="P173" s="38" t="s">
        <v>924</v>
      </c>
      <c r="Q173" s="38" t="s">
        <v>925</v>
      </c>
      <c r="R173" s="38" t="s">
        <v>926</v>
      </c>
    </row>
    <row r="174" spans="6:18">
      <c r="F174" s="1" t="s">
        <v>94</v>
      </c>
      <c r="G174" t="str">
        <f t="shared" ref="G174:I174" si="165">G173</f>
        <v>ACT_BND</v>
      </c>
      <c r="H174" t="str">
        <f t="shared" si="165"/>
        <v>UP</v>
      </c>
      <c r="I174">
        <f t="shared" si="165"/>
        <v>1</v>
      </c>
      <c r="J174" s="4">
        <v>2025</v>
      </c>
      <c r="K174" s="4" t="str">
        <f t="shared" si="138"/>
        <v>ELCHYD00</v>
      </c>
      <c r="L174" s="38" t="s">
        <v>810</v>
      </c>
      <c r="M174" s="38" t="s">
        <v>927</v>
      </c>
      <c r="N174" s="38" t="s">
        <v>928</v>
      </c>
      <c r="O174" s="38" t="s">
        <v>929</v>
      </c>
      <c r="P174" s="38" t="s">
        <v>930</v>
      </c>
      <c r="Q174" s="38" t="s">
        <v>931</v>
      </c>
      <c r="R174" s="38" t="s">
        <v>932</v>
      </c>
    </row>
    <row r="175" spans="6:18">
      <c r="F175" s="1" t="s">
        <v>94</v>
      </c>
      <c r="G175" t="str">
        <f t="shared" ref="G175:I175" si="166">G174</f>
        <v>ACT_BND</v>
      </c>
      <c r="H175" t="str">
        <f t="shared" si="166"/>
        <v>UP</v>
      </c>
      <c r="I175">
        <f t="shared" si="166"/>
        <v>1</v>
      </c>
      <c r="J175" s="4">
        <v>2025</v>
      </c>
      <c r="K175" s="4" t="str">
        <f t="shared" si="138"/>
        <v>ELCNUC100</v>
      </c>
      <c r="L175" s="4">
        <v>0</v>
      </c>
      <c r="M175" s="4">
        <v>0</v>
      </c>
      <c r="N175" s="4">
        <v>0</v>
      </c>
      <c r="O175" s="4">
        <v>0</v>
      </c>
      <c r="P175" s="38" t="s">
        <v>933</v>
      </c>
      <c r="Q175" s="4">
        <v>0</v>
      </c>
      <c r="R175" s="38" t="s">
        <v>934</v>
      </c>
    </row>
    <row r="176" spans="6:18">
      <c r="F176" s="1" t="s">
        <v>94</v>
      </c>
      <c r="G176" t="str">
        <f t="shared" ref="G176:I176" si="167">G175</f>
        <v>ACT_BND</v>
      </c>
      <c r="H176" t="str">
        <f t="shared" si="167"/>
        <v>UP</v>
      </c>
      <c r="I176">
        <f t="shared" si="167"/>
        <v>1</v>
      </c>
      <c r="J176" s="4">
        <v>2025</v>
      </c>
      <c r="K176" s="4" t="str">
        <f t="shared" si="138"/>
        <v>ELCSOL00</v>
      </c>
      <c r="L176" s="38" t="s">
        <v>935</v>
      </c>
      <c r="M176" s="38" t="s">
        <v>936</v>
      </c>
      <c r="N176" s="38" t="s">
        <v>937</v>
      </c>
      <c r="O176" s="38" t="s">
        <v>822</v>
      </c>
      <c r="P176" s="38" t="s">
        <v>938</v>
      </c>
      <c r="Q176" s="38" t="s">
        <v>824</v>
      </c>
      <c r="R176" s="38" t="s">
        <v>939</v>
      </c>
    </row>
    <row r="177" spans="6:18">
      <c r="F177" s="1" t="s">
        <v>94</v>
      </c>
      <c r="G177" t="str">
        <f t="shared" ref="G177:I177" si="168">G176</f>
        <v>ACT_BND</v>
      </c>
      <c r="H177" t="str">
        <f t="shared" si="168"/>
        <v>UP</v>
      </c>
      <c r="I177">
        <f t="shared" si="168"/>
        <v>1</v>
      </c>
      <c r="J177" s="4">
        <v>2025</v>
      </c>
      <c r="K177" s="4" t="str">
        <f t="shared" si="138"/>
        <v>ELCWIN00</v>
      </c>
      <c r="L177" s="38" t="s">
        <v>940</v>
      </c>
      <c r="M177" s="38" t="s">
        <v>941</v>
      </c>
      <c r="N177" s="38" t="s">
        <v>942</v>
      </c>
      <c r="O177" s="38" t="s">
        <v>943</v>
      </c>
      <c r="P177" s="38" t="s">
        <v>944</v>
      </c>
      <c r="Q177" s="38" t="s">
        <v>905</v>
      </c>
      <c r="R177" s="38" t="s">
        <v>945</v>
      </c>
    </row>
    <row r="178" spans="6:18">
      <c r="F178" s="1" t="s">
        <v>94</v>
      </c>
      <c r="G178" t="str">
        <f t="shared" ref="G178:I178" si="169">G177</f>
        <v>ACT_BND</v>
      </c>
      <c r="H178" t="str">
        <f t="shared" si="169"/>
        <v>UP</v>
      </c>
      <c r="I178">
        <f t="shared" si="169"/>
        <v>1</v>
      </c>
      <c r="J178" s="4">
        <v>2025</v>
      </c>
      <c r="K178" s="4" t="str">
        <f t="shared" si="138"/>
        <v>ELCWOO00</v>
      </c>
      <c r="L178" s="38" t="s">
        <v>946</v>
      </c>
      <c r="M178" s="38" t="s">
        <v>947</v>
      </c>
      <c r="N178" s="38" t="s">
        <v>948</v>
      </c>
      <c r="O178" s="38" t="s">
        <v>949</v>
      </c>
      <c r="P178" s="38" t="s">
        <v>950</v>
      </c>
      <c r="Q178" s="38" t="s">
        <v>951</v>
      </c>
      <c r="R178" s="38" t="s">
        <v>952</v>
      </c>
    </row>
    <row r="179" spans="6:18">
      <c r="F179" s="1" t="s">
        <v>94</v>
      </c>
      <c r="G179" t="str">
        <f t="shared" ref="G179:I179" si="170">G178</f>
        <v>ACT_BND</v>
      </c>
      <c r="H179" t="str">
        <f t="shared" si="170"/>
        <v>UP</v>
      </c>
      <c r="I179">
        <f t="shared" si="170"/>
        <v>1</v>
      </c>
      <c r="J179" s="4">
        <v>2026</v>
      </c>
      <c r="K179" s="4" t="str">
        <f t="shared" si="138"/>
        <v>ELCCOH00</v>
      </c>
      <c r="L179" s="4">
        <v>0</v>
      </c>
      <c r="M179" s="4">
        <v>0</v>
      </c>
      <c r="N179" s="38" t="s">
        <v>914</v>
      </c>
      <c r="O179" s="4">
        <v>0</v>
      </c>
      <c r="P179" s="4">
        <v>0</v>
      </c>
      <c r="Q179" s="4">
        <v>0</v>
      </c>
      <c r="R179" s="38" t="s">
        <v>953</v>
      </c>
    </row>
    <row r="180" spans="6:18">
      <c r="F180" s="1" t="s">
        <v>94</v>
      </c>
      <c r="G180" t="str">
        <f t="shared" ref="G180:I180" si="171">G179</f>
        <v>ACT_BND</v>
      </c>
      <c r="H180" t="str">
        <f t="shared" si="171"/>
        <v>UP</v>
      </c>
      <c r="I180">
        <f t="shared" si="171"/>
        <v>1</v>
      </c>
      <c r="J180" s="4">
        <v>2026</v>
      </c>
      <c r="K180" s="4" t="str">
        <f t="shared" si="138"/>
        <v>ELCGAS00</v>
      </c>
      <c r="L180" s="38" t="s">
        <v>954</v>
      </c>
      <c r="M180" s="38" t="s">
        <v>955</v>
      </c>
      <c r="N180" s="38" t="s">
        <v>956</v>
      </c>
      <c r="O180" s="38" t="s">
        <v>957</v>
      </c>
      <c r="P180" s="38" t="s">
        <v>958</v>
      </c>
      <c r="Q180" s="38" t="s">
        <v>959</v>
      </c>
      <c r="R180" s="38" t="s">
        <v>960</v>
      </c>
    </row>
    <row r="181" spans="6:18">
      <c r="F181" s="1" t="s">
        <v>94</v>
      </c>
      <c r="G181" t="str">
        <f t="shared" ref="G181:I181" si="172">G180</f>
        <v>ACT_BND</v>
      </c>
      <c r="H181" t="str">
        <f t="shared" si="172"/>
        <v>UP</v>
      </c>
      <c r="I181">
        <f t="shared" si="172"/>
        <v>1</v>
      </c>
      <c r="J181" s="4">
        <v>2026</v>
      </c>
      <c r="K181" s="4" t="str">
        <f t="shared" si="138"/>
        <v>ELCHFO00</v>
      </c>
      <c r="L181" s="38" t="s">
        <v>715</v>
      </c>
      <c r="M181" s="38" t="s">
        <v>961</v>
      </c>
      <c r="N181" s="4">
        <v>0</v>
      </c>
      <c r="O181" s="38" t="s">
        <v>807</v>
      </c>
      <c r="P181" s="38" t="s">
        <v>924</v>
      </c>
      <c r="Q181" s="38" t="s">
        <v>962</v>
      </c>
      <c r="R181" s="38" t="s">
        <v>963</v>
      </c>
    </row>
    <row r="182" spans="6:18">
      <c r="F182" s="1" t="s">
        <v>94</v>
      </c>
      <c r="G182" t="str">
        <f t="shared" ref="G182:I182" si="173">G181</f>
        <v>ACT_BND</v>
      </c>
      <c r="H182" t="str">
        <f t="shared" si="173"/>
        <v>UP</v>
      </c>
      <c r="I182">
        <f t="shared" si="173"/>
        <v>1</v>
      </c>
      <c r="J182" s="4">
        <v>2026</v>
      </c>
      <c r="K182" s="4" t="str">
        <f t="shared" si="138"/>
        <v>ELCHYD00</v>
      </c>
      <c r="L182" s="38" t="s">
        <v>852</v>
      </c>
      <c r="M182" s="38" t="s">
        <v>964</v>
      </c>
      <c r="N182" s="38" t="s">
        <v>965</v>
      </c>
      <c r="O182" s="38" t="s">
        <v>966</v>
      </c>
      <c r="P182" s="38" t="s">
        <v>967</v>
      </c>
      <c r="Q182" s="38" t="s">
        <v>968</v>
      </c>
      <c r="R182" s="38" t="s">
        <v>969</v>
      </c>
    </row>
    <row r="183" spans="6:18">
      <c r="F183" s="1" t="s">
        <v>94</v>
      </c>
      <c r="G183" t="str">
        <f t="shared" ref="G183:I183" si="174">G182</f>
        <v>ACT_BND</v>
      </c>
      <c r="H183" t="str">
        <f t="shared" si="174"/>
        <v>UP</v>
      </c>
      <c r="I183">
        <f t="shared" si="174"/>
        <v>1</v>
      </c>
      <c r="J183" s="4">
        <v>2026</v>
      </c>
      <c r="K183" s="4" t="str">
        <f t="shared" si="138"/>
        <v>ELCNUC100</v>
      </c>
      <c r="L183" s="4">
        <v>0</v>
      </c>
      <c r="M183" s="4">
        <v>0</v>
      </c>
      <c r="N183" s="4">
        <v>0</v>
      </c>
      <c r="O183" s="4">
        <v>0</v>
      </c>
      <c r="P183" s="38" t="s">
        <v>970</v>
      </c>
      <c r="Q183" s="4">
        <v>0</v>
      </c>
      <c r="R183" s="38" t="s">
        <v>971</v>
      </c>
    </row>
    <row r="184" spans="6:18">
      <c r="F184" s="1" t="s">
        <v>94</v>
      </c>
      <c r="G184" t="str">
        <f t="shared" ref="G184:I184" si="175">G183</f>
        <v>ACT_BND</v>
      </c>
      <c r="H184" t="str">
        <f t="shared" si="175"/>
        <v>UP</v>
      </c>
      <c r="I184">
        <f t="shared" si="175"/>
        <v>1</v>
      </c>
      <c r="J184" s="4">
        <v>2026</v>
      </c>
      <c r="K184" s="4" t="str">
        <f t="shared" si="138"/>
        <v>ELCSOL00</v>
      </c>
      <c r="L184" s="38" t="s">
        <v>972</v>
      </c>
      <c r="M184" s="38" t="s">
        <v>973</v>
      </c>
      <c r="N184" s="38" t="s">
        <v>974</v>
      </c>
      <c r="O184" s="38" t="s">
        <v>975</v>
      </c>
      <c r="P184" s="38" t="s">
        <v>976</v>
      </c>
      <c r="Q184" s="38" t="s">
        <v>977</v>
      </c>
      <c r="R184" s="38" t="s">
        <v>978</v>
      </c>
    </row>
    <row r="185" spans="6:18">
      <c r="F185" s="1" t="s">
        <v>94</v>
      </c>
      <c r="G185" t="str">
        <f t="shared" ref="G185:I185" si="176">G184</f>
        <v>ACT_BND</v>
      </c>
      <c r="H185" t="str">
        <f t="shared" si="176"/>
        <v>UP</v>
      </c>
      <c r="I185">
        <f t="shared" si="176"/>
        <v>1</v>
      </c>
      <c r="J185" s="4">
        <v>2026</v>
      </c>
      <c r="K185" s="4" t="str">
        <f t="shared" si="138"/>
        <v>ELCWIN00</v>
      </c>
      <c r="L185" s="38" t="s">
        <v>979</v>
      </c>
      <c r="M185" s="38" t="s">
        <v>980</v>
      </c>
      <c r="N185" s="38" t="s">
        <v>981</v>
      </c>
      <c r="O185" s="38" t="s">
        <v>982</v>
      </c>
      <c r="P185" s="38" t="s">
        <v>983</v>
      </c>
      <c r="Q185" s="38" t="s">
        <v>905</v>
      </c>
      <c r="R185" s="38" t="s">
        <v>984</v>
      </c>
    </row>
    <row r="186" spans="6:18">
      <c r="F186" s="1" t="s">
        <v>94</v>
      </c>
      <c r="G186" t="str">
        <f t="shared" ref="G186:I186" si="177">G185</f>
        <v>ACT_BND</v>
      </c>
      <c r="H186" t="str">
        <f t="shared" si="177"/>
        <v>UP</v>
      </c>
      <c r="I186">
        <f t="shared" si="177"/>
        <v>1</v>
      </c>
      <c r="J186" s="4">
        <v>2026</v>
      </c>
      <c r="K186" s="4" t="str">
        <f t="shared" si="138"/>
        <v>ELCWOO00</v>
      </c>
      <c r="L186" s="38" t="s">
        <v>985</v>
      </c>
      <c r="M186" s="38" t="s">
        <v>986</v>
      </c>
      <c r="N186" s="38" t="s">
        <v>987</v>
      </c>
      <c r="O186" s="38" t="s">
        <v>988</v>
      </c>
      <c r="P186" s="38" t="s">
        <v>989</v>
      </c>
      <c r="Q186" s="38" t="s">
        <v>990</v>
      </c>
      <c r="R186" s="38" t="s">
        <v>991</v>
      </c>
    </row>
    <row r="187" spans="6:18">
      <c r="F187" s="1" t="s">
        <v>94</v>
      </c>
      <c r="G187" t="str">
        <f t="shared" ref="G187:I187" si="178">G186</f>
        <v>ACT_BND</v>
      </c>
      <c r="H187" t="str">
        <f t="shared" si="178"/>
        <v>UP</v>
      </c>
      <c r="I187">
        <f t="shared" si="178"/>
        <v>1</v>
      </c>
      <c r="J187" s="4">
        <v>2027</v>
      </c>
      <c r="K187" s="4" t="str">
        <f t="shared" si="138"/>
        <v>ELCCOH00</v>
      </c>
      <c r="L187" s="4">
        <v>0</v>
      </c>
      <c r="M187" s="4">
        <v>0</v>
      </c>
      <c r="N187" s="38" t="s">
        <v>992</v>
      </c>
      <c r="O187" s="4">
        <v>0</v>
      </c>
      <c r="P187" s="4">
        <v>0</v>
      </c>
      <c r="Q187" s="4">
        <v>0</v>
      </c>
      <c r="R187" s="38" t="s">
        <v>993</v>
      </c>
    </row>
    <row r="188" spans="6:18">
      <c r="F188" s="1" t="s">
        <v>94</v>
      </c>
      <c r="G188" t="str">
        <f t="shared" ref="G188:I188" si="179">G187</f>
        <v>ACT_BND</v>
      </c>
      <c r="H188" t="str">
        <f t="shared" si="179"/>
        <v>UP</v>
      </c>
      <c r="I188">
        <f t="shared" si="179"/>
        <v>1</v>
      </c>
      <c r="J188" s="4">
        <v>2027</v>
      </c>
      <c r="K188" s="4" t="str">
        <f t="shared" si="138"/>
        <v>ELCGAS00</v>
      </c>
      <c r="L188" s="38" t="s">
        <v>994</v>
      </c>
      <c r="M188" s="38" t="s">
        <v>995</v>
      </c>
      <c r="N188" s="38" t="s">
        <v>996</v>
      </c>
      <c r="O188" s="38" t="s">
        <v>997</v>
      </c>
      <c r="P188" s="38" t="s">
        <v>998</v>
      </c>
      <c r="Q188" s="38" t="s">
        <v>999</v>
      </c>
      <c r="R188" s="38" t="s">
        <v>1000</v>
      </c>
    </row>
    <row r="189" spans="6:18">
      <c r="F189" s="1" t="s">
        <v>94</v>
      </c>
      <c r="G189" t="str">
        <f t="shared" ref="G189:I189" si="180">G188</f>
        <v>ACT_BND</v>
      </c>
      <c r="H189" t="str">
        <f t="shared" si="180"/>
        <v>UP</v>
      </c>
      <c r="I189">
        <f t="shared" si="180"/>
        <v>1</v>
      </c>
      <c r="J189" s="4">
        <v>2027</v>
      </c>
      <c r="K189" s="4" t="str">
        <f t="shared" si="138"/>
        <v>ELCHFO00</v>
      </c>
      <c r="L189" s="38" t="s">
        <v>715</v>
      </c>
      <c r="M189" s="38" t="s">
        <v>1001</v>
      </c>
      <c r="N189" s="4">
        <v>0</v>
      </c>
      <c r="O189" s="38" t="s">
        <v>718</v>
      </c>
      <c r="P189" s="38" t="s">
        <v>924</v>
      </c>
      <c r="Q189" s="38" t="s">
        <v>1002</v>
      </c>
      <c r="R189" s="38" t="s">
        <v>1003</v>
      </c>
    </row>
    <row r="190" spans="6:18">
      <c r="F190" s="1" t="s">
        <v>94</v>
      </c>
      <c r="G190" t="str">
        <f t="shared" ref="G190:I190" si="181">G189</f>
        <v>ACT_BND</v>
      </c>
      <c r="H190" t="str">
        <f t="shared" si="181"/>
        <v>UP</v>
      </c>
      <c r="I190">
        <f t="shared" si="181"/>
        <v>1</v>
      </c>
      <c r="J190" s="4">
        <v>2027</v>
      </c>
      <c r="K190" s="4" t="str">
        <f t="shared" si="138"/>
        <v>ELCHYD00</v>
      </c>
      <c r="L190" s="38" t="s">
        <v>810</v>
      </c>
      <c r="M190" s="38" t="s">
        <v>1004</v>
      </c>
      <c r="N190" s="38" t="s">
        <v>1005</v>
      </c>
      <c r="O190" s="38" t="s">
        <v>1006</v>
      </c>
      <c r="P190" s="38" t="s">
        <v>1007</v>
      </c>
      <c r="Q190" s="38" t="s">
        <v>1008</v>
      </c>
      <c r="R190" s="38" t="s">
        <v>1009</v>
      </c>
    </row>
    <row r="191" spans="6:18">
      <c r="F191" s="1" t="s">
        <v>94</v>
      </c>
      <c r="G191" t="str">
        <f t="shared" ref="G191:I191" si="182">G190</f>
        <v>ACT_BND</v>
      </c>
      <c r="H191" t="str">
        <f t="shared" si="182"/>
        <v>UP</v>
      </c>
      <c r="I191">
        <f t="shared" si="182"/>
        <v>1</v>
      </c>
      <c r="J191" s="4">
        <v>2027</v>
      </c>
      <c r="K191" s="4" t="str">
        <f t="shared" si="138"/>
        <v>ELCNUC100</v>
      </c>
      <c r="L191" s="4">
        <v>0</v>
      </c>
      <c r="M191" s="4">
        <v>0</v>
      </c>
      <c r="N191" s="4">
        <v>0</v>
      </c>
      <c r="O191" s="4">
        <v>0</v>
      </c>
      <c r="P191" s="38" t="s">
        <v>1010</v>
      </c>
      <c r="Q191" s="4">
        <v>0</v>
      </c>
      <c r="R191" s="38" t="s">
        <v>1011</v>
      </c>
    </row>
    <row r="192" spans="6:18">
      <c r="F192" s="1" t="s">
        <v>94</v>
      </c>
      <c r="G192" t="str">
        <f t="shared" ref="G192:I192" si="183">G191</f>
        <v>ACT_BND</v>
      </c>
      <c r="H192" t="str">
        <f t="shared" si="183"/>
        <v>UP</v>
      </c>
      <c r="I192">
        <f t="shared" si="183"/>
        <v>1</v>
      </c>
      <c r="J192" s="4">
        <v>2027</v>
      </c>
      <c r="K192" s="4" t="str">
        <f t="shared" si="138"/>
        <v>ELCSOL00</v>
      </c>
      <c r="L192" s="38" t="s">
        <v>1012</v>
      </c>
      <c r="M192" s="38" t="s">
        <v>1013</v>
      </c>
      <c r="N192" s="38" t="s">
        <v>1014</v>
      </c>
      <c r="O192" s="38" t="s">
        <v>1015</v>
      </c>
      <c r="P192" s="38" t="s">
        <v>1016</v>
      </c>
      <c r="Q192" s="38" t="s">
        <v>1017</v>
      </c>
      <c r="R192" s="38" t="s">
        <v>1018</v>
      </c>
    </row>
    <row r="193" spans="6:18">
      <c r="F193" s="1" t="s">
        <v>94</v>
      </c>
      <c r="G193" t="str">
        <f t="shared" ref="G193:I193" si="184">G192</f>
        <v>ACT_BND</v>
      </c>
      <c r="H193" t="str">
        <f t="shared" si="184"/>
        <v>UP</v>
      </c>
      <c r="I193">
        <f t="shared" si="184"/>
        <v>1</v>
      </c>
      <c r="J193" s="4">
        <v>2027</v>
      </c>
      <c r="K193" s="4" t="str">
        <f t="shared" si="138"/>
        <v>ELCWIN00</v>
      </c>
      <c r="L193" s="38" t="s">
        <v>1019</v>
      </c>
      <c r="M193" s="38" t="s">
        <v>1020</v>
      </c>
      <c r="N193" s="38" t="s">
        <v>1021</v>
      </c>
      <c r="O193" s="38" t="s">
        <v>1022</v>
      </c>
      <c r="P193" s="38" t="s">
        <v>1023</v>
      </c>
      <c r="Q193" s="38" t="s">
        <v>905</v>
      </c>
      <c r="R193" s="38" t="s">
        <v>1024</v>
      </c>
    </row>
    <row r="194" spans="6:18">
      <c r="F194" s="1" t="s">
        <v>94</v>
      </c>
      <c r="G194" t="str">
        <f t="shared" ref="G194:I194" si="185">G193</f>
        <v>ACT_BND</v>
      </c>
      <c r="H194" t="str">
        <f t="shared" si="185"/>
        <v>UP</v>
      </c>
      <c r="I194">
        <f t="shared" si="185"/>
        <v>1</v>
      </c>
      <c r="J194" s="4">
        <v>2027</v>
      </c>
      <c r="K194" s="4" t="str">
        <f t="shared" si="138"/>
        <v>ELCWOO00</v>
      </c>
      <c r="L194" s="38" t="s">
        <v>1025</v>
      </c>
      <c r="M194" s="38" t="s">
        <v>1026</v>
      </c>
      <c r="N194" s="38" t="s">
        <v>1027</v>
      </c>
      <c r="O194" s="38" t="s">
        <v>1028</v>
      </c>
      <c r="P194" s="38" t="s">
        <v>1029</v>
      </c>
      <c r="Q194" s="38" t="s">
        <v>1030</v>
      </c>
      <c r="R194" s="38" t="s">
        <v>1031</v>
      </c>
    </row>
    <row r="195" spans="6:18">
      <c r="F195" s="1" t="s">
        <v>94</v>
      </c>
      <c r="G195" t="str">
        <f t="shared" ref="G195:I195" si="186">G194</f>
        <v>ACT_BND</v>
      </c>
      <c r="H195" t="str">
        <f t="shared" si="186"/>
        <v>UP</v>
      </c>
      <c r="I195">
        <f t="shared" si="186"/>
        <v>1</v>
      </c>
      <c r="J195" s="4">
        <v>2028</v>
      </c>
      <c r="K195" s="4" t="str">
        <f t="shared" si="138"/>
        <v>ELCCOH00</v>
      </c>
      <c r="L195" s="4">
        <v>0</v>
      </c>
      <c r="M195" s="4">
        <v>0</v>
      </c>
      <c r="N195" s="38" t="s">
        <v>1032</v>
      </c>
      <c r="O195" s="4">
        <v>0</v>
      </c>
      <c r="P195" s="4">
        <v>0</v>
      </c>
      <c r="Q195" s="4">
        <v>0</v>
      </c>
      <c r="R195" s="38" t="s">
        <v>1033</v>
      </c>
    </row>
    <row r="196" spans="6:18">
      <c r="F196" s="1" t="s">
        <v>94</v>
      </c>
      <c r="G196" t="str">
        <f t="shared" ref="G196:I196" si="187">G195</f>
        <v>ACT_BND</v>
      </c>
      <c r="H196" t="str">
        <f t="shared" si="187"/>
        <v>UP</v>
      </c>
      <c r="I196">
        <f t="shared" si="187"/>
        <v>1</v>
      </c>
      <c r="J196" s="4">
        <v>2028</v>
      </c>
      <c r="K196" s="4" t="str">
        <f t="shared" si="138"/>
        <v>ELCGAS00</v>
      </c>
      <c r="L196" s="38" t="s">
        <v>1034</v>
      </c>
      <c r="M196" s="38" t="s">
        <v>1035</v>
      </c>
      <c r="N196" s="38" t="s">
        <v>1036</v>
      </c>
      <c r="O196" s="38" t="s">
        <v>1037</v>
      </c>
      <c r="P196" s="38" t="s">
        <v>1038</v>
      </c>
      <c r="Q196" s="38" t="s">
        <v>1039</v>
      </c>
      <c r="R196" s="38" t="s">
        <v>1040</v>
      </c>
    </row>
    <row r="197" spans="6:18">
      <c r="F197" s="1" t="s">
        <v>94</v>
      </c>
      <c r="G197" t="str">
        <f t="shared" ref="G197:I197" si="188">G196</f>
        <v>ACT_BND</v>
      </c>
      <c r="H197" t="str">
        <f t="shared" si="188"/>
        <v>UP</v>
      </c>
      <c r="I197">
        <f t="shared" si="188"/>
        <v>1</v>
      </c>
      <c r="J197" s="4">
        <v>2028</v>
      </c>
      <c r="K197" s="4" t="str">
        <f t="shared" si="138"/>
        <v>ELCHFO00</v>
      </c>
      <c r="L197" s="38" t="s">
        <v>1041</v>
      </c>
      <c r="M197" s="38" t="s">
        <v>1042</v>
      </c>
      <c r="N197" s="38" t="s">
        <v>1043</v>
      </c>
      <c r="O197" s="38" t="s">
        <v>1044</v>
      </c>
      <c r="P197" s="38" t="s">
        <v>1045</v>
      </c>
      <c r="Q197" s="38" t="s">
        <v>1046</v>
      </c>
      <c r="R197" s="38" t="s">
        <v>1047</v>
      </c>
    </row>
    <row r="198" spans="6:18">
      <c r="F198" s="1" t="s">
        <v>94</v>
      </c>
      <c r="G198" t="str">
        <f t="shared" ref="G198:I198" si="189">G197</f>
        <v>ACT_BND</v>
      </c>
      <c r="H198" t="str">
        <f t="shared" si="189"/>
        <v>UP</v>
      </c>
      <c r="I198">
        <f t="shared" si="189"/>
        <v>1</v>
      </c>
      <c r="J198" s="4">
        <v>2028</v>
      </c>
      <c r="K198" s="4" t="str">
        <f t="shared" si="138"/>
        <v>ELCHYD00</v>
      </c>
      <c r="L198" s="38" t="s">
        <v>810</v>
      </c>
      <c r="M198" s="38" t="s">
        <v>1048</v>
      </c>
      <c r="N198" s="38" t="s">
        <v>1049</v>
      </c>
      <c r="O198" s="38" t="s">
        <v>1050</v>
      </c>
      <c r="P198" s="38" t="s">
        <v>1051</v>
      </c>
      <c r="Q198" s="38" t="s">
        <v>1052</v>
      </c>
      <c r="R198" s="38" t="s">
        <v>1053</v>
      </c>
    </row>
    <row r="199" spans="6:18">
      <c r="F199" s="1" t="s">
        <v>94</v>
      </c>
      <c r="G199" t="str">
        <f t="shared" ref="G199:I199" si="190">G198</f>
        <v>ACT_BND</v>
      </c>
      <c r="H199" t="str">
        <f t="shared" si="190"/>
        <v>UP</v>
      </c>
      <c r="I199">
        <f t="shared" si="190"/>
        <v>1</v>
      </c>
      <c r="J199" s="4">
        <v>2028</v>
      </c>
      <c r="K199" s="4" t="str">
        <f t="shared" si="138"/>
        <v>ELCNUC100</v>
      </c>
      <c r="L199" s="4">
        <v>0</v>
      </c>
      <c r="M199" s="4">
        <v>0</v>
      </c>
      <c r="N199" s="4">
        <v>0</v>
      </c>
      <c r="O199" s="4">
        <v>0</v>
      </c>
      <c r="P199" s="38" t="s">
        <v>1054</v>
      </c>
      <c r="Q199" s="4">
        <v>0</v>
      </c>
      <c r="R199" s="38" t="s">
        <v>1055</v>
      </c>
    </row>
    <row r="200" spans="6:18">
      <c r="F200" s="1" t="s">
        <v>94</v>
      </c>
      <c r="G200" t="str">
        <f t="shared" ref="G200:I200" si="191">G199</f>
        <v>ACT_BND</v>
      </c>
      <c r="H200" t="str">
        <f t="shared" si="191"/>
        <v>UP</v>
      </c>
      <c r="I200">
        <f t="shared" si="191"/>
        <v>1</v>
      </c>
      <c r="J200" s="4">
        <v>2028</v>
      </c>
      <c r="K200" s="4" t="str">
        <f t="shared" si="138"/>
        <v>ELCSOL00</v>
      </c>
      <c r="L200" s="38" t="s">
        <v>1056</v>
      </c>
      <c r="M200" s="38" t="s">
        <v>1057</v>
      </c>
      <c r="N200" s="38" t="s">
        <v>1058</v>
      </c>
      <c r="O200" s="38" t="s">
        <v>1059</v>
      </c>
      <c r="P200" s="38" t="s">
        <v>1060</v>
      </c>
      <c r="Q200" s="38" t="s">
        <v>1061</v>
      </c>
      <c r="R200" s="38" t="s">
        <v>1062</v>
      </c>
    </row>
    <row r="201" spans="6:18">
      <c r="F201" s="1" t="s">
        <v>94</v>
      </c>
      <c r="G201" t="str">
        <f t="shared" ref="G201:I201" si="192">G200</f>
        <v>ACT_BND</v>
      </c>
      <c r="H201" t="str">
        <f t="shared" si="192"/>
        <v>UP</v>
      </c>
      <c r="I201">
        <f t="shared" si="192"/>
        <v>1</v>
      </c>
      <c r="J201" s="4">
        <v>2028</v>
      </c>
      <c r="K201" s="4" t="str">
        <f t="shared" si="138"/>
        <v>ELCWIN00</v>
      </c>
      <c r="L201" s="38" t="s">
        <v>1063</v>
      </c>
      <c r="M201" s="38" t="s">
        <v>1064</v>
      </c>
      <c r="N201" s="38" t="s">
        <v>1065</v>
      </c>
      <c r="O201" s="38" t="s">
        <v>1066</v>
      </c>
      <c r="P201" s="38" t="s">
        <v>1067</v>
      </c>
      <c r="Q201" s="38" t="s">
        <v>905</v>
      </c>
      <c r="R201" s="38" t="s">
        <v>1068</v>
      </c>
    </row>
    <row r="202" spans="6:18">
      <c r="F202" s="1" t="s">
        <v>94</v>
      </c>
      <c r="G202" t="str">
        <f t="shared" ref="G202:I202" si="193">G201</f>
        <v>ACT_BND</v>
      </c>
      <c r="H202" t="str">
        <f t="shared" si="193"/>
        <v>UP</v>
      </c>
      <c r="I202">
        <f t="shared" si="193"/>
        <v>1</v>
      </c>
      <c r="J202" s="4">
        <v>2028</v>
      </c>
      <c r="K202" s="4" t="str">
        <f t="shared" si="138"/>
        <v>ELCWOO00</v>
      </c>
      <c r="L202" s="38" t="s">
        <v>1069</v>
      </c>
      <c r="M202" s="38" t="s">
        <v>1070</v>
      </c>
      <c r="N202" s="38" t="s">
        <v>1071</v>
      </c>
      <c r="O202" s="38" t="s">
        <v>1072</v>
      </c>
      <c r="P202" s="38" t="s">
        <v>1073</v>
      </c>
      <c r="Q202" s="38" t="s">
        <v>1074</v>
      </c>
      <c r="R202" s="38" t="s">
        <v>1075</v>
      </c>
    </row>
    <row r="203" spans="6:18">
      <c r="F203" s="1" t="s">
        <v>94</v>
      </c>
      <c r="G203" t="str">
        <f t="shared" ref="G203:I203" si="194">G202</f>
        <v>ACT_BND</v>
      </c>
      <c r="H203" t="str">
        <f t="shared" si="194"/>
        <v>UP</v>
      </c>
      <c r="I203">
        <f t="shared" si="194"/>
        <v>1</v>
      </c>
      <c r="J203" s="4">
        <v>2029</v>
      </c>
      <c r="K203" s="4" t="str">
        <f t="shared" si="138"/>
        <v>ELCCOH00</v>
      </c>
      <c r="L203" s="4">
        <v>0</v>
      </c>
      <c r="M203" s="4">
        <v>0</v>
      </c>
      <c r="N203" s="38" t="s">
        <v>1076</v>
      </c>
      <c r="O203" s="4">
        <v>0</v>
      </c>
      <c r="P203" s="4">
        <v>0</v>
      </c>
      <c r="Q203" s="4">
        <v>0</v>
      </c>
      <c r="R203" s="4">
        <v>9.182203862491</v>
      </c>
    </row>
    <row r="204" spans="6:18">
      <c r="F204" s="1" t="s">
        <v>94</v>
      </c>
      <c r="G204" t="str">
        <f t="shared" ref="G204:I204" si="195">G203</f>
        <v>ACT_BND</v>
      </c>
      <c r="H204" t="str">
        <f t="shared" si="195"/>
        <v>UP</v>
      </c>
      <c r="I204">
        <f t="shared" si="195"/>
        <v>1</v>
      </c>
      <c r="J204" s="4">
        <v>2029</v>
      </c>
      <c r="K204" s="4" t="str">
        <f t="shared" si="138"/>
        <v>ELCGAS00</v>
      </c>
      <c r="L204" s="38" t="s">
        <v>1077</v>
      </c>
      <c r="M204" s="38" t="s">
        <v>1078</v>
      </c>
      <c r="N204" s="38" t="s">
        <v>1079</v>
      </c>
      <c r="O204" s="38" t="s">
        <v>1080</v>
      </c>
      <c r="P204" s="38" t="s">
        <v>1081</v>
      </c>
      <c r="Q204" s="38" t="s">
        <v>1082</v>
      </c>
      <c r="R204" s="38" t="s">
        <v>1083</v>
      </c>
    </row>
    <row r="205" spans="6:18">
      <c r="F205" s="1" t="s">
        <v>94</v>
      </c>
      <c r="G205" t="str">
        <f t="shared" ref="G205:I205" si="196">G204</f>
        <v>ACT_BND</v>
      </c>
      <c r="H205" t="str">
        <f t="shared" si="196"/>
        <v>UP</v>
      </c>
      <c r="I205">
        <f t="shared" si="196"/>
        <v>1</v>
      </c>
      <c r="J205" s="4">
        <v>2029</v>
      </c>
      <c r="K205" s="4" t="str">
        <f t="shared" si="138"/>
        <v>ELCHFO00</v>
      </c>
      <c r="L205" s="38" t="s">
        <v>1084</v>
      </c>
      <c r="M205" s="38" t="s">
        <v>1085</v>
      </c>
      <c r="N205" s="38" t="s">
        <v>1086</v>
      </c>
      <c r="O205" s="38" t="s">
        <v>1087</v>
      </c>
      <c r="P205" s="38" t="s">
        <v>1088</v>
      </c>
      <c r="Q205" s="38" t="s">
        <v>1089</v>
      </c>
      <c r="R205" s="38" t="s">
        <v>1090</v>
      </c>
    </row>
    <row r="206" spans="6:18">
      <c r="F206" s="1" t="s">
        <v>94</v>
      </c>
      <c r="G206" t="str">
        <f t="shared" ref="G206:I206" si="197">G205</f>
        <v>ACT_BND</v>
      </c>
      <c r="H206" t="str">
        <f t="shared" si="197"/>
        <v>UP</v>
      </c>
      <c r="I206">
        <f t="shared" si="197"/>
        <v>1</v>
      </c>
      <c r="J206" s="4">
        <v>2029</v>
      </c>
      <c r="K206" s="4" t="str">
        <f t="shared" si="138"/>
        <v>ELCHYD00</v>
      </c>
      <c r="L206" s="38" t="s">
        <v>810</v>
      </c>
      <c r="M206" s="38" t="s">
        <v>1091</v>
      </c>
      <c r="N206" s="38" t="s">
        <v>1092</v>
      </c>
      <c r="O206" s="38" t="s">
        <v>1093</v>
      </c>
      <c r="P206" s="38" t="s">
        <v>1094</v>
      </c>
      <c r="Q206" s="38" t="s">
        <v>1095</v>
      </c>
      <c r="R206" s="38" t="s">
        <v>1096</v>
      </c>
    </row>
    <row r="207" spans="6:18">
      <c r="F207" s="1" t="s">
        <v>94</v>
      </c>
      <c r="G207" t="str">
        <f t="shared" ref="G207:I207" si="198">G206</f>
        <v>ACT_BND</v>
      </c>
      <c r="H207" t="str">
        <f t="shared" si="198"/>
        <v>UP</v>
      </c>
      <c r="I207">
        <f t="shared" si="198"/>
        <v>1</v>
      </c>
      <c r="J207" s="4">
        <v>2029</v>
      </c>
      <c r="K207" s="4" t="str">
        <f t="shared" si="138"/>
        <v>ELCNUC100</v>
      </c>
      <c r="L207" s="4">
        <v>0</v>
      </c>
      <c r="M207" s="4">
        <v>0</v>
      </c>
      <c r="N207" s="4">
        <v>0</v>
      </c>
      <c r="O207" s="4">
        <v>0</v>
      </c>
      <c r="P207" s="38" t="s">
        <v>1097</v>
      </c>
      <c r="Q207" s="4">
        <v>0</v>
      </c>
      <c r="R207" s="38" t="s">
        <v>1098</v>
      </c>
    </row>
    <row r="208" spans="6:18">
      <c r="F208" s="1" t="s">
        <v>94</v>
      </c>
      <c r="G208" t="str">
        <f t="shared" ref="G208:I208" si="199">G207</f>
        <v>ACT_BND</v>
      </c>
      <c r="H208" t="str">
        <f t="shared" si="199"/>
        <v>UP</v>
      </c>
      <c r="I208">
        <f t="shared" si="199"/>
        <v>1</v>
      </c>
      <c r="J208" s="4">
        <v>2029</v>
      </c>
      <c r="K208" s="4" t="str">
        <f t="shared" si="138"/>
        <v>ELCSOL00</v>
      </c>
      <c r="L208" s="38" t="s">
        <v>1099</v>
      </c>
      <c r="M208" s="38" t="s">
        <v>1100</v>
      </c>
      <c r="N208" s="38" t="s">
        <v>1101</v>
      </c>
      <c r="O208" s="38" t="s">
        <v>1102</v>
      </c>
      <c r="P208" s="38" t="s">
        <v>1103</v>
      </c>
      <c r="Q208" s="38" t="s">
        <v>1104</v>
      </c>
      <c r="R208" s="38" t="s">
        <v>1105</v>
      </c>
    </row>
    <row r="209" spans="6:18">
      <c r="F209" s="1" t="s">
        <v>94</v>
      </c>
      <c r="G209" t="str">
        <f t="shared" ref="G209:I209" si="200">G208</f>
        <v>ACT_BND</v>
      </c>
      <c r="H209" t="str">
        <f t="shared" si="200"/>
        <v>UP</v>
      </c>
      <c r="I209">
        <f t="shared" si="200"/>
        <v>1</v>
      </c>
      <c r="J209" s="4">
        <v>2029</v>
      </c>
      <c r="K209" s="4" t="str">
        <f t="shared" si="138"/>
        <v>ELCWIN00</v>
      </c>
      <c r="L209" s="38" t="s">
        <v>1106</v>
      </c>
      <c r="M209" s="38" t="s">
        <v>1107</v>
      </c>
      <c r="N209" s="38" t="s">
        <v>1108</v>
      </c>
      <c r="O209" s="38" t="s">
        <v>1109</v>
      </c>
      <c r="P209" s="38" t="s">
        <v>1110</v>
      </c>
      <c r="Q209" s="38" t="s">
        <v>905</v>
      </c>
      <c r="R209" s="38" t="s">
        <v>1111</v>
      </c>
    </row>
    <row r="210" spans="6:18">
      <c r="F210" s="1" t="s">
        <v>94</v>
      </c>
      <c r="G210" t="str">
        <f t="shared" ref="G210:I210" si="201">G209</f>
        <v>ACT_BND</v>
      </c>
      <c r="H210" t="str">
        <f t="shared" si="201"/>
        <v>UP</v>
      </c>
      <c r="I210">
        <f t="shared" si="201"/>
        <v>1</v>
      </c>
      <c r="J210" s="4">
        <v>2029</v>
      </c>
      <c r="K210" s="4" t="str">
        <f t="shared" si="138"/>
        <v>ELCWOO00</v>
      </c>
      <c r="L210" s="38" t="s">
        <v>1112</v>
      </c>
      <c r="M210" s="38" t="s">
        <v>1113</v>
      </c>
      <c r="N210" s="38" t="s">
        <v>1114</v>
      </c>
      <c r="O210" s="38" t="s">
        <v>1115</v>
      </c>
      <c r="P210" s="38" t="s">
        <v>1116</v>
      </c>
      <c r="Q210" s="38" t="s">
        <v>1117</v>
      </c>
      <c r="R210" s="38" t="s">
        <v>1118</v>
      </c>
    </row>
    <row r="211" spans="6:18">
      <c r="F211" s="1" t="s">
        <v>94</v>
      </c>
      <c r="G211" t="str">
        <f t="shared" ref="G211:I211" si="202">G210</f>
        <v>ACT_BND</v>
      </c>
      <c r="H211" t="str">
        <f t="shared" si="202"/>
        <v>UP</v>
      </c>
      <c r="I211">
        <f t="shared" si="202"/>
        <v>1</v>
      </c>
      <c r="J211" s="4">
        <v>2030</v>
      </c>
      <c r="K211" s="4" t="str">
        <f t="shared" ref="K211:K274" si="203">K203</f>
        <v>ELCCOH00</v>
      </c>
      <c r="L211" s="4">
        <v>0</v>
      </c>
      <c r="M211" s="4">
        <v>0</v>
      </c>
      <c r="N211" s="38" t="s">
        <v>1119</v>
      </c>
      <c r="O211" s="4">
        <v>0</v>
      </c>
      <c r="P211" s="4">
        <v>0</v>
      </c>
      <c r="Q211" s="4">
        <v>0</v>
      </c>
      <c r="R211" s="38" t="s">
        <v>1120</v>
      </c>
    </row>
    <row r="212" spans="6:18">
      <c r="F212" s="1" t="s">
        <v>94</v>
      </c>
      <c r="G212" t="str">
        <f t="shared" ref="G212:I212" si="204">G211</f>
        <v>ACT_BND</v>
      </c>
      <c r="H212" t="str">
        <f t="shared" si="204"/>
        <v>UP</v>
      </c>
      <c r="I212">
        <f t="shared" si="204"/>
        <v>1</v>
      </c>
      <c r="J212" s="4">
        <v>2030</v>
      </c>
      <c r="K212" s="4" t="str">
        <f t="shared" si="203"/>
        <v>ELCGAS00</v>
      </c>
      <c r="L212" s="38" t="s">
        <v>1121</v>
      </c>
      <c r="M212" s="38" t="s">
        <v>1122</v>
      </c>
      <c r="N212" s="38" t="s">
        <v>1123</v>
      </c>
      <c r="O212" s="38" t="s">
        <v>1124</v>
      </c>
      <c r="P212" s="38" t="s">
        <v>1125</v>
      </c>
      <c r="Q212" s="38" t="s">
        <v>1126</v>
      </c>
      <c r="R212" s="38" t="s">
        <v>1127</v>
      </c>
    </row>
    <row r="213" spans="6:18">
      <c r="F213" s="1" t="s">
        <v>94</v>
      </c>
      <c r="G213" t="str">
        <f t="shared" ref="G213:I213" si="205">G212</f>
        <v>ACT_BND</v>
      </c>
      <c r="H213" t="str">
        <f t="shared" si="205"/>
        <v>UP</v>
      </c>
      <c r="I213">
        <f t="shared" si="205"/>
        <v>1</v>
      </c>
      <c r="J213" s="4">
        <v>2030</v>
      </c>
      <c r="K213" s="4" t="str">
        <f t="shared" si="203"/>
        <v>ELCHFO00</v>
      </c>
      <c r="L213" s="4">
        <v>0</v>
      </c>
      <c r="M213" s="38" t="s">
        <v>1128</v>
      </c>
      <c r="N213" s="4">
        <v>0</v>
      </c>
      <c r="O213" s="38" t="s">
        <v>1129</v>
      </c>
      <c r="P213" s="38" t="s">
        <v>1130</v>
      </c>
      <c r="Q213" s="38" t="s">
        <v>1131</v>
      </c>
      <c r="R213" s="38" t="s">
        <v>1132</v>
      </c>
    </row>
    <row r="214" spans="6:18">
      <c r="F214" s="1" t="s">
        <v>94</v>
      </c>
      <c r="G214" t="str">
        <f t="shared" ref="G214:I214" si="206">G213</f>
        <v>ACT_BND</v>
      </c>
      <c r="H214" t="str">
        <f t="shared" si="206"/>
        <v>UP</v>
      </c>
      <c r="I214">
        <f t="shared" si="206"/>
        <v>1</v>
      </c>
      <c r="J214" s="4">
        <v>2030</v>
      </c>
      <c r="K214" s="4" t="str">
        <f t="shared" si="203"/>
        <v>ELCHYD00</v>
      </c>
      <c r="L214" s="38" t="s">
        <v>810</v>
      </c>
      <c r="M214" s="38" t="s">
        <v>1133</v>
      </c>
      <c r="N214" s="38" t="s">
        <v>1134</v>
      </c>
      <c r="O214" s="38" t="s">
        <v>1135</v>
      </c>
      <c r="P214" s="38" t="s">
        <v>1136</v>
      </c>
      <c r="Q214" s="38" t="s">
        <v>1137</v>
      </c>
      <c r="R214" s="38" t="s">
        <v>1138</v>
      </c>
    </row>
    <row r="215" spans="6:18">
      <c r="F215" s="1" t="s">
        <v>94</v>
      </c>
      <c r="G215" t="str">
        <f t="shared" ref="G215:I215" si="207">G214</f>
        <v>ACT_BND</v>
      </c>
      <c r="H215" t="str">
        <f t="shared" si="207"/>
        <v>UP</v>
      </c>
      <c r="I215">
        <f t="shared" si="207"/>
        <v>1</v>
      </c>
      <c r="J215" s="4">
        <v>2030</v>
      </c>
      <c r="K215" s="4" t="str">
        <f t="shared" si="203"/>
        <v>ELCNUC100</v>
      </c>
      <c r="L215" s="4">
        <v>0</v>
      </c>
      <c r="M215" s="4">
        <v>0</v>
      </c>
      <c r="N215" s="4">
        <v>0</v>
      </c>
      <c r="O215" s="4">
        <v>0</v>
      </c>
      <c r="P215" s="38" t="s">
        <v>1139</v>
      </c>
      <c r="Q215" s="4">
        <v>0</v>
      </c>
      <c r="R215" s="38" t="s">
        <v>1140</v>
      </c>
    </row>
    <row r="216" spans="6:18">
      <c r="F216" s="1" t="s">
        <v>94</v>
      </c>
      <c r="G216" t="str">
        <f t="shared" ref="G216:I216" si="208">G215</f>
        <v>ACT_BND</v>
      </c>
      <c r="H216" t="str">
        <f t="shared" si="208"/>
        <v>UP</v>
      </c>
      <c r="I216">
        <f t="shared" si="208"/>
        <v>1</v>
      </c>
      <c r="J216" s="4">
        <v>2030</v>
      </c>
      <c r="K216" s="4" t="str">
        <f t="shared" si="203"/>
        <v>ELCSOL00</v>
      </c>
      <c r="L216" s="38" t="s">
        <v>1141</v>
      </c>
      <c r="M216" s="38" t="s">
        <v>1142</v>
      </c>
      <c r="N216" s="38" t="s">
        <v>1143</v>
      </c>
      <c r="O216" s="38" t="s">
        <v>1144</v>
      </c>
      <c r="P216" s="38" t="s">
        <v>1145</v>
      </c>
      <c r="Q216" s="38" t="s">
        <v>1146</v>
      </c>
      <c r="R216" s="38" t="s">
        <v>1147</v>
      </c>
    </row>
    <row r="217" spans="6:18">
      <c r="F217" s="1" t="s">
        <v>94</v>
      </c>
      <c r="G217" t="str">
        <f t="shared" ref="G217:I217" si="209">G216</f>
        <v>ACT_BND</v>
      </c>
      <c r="H217" t="str">
        <f t="shared" si="209"/>
        <v>UP</v>
      </c>
      <c r="I217">
        <f t="shared" si="209"/>
        <v>1</v>
      </c>
      <c r="J217" s="4">
        <v>2030</v>
      </c>
      <c r="K217" s="4" t="str">
        <f t="shared" si="203"/>
        <v>ELCWIN00</v>
      </c>
      <c r="L217" s="38" t="s">
        <v>1148</v>
      </c>
      <c r="M217" s="38" t="s">
        <v>1149</v>
      </c>
      <c r="N217" s="38" t="s">
        <v>1150</v>
      </c>
      <c r="O217" s="38" t="s">
        <v>1151</v>
      </c>
      <c r="P217" s="38" t="s">
        <v>1152</v>
      </c>
      <c r="Q217" s="38" t="s">
        <v>905</v>
      </c>
      <c r="R217" s="38" t="s">
        <v>1153</v>
      </c>
    </row>
    <row r="218" spans="6:18">
      <c r="F218" s="1" t="s">
        <v>94</v>
      </c>
      <c r="G218" t="str">
        <f t="shared" ref="G218:I218" si="210">G217</f>
        <v>ACT_BND</v>
      </c>
      <c r="H218" t="str">
        <f t="shared" si="210"/>
        <v>UP</v>
      </c>
      <c r="I218">
        <f t="shared" si="210"/>
        <v>1</v>
      </c>
      <c r="J218" s="4">
        <v>2030</v>
      </c>
      <c r="K218" s="4" t="str">
        <f t="shared" si="203"/>
        <v>ELCWOO00</v>
      </c>
      <c r="L218" s="38" t="s">
        <v>1154</v>
      </c>
      <c r="M218" s="38" t="s">
        <v>1155</v>
      </c>
      <c r="N218" s="38" t="s">
        <v>1156</v>
      </c>
      <c r="O218" s="38" t="s">
        <v>1157</v>
      </c>
      <c r="P218" s="38" t="s">
        <v>1158</v>
      </c>
      <c r="Q218" s="38" t="s">
        <v>1159</v>
      </c>
      <c r="R218" s="38" t="s">
        <v>1160</v>
      </c>
    </row>
    <row r="219" spans="6:18">
      <c r="F219" s="1" t="s">
        <v>94</v>
      </c>
      <c r="G219" t="str">
        <f t="shared" ref="G219:I219" si="211">G218</f>
        <v>ACT_BND</v>
      </c>
      <c r="H219" t="str">
        <f t="shared" si="211"/>
        <v>UP</v>
      </c>
      <c r="I219">
        <f t="shared" si="211"/>
        <v>1</v>
      </c>
      <c r="J219" s="4">
        <v>2031</v>
      </c>
      <c r="K219" s="4" t="str">
        <f t="shared" si="203"/>
        <v>ELCCOH00</v>
      </c>
      <c r="L219" s="4">
        <v>0</v>
      </c>
      <c r="M219" s="4">
        <v>0</v>
      </c>
      <c r="N219" s="38" t="s">
        <v>1119</v>
      </c>
      <c r="O219" s="4">
        <v>0</v>
      </c>
      <c r="P219" s="4">
        <v>0</v>
      </c>
      <c r="Q219" s="4">
        <v>0</v>
      </c>
      <c r="R219" s="4">
        <v>0</v>
      </c>
    </row>
    <row r="220" spans="6:18">
      <c r="F220" s="1" t="s">
        <v>94</v>
      </c>
      <c r="G220" t="str">
        <f t="shared" ref="G220:I220" si="212">G219</f>
        <v>ACT_BND</v>
      </c>
      <c r="H220" t="str">
        <f t="shared" si="212"/>
        <v>UP</v>
      </c>
      <c r="I220">
        <f t="shared" si="212"/>
        <v>1</v>
      </c>
      <c r="J220" s="4">
        <v>2031</v>
      </c>
      <c r="K220" s="4" t="str">
        <f t="shared" si="203"/>
        <v>ELCGAS00</v>
      </c>
      <c r="L220" s="38" t="s">
        <v>1161</v>
      </c>
      <c r="M220" s="38" t="s">
        <v>1162</v>
      </c>
      <c r="N220" s="38" t="s">
        <v>1163</v>
      </c>
      <c r="O220" s="38" t="s">
        <v>1164</v>
      </c>
      <c r="P220" s="38" t="s">
        <v>1165</v>
      </c>
      <c r="Q220" s="38" t="s">
        <v>1166</v>
      </c>
      <c r="R220" s="38" t="s">
        <v>1167</v>
      </c>
    </row>
    <row r="221" spans="6:18">
      <c r="F221" s="1" t="s">
        <v>94</v>
      </c>
      <c r="G221" t="str">
        <f t="shared" ref="G221:I221" si="213">G220</f>
        <v>ACT_BND</v>
      </c>
      <c r="H221" t="str">
        <f t="shared" si="213"/>
        <v>UP</v>
      </c>
      <c r="I221">
        <f t="shared" si="213"/>
        <v>1</v>
      </c>
      <c r="J221" s="4">
        <v>2031</v>
      </c>
      <c r="K221" s="4" t="str">
        <f t="shared" si="203"/>
        <v>ELCHFO00</v>
      </c>
      <c r="L221" s="4">
        <v>0</v>
      </c>
      <c r="M221" s="38" t="s">
        <v>1168</v>
      </c>
      <c r="N221" s="4">
        <v>0</v>
      </c>
      <c r="O221" s="38" t="s">
        <v>1169</v>
      </c>
      <c r="P221" s="38" t="s">
        <v>1130</v>
      </c>
      <c r="Q221" s="38" t="s">
        <v>1170</v>
      </c>
      <c r="R221" s="38" t="s">
        <v>1171</v>
      </c>
    </row>
    <row r="222" spans="6:18">
      <c r="F222" s="1" t="s">
        <v>94</v>
      </c>
      <c r="G222" t="str">
        <f t="shared" ref="G222:I222" si="214">G221</f>
        <v>ACT_BND</v>
      </c>
      <c r="H222" t="str">
        <f t="shared" si="214"/>
        <v>UP</v>
      </c>
      <c r="I222">
        <f t="shared" si="214"/>
        <v>1</v>
      </c>
      <c r="J222" s="4">
        <v>2031</v>
      </c>
      <c r="K222" s="4" t="str">
        <f t="shared" si="203"/>
        <v>ELCHYD00</v>
      </c>
      <c r="L222" s="38" t="s">
        <v>810</v>
      </c>
      <c r="M222" s="38" t="s">
        <v>1172</v>
      </c>
      <c r="N222" s="38" t="s">
        <v>1173</v>
      </c>
      <c r="O222" s="38" t="s">
        <v>1174</v>
      </c>
      <c r="P222" s="38" t="s">
        <v>1175</v>
      </c>
      <c r="Q222" s="38" t="s">
        <v>1176</v>
      </c>
      <c r="R222" s="38" t="s">
        <v>1177</v>
      </c>
    </row>
    <row r="223" spans="6:18">
      <c r="F223" s="1" t="s">
        <v>94</v>
      </c>
      <c r="G223" t="str">
        <f t="shared" ref="G223:I223" si="215">G222</f>
        <v>ACT_BND</v>
      </c>
      <c r="H223" t="str">
        <f t="shared" si="215"/>
        <v>UP</v>
      </c>
      <c r="I223">
        <f t="shared" si="215"/>
        <v>1</v>
      </c>
      <c r="J223" s="4">
        <v>2031</v>
      </c>
      <c r="K223" s="4" t="str">
        <f t="shared" si="203"/>
        <v>ELCNUC100</v>
      </c>
      <c r="L223" s="38" t="s">
        <v>1178</v>
      </c>
      <c r="M223" s="38" t="s">
        <v>1179</v>
      </c>
      <c r="N223" s="38" t="s">
        <v>1180</v>
      </c>
      <c r="O223" s="38" t="s">
        <v>1181</v>
      </c>
      <c r="P223" s="38" t="s">
        <v>1182</v>
      </c>
      <c r="Q223" s="4">
        <v>0</v>
      </c>
      <c r="R223" s="38" t="s">
        <v>1183</v>
      </c>
    </row>
    <row r="224" spans="6:18">
      <c r="F224" s="1" t="s">
        <v>94</v>
      </c>
      <c r="G224" t="str">
        <f t="shared" ref="G224:I224" si="216">G223</f>
        <v>ACT_BND</v>
      </c>
      <c r="H224" t="str">
        <f t="shared" si="216"/>
        <v>UP</v>
      </c>
      <c r="I224">
        <f t="shared" si="216"/>
        <v>1</v>
      </c>
      <c r="J224" s="4">
        <v>2031</v>
      </c>
      <c r="K224" s="4" t="str">
        <f t="shared" si="203"/>
        <v>ELCSOL00</v>
      </c>
      <c r="L224" s="38" t="s">
        <v>1184</v>
      </c>
      <c r="M224" s="38" t="s">
        <v>1185</v>
      </c>
      <c r="N224" s="38" t="s">
        <v>1186</v>
      </c>
      <c r="O224" s="38" t="s">
        <v>1187</v>
      </c>
      <c r="P224" s="38" t="s">
        <v>1188</v>
      </c>
      <c r="Q224" s="38" t="s">
        <v>1189</v>
      </c>
      <c r="R224" s="38" t="s">
        <v>1190</v>
      </c>
    </row>
    <row r="225" spans="6:18">
      <c r="F225" s="1" t="s">
        <v>94</v>
      </c>
      <c r="G225" t="str">
        <f t="shared" ref="G225:I225" si="217">G224</f>
        <v>ACT_BND</v>
      </c>
      <c r="H225" t="str">
        <f t="shared" si="217"/>
        <v>UP</v>
      </c>
      <c r="I225">
        <f t="shared" si="217"/>
        <v>1</v>
      </c>
      <c r="J225" s="4">
        <v>2031</v>
      </c>
      <c r="K225" s="4" t="str">
        <f t="shared" si="203"/>
        <v>ELCWIN00</v>
      </c>
      <c r="L225" s="38" t="s">
        <v>1191</v>
      </c>
      <c r="M225" s="38" t="s">
        <v>1192</v>
      </c>
      <c r="N225" s="38" t="s">
        <v>1193</v>
      </c>
      <c r="O225" s="38" t="s">
        <v>1194</v>
      </c>
      <c r="P225" s="38" t="s">
        <v>1195</v>
      </c>
      <c r="Q225" s="38" t="s">
        <v>1196</v>
      </c>
      <c r="R225" s="38" t="s">
        <v>1197</v>
      </c>
    </row>
    <row r="226" spans="6:18">
      <c r="F226" s="1" t="s">
        <v>94</v>
      </c>
      <c r="G226" t="str">
        <f t="shared" ref="G226:I226" si="218">G225</f>
        <v>ACT_BND</v>
      </c>
      <c r="H226" t="str">
        <f t="shared" si="218"/>
        <v>UP</v>
      </c>
      <c r="I226">
        <f t="shared" si="218"/>
        <v>1</v>
      </c>
      <c r="J226" s="4">
        <v>2031</v>
      </c>
      <c r="K226" s="4" t="str">
        <f t="shared" si="203"/>
        <v>ELCWOO00</v>
      </c>
      <c r="L226" s="38" t="s">
        <v>1198</v>
      </c>
      <c r="M226" s="38" t="s">
        <v>1199</v>
      </c>
      <c r="N226" s="38" t="s">
        <v>1200</v>
      </c>
      <c r="O226" s="38" t="s">
        <v>1201</v>
      </c>
      <c r="P226" s="38" t="s">
        <v>1202</v>
      </c>
      <c r="Q226" s="38" t="s">
        <v>1203</v>
      </c>
      <c r="R226" s="38" t="s">
        <v>1204</v>
      </c>
    </row>
    <row r="227" spans="6:18">
      <c r="F227" s="1" t="s">
        <v>94</v>
      </c>
      <c r="G227" t="str">
        <f t="shared" ref="G227:I227" si="219">G226</f>
        <v>ACT_BND</v>
      </c>
      <c r="H227" t="str">
        <f t="shared" si="219"/>
        <v>UP</v>
      </c>
      <c r="I227">
        <f t="shared" si="219"/>
        <v>1</v>
      </c>
      <c r="J227" s="4">
        <v>2032</v>
      </c>
      <c r="K227" s="4" t="str">
        <f t="shared" si="203"/>
        <v>ELCCOH00</v>
      </c>
      <c r="L227" s="4">
        <v>0</v>
      </c>
      <c r="M227" s="4">
        <v>0</v>
      </c>
      <c r="N227" s="38" t="s">
        <v>1205</v>
      </c>
      <c r="O227" s="4">
        <v>0</v>
      </c>
      <c r="P227" s="4">
        <v>0</v>
      </c>
      <c r="Q227" s="4">
        <v>0</v>
      </c>
      <c r="R227" s="4">
        <v>0</v>
      </c>
    </row>
    <row r="228" spans="6:18">
      <c r="F228" s="1" t="s">
        <v>94</v>
      </c>
      <c r="G228" t="str">
        <f t="shared" ref="G228:I228" si="220">G227</f>
        <v>ACT_BND</v>
      </c>
      <c r="H228" t="str">
        <f t="shared" si="220"/>
        <v>UP</v>
      </c>
      <c r="I228">
        <f t="shared" si="220"/>
        <v>1</v>
      </c>
      <c r="J228" s="4">
        <v>2032</v>
      </c>
      <c r="K228" s="4" t="str">
        <f t="shared" si="203"/>
        <v>ELCGAS00</v>
      </c>
      <c r="L228" s="38" t="s">
        <v>1206</v>
      </c>
      <c r="M228" s="38" t="s">
        <v>1207</v>
      </c>
      <c r="N228" s="38" t="s">
        <v>1208</v>
      </c>
      <c r="O228" s="38" t="s">
        <v>1209</v>
      </c>
      <c r="P228" s="38" t="s">
        <v>1210</v>
      </c>
      <c r="Q228" s="38" t="s">
        <v>1211</v>
      </c>
      <c r="R228" s="38" t="s">
        <v>1212</v>
      </c>
    </row>
    <row r="229" spans="6:18">
      <c r="F229" s="1" t="s">
        <v>94</v>
      </c>
      <c r="G229" t="str">
        <f t="shared" ref="G229:I229" si="221">G228</f>
        <v>ACT_BND</v>
      </c>
      <c r="H229" t="str">
        <f t="shared" si="221"/>
        <v>UP</v>
      </c>
      <c r="I229">
        <f t="shared" si="221"/>
        <v>1</v>
      </c>
      <c r="J229" s="4">
        <v>2032</v>
      </c>
      <c r="K229" s="4" t="str">
        <f t="shared" si="203"/>
        <v>ELCHFO00</v>
      </c>
      <c r="L229" s="4">
        <v>0</v>
      </c>
      <c r="M229" s="38" t="s">
        <v>1213</v>
      </c>
      <c r="N229" s="4">
        <v>0</v>
      </c>
      <c r="O229" s="38" t="s">
        <v>1214</v>
      </c>
      <c r="P229" s="38" t="s">
        <v>1130</v>
      </c>
      <c r="Q229" s="38" t="s">
        <v>1215</v>
      </c>
      <c r="R229" s="38" t="s">
        <v>1216</v>
      </c>
    </row>
    <row r="230" spans="6:18">
      <c r="F230" s="1" t="s">
        <v>94</v>
      </c>
      <c r="G230" t="str">
        <f t="shared" ref="G230:I230" si="222">G229</f>
        <v>ACT_BND</v>
      </c>
      <c r="H230" t="str">
        <f t="shared" si="222"/>
        <v>UP</v>
      </c>
      <c r="I230">
        <f t="shared" si="222"/>
        <v>1</v>
      </c>
      <c r="J230" s="4">
        <v>2032</v>
      </c>
      <c r="K230" s="4" t="str">
        <f t="shared" si="203"/>
        <v>ELCHYD00</v>
      </c>
      <c r="L230" s="38" t="s">
        <v>1217</v>
      </c>
      <c r="M230" s="38" t="s">
        <v>1218</v>
      </c>
      <c r="N230" s="38" t="s">
        <v>1219</v>
      </c>
      <c r="O230" s="38" t="s">
        <v>1220</v>
      </c>
      <c r="P230" s="38" t="s">
        <v>1221</v>
      </c>
      <c r="Q230" s="38" t="s">
        <v>1222</v>
      </c>
      <c r="R230" s="38" t="s">
        <v>1223</v>
      </c>
    </row>
    <row r="231" spans="6:18">
      <c r="F231" s="1" t="s">
        <v>94</v>
      </c>
      <c r="G231" t="str">
        <f t="shared" ref="G231:I231" si="223">G230</f>
        <v>ACT_BND</v>
      </c>
      <c r="H231" t="str">
        <f t="shared" si="223"/>
        <v>UP</v>
      </c>
      <c r="I231">
        <f t="shared" si="223"/>
        <v>1</v>
      </c>
      <c r="J231" s="4">
        <v>2032</v>
      </c>
      <c r="K231" s="4" t="str">
        <f t="shared" si="203"/>
        <v>ELCNUC100</v>
      </c>
      <c r="L231" s="38" t="s">
        <v>1224</v>
      </c>
      <c r="M231" s="38" t="s">
        <v>1225</v>
      </c>
      <c r="N231" s="38" t="s">
        <v>1226</v>
      </c>
      <c r="O231" s="38" t="s">
        <v>1227</v>
      </c>
      <c r="P231" s="38" t="s">
        <v>1228</v>
      </c>
      <c r="Q231" s="4">
        <v>0</v>
      </c>
      <c r="R231" s="38" t="s">
        <v>1229</v>
      </c>
    </row>
    <row r="232" spans="6:18">
      <c r="F232" s="1" t="s">
        <v>94</v>
      </c>
      <c r="G232" t="str">
        <f t="shared" ref="G232:I232" si="224">G231</f>
        <v>ACT_BND</v>
      </c>
      <c r="H232" t="str">
        <f t="shared" si="224"/>
        <v>UP</v>
      </c>
      <c r="I232">
        <f t="shared" si="224"/>
        <v>1</v>
      </c>
      <c r="J232" s="4">
        <v>2032</v>
      </c>
      <c r="K232" s="4" t="str">
        <f t="shared" si="203"/>
        <v>ELCSOL00</v>
      </c>
      <c r="L232" s="38" t="s">
        <v>1230</v>
      </c>
      <c r="M232" s="38" t="s">
        <v>1231</v>
      </c>
      <c r="N232" s="38" t="s">
        <v>1232</v>
      </c>
      <c r="O232" s="38" t="s">
        <v>1233</v>
      </c>
      <c r="P232" s="38" t="s">
        <v>1234</v>
      </c>
      <c r="Q232" s="38" t="s">
        <v>1235</v>
      </c>
      <c r="R232" s="38" t="s">
        <v>1236</v>
      </c>
    </row>
    <row r="233" spans="6:18">
      <c r="F233" s="1" t="s">
        <v>94</v>
      </c>
      <c r="G233" t="str">
        <f t="shared" ref="G233:I233" si="225">G232</f>
        <v>ACT_BND</v>
      </c>
      <c r="H233" t="str">
        <f t="shared" si="225"/>
        <v>UP</v>
      </c>
      <c r="I233">
        <f t="shared" si="225"/>
        <v>1</v>
      </c>
      <c r="J233" s="4">
        <v>2032</v>
      </c>
      <c r="K233" s="4" t="str">
        <f t="shared" si="203"/>
        <v>ELCWIN00</v>
      </c>
      <c r="L233" s="38" t="s">
        <v>1237</v>
      </c>
      <c r="M233" s="38" t="s">
        <v>1238</v>
      </c>
      <c r="N233" s="38" t="s">
        <v>1239</v>
      </c>
      <c r="O233" s="38" t="s">
        <v>1240</v>
      </c>
      <c r="P233" s="38" t="s">
        <v>1241</v>
      </c>
      <c r="Q233" s="38" t="s">
        <v>1242</v>
      </c>
      <c r="R233" s="38" t="s">
        <v>1243</v>
      </c>
    </row>
    <row r="234" spans="6:18">
      <c r="F234" s="1" t="s">
        <v>94</v>
      </c>
      <c r="G234" t="str">
        <f t="shared" ref="G234:I234" si="226">G233</f>
        <v>ACT_BND</v>
      </c>
      <c r="H234" t="str">
        <f t="shared" si="226"/>
        <v>UP</v>
      </c>
      <c r="I234">
        <f t="shared" si="226"/>
        <v>1</v>
      </c>
      <c r="J234" s="4">
        <v>2032</v>
      </c>
      <c r="K234" s="4" t="str">
        <f t="shared" si="203"/>
        <v>ELCWOO00</v>
      </c>
      <c r="L234" s="38" t="s">
        <v>1244</v>
      </c>
      <c r="M234" s="38" t="s">
        <v>1245</v>
      </c>
      <c r="N234" s="38" t="s">
        <v>1246</v>
      </c>
      <c r="O234" s="38" t="s">
        <v>1247</v>
      </c>
      <c r="P234" s="38" t="s">
        <v>1248</v>
      </c>
      <c r="Q234" s="38" t="s">
        <v>1249</v>
      </c>
      <c r="R234" s="38" t="s">
        <v>1250</v>
      </c>
    </row>
    <row r="235" spans="6:18">
      <c r="F235" s="1" t="s">
        <v>94</v>
      </c>
      <c r="G235" t="str">
        <f t="shared" ref="G235:I235" si="227">G234</f>
        <v>ACT_BND</v>
      </c>
      <c r="H235" t="str">
        <f t="shared" si="227"/>
        <v>UP</v>
      </c>
      <c r="I235">
        <f t="shared" si="227"/>
        <v>1</v>
      </c>
      <c r="J235" s="4">
        <v>2033</v>
      </c>
      <c r="K235" s="4" t="str">
        <f t="shared" si="203"/>
        <v>ELCCOH00</v>
      </c>
      <c r="L235" s="4">
        <v>0</v>
      </c>
      <c r="M235" s="4">
        <v>0</v>
      </c>
      <c r="N235" s="38" t="s">
        <v>1251</v>
      </c>
      <c r="O235" s="4">
        <v>0</v>
      </c>
      <c r="P235" s="4">
        <v>0</v>
      </c>
      <c r="Q235" s="4">
        <v>0</v>
      </c>
      <c r="R235" s="4">
        <v>0</v>
      </c>
    </row>
    <row r="236" spans="6:18">
      <c r="F236" s="1" t="s">
        <v>94</v>
      </c>
      <c r="G236" t="str">
        <f t="shared" ref="G236:I236" si="228">G235</f>
        <v>ACT_BND</v>
      </c>
      <c r="H236" t="str">
        <f t="shared" si="228"/>
        <v>UP</v>
      </c>
      <c r="I236">
        <f t="shared" si="228"/>
        <v>1</v>
      </c>
      <c r="J236" s="4">
        <v>2033</v>
      </c>
      <c r="K236" s="4" t="str">
        <f t="shared" si="203"/>
        <v>ELCGAS00</v>
      </c>
      <c r="L236" s="38" t="s">
        <v>1252</v>
      </c>
      <c r="M236" s="38" t="s">
        <v>1253</v>
      </c>
      <c r="N236" s="38" t="s">
        <v>1254</v>
      </c>
      <c r="O236" s="38" t="s">
        <v>1255</v>
      </c>
      <c r="P236" s="38" t="s">
        <v>1256</v>
      </c>
      <c r="Q236" s="38" t="s">
        <v>1257</v>
      </c>
      <c r="R236" s="38" t="s">
        <v>1258</v>
      </c>
    </row>
    <row r="237" spans="6:18">
      <c r="F237" s="1" t="s">
        <v>94</v>
      </c>
      <c r="G237" t="str">
        <f t="shared" ref="G237:I237" si="229">G236</f>
        <v>ACT_BND</v>
      </c>
      <c r="H237" t="str">
        <f t="shared" si="229"/>
        <v>UP</v>
      </c>
      <c r="I237">
        <f t="shared" si="229"/>
        <v>1</v>
      </c>
      <c r="J237" s="4">
        <v>2033</v>
      </c>
      <c r="K237" s="4" t="str">
        <f t="shared" si="203"/>
        <v>ELCHFO00</v>
      </c>
      <c r="L237" s="4">
        <v>0</v>
      </c>
      <c r="M237" s="38" t="s">
        <v>1259</v>
      </c>
      <c r="N237" s="4">
        <v>0</v>
      </c>
      <c r="O237" s="38" t="s">
        <v>1260</v>
      </c>
      <c r="P237" s="38" t="s">
        <v>1130</v>
      </c>
      <c r="Q237" s="38" t="s">
        <v>1261</v>
      </c>
      <c r="R237" s="38" t="s">
        <v>1262</v>
      </c>
    </row>
    <row r="238" spans="6:18">
      <c r="F238" s="1" t="s">
        <v>94</v>
      </c>
      <c r="G238" t="str">
        <f t="shared" ref="G238:I238" si="230">G237</f>
        <v>ACT_BND</v>
      </c>
      <c r="H238" t="str">
        <f t="shared" si="230"/>
        <v>UP</v>
      </c>
      <c r="I238">
        <f t="shared" si="230"/>
        <v>1</v>
      </c>
      <c r="J238" s="4">
        <v>2033</v>
      </c>
      <c r="K238" s="4" t="str">
        <f t="shared" si="203"/>
        <v>ELCHYD00</v>
      </c>
      <c r="L238" s="38" t="s">
        <v>1263</v>
      </c>
      <c r="M238" s="38" t="s">
        <v>1264</v>
      </c>
      <c r="N238" s="38" t="s">
        <v>1265</v>
      </c>
      <c r="O238" s="38" t="s">
        <v>1266</v>
      </c>
      <c r="P238" s="38" t="s">
        <v>1267</v>
      </c>
      <c r="Q238" s="38" t="s">
        <v>1268</v>
      </c>
      <c r="R238" s="38" t="s">
        <v>1269</v>
      </c>
    </row>
    <row r="239" spans="6:18">
      <c r="F239" s="1" t="s">
        <v>94</v>
      </c>
      <c r="G239" t="str">
        <f t="shared" ref="G239:I239" si="231">G238</f>
        <v>ACT_BND</v>
      </c>
      <c r="H239" t="str">
        <f t="shared" si="231"/>
        <v>UP</v>
      </c>
      <c r="I239">
        <f t="shared" si="231"/>
        <v>1</v>
      </c>
      <c r="J239" s="4">
        <v>2033</v>
      </c>
      <c r="K239" s="4" t="str">
        <f t="shared" si="203"/>
        <v>ELCNUC100</v>
      </c>
      <c r="L239" s="38" t="s">
        <v>1270</v>
      </c>
      <c r="M239" s="38" t="s">
        <v>1271</v>
      </c>
      <c r="N239" s="38" t="s">
        <v>1272</v>
      </c>
      <c r="O239" s="38" t="s">
        <v>1273</v>
      </c>
      <c r="P239" s="38" t="s">
        <v>1274</v>
      </c>
      <c r="Q239" s="4">
        <v>0</v>
      </c>
      <c r="R239" s="38" t="s">
        <v>1275</v>
      </c>
    </row>
    <row r="240" spans="6:18">
      <c r="F240" s="1" t="s">
        <v>94</v>
      </c>
      <c r="G240" t="str">
        <f t="shared" ref="G240:I240" si="232">G239</f>
        <v>ACT_BND</v>
      </c>
      <c r="H240" t="str">
        <f t="shared" si="232"/>
        <v>UP</v>
      </c>
      <c r="I240">
        <f t="shared" si="232"/>
        <v>1</v>
      </c>
      <c r="J240" s="4">
        <v>2033</v>
      </c>
      <c r="K240" s="4" t="str">
        <f t="shared" si="203"/>
        <v>ELCSOL00</v>
      </c>
      <c r="L240" s="38" t="s">
        <v>1276</v>
      </c>
      <c r="M240" s="38" t="s">
        <v>1277</v>
      </c>
      <c r="N240" s="38" t="s">
        <v>1278</v>
      </c>
      <c r="O240" s="38" t="s">
        <v>1279</v>
      </c>
      <c r="P240" s="38" t="s">
        <v>1280</v>
      </c>
      <c r="Q240" s="38" t="s">
        <v>1281</v>
      </c>
      <c r="R240" s="38" t="s">
        <v>1282</v>
      </c>
    </row>
    <row r="241" spans="6:18">
      <c r="F241" s="1" t="s">
        <v>94</v>
      </c>
      <c r="G241" t="str">
        <f t="shared" ref="G241:I241" si="233">G240</f>
        <v>ACT_BND</v>
      </c>
      <c r="H241" t="str">
        <f t="shared" si="233"/>
        <v>UP</v>
      </c>
      <c r="I241">
        <f t="shared" si="233"/>
        <v>1</v>
      </c>
      <c r="J241" s="4">
        <v>2033</v>
      </c>
      <c r="K241" s="4" t="str">
        <f t="shared" si="203"/>
        <v>ELCWIN00</v>
      </c>
      <c r="L241" s="38" t="s">
        <v>1283</v>
      </c>
      <c r="M241" s="38" t="s">
        <v>1284</v>
      </c>
      <c r="N241" s="38" t="s">
        <v>1285</v>
      </c>
      <c r="O241" s="38" t="s">
        <v>1286</v>
      </c>
      <c r="P241" s="38" t="s">
        <v>1287</v>
      </c>
      <c r="Q241" s="38" t="s">
        <v>1288</v>
      </c>
      <c r="R241" s="38" t="s">
        <v>1289</v>
      </c>
    </row>
    <row r="242" spans="6:18">
      <c r="F242" s="1" t="s">
        <v>94</v>
      </c>
      <c r="G242" t="str">
        <f t="shared" ref="G242:I242" si="234">G241</f>
        <v>ACT_BND</v>
      </c>
      <c r="H242" t="str">
        <f t="shared" si="234"/>
        <v>UP</v>
      </c>
      <c r="I242">
        <f t="shared" si="234"/>
        <v>1</v>
      </c>
      <c r="J242" s="4">
        <v>2033</v>
      </c>
      <c r="K242" s="4" t="str">
        <f t="shared" si="203"/>
        <v>ELCWOO00</v>
      </c>
      <c r="L242" s="38" t="s">
        <v>1290</v>
      </c>
      <c r="M242" s="38" t="s">
        <v>1291</v>
      </c>
      <c r="N242" s="38" t="s">
        <v>1292</v>
      </c>
      <c r="O242" s="38" t="s">
        <v>1293</v>
      </c>
      <c r="P242" s="38" t="s">
        <v>1294</v>
      </c>
      <c r="Q242" s="38" t="s">
        <v>1295</v>
      </c>
      <c r="R242" s="38" t="s">
        <v>1296</v>
      </c>
    </row>
    <row r="243" spans="6:18">
      <c r="F243" s="1" t="s">
        <v>94</v>
      </c>
      <c r="G243" t="str">
        <f t="shared" ref="G243:I243" si="235">G242</f>
        <v>ACT_BND</v>
      </c>
      <c r="H243" t="str">
        <f t="shared" si="235"/>
        <v>UP</v>
      </c>
      <c r="I243">
        <f t="shared" si="235"/>
        <v>1</v>
      </c>
      <c r="J243" s="4">
        <v>2034</v>
      </c>
      <c r="K243" s="4" t="str">
        <f t="shared" si="203"/>
        <v>ELCCOH00</v>
      </c>
      <c r="L243" s="4">
        <v>0</v>
      </c>
      <c r="M243" s="4">
        <v>0</v>
      </c>
      <c r="N243" s="38" t="s">
        <v>1297</v>
      </c>
      <c r="O243" s="4">
        <v>0</v>
      </c>
      <c r="P243" s="4">
        <v>0</v>
      </c>
      <c r="Q243" s="4">
        <v>0</v>
      </c>
      <c r="R243" s="4">
        <v>0</v>
      </c>
    </row>
    <row r="244" spans="6:18">
      <c r="F244" s="1" t="s">
        <v>94</v>
      </c>
      <c r="G244" t="str">
        <f t="shared" ref="G244:I244" si="236">G243</f>
        <v>ACT_BND</v>
      </c>
      <c r="H244" t="str">
        <f t="shared" si="236"/>
        <v>UP</v>
      </c>
      <c r="I244">
        <f t="shared" si="236"/>
        <v>1</v>
      </c>
      <c r="J244" s="4">
        <v>2034</v>
      </c>
      <c r="K244" s="4" t="str">
        <f t="shared" si="203"/>
        <v>ELCGAS00</v>
      </c>
      <c r="L244" s="38" t="s">
        <v>1298</v>
      </c>
      <c r="M244" s="38" t="s">
        <v>1299</v>
      </c>
      <c r="N244" s="38" t="s">
        <v>1300</v>
      </c>
      <c r="O244" s="38" t="s">
        <v>1301</v>
      </c>
      <c r="P244" s="38" t="s">
        <v>1302</v>
      </c>
      <c r="Q244" s="38" t="s">
        <v>1303</v>
      </c>
      <c r="R244" s="38" t="s">
        <v>1304</v>
      </c>
    </row>
    <row r="245" spans="6:18">
      <c r="F245" s="1" t="s">
        <v>94</v>
      </c>
      <c r="G245" t="str">
        <f t="shared" ref="G245:I245" si="237">G244</f>
        <v>ACT_BND</v>
      </c>
      <c r="H245" t="str">
        <f t="shared" si="237"/>
        <v>UP</v>
      </c>
      <c r="I245">
        <f t="shared" si="237"/>
        <v>1</v>
      </c>
      <c r="J245" s="4">
        <v>2034</v>
      </c>
      <c r="K245" s="4" t="str">
        <f t="shared" si="203"/>
        <v>ELCHFO00</v>
      </c>
      <c r="L245" s="4">
        <v>0</v>
      </c>
      <c r="M245" s="38" t="s">
        <v>1305</v>
      </c>
      <c r="N245" s="4">
        <v>0</v>
      </c>
      <c r="O245" s="38" t="s">
        <v>1306</v>
      </c>
      <c r="P245" s="38" t="s">
        <v>1130</v>
      </c>
      <c r="Q245" s="38" t="s">
        <v>1307</v>
      </c>
      <c r="R245" s="38" t="s">
        <v>1308</v>
      </c>
    </row>
    <row r="246" spans="6:18">
      <c r="F246" s="1" t="s">
        <v>94</v>
      </c>
      <c r="G246" t="str">
        <f t="shared" ref="G246:I246" si="238">G245</f>
        <v>ACT_BND</v>
      </c>
      <c r="H246" t="str">
        <f t="shared" si="238"/>
        <v>UP</v>
      </c>
      <c r="I246">
        <f t="shared" si="238"/>
        <v>1</v>
      </c>
      <c r="J246" s="4">
        <v>2034</v>
      </c>
      <c r="K246" s="4" t="str">
        <f t="shared" si="203"/>
        <v>ELCHYD00</v>
      </c>
      <c r="L246" s="38" t="s">
        <v>1309</v>
      </c>
      <c r="M246" s="38" t="s">
        <v>1310</v>
      </c>
      <c r="N246" s="38" t="s">
        <v>1311</v>
      </c>
      <c r="O246" s="38" t="s">
        <v>1312</v>
      </c>
      <c r="P246" s="38" t="s">
        <v>1313</v>
      </c>
      <c r="Q246" s="38" t="s">
        <v>1314</v>
      </c>
      <c r="R246" s="38" t="s">
        <v>1315</v>
      </c>
    </row>
    <row r="247" spans="6:18">
      <c r="F247" s="1" t="s">
        <v>94</v>
      </c>
      <c r="G247" t="str">
        <f t="shared" ref="G247:I247" si="239">G246</f>
        <v>ACT_BND</v>
      </c>
      <c r="H247" t="str">
        <f t="shared" si="239"/>
        <v>UP</v>
      </c>
      <c r="I247">
        <f t="shared" si="239"/>
        <v>1</v>
      </c>
      <c r="J247" s="4">
        <v>2034</v>
      </c>
      <c r="K247" s="4" t="str">
        <f t="shared" si="203"/>
        <v>ELCNUC100</v>
      </c>
      <c r="L247" s="38" t="s">
        <v>1316</v>
      </c>
      <c r="M247" s="38" t="s">
        <v>1317</v>
      </c>
      <c r="N247" s="4">
        <v>22.13972137509</v>
      </c>
      <c r="O247" s="38" t="s">
        <v>1318</v>
      </c>
      <c r="P247" s="38" t="s">
        <v>1319</v>
      </c>
      <c r="Q247" s="4">
        <v>0</v>
      </c>
      <c r="R247" s="38" t="s">
        <v>1320</v>
      </c>
    </row>
    <row r="248" spans="6:18">
      <c r="F248" s="1" t="s">
        <v>94</v>
      </c>
      <c r="G248" t="str">
        <f t="shared" ref="G248:I248" si="240">G247</f>
        <v>ACT_BND</v>
      </c>
      <c r="H248" t="str">
        <f t="shared" si="240"/>
        <v>UP</v>
      </c>
      <c r="I248">
        <f t="shared" si="240"/>
        <v>1</v>
      </c>
      <c r="J248" s="4">
        <v>2034</v>
      </c>
      <c r="K248" s="4" t="str">
        <f t="shared" si="203"/>
        <v>ELCSOL00</v>
      </c>
      <c r="L248" s="38" t="s">
        <v>1321</v>
      </c>
      <c r="M248" s="38" t="s">
        <v>1322</v>
      </c>
      <c r="N248" s="38" t="s">
        <v>1323</v>
      </c>
      <c r="O248" s="38" t="s">
        <v>1324</v>
      </c>
      <c r="P248" s="38" t="s">
        <v>1325</v>
      </c>
      <c r="Q248" s="38" t="s">
        <v>1326</v>
      </c>
      <c r="R248" s="38" t="s">
        <v>1327</v>
      </c>
    </row>
    <row r="249" spans="6:18">
      <c r="F249" s="1" t="s">
        <v>94</v>
      </c>
      <c r="G249" t="str">
        <f t="shared" ref="G249:I249" si="241">G248</f>
        <v>ACT_BND</v>
      </c>
      <c r="H249" t="str">
        <f t="shared" si="241"/>
        <v>UP</v>
      </c>
      <c r="I249">
        <f t="shared" si="241"/>
        <v>1</v>
      </c>
      <c r="J249" s="4">
        <v>2034</v>
      </c>
      <c r="K249" s="4" t="str">
        <f t="shared" si="203"/>
        <v>ELCWIN00</v>
      </c>
      <c r="L249" s="38" t="s">
        <v>1328</v>
      </c>
      <c r="M249" s="38" t="s">
        <v>1329</v>
      </c>
      <c r="N249" s="38" t="s">
        <v>1330</v>
      </c>
      <c r="O249" s="38" t="s">
        <v>1331</v>
      </c>
      <c r="P249" s="38" t="s">
        <v>1332</v>
      </c>
      <c r="Q249" s="38" t="s">
        <v>1333</v>
      </c>
      <c r="R249" s="38" t="s">
        <v>1334</v>
      </c>
    </row>
    <row r="250" spans="6:18">
      <c r="F250" s="1" t="s">
        <v>94</v>
      </c>
      <c r="G250" t="str">
        <f t="shared" ref="G250:I250" si="242">G249</f>
        <v>ACT_BND</v>
      </c>
      <c r="H250" t="str">
        <f t="shared" si="242"/>
        <v>UP</v>
      </c>
      <c r="I250">
        <f t="shared" si="242"/>
        <v>1</v>
      </c>
      <c r="J250" s="4">
        <v>2034</v>
      </c>
      <c r="K250" s="4" t="str">
        <f t="shared" si="203"/>
        <v>ELCWOO00</v>
      </c>
      <c r="L250" s="38" t="s">
        <v>1335</v>
      </c>
      <c r="M250" s="38" t="s">
        <v>1336</v>
      </c>
      <c r="N250" s="38" t="s">
        <v>1337</v>
      </c>
      <c r="O250" s="38" t="s">
        <v>1338</v>
      </c>
      <c r="P250" s="38" t="s">
        <v>1339</v>
      </c>
      <c r="Q250" s="38" t="s">
        <v>1340</v>
      </c>
      <c r="R250" s="38" t="s">
        <v>1341</v>
      </c>
    </row>
    <row r="251" spans="6:18">
      <c r="F251" s="1" t="s">
        <v>94</v>
      </c>
      <c r="G251" t="str">
        <f t="shared" ref="G251:I251" si="243">G250</f>
        <v>ACT_BND</v>
      </c>
      <c r="H251" t="str">
        <f t="shared" si="243"/>
        <v>UP</v>
      </c>
      <c r="I251">
        <f t="shared" si="243"/>
        <v>1</v>
      </c>
      <c r="J251" s="4">
        <v>2035</v>
      </c>
      <c r="K251" s="4" t="str">
        <f t="shared" si="203"/>
        <v>ELCCOH00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</row>
    <row r="252" spans="6:18">
      <c r="F252" s="1" t="s">
        <v>94</v>
      </c>
      <c r="G252" t="str">
        <f t="shared" ref="G252:I252" si="244">G251</f>
        <v>ACT_BND</v>
      </c>
      <c r="H252" t="str">
        <f t="shared" si="244"/>
        <v>UP</v>
      </c>
      <c r="I252">
        <f t="shared" si="244"/>
        <v>1</v>
      </c>
      <c r="J252" s="4">
        <v>2035</v>
      </c>
      <c r="K252" s="4" t="str">
        <f t="shared" si="203"/>
        <v>ELCGAS00</v>
      </c>
      <c r="L252" s="38" t="s">
        <v>1342</v>
      </c>
      <c r="M252" s="38" t="s">
        <v>1343</v>
      </c>
      <c r="N252" s="38" t="s">
        <v>1344</v>
      </c>
      <c r="O252" s="4">
        <v>0</v>
      </c>
      <c r="P252" s="38" t="s">
        <v>1345</v>
      </c>
      <c r="Q252" s="4">
        <v>0</v>
      </c>
      <c r="R252" s="38" t="s">
        <v>1346</v>
      </c>
    </row>
    <row r="253" spans="6:18">
      <c r="F253" s="1" t="s">
        <v>94</v>
      </c>
      <c r="G253" t="str">
        <f t="shared" ref="G253:I253" si="245">G252</f>
        <v>ACT_BND</v>
      </c>
      <c r="H253" t="str">
        <f t="shared" si="245"/>
        <v>UP</v>
      </c>
      <c r="I253">
        <f t="shared" si="245"/>
        <v>1</v>
      </c>
      <c r="J253" s="4">
        <v>2035</v>
      </c>
      <c r="K253" s="4" t="str">
        <f t="shared" si="203"/>
        <v>ELCHFO00</v>
      </c>
      <c r="L253" s="4">
        <v>0</v>
      </c>
      <c r="M253" s="38" t="s">
        <v>1347</v>
      </c>
      <c r="N253" s="4">
        <v>0</v>
      </c>
      <c r="O253" s="4">
        <v>0</v>
      </c>
      <c r="P253" s="38" t="s">
        <v>1130</v>
      </c>
      <c r="Q253" s="38" t="s">
        <v>1348</v>
      </c>
      <c r="R253" s="38" t="s">
        <v>1349</v>
      </c>
    </row>
    <row r="254" spans="6:18">
      <c r="F254" s="1" t="s">
        <v>94</v>
      </c>
      <c r="G254" t="str">
        <f t="shared" ref="G254:I254" si="246">G253</f>
        <v>ACT_BND</v>
      </c>
      <c r="H254" t="str">
        <f t="shared" si="246"/>
        <v>UP</v>
      </c>
      <c r="I254">
        <f t="shared" si="246"/>
        <v>1</v>
      </c>
      <c r="J254" s="4">
        <v>2035</v>
      </c>
      <c r="K254" s="4" t="str">
        <f t="shared" si="203"/>
        <v>ELCHYD00</v>
      </c>
      <c r="L254" s="38" t="s">
        <v>1350</v>
      </c>
      <c r="M254" s="38" t="s">
        <v>1351</v>
      </c>
      <c r="N254" s="38" t="s">
        <v>1352</v>
      </c>
      <c r="O254" s="38" t="s">
        <v>1353</v>
      </c>
      <c r="P254" s="38" t="s">
        <v>1354</v>
      </c>
      <c r="Q254" s="38" t="s">
        <v>1355</v>
      </c>
      <c r="R254" s="38" t="s">
        <v>1356</v>
      </c>
    </row>
    <row r="255" spans="6:18">
      <c r="F255" s="1" t="s">
        <v>94</v>
      </c>
      <c r="G255" t="str">
        <f t="shared" ref="G255:I255" si="247">G254</f>
        <v>ACT_BND</v>
      </c>
      <c r="H255" t="str">
        <f t="shared" si="247"/>
        <v>UP</v>
      </c>
      <c r="I255">
        <f t="shared" si="247"/>
        <v>1</v>
      </c>
      <c r="J255" s="4">
        <v>2035</v>
      </c>
      <c r="K255" s="4" t="str">
        <f t="shared" si="203"/>
        <v>ELCNUC100</v>
      </c>
      <c r="L255" s="38" t="s">
        <v>1357</v>
      </c>
      <c r="M255" s="38" t="s">
        <v>1358</v>
      </c>
      <c r="N255" s="38" t="s">
        <v>1359</v>
      </c>
      <c r="O255" s="38" t="s">
        <v>1360</v>
      </c>
      <c r="P255" s="38" t="s">
        <v>1361</v>
      </c>
      <c r="Q255" s="4">
        <v>0</v>
      </c>
      <c r="R255" s="38" t="s">
        <v>1362</v>
      </c>
    </row>
    <row r="256" spans="6:18">
      <c r="F256" s="1" t="s">
        <v>94</v>
      </c>
      <c r="G256" t="str">
        <f t="shared" ref="G256:I256" si="248">G255</f>
        <v>ACT_BND</v>
      </c>
      <c r="H256" t="str">
        <f t="shared" si="248"/>
        <v>UP</v>
      </c>
      <c r="I256">
        <f t="shared" si="248"/>
        <v>1</v>
      </c>
      <c r="J256" s="4">
        <v>2035</v>
      </c>
      <c r="K256" s="4" t="str">
        <f t="shared" si="203"/>
        <v>ELCSOL00</v>
      </c>
      <c r="L256" s="38" t="s">
        <v>1363</v>
      </c>
      <c r="M256" s="38" t="s">
        <v>1364</v>
      </c>
      <c r="N256" s="38" t="s">
        <v>1365</v>
      </c>
      <c r="O256" s="38" t="s">
        <v>1366</v>
      </c>
      <c r="P256" s="38" t="s">
        <v>1367</v>
      </c>
      <c r="Q256" s="38" t="s">
        <v>1368</v>
      </c>
      <c r="R256" s="38" t="s">
        <v>1369</v>
      </c>
    </row>
    <row r="257" spans="6:18">
      <c r="F257" s="1" t="s">
        <v>94</v>
      </c>
      <c r="G257" t="str">
        <f t="shared" ref="G257:I257" si="249">G256</f>
        <v>ACT_BND</v>
      </c>
      <c r="H257" t="str">
        <f t="shared" si="249"/>
        <v>UP</v>
      </c>
      <c r="I257">
        <f t="shared" si="249"/>
        <v>1</v>
      </c>
      <c r="J257" s="4">
        <v>2035</v>
      </c>
      <c r="K257" s="4" t="str">
        <f t="shared" si="203"/>
        <v>ELCWIN00</v>
      </c>
      <c r="L257" s="38" t="s">
        <v>1370</v>
      </c>
      <c r="M257" s="38" t="s">
        <v>1371</v>
      </c>
      <c r="N257" s="38" t="s">
        <v>1372</v>
      </c>
      <c r="O257" s="38" t="s">
        <v>1373</v>
      </c>
      <c r="P257" s="38" t="s">
        <v>1374</v>
      </c>
      <c r="Q257" s="38" t="s">
        <v>1375</v>
      </c>
      <c r="R257" s="38" t="s">
        <v>1376</v>
      </c>
    </row>
    <row r="258" spans="6:18">
      <c r="F258" s="1" t="s">
        <v>94</v>
      </c>
      <c r="G258" t="str">
        <f t="shared" ref="G258:I258" si="250">G257</f>
        <v>ACT_BND</v>
      </c>
      <c r="H258" t="str">
        <f t="shared" si="250"/>
        <v>UP</v>
      </c>
      <c r="I258">
        <f t="shared" si="250"/>
        <v>1</v>
      </c>
      <c r="J258" s="4">
        <v>2035</v>
      </c>
      <c r="K258" s="4" t="str">
        <f t="shared" si="203"/>
        <v>ELCWOO00</v>
      </c>
      <c r="L258" s="38" t="s">
        <v>1377</v>
      </c>
      <c r="M258" s="38" t="s">
        <v>1378</v>
      </c>
      <c r="N258" s="38" t="s">
        <v>1379</v>
      </c>
      <c r="O258" s="38" t="s">
        <v>1380</v>
      </c>
      <c r="P258" s="38" t="s">
        <v>1381</v>
      </c>
      <c r="Q258" s="38" t="s">
        <v>1382</v>
      </c>
      <c r="R258" s="38" t="s">
        <v>1383</v>
      </c>
    </row>
    <row r="259" spans="6:18">
      <c r="F259" s="1" t="s">
        <v>94</v>
      </c>
      <c r="G259" t="str">
        <f t="shared" ref="G259:I259" si="251">G258</f>
        <v>ACT_BND</v>
      </c>
      <c r="H259" t="str">
        <f t="shared" si="251"/>
        <v>UP</v>
      </c>
      <c r="I259">
        <f t="shared" si="251"/>
        <v>1</v>
      </c>
      <c r="J259" s="4">
        <v>2036</v>
      </c>
      <c r="K259" s="4" t="str">
        <f t="shared" si="203"/>
        <v>ELCCOH00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</row>
    <row r="260" spans="6:18">
      <c r="F260" s="1" t="s">
        <v>94</v>
      </c>
      <c r="G260" t="str">
        <f t="shared" ref="G260:I260" si="252">G259</f>
        <v>ACT_BND</v>
      </c>
      <c r="H260" t="str">
        <f t="shared" si="252"/>
        <v>UP</v>
      </c>
      <c r="I260">
        <f t="shared" si="252"/>
        <v>1</v>
      </c>
      <c r="J260" s="4">
        <v>2036</v>
      </c>
      <c r="K260" s="4" t="str">
        <f t="shared" si="203"/>
        <v>ELCGAS00</v>
      </c>
      <c r="L260" s="38" t="s">
        <v>1384</v>
      </c>
      <c r="M260" s="38" t="s">
        <v>1385</v>
      </c>
      <c r="N260" s="38" t="s">
        <v>1386</v>
      </c>
      <c r="O260" s="4">
        <v>0</v>
      </c>
      <c r="P260" s="38" t="s">
        <v>1387</v>
      </c>
      <c r="Q260" s="4">
        <v>0</v>
      </c>
      <c r="R260" s="38" t="s">
        <v>1388</v>
      </c>
    </row>
    <row r="261" spans="6:18">
      <c r="F261" s="1" t="s">
        <v>94</v>
      </c>
      <c r="G261" t="str">
        <f t="shared" ref="G261:I261" si="253">G260</f>
        <v>ACT_BND</v>
      </c>
      <c r="H261" t="str">
        <f t="shared" si="253"/>
        <v>UP</v>
      </c>
      <c r="I261">
        <f t="shared" si="253"/>
        <v>1</v>
      </c>
      <c r="J261" s="4">
        <v>2036</v>
      </c>
      <c r="K261" s="4" t="str">
        <f t="shared" si="203"/>
        <v>ELCHFO00</v>
      </c>
      <c r="L261" s="4">
        <v>0</v>
      </c>
      <c r="M261" s="38" t="s">
        <v>1389</v>
      </c>
      <c r="N261" s="4">
        <v>0</v>
      </c>
      <c r="O261" s="4">
        <v>0</v>
      </c>
      <c r="P261" s="4">
        <v>0</v>
      </c>
      <c r="Q261" s="38" t="s">
        <v>1390</v>
      </c>
      <c r="R261" s="38" t="s">
        <v>1391</v>
      </c>
    </row>
    <row r="262" spans="6:18">
      <c r="F262" s="1" t="s">
        <v>94</v>
      </c>
      <c r="G262" t="str">
        <f t="shared" ref="G262:I262" si="254">G261</f>
        <v>ACT_BND</v>
      </c>
      <c r="H262" t="str">
        <f t="shared" si="254"/>
        <v>UP</v>
      </c>
      <c r="I262">
        <f t="shared" si="254"/>
        <v>1</v>
      </c>
      <c r="J262" s="4">
        <v>2036</v>
      </c>
      <c r="K262" s="4" t="str">
        <f t="shared" si="203"/>
        <v>ELCHYD00</v>
      </c>
      <c r="L262" s="38" t="s">
        <v>1392</v>
      </c>
      <c r="M262" s="38" t="s">
        <v>1393</v>
      </c>
      <c r="N262" s="38" t="s">
        <v>1394</v>
      </c>
      <c r="O262" s="38" t="s">
        <v>1395</v>
      </c>
      <c r="P262" s="38" t="s">
        <v>1396</v>
      </c>
      <c r="Q262" s="38" t="s">
        <v>1397</v>
      </c>
      <c r="R262" s="38" t="s">
        <v>1398</v>
      </c>
    </row>
    <row r="263" spans="6:18">
      <c r="F263" s="1" t="s">
        <v>94</v>
      </c>
      <c r="G263" t="str">
        <f t="shared" ref="G263:I263" si="255">G262</f>
        <v>ACT_BND</v>
      </c>
      <c r="H263" t="str">
        <f t="shared" si="255"/>
        <v>UP</v>
      </c>
      <c r="I263">
        <f t="shared" si="255"/>
        <v>1</v>
      </c>
      <c r="J263" s="4">
        <v>2036</v>
      </c>
      <c r="K263" s="4" t="str">
        <f t="shared" si="203"/>
        <v>ELCNUC100</v>
      </c>
      <c r="L263" s="38" t="s">
        <v>1399</v>
      </c>
      <c r="M263" s="38" t="s">
        <v>1400</v>
      </c>
      <c r="N263" s="38" t="s">
        <v>1401</v>
      </c>
      <c r="O263" s="38" t="s">
        <v>1402</v>
      </c>
      <c r="P263" s="38" t="s">
        <v>1403</v>
      </c>
      <c r="Q263" s="38" t="s">
        <v>1404</v>
      </c>
      <c r="R263" s="38" t="s">
        <v>1405</v>
      </c>
    </row>
    <row r="264" spans="6:18">
      <c r="F264" s="1" t="s">
        <v>94</v>
      </c>
      <c r="G264" t="str">
        <f t="shared" ref="G264:I264" si="256">G263</f>
        <v>ACT_BND</v>
      </c>
      <c r="H264" t="str">
        <f t="shared" si="256"/>
        <v>UP</v>
      </c>
      <c r="I264">
        <f t="shared" si="256"/>
        <v>1</v>
      </c>
      <c r="J264" s="4">
        <v>2036</v>
      </c>
      <c r="K264" s="4" t="str">
        <f t="shared" si="203"/>
        <v>ELCSOL00</v>
      </c>
      <c r="L264" s="38" t="s">
        <v>1406</v>
      </c>
      <c r="M264" s="38" t="s">
        <v>1407</v>
      </c>
      <c r="N264" s="38" t="s">
        <v>1408</v>
      </c>
      <c r="O264" s="38" t="s">
        <v>1409</v>
      </c>
      <c r="P264" s="38" t="s">
        <v>1410</v>
      </c>
      <c r="Q264" s="38" t="s">
        <v>1411</v>
      </c>
      <c r="R264" s="38" t="s">
        <v>1412</v>
      </c>
    </row>
    <row r="265" spans="6:18">
      <c r="F265" s="1" t="s">
        <v>94</v>
      </c>
      <c r="G265" t="str">
        <f t="shared" ref="G265:I265" si="257">G264</f>
        <v>ACT_BND</v>
      </c>
      <c r="H265" t="str">
        <f t="shared" si="257"/>
        <v>UP</v>
      </c>
      <c r="I265">
        <f t="shared" si="257"/>
        <v>1</v>
      </c>
      <c r="J265" s="4">
        <v>2036</v>
      </c>
      <c r="K265" s="4" t="str">
        <f t="shared" si="203"/>
        <v>ELCWIN00</v>
      </c>
      <c r="L265" s="38" t="s">
        <v>1413</v>
      </c>
      <c r="M265" s="38" t="s">
        <v>1414</v>
      </c>
      <c r="N265" s="38" t="s">
        <v>1415</v>
      </c>
      <c r="O265" s="38" t="s">
        <v>1416</v>
      </c>
      <c r="P265" s="38" t="s">
        <v>1417</v>
      </c>
      <c r="Q265" s="38" t="s">
        <v>1375</v>
      </c>
      <c r="R265" s="38" t="s">
        <v>1418</v>
      </c>
    </row>
    <row r="266" spans="6:18">
      <c r="F266" s="1" t="s">
        <v>94</v>
      </c>
      <c r="G266" t="str">
        <f t="shared" ref="G266:I266" si="258">G265</f>
        <v>ACT_BND</v>
      </c>
      <c r="H266" t="str">
        <f t="shared" si="258"/>
        <v>UP</v>
      </c>
      <c r="I266">
        <f t="shared" si="258"/>
        <v>1</v>
      </c>
      <c r="J266" s="4">
        <v>2036</v>
      </c>
      <c r="K266" s="4" t="str">
        <f t="shared" si="203"/>
        <v>ELCWOO00</v>
      </c>
      <c r="L266" s="38" t="s">
        <v>1419</v>
      </c>
      <c r="M266" s="38" t="s">
        <v>1420</v>
      </c>
      <c r="N266" s="38" t="s">
        <v>1421</v>
      </c>
      <c r="O266" s="38" t="s">
        <v>1422</v>
      </c>
      <c r="P266" s="38" t="s">
        <v>1423</v>
      </c>
      <c r="Q266" s="38" t="s">
        <v>1424</v>
      </c>
      <c r="R266" s="38" t="s">
        <v>1425</v>
      </c>
    </row>
    <row r="267" spans="6:18">
      <c r="F267" s="1" t="s">
        <v>94</v>
      </c>
      <c r="G267" t="str">
        <f t="shared" ref="G267:I267" si="259">G266</f>
        <v>ACT_BND</v>
      </c>
      <c r="H267" t="str">
        <f t="shared" si="259"/>
        <v>UP</v>
      </c>
      <c r="I267">
        <f t="shared" si="259"/>
        <v>1</v>
      </c>
      <c r="J267" s="4">
        <v>2037</v>
      </c>
      <c r="K267" s="4" t="str">
        <f t="shared" si="203"/>
        <v>ELCCOH00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</row>
    <row r="268" spans="6:18">
      <c r="F268" s="1" t="s">
        <v>94</v>
      </c>
      <c r="G268" t="str">
        <f t="shared" ref="G268:I268" si="260">G267</f>
        <v>ACT_BND</v>
      </c>
      <c r="H268" t="str">
        <f t="shared" si="260"/>
        <v>UP</v>
      </c>
      <c r="I268">
        <f t="shared" si="260"/>
        <v>1</v>
      </c>
      <c r="J268" s="4">
        <v>2037</v>
      </c>
      <c r="K268" s="4" t="str">
        <f t="shared" si="203"/>
        <v>ELCGAS00</v>
      </c>
      <c r="L268" s="38" t="s">
        <v>1426</v>
      </c>
      <c r="M268" s="38" t="s">
        <v>1427</v>
      </c>
      <c r="N268" s="38" t="s">
        <v>1428</v>
      </c>
      <c r="O268" s="4">
        <v>0</v>
      </c>
      <c r="P268" s="4">
        <v>22.19248912527</v>
      </c>
      <c r="Q268" s="4">
        <v>0</v>
      </c>
      <c r="R268" s="38" t="s">
        <v>1429</v>
      </c>
    </row>
    <row r="269" spans="6:18">
      <c r="F269" s="1" t="s">
        <v>94</v>
      </c>
      <c r="G269" t="str">
        <f t="shared" ref="G269:I269" si="261">G268</f>
        <v>ACT_BND</v>
      </c>
      <c r="H269" t="str">
        <f t="shared" si="261"/>
        <v>UP</v>
      </c>
      <c r="I269">
        <f t="shared" si="261"/>
        <v>1</v>
      </c>
      <c r="J269" s="4">
        <v>2037</v>
      </c>
      <c r="K269" s="4" t="str">
        <f t="shared" si="203"/>
        <v>ELCHFO00</v>
      </c>
      <c r="L269" s="4">
        <v>0</v>
      </c>
      <c r="M269" s="38" t="s">
        <v>1430</v>
      </c>
      <c r="N269" s="4">
        <v>0</v>
      </c>
      <c r="O269" s="4">
        <v>0</v>
      </c>
      <c r="P269" s="4">
        <v>0</v>
      </c>
      <c r="Q269" s="38" t="s">
        <v>1431</v>
      </c>
      <c r="R269" s="4">
        <v>0</v>
      </c>
    </row>
    <row r="270" spans="6:18">
      <c r="F270" s="1" t="s">
        <v>94</v>
      </c>
      <c r="G270" t="str">
        <f t="shared" ref="G270:I270" si="262">G269</f>
        <v>ACT_BND</v>
      </c>
      <c r="H270" t="str">
        <f t="shared" si="262"/>
        <v>UP</v>
      </c>
      <c r="I270">
        <f t="shared" si="262"/>
        <v>1</v>
      </c>
      <c r="J270" s="4">
        <v>2037</v>
      </c>
      <c r="K270" s="4" t="str">
        <f t="shared" si="203"/>
        <v>ELCHYD00</v>
      </c>
      <c r="L270" s="38" t="s">
        <v>1432</v>
      </c>
      <c r="M270" s="38" t="s">
        <v>1433</v>
      </c>
      <c r="N270" s="38" t="s">
        <v>1434</v>
      </c>
      <c r="O270" s="38" t="s">
        <v>1435</v>
      </c>
      <c r="P270" s="38" t="s">
        <v>1436</v>
      </c>
      <c r="Q270" s="38" t="s">
        <v>1437</v>
      </c>
      <c r="R270" s="38" t="s">
        <v>1438</v>
      </c>
    </row>
    <row r="271" spans="6:18">
      <c r="F271" s="1" t="s">
        <v>94</v>
      </c>
      <c r="G271" t="str">
        <f t="shared" ref="G271:I271" si="263">G270</f>
        <v>ACT_BND</v>
      </c>
      <c r="H271" t="str">
        <f t="shared" si="263"/>
        <v>UP</v>
      </c>
      <c r="I271">
        <f t="shared" si="263"/>
        <v>1</v>
      </c>
      <c r="J271" s="4">
        <v>2037</v>
      </c>
      <c r="K271" s="4" t="str">
        <f t="shared" si="203"/>
        <v>ELCNUC100</v>
      </c>
      <c r="L271" s="38" t="s">
        <v>1439</v>
      </c>
      <c r="M271" s="38" t="s">
        <v>1440</v>
      </c>
      <c r="N271" s="38" t="s">
        <v>1441</v>
      </c>
      <c r="O271" s="38" t="s">
        <v>1442</v>
      </c>
      <c r="P271" s="38" t="s">
        <v>1443</v>
      </c>
      <c r="Q271" s="38" t="s">
        <v>1444</v>
      </c>
      <c r="R271" s="38" t="s">
        <v>1445</v>
      </c>
    </row>
    <row r="272" spans="6:18">
      <c r="F272" s="1" t="s">
        <v>94</v>
      </c>
      <c r="G272" t="str">
        <f t="shared" ref="G272:I272" si="264">G271</f>
        <v>ACT_BND</v>
      </c>
      <c r="H272" t="str">
        <f t="shared" si="264"/>
        <v>UP</v>
      </c>
      <c r="I272">
        <f t="shared" si="264"/>
        <v>1</v>
      </c>
      <c r="J272" s="4">
        <v>2037</v>
      </c>
      <c r="K272" s="4" t="str">
        <f t="shared" si="203"/>
        <v>ELCSOL00</v>
      </c>
      <c r="L272" s="38" t="s">
        <v>1446</v>
      </c>
      <c r="M272" s="38" t="s">
        <v>1447</v>
      </c>
      <c r="N272" s="38" t="s">
        <v>1448</v>
      </c>
      <c r="O272" s="38" t="s">
        <v>1449</v>
      </c>
      <c r="P272" s="38" t="s">
        <v>1450</v>
      </c>
      <c r="Q272" s="38" t="s">
        <v>1451</v>
      </c>
      <c r="R272" s="38" t="s">
        <v>1452</v>
      </c>
    </row>
    <row r="273" spans="6:18">
      <c r="F273" s="1" t="s">
        <v>94</v>
      </c>
      <c r="G273" t="str">
        <f t="shared" ref="G273:I273" si="265">G272</f>
        <v>ACT_BND</v>
      </c>
      <c r="H273" t="str">
        <f t="shared" si="265"/>
        <v>UP</v>
      </c>
      <c r="I273">
        <f t="shared" si="265"/>
        <v>1</v>
      </c>
      <c r="J273" s="4">
        <v>2037</v>
      </c>
      <c r="K273" s="4" t="str">
        <f t="shared" si="203"/>
        <v>ELCWIN00</v>
      </c>
      <c r="L273" s="4">
        <v>235.2709174946</v>
      </c>
      <c r="M273" s="38" t="s">
        <v>1453</v>
      </c>
      <c r="N273" s="38" t="s">
        <v>1454</v>
      </c>
      <c r="O273" s="38" t="s">
        <v>1455</v>
      </c>
      <c r="P273" s="38" t="s">
        <v>1456</v>
      </c>
      <c r="Q273" s="38" t="s">
        <v>1375</v>
      </c>
      <c r="R273" s="38" t="s">
        <v>1457</v>
      </c>
    </row>
    <row r="274" spans="6:18">
      <c r="F274" s="1" t="s">
        <v>94</v>
      </c>
      <c r="G274" t="str">
        <f t="shared" ref="G274:I274" si="266">G273</f>
        <v>ACT_BND</v>
      </c>
      <c r="H274" t="str">
        <f t="shared" si="266"/>
        <v>UP</v>
      </c>
      <c r="I274">
        <f t="shared" si="266"/>
        <v>1</v>
      </c>
      <c r="J274" s="4">
        <v>2037</v>
      </c>
      <c r="K274" s="4" t="str">
        <f t="shared" si="203"/>
        <v>ELCWOO00</v>
      </c>
      <c r="L274" s="38" t="s">
        <v>1458</v>
      </c>
      <c r="M274" s="38" t="s">
        <v>1459</v>
      </c>
      <c r="N274" s="38" t="s">
        <v>1460</v>
      </c>
      <c r="O274" s="38" t="s">
        <v>1461</v>
      </c>
      <c r="P274" s="38" t="s">
        <v>1462</v>
      </c>
      <c r="Q274" s="38" t="s">
        <v>1463</v>
      </c>
      <c r="R274" s="38" t="s">
        <v>1464</v>
      </c>
    </row>
    <row r="275" spans="6:18">
      <c r="F275" s="1" t="s">
        <v>94</v>
      </c>
      <c r="G275" t="str">
        <f t="shared" ref="G275:I275" si="267">G274</f>
        <v>ACT_BND</v>
      </c>
      <c r="H275" t="str">
        <f t="shared" si="267"/>
        <v>UP</v>
      </c>
      <c r="I275">
        <f t="shared" si="267"/>
        <v>1</v>
      </c>
      <c r="J275" s="4">
        <v>2038</v>
      </c>
      <c r="K275" s="4" t="str">
        <f t="shared" ref="K275:K338" si="268">K267</f>
        <v>ELCCOH00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</row>
    <row r="276" spans="6:18">
      <c r="F276" s="1" t="s">
        <v>94</v>
      </c>
      <c r="G276" t="str">
        <f t="shared" ref="G276:I276" si="269">G275</f>
        <v>ACT_BND</v>
      </c>
      <c r="H276" t="str">
        <f t="shared" si="269"/>
        <v>UP</v>
      </c>
      <c r="I276">
        <f t="shared" si="269"/>
        <v>1</v>
      </c>
      <c r="J276" s="4">
        <v>2038</v>
      </c>
      <c r="K276" s="4" t="str">
        <f t="shared" si="268"/>
        <v>ELCGAS00</v>
      </c>
      <c r="L276" s="38" t="s">
        <v>1465</v>
      </c>
      <c r="M276" s="38" t="s">
        <v>1466</v>
      </c>
      <c r="N276" s="38" t="s">
        <v>1467</v>
      </c>
      <c r="O276" s="4">
        <v>0</v>
      </c>
      <c r="P276" s="38" t="s">
        <v>1468</v>
      </c>
      <c r="Q276" s="4">
        <v>0</v>
      </c>
      <c r="R276" s="38" t="s">
        <v>1469</v>
      </c>
    </row>
    <row r="277" spans="6:18">
      <c r="F277" s="1" t="s">
        <v>94</v>
      </c>
      <c r="G277" t="str">
        <f t="shared" ref="G277:I277" si="270">G276</f>
        <v>ACT_BND</v>
      </c>
      <c r="H277" t="str">
        <f t="shared" si="270"/>
        <v>UP</v>
      </c>
      <c r="I277">
        <f t="shared" si="270"/>
        <v>1</v>
      </c>
      <c r="J277" s="4">
        <v>2038</v>
      </c>
      <c r="K277" s="4" t="str">
        <f t="shared" si="268"/>
        <v>ELCHFO00</v>
      </c>
      <c r="L277" s="4">
        <v>0</v>
      </c>
      <c r="M277" s="38" t="s">
        <v>1470</v>
      </c>
      <c r="N277" s="4">
        <v>0</v>
      </c>
      <c r="O277" s="4">
        <v>0</v>
      </c>
      <c r="P277" s="4">
        <v>0</v>
      </c>
      <c r="Q277" s="38" t="s">
        <v>1471</v>
      </c>
      <c r="R277" s="38" t="s">
        <v>1472</v>
      </c>
    </row>
    <row r="278" spans="6:18">
      <c r="F278" s="1" t="s">
        <v>94</v>
      </c>
      <c r="G278" t="str">
        <f t="shared" ref="G278:I278" si="271">G277</f>
        <v>ACT_BND</v>
      </c>
      <c r="H278" t="str">
        <f t="shared" si="271"/>
        <v>UP</v>
      </c>
      <c r="I278">
        <f t="shared" si="271"/>
        <v>1</v>
      </c>
      <c r="J278" s="4">
        <v>2038</v>
      </c>
      <c r="K278" s="4" t="str">
        <f t="shared" si="268"/>
        <v>ELCHYD00</v>
      </c>
      <c r="L278" s="38" t="s">
        <v>1473</v>
      </c>
      <c r="M278" s="38" t="s">
        <v>1474</v>
      </c>
      <c r="N278" s="38" t="s">
        <v>1475</v>
      </c>
      <c r="O278" s="38" t="s">
        <v>1476</v>
      </c>
      <c r="P278" s="38" t="s">
        <v>1477</v>
      </c>
      <c r="Q278" s="38" t="s">
        <v>1478</v>
      </c>
      <c r="R278" s="38" t="s">
        <v>1479</v>
      </c>
    </row>
    <row r="279" spans="6:18">
      <c r="F279" s="1" t="s">
        <v>94</v>
      </c>
      <c r="G279" t="str">
        <f t="shared" ref="G279:I279" si="272">G278</f>
        <v>ACT_BND</v>
      </c>
      <c r="H279" t="str">
        <f t="shared" si="272"/>
        <v>UP</v>
      </c>
      <c r="I279">
        <f t="shared" si="272"/>
        <v>1</v>
      </c>
      <c r="J279" s="4">
        <v>2038</v>
      </c>
      <c r="K279" s="4" t="str">
        <f t="shared" si="268"/>
        <v>ELCNUC100</v>
      </c>
      <c r="L279" s="38" t="s">
        <v>1480</v>
      </c>
      <c r="M279" s="38" t="s">
        <v>1481</v>
      </c>
      <c r="N279" s="38" t="s">
        <v>1482</v>
      </c>
      <c r="O279" s="38" t="s">
        <v>1483</v>
      </c>
      <c r="P279" s="38" t="s">
        <v>1484</v>
      </c>
      <c r="Q279" s="38" t="s">
        <v>1485</v>
      </c>
      <c r="R279" s="38" t="s">
        <v>1486</v>
      </c>
    </row>
    <row r="280" spans="6:18">
      <c r="F280" s="1" t="s">
        <v>94</v>
      </c>
      <c r="G280" t="str">
        <f t="shared" ref="G280:I280" si="273">G279</f>
        <v>ACT_BND</v>
      </c>
      <c r="H280" t="str">
        <f t="shared" si="273"/>
        <v>UP</v>
      </c>
      <c r="I280">
        <f t="shared" si="273"/>
        <v>1</v>
      </c>
      <c r="J280" s="4">
        <v>2038</v>
      </c>
      <c r="K280" s="4" t="str">
        <f t="shared" si="268"/>
        <v>ELCSOL00</v>
      </c>
      <c r="L280" s="38" t="s">
        <v>1487</v>
      </c>
      <c r="M280" s="38" t="s">
        <v>1488</v>
      </c>
      <c r="N280" s="38" t="s">
        <v>1489</v>
      </c>
      <c r="O280" s="38" t="s">
        <v>1490</v>
      </c>
      <c r="P280" s="38" t="s">
        <v>1491</v>
      </c>
      <c r="Q280" s="38" t="s">
        <v>1492</v>
      </c>
      <c r="R280" s="38" t="s">
        <v>1493</v>
      </c>
    </row>
    <row r="281" spans="6:18">
      <c r="F281" s="1" t="s">
        <v>94</v>
      </c>
      <c r="G281" t="str">
        <f t="shared" ref="G281:I281" si="274">G280</f>
        <v>ACT_BND</v>
      </c>
      <c r="H281" t="str">
        <f t="shared" si="274"/>
        <v>UP</v>
      </c>
      <c r="I281">
        <f t="shared" si="274"/>
        <v>1</v>
      </c>
      <c r="J281" s="4">
        <v>2038</v>
      </c>
      <c r="K281" s="4" t="str">
        <f t="shared" si="268"/>
        <v>ELCWIN00</v>
      </c>
      <c r="L281" s="38" t="s">
        <v>1494</v>
      </c>
      <c r="M281" s="38" t="s">
        <v>1495</v>
      </c>
      <c r="N281" s="38" t="s">
        <v>1496</v>
      </c>
      <c r="O281" s="38" t="s">
        <v>1497</v>
      </c>
      <c r="P281" s="38" t="s">
        <v>1498</v>
      </c>
      <c r="Q281" s="38" t="s">
        <v>1375</v>
      </c>
      <c r="R281" s="38" t="s">
        <v>1499</v>
      </c>
    </row>
    <row r="282" spans="6:18">
      <c r="F282" s="1" t="s">
        <v>94</v>
      </c>
      <c r="G282" t="str">
        <f t="shared" ref="G282:I282" si="275">G281</f>
        <v>ACT_BND</v>
      </c>
      <c r="H282" t="str">
        <f t="shared" si="275"/>
        <v>UP</v>
      </c>
      <c r="I282">
        <f t="shared" si="275"/>
        <v>1</v>
      </c>
      <c r="J282" s="4">
        <v>2038</v>
      </c>
      <c r="K282" s="4" t="str">
        <f t="shared" si="268"/>
        <v>ELCWOO00</v>
      </c>
      <c r="L282" s="38" t="s">
        <v>1500</v>
      </c>
      <c r="M282" s="38" t="s">
        <v>1501</v>
      </c>
      <c r="N282" s="38" t="s">
        <v>1502</v>
      </c>
      <c r="O282" s="38" t="s">
        <v>1503</v>
      </c>
      <c r="P282" s="38" t="s">
        <v>1504</v>
      </c>
      <c r="Q282" s="38" t="s">
        <v>1505</v>
      </c>
      <c r="R282" s="38" t="s">
        <v>1506</v>
      </c>
    </row>
    <row r="283" spans="6:18">
      <c r="F283" s="1" t="s">
        <v>94</v>
      </c>
      <c r="G283" t="str">
        <f t="shared" ref="G283:I283" si="276">G282</f>
        <v>ACT_BND</v>
      </c>
      <c r="H283" t="str">
        <f t="shared" si="276"/>
        <v>UP</v>
      </c>
      <c r="I283">
        <f t="shared" si="276"/>
        <v>1</v>
      </c>
      <c r="J283" s="4">
        <v>2039</v>
      </c>
      <c r="K283" s="4" t="str">
        <f t="shared" si="268"/>
        <v>ELCCOH00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</row>
    <row r="284" spans="6:18">
      <c r="F284" s="1" t="s">
        <v>94</v>
      </c>
      <c r="G284" t="str">
        <f t="shared" ref="G284:I284" si="277">G283</f>
        <v>ACT_BND</v>
      </c>
      <c r="H284" t="str">
        <f t="shared" si="277"/>
        <v>UP</v>
      </c>
      <c r="I284">
        <f t="shared" si="277"/>
        <v>1</v>
      </c>
      <c r="J284" s="4">
        <v>2039</v>
      </c>
      <c r="K284" s="4" t="str">
        <f t="shared" si="268"/>
        <v>ELCGAS00</v>
      </c>
      <c r="L284" s="38" t="s">
        <v>1507</v>
      </c>
      <c r="M284" s="38" t="s">
        <v>1508</v>
      </c>
      <c r="N284" s="38" t="s">
        <v>1509</v>
      </c>
      <c r="O284" s="4">
        <v>0</v>
      </c>
      <c r="P284" s="38" t="s">
        <v>1510</v>
      </c>
      <c r="Q284" s="4">
        <v>0</v>
      </c>
      <c r="R284" s="38" t="s">
        <v>1511</v>
      </c>
    </row>
    <row r="285" spans="6:18">
      <c r="F285" s="1" t="s">
        <v>94</v>
      </c>
      <c r="G285" t="str">
        <f t="shared" ref="G285:I285" si="278">G284</f>
        <v>ACT_BND</v>
      </c>
      <c r="H285" t="str">
        <f t="shared" si="278"/>
        <v>UP</v>
      </c>
      <c r="I285">
        <f t="shared" si="278"/>
        <v>1</v>
      </c>
      <c r="J285" s="4">
        <v>2039</v>
      </c>
      <c r="K285" s="4" t="str">
        <f t="shared" si="268"/>
        <v>ELCHFO00</v>
      </c>
      <c r="L285" s="4">
        <v>0</v>
      </c>
      <c r="M285" s="38" t="s">
        <v>1512</v>
      </c>
      <c r="N285" s="4">
        <v>0</v>
      </c>
      <c r="O285" s="4">
        <v>0</v>
      </c>
      <c r="P285" s="4">
        <v>0</v>
      </c>
      <c r="Q285" s="38" t="s">
        <v>962</v>
      </c>
      <c r="R285" s="38" t="s">
        <v>1513</v>
      </c>
    </row>
    <row r="286" spans="6:18">
      <c r="F286" s="1" t="s">
        <v>94</v>
      </c>
      <c r="G286" t="str">
        <f t="shared" ref="G286:I286" si="279">G285</f>
        <v>ACT_BND</v>
      </c>
      <c r="H286" t="str">
        <f t="shared" si="279"/>
        <v>UP</v>
      </c>
      <c r="I286">
        <f t="shared" si="279"/>
        <v>1</v>
      </c>
      <c r="J286" s="4">
        <v>2039</v>
      </c>
      <c r="K286" s="4" t="str">
        <f t="shared" si="268"/>
        <v>ELCHYD00</v>
      </c>
      <c r="L286" s="38" t="s">
        <v>1514</v>
      </c>
      <c r="M286" s="38" t="s">
        <v>1515</v>
      </c>
      <c r="N286" s="38" t="s">
        <v>1516</v>
      </c>
      <c r="O286" s="38" t="s">
        <v>1517</v>
      </c>
      <c r="P286" s="38" t="s">
        <v>1518</v>
      </c>
      <c r="Q286" s="38" t="s">
        <v>1519</v>
      </c>
      <c r="R286" s="38" t="s">
        <v>1520</v>
      </c>
    </row>
    <row r="287" spans="6:18">
      <c r="F287" s="1" t="s">
        <v>94</v>
      </c>
      <c r="G287" t="str">
        <f t="shared" ref="G287:I287" si="280">G286</f>
        <v>ACT_BND</v>
      </c>
      <c r="H287" t="str">
        <f t="shared" si="280"/>
        <v>UP</v>
      </c>
      <c r="I287">
        <f t="shared" si="280"/>
        <v>1</v>
      </c>
      <c r="J287" s="4">
        <v>2039</v>
      </c>
      <c r="K287" s="4" t="str">
        <f t="shared" si="268"/>
        <v>ELCNUC100</v>
      </c>
      <c r="L287" s="38" t="s">
        <v>1521</v>
      </c>
      <c r="M287" s="38" t="s">
        <v>1522</v>
      </c>
      <c r="N287" s="38" t="s">
        <v>1523</v>
      </c>
      <c r="O287" s="38" t="s">
        <v>1524</v>
      </c>
      <c r="P287" s="38" t="s">
        <v>1525</v>
      </c>
      <c r="Q287" s="38" t="s">
        <v>1526</v>
      </c>
      <c r="R287" s="38" t="s">
        <v>1527</v>
      </c>
    </row>
    <row r="288" spans="6:18">
      <c r="F288" s="1" t="s">
        <v>94</v>
      </c>
      <c r="G288" t="str">
        <f t="shared" ref="G288:I288" si="281">G287</f>
        <v>ACT_BND</v>
      </c>
      <c r="H288" t="str">
        <f t="shared" si="281"/>
        <v>UP</v>
      </c>
      <c r="I288">
        <f t="shared" si="281"/>
        <v>1</v>
      </c>
      <c r="J288" s="4">
        <v>2039</v>
      </c>
      <c r="K288" s="4" t="str">
        <f t="shared" si="268"/>
        <v>ELCSOL00</v>
      </c>
      <c r="L288" s="38" t="s">
        <v>1528</v>
      </c>
      <c r="M288" s="38" t="s">
        <v>1529</v>
      </c>
      <c r="N288" s="38" t="s">
        <v>1530</v>
      </c>
      <c r="O288" s="38" t="s">
        <v>1531</v>
      </c>
      <c r="P288" s="38" t="s">
        <v>1532</v>
      </c>
      <c r="Q288" s="38" t="s">
        <v>1533</v>
      </c>
      <c r="R288" s="38" t="s">
        <v>1534</v>
      </c>
    </row>
    <row r="289" spans="6:18">
      <c r="F289" s="1" t="s">
        <v>94</v>
      </c>
      <c r="G289" t="str">
        <f t="shared" ref="G289:I289" si="282">G288</f>
        <v>ACT_BND</v>
      </c>
      <c r="H289" t="str">
        <f t="shared" si="282"/>
        <v>UP</v>
      </c>
      <c r="I289">
        <f t="shared" si="282"/>
        <v>1</v>
      </c>
      <c r="J289" s="4">
        <v>2039</v>
      </c>
      <c r="K289" s="4" t="str">
        <f t="shared" si="268"/>
        <v>ELCWIN00</v>
      </c>
      <c r="L289" s="38" t="s">
        <v>1535</v>
      </c>
      <c r="M289" s="38" t="s">
        <v>1536</v>
      </c>
      <c r="N289" s="38" t="s">
        <v>1537</v>
      </c>
      <c r="O289" s="38" t="s">
        <v>1538</v>
      </c>
      <c r="P289" s="38" t="s">
        <v>1539</v>
      </c>
      <c r="Q289" s="38" t="s">
        <v>1375</v>
      </c>
      <c r="R289" s="38" t="s">
        <v>1540</v>
      </c>
    </row>
    <row r="290" spans="6:18">
      <c r="F290" s="1" t="s">
        <v>94</v>
      </c>
      <c r="G290" t="str">
        <f t="shared" ref="G290:I290" si="283">G289</f>
        <v>ACT_BND</v>
      </c>
      <c r="H290" t="str">
        <f t="shared" si="283"/>
        <v>UP</v>
      </c>
      <c r="I290">
        <f t="shared" si="283"/>
        <v>1</v>
      </c>
      <c r="J290" s="4">
        <v>2039</v>
      </c>
      <c r="K290" s="4" t="str">
        <f t="shared" si="268"/>
        <v>ELCWOO00</v>
      </c>
      <c r="L290" s="38" t="s">
        <v>1541</v>
      </c>
      <c r="M290" s="38" t="s">
        <v>1542</v>
      </c>
      <c r="N290" s="38" t="s">
        <v>1543</v>
      </c>
      <c r="O290" s="38" t="s">
        <v>1544</v>
      </c>
      <c r="P290" s="38" t="s">
        <v>1545</v>
      </c>
      <c r="Q290" s="38" t="s">
        <v>1546</v>
      </c>
      <c r="R290" s="38" t="s">
        <v>1547</v>
      </c>
    </row>
    <row r="291" spans="6:18">
      <c r="F291" s="1" t="s">
        <v>94</v>
      </c>
      <c r="G291" t="str">
        <f t="shared" ref="G291:I291" si="284">G290</f>
        <v>ACT_BND</v>
      </c>
      <c r="H291" t="str">
        <f t="shared" si="284"/>
        <v>UP</v>
      </c>
      <c r="I291">
        <f t="shared" si="284"/>
        <v>1</v>
      </c>
      <c r="J291" s="4">
        <v>2040</v>
      </c>
      <c r="K291" s="4" t="str">
        <f t="shared" si="268"/>
        <v>ELCCOH00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</row>
    <row r="292" spans="6:18">
      <c r="F292" s="1" t="s">
        <v>94</v>
      </c>
      <c r="G292" t="str">
        <f t="shared" ref="G292:I292" si="285">G291</f>
        <v>ACT_BND</v>
      </c>
      <c r="H292" t="str">
        <f t="shared" si="285"/>
        <v>UP</v>
      </c>
      <c r="I292">
        <f t="shared" si="285"/>
        <v>1</v>
      </c>
      <c r="J292" s="4">
        <v>2040</v>
      </c>
      <c r="K292" s="4" t="str">
        <f t="shared" si="268"/>
        <v>ELCGAS00</v>
      </c>
      <c r="L292" s="38" t="s">
        <v>1548</v>
      </c>
      <c r="M292" s="38" t="s">
        <v>1549</v>
      </c>
      <c r="N292" s="38" t="s">
        <v>1550</v>
      </c>
      <c r="O292" s="4">
        <v>0</v>
      </c>
      <c r="P292" s="38" t="s">
        <v>1551</v>
      </c>
      <c r="Q292" s="4">
        <v>0</v>
      </c>
      <c r="R292" s="38" t="s">
        <v>1552</v>
      </c>
    </row>
    <row r="293" spans="6:18">
      <c r="F293" s="1" t="s">
        <v>94</v>
      </c>
      <c r="G293" t="str">
        <f t="shared" ref="G293:I293" si="286">G292</f>
        <v>ACT_BND</v>
      </c>
      <c r="H293" t="str">
        <f t="shared" si="286"/>
        <v>UP</v>
      </c>
      <c r="I293">
        <f t="shared" si="286"/>
        <v>1</v>
      </c>
      <c r="J293" s="4">
        <v>2040</v>
      </c>
      <c r="K293" s="4" t="str">
        <f t="shared" si="268"/>
        <v>ELCHFO00</v>
      </c>
      <c r="L293" s="4">
        <v>0</v>
      </c>
      <c r="M293" s="38" t="s">
        <v>1553</v>
      </c>
      <c r="N293" s="4">
        <v>0</v>
      </c>
      <c r="O293" s="4">
        <v>0</v>
      </c>
      <c r="P293" s="4">
        <v>0</v>
      </c>
      <c r="Q293" s="38" t="s">
        <v>962</v>
      </c>
      <c r="R293" s="38" t="s">
        <v>1513</v>
      </c>
    </row>
    <row r="294" spans="6:18">
      <c r="F294" s="1" t="s">
        <v>94</v>
      </c>
      <c r="G294" t="str">
        <f t="shared" ref="G294:I294" si="287">G293</f>
        <v>ACT_BND</v>
      </c>
      <c r="H294" t="str">
        <f t="shared" si="287"/>
        <v>UP</v>
      </c>
      <c r="I294">
        <f t="shared" si="287"/>
        <v>1</v>
      </c>
      <c r="J294" s="4">
        <v>2040</v>
      </c>
      <c r="K294" s="4" t="str">
        <f t="shared" si="268"/>
        <v>ELCHYD00</v>
      </c>
      <c r="L294" s="38" t="s">
        <v>1554</v>
      </c>
      <c r="M294" s="38" t="s">
        <v>1555</v>
      </c>
      <c r="N294" s="38" t="s">
        <v>1556</v>
      </c>
      <c r="O294" s="38" t="s">
        <v>1557</v>
      </c>
      <c r="P294" s="38" t="s">
        <v>1558</v>
      </c>
      <c r="Q294" s="38" t="s">
        <v>1559</v>
      </c>
      <c r="R294" s="38" t="s">
        <v>1560</v>
      </c>
    </row>
    <row r="295" spans="6:18">
      <c r="F295" s="1" t="s">
        <v>94</v>
      </c>
      <c r="G295" t="str">
        <f t="shared" ref="G295:I295" si="288">G294</f>
        <v>ACT_BND</v>
      </c>
      <c r="H295" t="str">
        <f t="shared" si="288"/>
        <v>UP</v>
      </c>
      <c r="I295">
        <f t="shared" si="288"/>
        <v>1</v>
      </c>
      <c r="J295" s="4">
        <v>2040</v>
      </c>
      <c r="K295" s="4" t="str">
        <f t="shared" si="268"/>
        <v>ELCNUC100</v>
      </c>
      <c r="L295" s="38" t="s">
        <v>1561</v>
      </c>
      <c r="M295" s="38" t="s">
        <v>1562</v>
      </c>
      <c r="N295" s="38" t="s">
        <v>1563</v>
      </c>
      <c r="O295" s="38" t="s">
        <v>1564</v>
      </c>
      <c r="P295" s="38" t="s">
        <v>1565</v>
      </c>
      <c r="Q295" s="38" t="s">
        <v>1566</v>
      </c>
      <c r="R295" s="38" t="s">
        <v>1567</v>
      </c>
    </row>
    <row r="296" spans="6:18">
      <c r="F296" s="1" t="s">
        <v>94</v>
      </c>
      <c r="G296" t="str">
        <f t="shared" ref="G296:I296" si="289">G295</f>
        <v>ACT_BND</v>
      </c>
      <c r="H296" t="str">
        <f t="shared" si="289"/>
        <v>UP</v>
      </c>
      <c r="I296">
        <f t="shared" si="289"/>
        <v>1</v>
      </c>
      <c r="J296" s="4">
        <v>2040</v>
      </c>
      <c r="K296" s="4" t="str">
        <f t="shared" si="268"/>
        <v>ELCSOL00</v>
      </c>
      <c r="L296" s="38" t="s">
        <v>1568</v>
      </c>
      <c r="M296" s="38" t="s">
        <v>1569</v>
      </c>
      <c r="N296" s="38" t="s">
        <v>1570</v>
      </c>
      <c r="O296" s="38" t="s">
        <v>1571</v>
      </c>
      <c r="P296" s="38" t="s">
        <v>1572</v>
      </c>
      <c r="Q296" s="38" t="s">
        <v>1573</v>
      </c>
      <c r="R296" s="38" t="s">
        <v>1574</v>
      </c>
    </row>
    <row r="297" spans="6:18">
      <c r="F297" s="1" t="s">
        <v>94</v>
      </c>
      <c r="G297" t="str">
        <f t="shared" ref="G297:I297" si="290">G296</f>
        <v>ACT_BND</v>
      </c>
      <c r="H297" t="str">
        <f t="shared" si="290"/>
        <v>UP</v>
      </c>
      <c r="I297">
        <f t="shared" si="290"/>
        <v>1</v>
      </c>
      <c r="J297" s="4">
        <v>2040</v>
      </c>
      <c r="K297" s="4" t="str">
        <f t="shared" si="268"/>
        <v>ELCWIN00</v>
      </c>
      <c r="L297" s="38" t="s">
        <v>1575</v>
      </c>
      <c r="M297" s="38" t="s">
        <v>1576</v>
      </c>
      <c r="N297" s="38" t="s">
        <v>1577</v>
      </c>
      <c r="O297" s="38" t="s">
        <v>1578</v>
      </c>
      <c r="P297" s="38" t="s">
        <v>1579</v>
      </c>
      <c r="Q297" s="38" t="s">
        <v>1375</v>
      </c>
      <c r="R297" s="38" t="s">
        <v>1580</v>
      </c>
    </row>
    <row r="298" spans="6:18">
      <c r="F298" s="1" t="s">
        <v>94</v>
      </c>
      <c r="G298" t="str">
        <f t="shared" ref="G298:I298" si="291">G297</f>
        <v>ACT_BND</v>
      </c>
      <c r="H298" t="str">
        <f t="shared" si="291"/>
        <v>UP</v>
      </c>
      <c r="I298">
        <f t="shared" si="291"/>
        <v>1</v>
      </c>
      <c r="J298" s="4">
        <v>2040</v>
      </c>
      <c r="K298" s="4" t="str">
        <f t="shared" si="268"/>
        <v>ELCWOO00</v>
      </c>
      <c r="L298" s="38" t="s">
        <v>1581</v>
      </c>
      <c r="M298" s="38" t="s">
        <v>1582</v>
      </c>
      <c r="N298" s="38" t="s">
        <v>1583</v>
      </c>
      <c r="O298" s="38" t="s">
        <v>1584</v>
      </c>
      <c r="P298" s="38" t="s">
        <v>1585</v>
      </c>
      <c r="Q298" s="38" t="s">
        <v>1586</v>
      </c>
      <c r="R298" s="38" t="s">
        <v>1587</v>
      </c>
    </row>
    <row r="299" spans="6:18">
      <c r="F299" s="1" t="s">
        <v>94</v>
      </c>
      <c r="G299" t="str">
        <f t="shared" ref="G299:I299" si="292">G298</f>
        <v>ACT_BND</v>
      </c>
      <c r="H299" t="str">
        <f t="shared" si="292"/>
        <v>UP</v>
      </c>
      <c r="I299">
        <f t="shared" si="292"/>
        <v>1</v>
      </c>
      <c r="J299" s="4">
        <v>2041</v>
      </c>
      <c r="K299" s="4" t="str">
        <f t="shared" si="268"/>
        <v>ELCCOH00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</row>
    <row r="300" spans="6:18">
      <c r="F300" s="1" t="s">
        <v>94</v>
      </c>
      <c r="G300" t="str">
        <f t="shared" ref="G300:I300" si="293">G299</f>
        <v>ACT_BND</v>
      </c>
      <c r="H300" t="str">
        <f t="shared" si="293"/>
        <v>UP</v>
      </c>
      <c r="I300">
        <f t="shared" si="293"/>
        <v>1</v>
      </c>
      <c r="J300" s="4">
        <v>2041</v>
      </c>
      <c r="K300" s="4" t="str">
        <f t="shared" si="268"/>
        <v>ELCGAS00</v>
      </c>
      <c r="L300" s="38" t="s">
        <v>1588</v>
      </c>
      <c r="M300" s="38" t="s">
        <v>1589</v>
      </c>
      <c r="N300" s="38" t="s">
        <v>1590</v>
      </c>
      <c r="O300" s="4">
        <v>0</v>
      </c>
      <c r="P300" s="38" t="s">
        <v>1591</v>
      </c>
      <c r="Q300" s="4">
        <v>0</v>
      </c>
      <c r="R300" s="38" t="s">
        <v>1592</v>
      </c>
    </row>
    <row r="301" spans="6:18">
      <c r="F301" s="1" t="s">
        <v>94</v>
      </c>
      <c r="G301" t="str">
        <f t="shared" ref="G301:I301" si="294">G300</f>
        <v>ACT_BND</v>
      </c>
      <c r="H301" t="str">
        <f t="shared" si="294"/>
        <v>UP</v>
      </c>
      <c r="I301">
        <f t="shared" si="294"/>
        <v>1</v>
      </c>
      <c r="J301" s="4">
        <v>2041</v>
      </c>
      <c r="K301" s="4" t="str">
        <f t="shared" si="268"/>
        <v>ELCHFO00</v>
      </c>
      <c r="L301" s="4">
        <v>0</v>
      </c>
      <c r="M301" s="38" t="s">
        <v>1593</v>
      </c>
      <c r="N301" s="4">
        <v>0</v>
      </c>
      <c r="O301" s="4">
        <v>0</v>
      </c>
      <c r="P301" s="4">
        <v>0</v>
      </c>
      <c r="Q301" s="38" t="s">
        <v>962</v>
      </c>
      <c r="R301" s="4">
        <v>0</v>
      </c>
    </row>
    <row r="302" spans="6:18">
      <c r="F302" s="1" t="s">
        <v>94</v>
      </c>
      <c r="G302" t="str">
        <f t="shared" ref="G302:I302" si="295">G301</f>
        <v>ACT_BND</v>
      </c>
      <c r="H302" t="str">
        <f t="shared" si="295"/>
        <v>UP</v>
      </c>
      <c r="I302">
        <f t="shared" si="295"/>
        <v>1</v>
      </c>
      <c r="J302" s="4">
        <v>2041</v>
      </c>
      <c r="K302" s="4" t="str">
        <f t="shared" si="268"/>
        <v>ELCHYD00</v>
      </c>
      <c r="L302" s="38" t="s">
        <v>1594</v>
      </c>
      <c r="M302" s="38" t="s">
        <v>1595</v>
      </c>
      <c r="N302" s="38" t="s">
        <v>1596</v>
      </c>
      <c r="O302" s="38" t="s">
        <v>1597</v>
      </c>
      <c r="P302" s="38" t="s">
        <v>1598</v>
      </c>
      <c r="Q302" s="38" t="s">
        <v>1599</v>
      </c>
      <c r="R302" s="38" t="s">
        <v>1600</v>
      </c>
    </row>
    <row r="303" spans="6:18">
      <c r="F303" s="1" t="s">
        <v>94</v>
      </c>
      <c r="G303" t="str">
        <f t="shared" ref="G303:I303" si="296">G302</f>
        <v>ACT_BND</v>
      </c>
      <c r="H303" t="str">
        <f t="shared" si="296"/>
        <v>UP</v>
      </c>
      <c r="I303">
        <f t="shared" si="296"/>
        <v>1</v>
      </c>
      <c r="J303" s="4">
        <v>2041</v>
      </c>
      <c r="K303" s="4" t="str">
        <f t="shared" si="268"/>
        <v>ELCNUC100</v>
      </c>
      <c r="L303" s="38" t="s">
        <v>1601</v>
      </c>
      <c r="M303" s="38" t="s">
        <v>1602</v>
      </c>
      <c r="N303" s="38" t="s">
        <v>1603</v>
      </c>
      <c r="O303" s="38" t="s">
        <v>1604</v>
      </c>
      <c r="P303" s="38" t="s">
        <v>1605</v>
      </c>
      <c r="Q303" s="38" t="s">
        <v>1606</v>
      </c>
      <c r="R303" s="38" t="s">
        <v>1607</v>
      </c>
    </row>
    <row r="304" spans="6:18">
      <c r="F304" s="1" t="s">
        <v>94</v>
      </c>
      <c r="G304" t="str">
        <f t="shared" ref="G304:I304" si="297">G303</f>
        <v>ACT_BND</v>
      </c>
      <c r="H304" t="str">
        <f t="shared" si="297"/>
        <v>UP</v>
      </c>
      <c r="I304">
        <f t="shared" si="297"/>
        <v>1</v>
      </c>
      <c r="J304" s="4">
        <v>2041</v>
      </c>
      <c r="K304" s="4" t="str">
        <f t="shared" si="268"/>
        <v>ELCSOL00</v>
      </c>
      <c r="L304" s="38" t="s">
        <v>1608</v>
      </c>
      <c r="M304" s="38" t="s">
        <v>1609</v>
      </c>
      <c r="N304" s="38" t="s">
        <v>1610</v>
      </c>
      <c r="O304" s="38" t="s">
        <v>1611</v>
      </c>
      <c r="P304" s="38" t="s">
        <v>1612</v>
      </c>
      <c r="Q304" s="38" t="s">
        <v>1613</v>
      </c>
      <c r="R304" s="38" t="s">
        <v>1614</v>
      </c>
    </row>
    <row r="305" spans="6:18">
      <c r="F305" s="1" t="s">
        <v>94</v>
      </c>
      <c r="G305" t="str">
        <f t="shared" ref="G305:I305" si="298">G304</f>
        <v>ACT_BND</v>
      </c>
      <c r="H305" t="str">
        <f t="shared" si="298"/>
        <v>UP</v>
      </c>
      <c r="I305">
        <f t="shared" si="298"/>
        <v>1</v>
      </c>
      <c r="J305" s="4">
        <v>2041</v>
      </c>
      <c r="K305" s="4" t="str">
        <f t="shared" si="268"/>
        <v>ELCWIN00</v>
      </c>
      <c r="L305" s="38" t="s">
        <v>1615</v>
      </c>
      <c r="M305" s="38" t="s">
        <v>1616</v>
      </c>
      <c r="N305" s="38" t="s">
        <v>1617</v>
      </c>
      <c r="O305" s="38" t="s">
        <v>1618</v>
      </c>
      <c r="P305" s="38" t="s">
        <v>1619</v>
      </c>
      <c r="Q305" s="38" t="s">
        <v>1620</v>
      </c>
      <c r="R305" s="38" t="s">
        <v>1621</v>
      </c>
    </row>
    <row r="306" spans="6:18">
      <c r="F306" s="1" t="s">
        <v>94</v>
      </c>
      <c r="G306" t="str">
        <f t="shared" ref="G306:I306" si="299">G305</f>
        <v>ACT_BND</v>
      </c>
      <c r="H306" t="str">
        <f t="shared" si="299"/>
        <v>UP</v>
      </c>
      <c r="I306">
        <f t="shared" si="299"/>
        <v>1</v>
      </c>
      <c r="J306" s="4">
        <v>2041</v>
      </c>
      <c r="K306" s="4" t="str">
        <f t="shared" si="268"/>
        <v>ELCWOO00</v>
      </c>
      <c r="L306" s="38" t="s">
        <v>1622</v>
      </c>
      <c r="M306" s="38" t="s">
        <v>1623</v>
      </c>
      <c r="N306" s="38" t="s">
        <v>1624</v>
      </c>
      <c r="O306" s="38" t="s">
        <v>1625</v>
      </c>
      <c r="P306" s="38" t="s">
        <v>1626</v>
      </c>
      <c r="Q306" s="38" t="s">
        <v>1627</v>
      </c>
      <c r="R306" s="38" t="s">
        <v>1628</v>
      </c>
    </row>
    <row r="307" spans="6:18">
      <c r="F307" s="1" t="s">
        <v>94</v>
      </c>
      <c r="G307" t="str">
        <f t="shared" ref="G307:I307" si="300">G306</f>
        <v>ACT_BND</v>
      </c>
      <c r="H307" t="str">
        <f t="shared" si="300"/>
        <v>UP</v>
      </c>
      <c r="I307">
        <f t="shared" si="300"/>
        <v>1</v>
      </c>
      <c r="J307" s="4">
        <v>2042</v>
      </c>
      <c r="K307" s="4" t="str">
        <f t="shared" si="268"/>
        <v>ELCCOH00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</row>
    <row r="308" spans="6:18">
      <c r="F308" s="1" t="s">
        <v>94</v>
      </c>
      <c r="G308" t="str">
        <f t="shared" ref="G308:I308" si="301">G307</f>
        <v>ACT_BND</v>
      </c>
      <c r="H308" t="str">
        <f t="shared" si="301"/>
        <v>UP</v>
      </c>
      <c r="I308">
        <f t="shared" si="301"/>
        <v>1</v>
      </c>
      <c r="J308" s="4">
        <v>2042</v>
      </c>
      <c r="K308" s="4" t="str">
        <f t="shared" si="268"/>
        <v>ELCGAS00</v>
      </c>
      <c r="L308" s="38" t="s">
        <v>1629</v>
      </c>
      <c r="M308" s="38" t="s">
        <v>1630</v>
      </c>
      <c r="N308" s="38" t="s">
        <v>1631</v>
      </c>
      <c r="O308" s="4">
        <v>0</v>
      </c>
      <c r="P308" s="38" t="s">
        <v>1632</v>
      </c>
      <c r="Q308" s="4">
        <v>0</v>
      </c>
      <c r="R308" s="38" t="s">
        <v>1633</v>
      </c>
    </row>
    <row r="309" spans="6:18">
      <c r="F309" s="1" t="s">
        <v>94</v>
      </c>
      <c r="G309" t="str">
        <f t="shared" ref="G309:I309" si="302">G308</f>
        <v>ACT_BND</v>
      </c>
      <c r="H309" t="str">
        <f t="shared" si="302"/>
        <v>UP</v>
      </c>
      <c r="I309">
        <f t="shared" si="302"/>
        <v>1</v>
      </c>
      <c r="J309" s="4">
        <v>2042</v>
      </c>
      <c r="K309" s="4" t="str">
        <f t="shared" si="268"/>
        <v>ELCHFO00</v>
      </c>
      <c r="L309" s="4">
        <v>0</v>
      </c>
      <c r="M309" s="38" t="s">
        <v>1634</v>
      </c>
      <c r="N309" s="4">
        <v>0</v>
      </c>
      <c r="O309" s="4">
        <v>0</v>
      </c>
      <c r="P309" s="4">
        <v>0</v>
      </c>
      <c r="Q309" s="38" t="s">
        <v>962</v>
      </c>
      <c r="R309" s="38" t="s">
        <v>1635</v>
      </c>
    </row>
    <row r="310" spans="6:18">
      <c r="F310" s="1" t="s">
        <v>94</v>
      </c>
      <c r="G310" t="str">
        <f t="shared" ref="G310:I310" si="303">G309</f>
        <v>ACT_BND</v>
      </c>
      <c r="H310" t="str">
        <f t="shared" si="303"/>
        <v>UP</v>
      </c>
      <c r="I310">
        <f t="shared" si="303"/>
        <v>1</v>
      </c>
      <c r="J310" s="4">
        <v>2042</v>
      </c>
      <c r="K310" s="4" t="str">
        <f t="shared" si="268"/>
        <v>ELCHYD00</v>
      </c>
      <c r="L310" s="38" t="s">
        <v>1636</v>
      </c>
      <c r="M310" s="38" t="s">
        <v>1637</v>
      </c>
      <c r="N310" s="38" t="s">
        <v>1638</v>
      </c>
      <c r="O310" s="38" t="s">
        <v>1639</v>
      </c>
      <c r="P310" s="38" t="s">
        <v>1640</v>
      </c>
      <c r="Q310" s="38" t="s">
        <v>1641</v>
      </c>
      <c r="R310" s="38" t="s">
        <v>1642</v>
      </c>
    </row>
    <row r="311" spans="6:18">
      <c r="F311" s="1" t="s">
        <v>94</v>
      </c>
      <c r="G311" t="str">
        <f t="shared" ref="G311:I311" si="304">G310</f>
        <v>ACT_BND</v>
      </c>
      <c r="H311" t="str">
        <f t="shared" si="304"/>
        <v>UP</v>
      </c>
      <c r="I311">
        <f t="shared" si="304"/>
        <v>1</v>
      </c>
      <c r="J311" s="4">
        <v>2042</v>
      </c>
      <c r="K311" s="4" t="str">
        <f t="shared" si="268"/>
        <v>ELCNUC100</v>
      </c>
      <c r="L311" s="38" t="s">
        <v>1643</v>
      </c>
      <c r="M311" s="38" t="s">
        <v>1644</v>
      </c>
      <c r="N311" s="38" t="s">
        <v>1645</v>
      </c>
      <c r="O311" s="38" t="s">
        <v>1646</v>
      </c>
      <c r="P311" s="38" t="s">
        <v>1647</v>
      </c>
      <c r="Q311" s="38" t="s">
        <v>1648</v>
      </c>
      <c r="R311" s="38" t="s">
        <v>1649</v>
      </c>
    </row>
    <row r="312" spans="6:18">
      <c r="F312" s="1" t="s">
        <v>94</v>
      </c>
      <c r="G312" t="str">
        <f t="shared" ref="G312:I312" si="305">G311</f>
        <v>ACT_BND</v>
      </c>
      <c r="H312" t="str">
        <f t="shared" si="305"/>
        <v>UP</v>
      </c>
      <c r="I312">
        <f t="shared" si="305"/>
        <v>1</v>
      </c>
      <c r="J312" s="4">
        <v>2042</v>
      </c>
      <c r="K312" s="4" t="str">
        <f t="shared" si="268"/>
        <v>ELCSOL00</v>
      </c>
      <c r="L312" s="38" t="s">
        <v>1650</v>
      </c>
      <c r="M312" s="38" t="s">
        <v>1651</v>
      </c>
      <c r="N312" s="38" t="s">
        <v>1652</v>
      </c>
      <c r="O312" s="38" t="s">
        <v>1653</v>
      </c>
      <c r="P312" s="38" t="s">
        <v>1654</v>
      </c>
      <c r="Q312" s="38" t="s">
        <v>1655</v>
      </c>
      <c r="R312" s="38" t="s">
        <v>1656</v>
      </c>
    </row>
    <row r="313" spans="6:18">
      <c r="F313" s="1" t="s">
        <v>94</v>
      </c>
      <c r="G313" t="str">
        <f t="shared" ref="G313:I313" si="306">G312</f>
        <v>ACT_BND</v>
      </c>
      <c r="H313" t="str">
        <f t="shared" si="306"/>
        <v>UP</v>
      </c>
      <c r="I313">
        <f t="shared" si="306"/>
        <v>1</v>
      </c>
      <c r="J313" s="4">
        <v>2042</v>
      </c>
      <c r="K313" s="4" t="str">
        <f t="shared" si="268"/>
        <v>ELCWIN00</v>
      </c>
      <c r="L313" s="38" t="s">
        <v>1657</v>
      </c>
      <c r="M313" s="38" t="s">
        <v>1658</v>
      </c>
      <c r="N313" s="38" t="s">
        <v>1659</v>
      </c>
      <c r="O313" s="38" t="s">
        <v>1660</v>
      </c>
      <c r="P313" s="38" t="s">
        <v>1661</v>
      </c>
      <c r="Q313" s="38" t="s">
        <v>1662</v>
      </c>
      <c r="R313" s="38" t="s">
        <v>1663</v>
      </c>
    </row>
    <row r="314" spans="6:18">
      <c r="F314" s="1" t="s">
        <v>94</v>
      </c>
      <c r="G314" t="str">
        <f t="shared" ref="G314:I314" si="307">G313</f>
        <v>ACT_BND</v>
      </c>
      <c r="H314" t="str">
        <f t="shared" si="307"/>
        <v>UP</v>
      </c>
      <c r="I314">
        <f t="shared" si="307"/>
        <v>1</v>
      </c>
      <c r="J314" s="4">
        <v>2042</v>
      </c>
      <c r="K314" s="4" t="str">
        <f t="shared" si="268"/>
        <v>ELCWOO00</v>
      </c>
      <c r="L314" s="38" t="s">
        <v>1664</v>
      </c>
      <c r="M314" s="38" t="s">
        <v>1665</v>
      </c>
      <c r="N314" s="4">
        <v>42.67339550036</v>
      </c>
      <c r="O314" s="38" t="s">
        <v>1666</v>
      </c>
      <c r="P314" s="38" t="s">
        <v>1667</v>
      </c>
      <c r="Q314" s="38" t="s">
        <v>1668</v>
      </c>
      <c r="R314" s="38" t="s">
        <v>1669</v>
      </c>
    </row>
    <row r="315" spans="6:18">
      <c r="F315" s="1" t="s">
        <v>94</v>
      </c>
      <c r="G315" t="str">
        <f t="shared" ref="G315:I315" si="308">G314</f>
        <v>ACT_BND</v>
      </c>
      <c r="H315" t="str">
        <f t="shared" si="308"/>
        <v>UP</v>
      </c>
      <c r="I315">
        <f t="shared" si="308"/>
        <v>1</v>
      </c>
      <c r="J315" s="4">
        <v>2043</v>
      </c>
      <c r="K315" s="4" t="str">
        <f t="shared" si="268"/>
        <v>ELCCOH00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</row>
    <row r="316" spans="6:18">
      <c r="F316" s="1" t="s">
        <v>94</v>
      </c>
      <c r="G316" t="str">
        <f t="shared" ref="G316:I316" si="309">G315</f>
        <v>ACT_BND</v>
      </c>
      <c r="H316" t="str">
        <f t="shared" si="309"/>
        <v>UP</v>
      </c>
      <c r="I316">
        <f t="shared" si="309"/>
        <v>1</v>
      </c>
      <c r="J316" s="4">
        <v>2043</v>
      </c>
      <c r="K316" s="4" t="str">
        <f t="shared" si="268"/>
        <v>ELCGAS00</v>
      </c>
      <c r="L316" s="38" t="s">
        <v>1670</v>
      </c>
      <c r="M316" s="38" t="s">
        <v>1671</v>
      </c>
      <c r="N316" s="38" t="s">
        <v>1672</v>
      </c>
      <c r="O316" s="4">
        <v>0</v>
      </c>
      <c r="P316" s="38" t="s">
        <v>1673</v>
      </c>
      <c r="Q316" s="4">
        <v>0</v>
      </c>
      <c r="R316" s="38" t="s">
        <v>1674</v>
      </c>
    </row>
    <row r="317" spans="6:18">
      <c r="F317" s="1" t="s">
        <v>94</v>
      </c>
      <c r="G317" t="str">
        <f t="shared" ref="G317:I317" si="310">G316</f>
        <v>ACT_BND</v>
      </c>
      <c r="H317" t="str">
        <f t="shared" si="310"/>
        <v>UP</v>
      </c>
      <c r="I317">
        <f t="shared" si="310"/>
        <v>1</v>
      </c>
      <c r="J317" s="4">
        <v>2043</v>
      </c>
      <c r="K317" s="4" t="str">
        <f t="shared" si="268"/>
        <v>ELCHFO00</v>
      </c>
      <c r="L317" s="4">
        <v>0</v>
      </c>
      <c r="M317" s="38" t="s">
        <v>1675</v>
      </c>
      <c r="N317" s="4">
        <v>0</v>
      </c>
      <c r="O317" s="4">
        <v>0</v>
      </c>
      <c r="P317" s="4">
        <v>0</v>
      </c>
      <c r="Q317" s="38" t="s">
        <v>962</v>
      </c>
      <c r="R317" s="38" t="s">
        <v>1676</v>
      </c>
    </row>
    <row r="318" spans="6:18">
      <c r="F318" s="1" t="s">
        <v>94</v>
      </c>
      <c r="G318" t="str">
        <f t="shared" ref="G318:I318" si="311">G317</f>
        <v>ACT_BND</v>
      </c>
      <c r="H318" t="str">
        <f t="shared" si="311"/>
        <v>UP</v>
      </c>
      <c r="I318">
        <f t="shared" si="311"/>
        <v>1</v>
      </c>
      <c r="J318" s="4">
        <v>2043</v>
      </c>
      <c r="K318" s="4" t="str">
        <f t="shared" si="268"/>
        <v>ELCHYD00</v>
      </c>
      <c r="L318" s="38" t="s">
        <v>1677</v>
      </c>
      <c r="M318" s="38" t="s">
        <v>1678</v>
      </c>
      <c r="N318" s="38" t="s">
        <v>1679</v>
      </c>
      <c r="O318" s="38" t="s">
        <v>1680</v>
      </c>
      <c r="P318" s="38" t="s">
        <v>1681</v>
      </c>
      <c r="Q318" s="38" t="s">
        <v>1682</v>
      </c>
      <c r="R318" s="38" t="s">
        <v>1683</v>
      </c>
    </row>
    <row r="319" spans="6:18">
      <c r="F319" s="1" t="s">
        <v>94</v>
      </c>
      <c r="G319" t="str">
        <f t="shared" ref="G319:I319" si="312">G318</f>
        <v>ACT_BND</v>
      </c>
      <c r="H319" t="str">
        <f t="shared" si="312"/>
        <v>UP</v>
      </c>
      <c r="I319">
        <f t="shared" si="312"/>
        <v>1</v>
      </c>
      <c r="J319" s="4">
        <v>2043</v>
      </c>
      <c r="K319" s="4" t="str">
        <f t="shared" si="268"/>
        <v>ELCNUC100</v>
      </c>
      <c r="L319" s="38" t="s">
        <v>1684</v>
      </c>
      <c r="M319" s="38" t="s">
        <v>1685</v>
      </c>
      <c r="N319" s="38" t="s">
        <v>1686</v>
      </c>
      <c r="O319" s="38" t="s">
        <v>1687</v>
      </c>
      <c r="P319" s="38" t="s">
        <v>1688</v>
      </c>
      <c r="Q319" s="38" t="s">
        <v>1689</v>
      </c>
      <c r="R319" s="38" t="s">
        <v>1690</v>
      </c>
    </row>
    <row r="320" spans="6:18">
      <c r="F320" s="1" t="s">
        <v>94</v>
      </c>
      <c r="G320" t="str">
        <f t="shared" ref="G320:I320" si="313">G319</f>
        <v>ACT_BND</v>
      </c>
      <c r="H320" t="str">
        <f t="shared" si="313"/>
        <v>UP</v>
      </c>
      <c r="I320">
        <f t="shared" si="313"/>
        <v>1</v>
      </c>
      <c r="J320" s="4">
        <v>2043</v>
      </c>
      <c r="K320" s="4" t="str">
        <f t="shared" si="268"/>
        <v>ELCSOL00</v>
      </c>
      <c r="L320" s="38" t="s">
        <v>1691</v>
      </c>
      <c r="M320" s="38" t="s">
        <v>1692</v>
      </c>
      <c r="N320" s="38" t="s">
        <v>1693</v>
      </c>
      <c r="O320" s="38" t="s">
        <v>1694</v>
      </c>
      <c r="P320" s="38" t="s">
        <v>1695</v>
      </c>
      <c r="Q320" s="38" t="s">
        <v>1696</v>
      </c>
      <c r="R320" s="38" t="s">
        <v>1697</v>
      </c>
    </row>
    <row r="321" spans="6:18">
      <c r="F321" s="1" t="s">
        <v>94</v>
      </c>
      <c r="G321" t="str">
        <f t="shared" ref="G321:I321" si="314">G320</f>
        <v>ACT_BND</v>
      </c>
      <c r="H321" t="str">
        <f t="shared" si="314"/>
        <v>UP</v>
      </c>
      <c r="I321">
        <f t="shared" si="314"/>
        <v>1</v>
      </c>
      <c r="J321" s="4">
        <v>2043</v>
      </c>
      <c r="K321" s="4" t="str">
        <f t="shared" si="268"/>
        <v>ELCWIN00</v>
      </c>
      <c r="L321" s="38" t="s">
        <v>1698</v>
      </c>
      <c r="M321" s="38" t="s">
        <v>1699</v>
      </c>
      <c r="N321" s="38" t="s">
        <v>1700</v>
      </c>
      <c r="O321" s="38" t="s">
        <v>1701</v>
      </c>
      <c r="P321" s="38" t="s">
        <v>1702</v>
      </c>
      <c r="Q321" s="38" t="s">
        <v>1703</v>
      </c>
      <c r="R321" s="38" t="s">
        <v>1704</v>
      </c>
    </row>
    <row r="322" spans="6:18">
      <c r="F322" s="1" t="s">
        <v>94</v>
      </c>
      <c r="G322" t="str">
        <f t="shared" ref="G322:I322" si="315">G321</f>
        <v>ACT_BND</v>
      </c>
      <c r="H322" t="str">
        <f t="shared" si="315"/>
        <v>UP</v>
      </c>
      <c r="I322">
        <f t="shared" si="315"/>
        <v>1</v>
      </c>
      <c r="J322" s="4">
        <v>2043</v>
      </c>
      <c r="K322" s="4" t="str">
        <f t="shared" si="268"/>
        <v>ELCWOO00</v>
      </c>
      <c r="L322" s="38" t="s">
        <v>1705</v>
      </c>
      <c r="M322" s="38" t="s">
        <v>1706</v>
      </c>
      <c r="N322" s="38" t="s">
        <v>1707</v>
      </c>
      <c r="O322" s="38" t="s">
        <v>1708</v>
      </c>
      <c r="P322" s="38" t="s">
        <v>1709</v>
      </c>
      <c r="Q322" s="38" t="s">
        <v>1710</v>
      </c>
      <c r="R322" s="38" t="s">
        <v>1711</v>
      </c>
    </row>
    <row r="323" spans="6:18">
      <c r="F323" s="1" t="s">
        <v>94</v>
      </c>
      <c r="G323" t="str">
        <f t="shared" ref="G323:I323" si="316">G322</f>
        <v>ACT_BND</v>
      </c>
      <c r="H323" t="str">
        <f t="shared" si="316"/>
        <v>UP</v>
      </c>
      <c r="I323">
        <f t="shared" si="316"/>
        <v>1</v>
      </c>
      <c r="J323" s="4">
        <v>2044</v>
      </c>
      <c r="K323" s="4" t="str">
        <f t="shared" si="268"/>
        <v>ELCCOH00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</row>
    <row r="324" spans="6:18">
      <c r="F324" s="1" t="s">
        <v>94</v>
      </c>
      <c r="G324" t="str">
        <f t="shared" ref="G324:I324" si="317">G323</f>
        <v>ACT_BND</v>
      </c>
      <c r="H324" t="str">
        <f t="shared" si="317"/>
        <v>UP</v>
      </c>
      <c r="I324">
        <f t="shared" si="317"/>
        <v>1</v>
      </c>
      <c r="J324" s="4">
        <v>2044</v>
      </c>
      <c r="K324" s="4" t="str">
        <f t="shared" si="268"/>
        <v>ELCGAS00</v>
      </c>
      <c r="L324" s="38" t="s">
        <v>1712</v>
      </c>
      <c r="M324" s="38" t="s">
        <v>1713</v>
      </c>
      <c r="N324" s="38" t="s">
        <v>1714</v>
      </c>
      <c r="O324" s="4">
        <v>0</v>
      </c>
      <c r="P324" s="38" t="s">
        <v>1715</v>
      </c>
      <c r="Q324" s="4">
        <v>0</v>
      </c>
      <c r="R324" s="38" t="s">
        <v>1716</v>
      </c>
    </row>
    <row r="325" spans="6:18">
      <c r="F325" s="1" t="s">
        <v>94</v>
      </c>
      <c r="G325" t="str">
        <f t="shared" ref="G325:I325" si="318">G324</f>
        <v>ACT_BND</v>
      </c>
      <c r="H325" t="str">
        <f t="shared" si="318"/>
        <v>UP</v>
      </c>
      <c r="I325">
        <f t="shared" si="318"/>
        <v>1</v>
      </c>
      <c r="J325" s="4">
        <v>2044</v>
      </c>
      <c r="K325" s="4" t="str">
        <f t="shared" si="268"/>
        <v>ELCHFO00</v>
      </c>
      <c r="L325" s="4">
        <v>0</v>
      </c>
      <c r="M325" s="38" t="s">
        <v>1717</v>
      </c>
      <c r="N325" s="4">
        <v>0</v>
      </c>
      <c r="O325" s="4">
        <v>0</v>
      </c>
      <c r="P325" s="4">
        <v>0</v>
      </c>
      <c r="Q325" s="38" t="s">
        <v>962</v>
      </c>
      <c r="R325" s="4">
        <v>0</v>
      </c>
    </row>
    <row r="326" spans="6:18">
      <c r="F326" s="1" t="s">
        <v>94</v>
      </c>
      <c r="G326" t="str">
        <f t="shared" ref="G326:I326" si="319">G325</f>
        <v>ACT_BND</v>
      </c>
      <c r="H326" t="str">
        <f t="shared" si="319"/>
        <v>UP</v>
      </c>
      <c r="I326">
        <f t="shared" si="319"/>
        <v>1</v>
      </c>
      <c r="J326" s="4">
        <v>2044</v>
      </c>
      <c r="K326" s="4" t="str">
        <f t="shared" si="268"/>
        <v>ELCHYD00</v>
      </c>
      <c r="L326" s="38" t="s">
        <v>1718</v>
      </c>
      <c r="M326" s="38" t="s">
        <v>1719</v>
      </c>
      <c r="N326" s="38" t="s">
        <v>1720</v>
      </c>
      <c r="O326" s="38" t="s">
        <v>1721</v>
      </c>
      <c r="P326" s="38" t="s">
        <v>1722</v>
      </c>
      <c r="Q326" s="38" t="s">
        <v>1723</v>
      </c>
      <c r="R326" s="38" t="s">
        <v>1724</v>
      </c>
    </row>
    <row r="327" spans="6:18">
      <c r="F327" s="1" t="s">
        <v>94</v>
      </c>
      <c r="G327" t="str">
        <f t="shared" ref="G327:I327" si="320">G326</f>
        <v>ACT_BND</v>
      </c>
      <c r="H327" t="str">
        <f t="shared" si="320"/>
        <v>UP</v>
      </c>
      <c r="I327">
        <f t="shared" si="320"/>
        <v>1</v>
      </c>
      <c r="J327" s="4">
        <v>2044</v>
      </c>
      <c r="K327" s="4" t="str">
        <f t="shared" si="268"/>
        <v>ELCNUC100</v>
      </c>
      <c r="L327" s="38" t="s">
        <v>1725</v>
      </c>
      <c r="M327" s="38" t="s">
        <v>1726</v>
      </c>
      <c r="N327" s="38" t="s">
        <v>1727</v>
      </c>
      <c r="O327" s="38" t="s">
        <v>1728</v>
      </c>
      <c r="P327" s="38" t="s">
        <v>1729</v>
      </c>
      <c r="Q327" s="38" t="s">
        <v>1730</v>
      </c>
      <c r="R327" s="38" t="s">
        <v>1731</v>
      </c>
    </row>
    <row r="328" spans="6:18">
      <c r="F328" s="1" t="s">
        <v>94</v>
      </c>
      <c r="G328" t="str">
        <f t="shared" ref="G328:I328" si="321">G327</f>
        <v>ACT_BND</v>
      </c>
      <c r="H328" t="str">
        <f t="shared" si="321"/>
        <v>UP</v>
      </c>
      <c r="I328">
        <f t="shared" si="321"/>
        <v>1</v>
      </c>
      <c r="J328" s="4">
        <v>2044</v>
      </c>
      <c r="K328" s="4" t="str">
        <f t="shared" si="268"/>
        <v>ELCSOL00</v>
      </c>
      <c r="L328" s="38" t="s">
        <v>1732</v>
      </c>
      <c r="M328" s="38" t="s">
        <v>1733</v>
      </c>
      <c r="N328" s="38" t="s">
        <v>1734</v>
      </c>
      <c r="O328" s="38" t="s">
        <v>1735</v>
      </c>
      <c r="P328" s="38" t="s">
        <v>1736</v>
      </c>
      <c r="Q328" s="38" t="s">
        <v>1737</v>
      </c>
      <c r="R328" s="38" t="s">
        <v>1738</v>
      </c>
    </row>
    <row r="329" spans="6:18">
      <c r="F329" s="1" t="s">
        <v>94</v>
      </c>
      <c r="G329" t="str">
        <f t="shared" ref="G329:I329" si="322">G328</f>
        <v>ACT_BND</v>
      </c>
      <c r="H329" t="str">
        <f t="shared" si="322"/>
        <v>UP</v>
      </c>
      <c r="I329">
        <f t="shared" si="322"/>
        <v>1</v>
      </c>
      <c r="J329" s="4">
        <v>2044</v>
      </c>
      <c r="K329" s="4" t="str">
        <f t="shared" si="268"/>
        <v>ELCWIN00</v>
      </c>
      <c r="L329" s="38" t="s">
        <v>1739</v>
      </c>
      <c r="M329" s="38" t="s">
        <v>1740</v>
      </c>
      <c r="N329" s="38" t="s">
        <v>1741</v>
      </c>
      <c r="O329" s="38" t="s">
        <v>1742</v>
      </c>
      <c r="P329" s="38" t="s">
        <v>1743</v>
      </c>
      <c r="Q329" s="38" t="s">
        <v>1744</v>
      </c>
      <c r="R329" s="38" t="s">
        <v>1745</v>
      </c>
    </row>
    <row r="330" spans="6:18">
      <c r="F330" s="1" t="s">
        <v>94</v>
      </c>
      <c r="G330" t="str">
        <f t="shared" ref="G330:I330" si="323">G329</f>
        <v>ACT_BND</v>
      </c>
      <c r="H330" t="str">
        <f t="shared" si="323"/>
        <v>UP</v>
      </c>
      <c r="I330">
        <f t="shared" si="323"/>
        <v>1</v>
      </c>
      <c r="J330" s="4">
        <v>2044</v>
      </c>
      <c r="K330" s="4" t="str">
        <f t="shared" si="268"/>
        <v>ELCWOO00</v>
      </c>
      <c r="L330" s="38" t="s">
        <v>1746</v>
      </c>
      <c r="M330" s="38" t="s">
        <v>1747</v>
      </c>
      <c r="N330" s="38" t="s">
        <v>1748</v>
      </c>
      <c r="O330" s="38" t="s">
        <v>1749</v>
      </c>
      <c r="P330" s="38" t="s">
        <v>1750</v>
      </c>
      <c r="Q330" s="38" t="s">
        <v>1751</v>
      </c>
      <c r="R330" s="38" t="s">
        <v>1752</v>
      </c>
    </row>
    <row r="331" spans="6:18">
      <c r="F331" s="1" t="s">
        <v>94</v>
      </c>
      <c r="G331" t="str">
        <f t="shared" ref="G331:I331" si="324">G330</f>
        <v>ACT_BND</v>
      </c>
      <c r="H331" t="str">
        <f t="shared" si="324"/>
        <v>UP</v>
      </c>
      <c r="I331">
        <f t="shared" si="324"/>
        <v>1</v>
      </c>
      <c r="J331" s="4">
        <v>2045</v>
      </c>
      <c r="K331" s="4" t="str">
        <f t="shared" si="268"/>
        <v>ELCCOH00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</row>
    <row r="332" spans="6:18">
      <c r="F332" s="1" t="s">
        <v>94</v>
      </c>
      <c r="G332" t="str">
        <f t="shared" ref="G332:I332" si="325">G331</f>
        <v>ACT_BND</v>
      </c>
      <c r="H332" t="str">
        <f t="shared" si="325"/>
        <v>UP</v>
      </c>
      <c r="I332">
        <f t="shared" si="325"/>
        <v>1</v>
      </c>
      <c r="J332" s="4">
        <v>2045</v>
      </c>
      <c r="K332" s="4" t="str">
        <f t="shared" si="268"/>
        <v>ELCGAS00</v>
      </c>
      <c r="L332" s="38" t="s">
        <v>1753</v>
      </c>
      <c r="M332" s="38" t="s">
        <v>1754</v>
      </c>
      <c r="N332" s="38" t="s">
        <v>1755</v>
      </c>
      <c r="O332" s="4">
        <v>0</v>
      </c>
      <c r="P332" s="38" t="s">
        <v>1756</v>
      </c>
      <c r="Q332" s="4">
        <v>0</v>
      </c>
      <c r="R332" s="38" t="s">
        <v>1757</v>
      </c>
    </row>
    <row r="333" spans="6:18">
      <c r="F333" s="1" t="s">
        <v>94</v>
      </c>
      <c r="G333" t="str">
        <f t="shared" ref="G333:I333" si="326">G332</f>
        <v>ACT_BND</v>
      </c>
      <c r="H333" t="str">
        <f t="shared" si="326"/>
        <v>UP</v>
      </c>
      <c r="I333">
        <f t="shared" si="326"/>
        <v>1</v>
      </c>
      <c r="J333" s="4">
        <v>2045</v>
      </c>
      <c r="K333" s="4" t="str">
        <f t="shared" si="268"/>
        <v>ELCHFO00</v>
      </c>
      <c r="L333" s="4">
        <v>0</v>
      </c>
      <c r="M333" s="38" t="s">
        <v>1758</v>
      </c>
      <c r="N333" s="4">
        <v>0</v>
      </c>
      <c r="O333" s="4">
        <v>0</v>
      </c>
      <c r="P333" s="4">
        <v>0</v>
      </c>
      <c r="Q333" s="38" t="s">
        <v>1759</v>
      </c>
      <c r="R333" s="38" t="s">
        <v>1760</v>
      </c>
    </row>
    <row r="334" spans="6:18">
      <c r="F334" s="1" t="s">
        <v>94</v>
      </c>
      <c r="G334" t="str">
        <f t="shared" ref="G334:I334" si="327">G333</f>
        <v>ACT_BND</v>
      </c>
      <c r="H334" t="str">
        <f t="shared" si="327"/>
        <v>UP</v>
      </c>
      <c r="I334">
        <f t="shared" si="327"/>
        <v>1</v>
      </c>
      <c r="J334" s="4">
        <v>2045</v>
      </c>
      <c r="K334" s="4" t="str">
        <f t="shared" si="268"/>
        <v>ELCHYD00</v>
      </c>
      <c r="L334" s="38" t="s">
        <v>1761</v>
      </c>
      <c r="M334" s="38" t="s">
        <v>1762</v>
      </c>
      <c r="N334" s="38" t="s">
        <v>1763</v>
      </c>
      <c r="O334" s="38" t="s">
        <v>1764</v>
      </c>
      <c r="P334" s="38" t="s">
        <v>1765</v>
      </c>
      <c r="Q334" s="38" t="s">
        <v>1766</v>
      </c>
      <c r="R334" s="38" t="s">
        <v>1767</v>
      </c>
    </row>
    <row r="335" spans="6:18">
      <c r="F335" s="1" t="s">
        <v>94</v>
      </c>
      <c r="G335" t="str">
        <f t="shared" ref="G335:I335" si="328">G334</f>
        <v>ACT_BND</v>
      </c>
      <c r="H335" t="str">
        <f t="shared" si="328"/>
        <v>UP</v>
      </c>
      <c r="I335">
        <f t="shared" si="328"/>
        <v>1</v>
      </c>
      <c r="J335" s="4">
        <v>2045</v>
      </c>
      <c r="K335" s="4" t="str">
        <f t="shared" si="268"/>
        <v>ELCNUC100</v>
      </c>
      <c r="L335" s="38" t="s">
        <v>1768</v>
      </c>
      <c r="M335" s="38" t="s">
        <v>1769</v>
      </c>
      <c r="N335" s="38" t="s">
        <v>1770</v>
      </c>
      <c r="O335" s="38" t="s">
        <v>1771</v>
      </c>
      <c r="P335" s="38" t="s">
        <v>1772</v>
      </c>
      <c r="Q335" s="38" t="s">
        <v>1773</v>
      </c>
      <c r="R335" s="38" t="s">
        <v>1774</v>
      </c>
    </row>
    <row r="336" spans="6:18">
      <c r="F336" s="1" t="s">
        <v>94</v>
      </c>
      <c r="G336" t="str">
        <f t="shared" ref="G336:I336" si="329">G335</f>
        <v>ACT_BND</v>
      </c>
      <c r="H336" t="str">
        <f t="shared" si="329"/>
        <v>UP</v>
      </c>
      <c r="I336">
        <f t="shared" si="329"/>
        <v>1</v>
      </c>
      <c r="J336" s="4">
        <v>2045</v>
      </c>
      <c r="K336" s="4" t="str">
        <f t="shared" si="268"/>
        <v>ELCSOL00</v>
      </c>
      <c r="L336" s="38" t="s">
        <v>1775</v>
      </c>
      <c r="M336" s="38" t="s">
        <v>1776</v>
      </c>
      <c r="N336" s="38" t="s">
        <v>1777</v>
      </c>
      <c r="O336" s="38" t="s">
        <v>1778</v>
      </c>
      <c r="P336" s="38" t="s">
        <v>1779</v>
      </c>
      <c r="Q336" s="38" t="s">
        <v>1780</v>
      </c>
      <c r="R336" s="38" t="s">
        <v>1781</v>
      </c>
    </row>
    <row r="337" spans="6:18">
      <c r="F337" s="1" t="s">
        <v>94</v>
      </c>
      <c r="G337" t="str">
        <f t="shared" ref="G337:I337" si="330">G336</f>
        <v>ACT_BND</v>
      </c>
      <c r="H337" t="str">
        <f t="shared" si="330"/>
        <v>UP</v>
      </c>
      <c r="I337">
        <f t="shared" si="330"/>
        <v>1</v>
      </c>
      <c r="J337" s="4">
        <v>2045</v>
      </c>
      <c r="K337" s="4" t="str">
        <f t="shared" si="268"/>
        <v>ELCWIN00</v>
      </c>
      <c r="L337" s="38" t="s">
        <v>1782</v>
      </c>
      <c r="M337" s="38" t="s">
        <v>1783</v>
      </c>
      <c r="N337" s="38" t="s">
        <v>1784</v>
      </c>
      <c r="O337" s="38" t="s">
        <v>1785</v>
      </c>
      <c r="P337" s="38" t="s">
        <v>1786</v>
      </c>
      <c r="Q337" s="38" t="s">
        <v>1787</v>
      </c>
      <c r="R337" s="38" t="s">
        <v>1788</v>
      </c>
    </row>
    <row r="338" spans="6:18">
      <c r="F338" s="1" t="s">
        <v>94</v>
      </c>
      <c r="G338" t="str">
        <f t="shared" ref="G338:I338" si="331">G337</f>
        <v>ACT_BND</v>
      </c>
      <c r="H338" t="str">
        <f t="shared" si="331"/>
        <v>UP</v>
      </c>
      <c r="I338">
        <f t="shared" si="331"/>
        <v>1</v>
      </c>
      <c r="J338" s="4">
        <v>2045</v>
      </c>
      <c r="K338" s="4" t="str">
        <f t="shared" si="268"/>
        <v>ELCWOO00</v>
      </c>
      <c r="L338" s="38" t="s">
        <v>1789</v>
      </c>
      <c r="M338" s="38" t="s">
        <v>1790</v>
      </c>
      <c r="N338" s="38" t="s">
        <v>1791</v>
      </c>
      <c r="O338" s="38" t="s">
        <v>1792</v>
      </c>
      <c r="P338" s="38" t="s">
        <v>1793</v>
      </c>
      <c r="Q338" s="38" t="s">
        <v>1794</v>
      </c>
      <c r="R338" s="38" t="s">
        <v>1795</v>
      </c>
    </row>
    <row r="339" spans="6:18">
      <c r="F339" s="1" t="s">
        <v>94</v>
      </c>
      <c r="G339" t="str">
        <f t="shared" ref="G339:I339" si="332">G338</f>
        <v>ACT_BND</v>
      </c>
      <c r="H339" t="str">
        <f t="shared" si="332"/>
        <v>UP</v>
      </c>
      <c r="I339">
        <f t="shared" si="332"/>
        <v>1</v>
      </c>
      <c r="J339" s="4">
        <v>2046</v>
      </c>
      <c r="K339" s="4" t="str">
        <f t="shared" ref="K339:K378" si="333">K331</f>
        <v>ELCCOH00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</row>
    <row r="340" spans="6:18">
      <c r="F340" s="1" t="s">
        <v>94</v>
      </c>
      <c r="G340" t="str">
        <f t="shared" ref="G340:I340" si="334">G339</f>
        <v>ACT_BND</v>
      </c>
      <c r="H340" t="str">
        <f t="shared" si="334"/>
        <v>UP</v>
      </c>
      <c r="I340">
        <f t="shared" si="334"/>
        <v>1</v>
      </c>
      <c r="J340" s="4">
        <v>2046</v>
      </c>
      <c r="K340" s="4" t="str">
        <f t="shared" si="333"/>
        <v>ELCGAS00</v>
      </c>
      <c r="L340" s="38" t="s">
        <v>1796</v>
      </c>
      <c r="M340" s="38" t="s">
        <v>1797</v>
      </c>
      <c r="N340" s="38" t="s">
        <v>1798</v>
      </c>
      <c r="O340" s="4">
        <v>0</v>
      </c>
      <c r="P340" s="38" t="s">
        <v>1799</v>
      </c>
      <c r="Q340" s="4">
        <v>0</v>
      </c>
      <c r="R340" s="38" t="s">
        <v>1800</v>
      </c>
    </row>
    <row r="341" spans="6:18">
      <c r="F341" s="1" t="s">
        <v>94</v>
      </c>
      <c r="G341" t="str">
        <f t="shared" ref="G341:I341" si="335">G340</f>
        <v>ACT_BND</v>
      </c>
      <c r="H341" t="str">
        <f t="shared" si="335"/>
        <v>UP</v>
      </c>
      <c r="I341">
        <f t="shared" si="335"/>
        <v>1</v>
      </c>
      <c r="J341" s="4">
        <v>2046</v>
      </c>
      <c r="K341" s="4" t="str">
        <f t="shared" si="333"/>
        <v>ELCHFO00</v>
      </c>
      <c r="L341" s="4">
        <v>0</v>
      </c>
      <c r="M341" s="38" t="s">
        <v>1801</v>
      </c>
      <c r="N341" s="4">
        <v>0</v>
      </c>
      <c r="O341" s="4">
        <v>0</v>
      </c>
      <c r="P341" s="4">
        <v>0</v>
      </c>
      <c r="Q341" s="38" t="s">
        <v>1802</v>
      </c>
      <c r="R341" s="38" t="s">
        <v>1803</v>
      </c>
    </row>
    <row r="342" spans="6:18">
      <c r="F342" s="1" t="s">
        <v>94</v>
      </c>
      <c r="G342" t="str">
        <f t="shared" ref="G342:I342" si="336">G341</f>
        <v>ACT_BND</v>
      </c>
      <c r="H342" t="str">
        <f t="shared" si="336"/>
        <v>UP</v>
      </c>
      <c r="I342">
        <f t="shared" si="336"/>
        <v>1</v>
      </c>
      <c r="J342" s="4">
        <v>2046</v>
      </c>
      <c r="K342" s="4" t="str">
        <f t="shared" si="333"/>
        <v>ELCHYD00</v>
      </c>
      <c r="L342" s="38" t="s">
        <v>1804</v>
      </c>
      <c r="M342" s="38" t="s">
        <v>1805</v>
      </c>
      <c r="N342" s="38" t="s">
        <v>1806</v>
      </c>
      <c r="O342" s="38" t="s">
        <v>1807</v>
      </c>
      <c r="P342" s="38" t="s">
        <v>1808</v>
      </c>
      <c r="Q342" s="38" t="s">
        <v>1809</v>
      </c>
      <c r="R342" s="38" t="s">
        <v>1810</v>
      </c>
    </row>
    <row r="343" spans="6:18">
      <c r="F343" s="1" t="s">
        <v>94</v>
      </c>
      <c r="G343" t="str">
        <f t="shared" ref="G343:I343" si="337">G342</f>
        <v>ACT_BND</v>
      </c>
      <c r="H343" t="str">
        <f t="shared" si="337"/>
        <v>UP</v>
      </c>
      <c r="I343">
        <f t="shared" si="337"/>
        <v>1</v>
      </c>
      <c r="J343" s="4">
        <v>2046</v>
      </c>
      <c r="K343" s="4" t="str">
        <f t="shared" si="333"/>
        <v>ELCNUC100</v>
      </c>
      <c r="L343" s="38" t="s">
        <v>1811</v>
      </c>
      <c r="M343" s="38" t="s">
        <v>1812</v>
      </c>
      <c r="N343" s="38" t="s">
        <v>1813</v>
      </c>
      <c r="O343" s="38" t="s">
        <v>1814</v>
      </c>
      <c r="P343" s="38" t="s">
        <v>1815</v>
      </c>
      <c r="Q343" s="38" t="s">
        <v>1816</v>
      </c>
      <c r="R343" s="38" t="s">
        <v>1817</v>
      </c>
    </row>
    <row r="344" spans="6:18">
      <c r="F344" s="1" t="s">
        <v>94</v>
      </c>
      <c r="G344" t="str">
        <f t="shared" ref="G344:I344" si="338">G343</f>
        <v>ACT_BND</v>
      </c>
      <c r="H344" t="str">
        <f t="shared" si="338"/>
        <v>UP</v>
      </c>
      <c r="I344">
        <f t="shared" si="338"/>
        <v>1</v>
      </c>
      <c r="J344" s="4">
        <v>2046</v>
      </c>
      <c r="K344" s="4" t="str">
        <f t="shared" si="333"/>
        <v>ELCSOL00</v>
      </c>
      <c r="L344" s="38" t="s">
        <v>1818</v>
      </c>
      <c r="M344" s="38" t="s">
        <v>1819</v>
      </c>
      <c r="N344" s="38" t="s">
        <v>1820</v>
      </c>
      <c r="O344" s="38" t="s">
        <v>1821</v>
      </c>
      <c r="P344" s="38" t="s">
        <v>1822</v>
      </c>
      <c r="Q344" s="38" t="s">
        <v>1823</v>
      </c>
      <c r="R344" s="38" t="s">
        <v>1824</v>
      </c>
    </row>
    <row r="345" spans="6:18">
      <c r="F345" s="1" t="s">
        <v>94</v>
      </c>
      <c r="G345" t="str">
        <f t="shared" ref="G345:I345" si="339">G344</f>
        <v>ACT_BND</v>
      </c>
      <c r="H345" t="str">
        <f t="shared" si="339"/>
        <v>UP</v>
      </c>
      <c r="I345">
        <f t="shared" si="339"/>
        <v>1</v>
      </c>
      <c r="J345" s="4">
        <v>2046</v>
      </c>
      <c r="K345" s="4" t="str">
        <f t="shared" si="333"/>
        <v>ELCWIN00</v>
      </c>
      <c r="L345" s="38" t="s">
        <v>1825</v>
      </c>
      <c r="M345" s="38" t="s">
        <v>1826</v>
      </c>
      <c r="N345" s="38" t="s">
        <v>1827</v>
      </c>
      <c r="O345" s="38" t="s">
        <v>1828</v>
      </c>
      <c r="P345" s="38" t="s">
        <v>1829</v>
      </c>
      <c r="Q345" s="38" t="s">
        <v>1830</v>
      </c>
      <c r="R345" s="38" t="s">
        <v>1831</v>
      </c>
    </row>
    <row r="346" spans="6:18">
      <c r="F346" s="1" t="s">
        <v>94</v>
      </c>
      <c r="G346" t="str">
        <f t="shared" ref="G346:I346" si="340">G345</f>
        <v>ACT_BND</v>
      </c>
      <c r="H346" t="str">
        <f t="shared" si="340"/>
        <v>UP</v>
      </c>
      <c r="I346">
        <f t="shared" si="340"/>
        <v>1</v>
      </c>
      <c r="J346" s="4">
        <v>2046</v>
      </c>
      <c r="K346" s="4" t="str">
        <f t="shared" si="333"/>
        <v>ELCWOO00</v>
      </c>
      <c r="L346" s="4">
        <v>73.43560687545</v>
      </c>
      <c r="M346" s="38" t="s">
        <v>1832</v>
      </c>
      <c r="N346" s="38" t="s">
        <v>1833</v>
      </c>
      <c r="O346" s="38" t="s">
        <v>1834</v>
      </c>
      <c r="P346" s="38" t="s">
        <v>1835</v>
      </c>
      <c r="Q346" s="38" t="s">
        <v>1836</v>
      </c>
      <c r="R346" s="38" t="s">
        <v>1837</v>
      </c>
    </row>
    <row r="347" spans="6:18">
      <c r="F347" s="1" t="s">
        <v>94</v>
      </c>
      <c r="G347" t="str">
        <f t="shared" ref="G347:I347" si="341">G346</f>
        <v>ACT_BND</v>
      </c>
      <c r="H347" t="str">
        <f t="shared" si="341"/>
        <v>UP</v>
      </c>
      <c r="I347">
        <f t="shared" si="341"/>
        <v>1</v>
      </c>
      <c r="J347" s="4">
        <v>2047</v>
      </c>
      <c r="K347" s="4" t="str">
        <f t="shared" si="333"/>
        <v>ELCCOH00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</row>
    <row r="348" spans="6:18">
      <c r="F348" s="1" t="s">
        <v>94</v>
      </c>
      <c r="G348" t="str">
        <f t="shared" ref="G348:I348" si="342">G347</f>
        <v>ACT_BND</v>
      </c>
      <c r="H348" t="str">
        <f t="shared" si="342"/>
        <v>UP</v>
      </c>
      <c r="I348">
        <f t="shared" si="342"/>
        <v>1</v>
      </c>
      <c r="J348" s="4">
        <v>2047</v>
      </c>
      <c r="K348" s="4" t="str">
        <f t="shared" si="333"/>
        <v>ELCGAS00</v>
      </c>
      <c r="L348" s="38" t="s">
        <v>1838</v>
      </c>
      <c r="M348" s="38" t="s">
        <v>1839</v>
      </c>
      <c r="N348" s="38" t="s">
        <v>1840</v>
      </c>
      <c r="O348" s="4">
        <v>0</v>
      </c>
      <c r="P348" s="38" t="s">
        <v>1841</v>
      </c>
      <c r="Q348" s="4">
        <v>0</v>
      </c>
      <c r="R348" s="38" t="s">
        <v>1842</v>
      </c>
    </row>
    <row r="349" spans="6:18">
      <c r="F349" s="1" t="s">
        <v>94</v>
      </c>
      <c r="G349" t="str">
        <f t="shared" ref="G349:I349" si="343">G348</f>
        <v>ACT_BND</v>
      </c>
      <c r="H349" t="str">
        <f t="shared" si="343"/>
        <v>UP</v>
      </c>
      <c r="I349">
        <f t="shared" si="343"/>
        <v>1</v>
      </c>
      <c r="J349" s="4">
        <v>2047</v>
      </c>
      <c r="K349" s="4" t="str">
        <f t="shared" si="333"/>
        <v>ELCHFO00</v>
      </c>
      <c r="L349" s="4">
        <v>0</v>
      </c>
      <c r="M349" s="38" t="s">
        <v>1843</v>
      </c>
      <c r="N349" s="4">
        <v>0</v>
      </c>
      <c r="O349" s="4">
        <v>0</v>
      </c>
      <c r="P349" s="4">
        <v>0</v>
      </c>
      <c r="Q349" s="38" t="s">
        <v>1844</v>
      </c>
      <c r="R349" s="38" t="s">
        <v>1845</v>
      </c>
    </row>
    <row r="350" spans="6:18">
      <c r="F350" s="1" t="s">
        <v>94</v>
      </c>
      <c r="G350" t="str">
        <f t="shared" ref="G350:I350" si="344">G349</f>
        <v>ACT_BND</v>
      </c>
      <c r="H350" t="str">
        <f t="shared" si="344"/>
        <v>UP</v>
      </c>
      <c r="I350">
        <f t="shared" si="344"/>
        <v>1</v>
      </c>
      <c r="J350" s="4">
        <v>2047</v>
      </c>
      <c r="K350" s="4" t="str">
        <f t="shared" si="333"/>
        <v>ELCHYD00</v>
      </c>
      <c r="L350" s="38" t="s">
        <v>1846</v>
      </c>
      <c r="M350" s="38" t="s">
        <v>1847</v>
      </c>
      <c r="N350" s="38" t="s">
        <v>1848</v>
      </c>
      <c r="O350" s="38" t="s">
        <v>1849</v>
      </c>
      <c r="P350" s="38" t="s">
        <v>1850</v>
      </c>
      <c r="Q350" s="38" t="s">
        <v>1851</v>
      </c>
      <c r="R350" s="38" t="s">
        <v>1852</v>
      </c>
    </row>
    <row r="351" spans="6:18">
      <c r="F351" s="1" t="s">
        <v>94</v>
      </c>
      <c r="G351" t="str">
        <f t="shared" ref="G351:I351" si="345">G350</f>
        <v>ACT_BND</v>
      </c>
      <c r="H351" t="str">
        <f t="shared" si="345"/>
        <v>UP</v>
      </c>
      <c r="I351">
        <f t="shared" si="345"/>
        <v>1</v>
      </c>
      <c r="J351" s="4">
        <v>2047</v>
      </c>
      <c r="K351" s="4" t="str">
        <f t="shared" si="333"/>
        <v>ELCNUC100</v>
      </c>
      <c r="L351" s="38" t="s">
        <v>1853</v>
      </c>
      <c r="M351" s="38" t="s">
        <v>1854</v>
      </c>
      <c r="N351" s="38" t="s">
        <v>1855</v>
      </c>
      <c r="O351" s="38" t="s">
        <v>1856</v>
      </c>
      <c r="P351" s="38" t="s">
        <v>1857</v>
      </c>
      <c r="Q351" s="38" t="s">
        <v>1858</v>
      </c>
      <c r="R351" s="38" t="s">
        <v>1859</v>
      </c>
    </row>
    <row r="352" spans="6:18">
      <c r="F352" s="1" t="s">
        <v>94</v>
      </c>
      <c r="G352" t="str">
        <f t="shared" ref="G352:I352" si="346">G351</f>
        <v>ACT_BND</v>
      </c>
      <c r="H352" t="str">
        <f t="shared" si="346"/>
        <v>UP</v>
      </c>
      <c r="I352">
        <f t="shared" si="346"/>
        <v>1</v>
      </c>
      <c r="J352" s="4">
        <v>2047</v>
      </c>
      <c r="K352" s="4" t="str">
        <f t="shared" si="333"/>
        <v>ELCSOL00</v>
      </c>
      <c r="L352" s="38" t="s">
        <v>1860</v>
      </c>
      <c r="M352" s="38" t="s">
        <v>1861</v>
      </c>
      <c r="N352" s="38" t="s">
        <v>1862</v>
      </c>
      <c r="O352" s="38" t="s">
        <v>1863</v>
      </c>
      <c r="P352" s="38" t="s">
        <v>1864</v>
      </c>
      <c r="Q352" s="38" t="s">
        <v>1865</v>
      </c>
      <c r="R352" s="38" t="s">
        <v>1866</v>
      </c>
    </row>
    <row r="353" spans="6:18">
      <c r="F353" s="1" t="s">
        <v>94</v>
      </c>
      <c r="G353" t="str">
        <f t="shared" ref="G353:I353" si="347">G352</f>
        <v>ACT_BND</v>
      </c>
      <c r="H353" t="str">
        <f t="shared" si="347"/>
        <v>UP</v>
      </c>
      <c r="I353">
        <f t="shared" si="347"/>
        <v>1</v>
      </c>
      <c r="J353" s="4">
        <v>2047</v>
      </c>
      <c r="K353" s="4" t="str">
        <f t="shared" si="333"/>
        <v>ELCWIN00</v>
      </c>
      <c r="L353" s="38" t="s">
        <v>1867</v>
      </c>
      <c r="M353" s="38" t="s">
        <v>1868</v>
      </c>
      <c r="N353" s="4">
        <v>75.49072275018</v>
      </c>
      <c r="O353" s="38" t="s">
        <v>1869</v>
      </c>
      <c r="P353" s="38" t="s">
        <v>1870</v>
      </c>
      <c r="Q353" s="38" t="s">
        <v>1871</v>
      </c>
      <c r="R353" s="38" t="s">
        <v>1872</v>
      </c>
    </row>
    <row r="354" spans="6:18">
      <c r="F354" s="1" t="s">
        <v>94</v>
      </c>
      <c r="G354" t="str">
        <f t="shared" ref="G354:I354" si="348">G353</f>
        <v>ACT_BND</v>
      </c>
      <c r="H354" t="str">
        <f t="shared" si="348"/>
        <v>UP</v>
      </c>
      <c r="I354">
        <f t="shared" si="348"/>
        <v>1</v>
      </c>
      <c r="J354" s="4">
        <v>2047</v>
      </c>
      <c r="K354" s="4" t="str">
        <f t="shared" si="333"/>
        <v>ELCWOO00</v>
      </c>
      <c r="L354" s="38" t="s">
        <v>1873</v>
      </c>
      <c r="M354" s="38" t="s">
        <v>1874</v>
      </c>
      <c r="N354" s="38" t="s">
        <v>1875</v>
      </c>
      <c r="O354" s="38" t="s">
        <v>1876</v>
      </c>
      <c r="P354" s="38" t="s">
        <v>1877</v>
      </c>
      <c r="Q354" s="38" t="s">
        <v>1878</v>
      </c>
      <c r="R354" s="38" t="s">
        <v>1879</v>
      </c>
    </row>
    <row r="355" spans="6:18">
      <c r="F355" s="1" t="s">
        <v>94</v>
      </c>
      <c r="G355" t="str">
        <f t="shared" ref="G355:I355" si="349">G354</f>
        <v>ACT_BND</v>
      </c>
      <c r="H355" t="str">
        <f t="shared" si="349"/>
        <v>UP</v>
      </c>
      <c r="I355">
        <f t="shared" si="349"/>
        <v>1</v>
      </c>
      <c r="J355" s="4">
        <v>2048</v>
      </c>
      <c r="K355" s="4" t="str">
        <f t="shared" si="333"/>
        <v>ELCCOH00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</row>
    <row r="356" spans="6:18">
      <c r="F356" s="1" t="s">
        <v>94</v>
      </c>
      <c r="G356" t="str">
        <f t="shared" ref="G356:I356" si="350">G355</f>
        <v>ACT_BND</v>
      </c>
      <c r="H356" t="str">
        <f t="shared" si="350"/>
        <v>UP</v>
      </c>
      <c r="I356">
        <f t="shared" si="350"/>
        <v>1</v>
      </c>
      <c r="J356" s="4">
        <v>2048</v>
      </c>
      <c r="K356" s="4" t="str">
        <f t="shared" si="333"/>
        <v>ELCGAS00</v>
      </c>
      <c r="L356" s="38" t="s">
        <v>1880</v>
      </c>
      <c r="M356" s="38" t="s">
        <v>1881</v>
      </c>
      <c r="N356" s="38" t="s">
        <v>1882</v>
      </c>
      <c r="O356" s="4">
        <v>0</v>
      </c>
      <c r="P356" s="38" t="s">
        <v>1883</v>
      </c>
      <c r="Q356" s="4">
        <v>0</v>
      </c>
      <c r="R356" s="38" t="s">
        <v>1884</v>
      </c>
    </row>
    <row r="357" spans="6:18">
      <c r="F357" s="1" t="s">
        <v>94</v>
      </c>
      <c r="G357" t="str">
        <f t="shared" ref="G357:I357" si="351">G356</f>
        <v>ACT_BND</v>
      </c>
      <c r="H357" t="str">
        <f t="shared" si="351"/>
        <v>UP</v>
      </c>
      <c r="I357">
        <f t="shared" si="351"/>
        <v>1</v>
      </c>
      <c r="J357" s="4">
        <v>2048</v>
      </c>
      <c r="K357" s="4" t="str">
        <f t="shared" si="333"/>
        <v>ELCHFO00</v>
      </c>
      <c r="L357" s="4">
        <v>0</v>
      </c>
      <c r="M357" s="38" t="s">
        <v>1885</v>
      </c>
      <c r="N357" s="4">
        <v>0</v>
      </c>
      <c r="O357" s="4">
        <v>0</v>
      </c>
      <c r="P357" s="4">
        <v>0</v>
      </c>
      <c r="Q357" s="38" t="s">
        <v>1886</v>
      </c>
      <c r="R357" s="38" t="s">
        <v>1887</v>
      </c>
    </row>
    <row r="358" spans="6:18">
      <c r="F358" s="1" t="s">
        <v>94</v>
      </c>
      <c r="G358" t="str">
        <f t="shared" ref="G358:I358" si="352">G357</f>
        <v>ACT_BND</v>
      </c>
      <c r="H358" t="str">
        <f t="shared" si="352"/>
        <v>UP</v>
      </c>
      <c r="I358">
        <f t="shared" si="352"/>
        <v>1</v>
      </c>
      <c r="J358" s="4">
        <v>2048</v>
      </c>
      <c r="K358" s="4" t="str">
        <f t="shared" si="333"/>
        <v>ELCHYD00</v>
      </c>
      <c r="L358" s="38" t="s">
        <v>1888</v>
      </c>
      <c r="M358" s="38" t="s">
        <v>1889</v>
      </c>
      <c r="N358" s="38" t="s">
        <v>1890</v>
      </c>
      <c r="O358" s="38" t="s">
        <v>1891</v>
      </c>
      <c r="P358" s="38" t="s">
        <v>1892</v>
      </c>
      <c r="Q358" s="38" t="s">
        <v>1893</v>
      </c>
      <c r="R358" s="38" t="s">
        <v>1894</v>
      </c>
    </row>
    <row r="359" spans="6:18">
      <c r="F359" s="1" t="s">
        <v>94</v>
      </c>
      <c r="G359" t="str">
        <f t="shared" ref="G359:I359" si="353">G358</f>
        <v>ACT_BND</v>
      </c>
      <c r="H359" t="str">
        <f t="shared" si="353"/>
        <v>UP</v>
      </c>
      <c r="I359">
        <f t="shared" si="353"/>
        <v>1</v>
      </c>
      <c r="J359" s="4">
        <v>2048</v>
      </c>
      <c r="K359" s="4" t="str">
        <f t="shared" si="333"/>
        <v>ELCNUC100</v>
      </c>
      <c r="L359" s="38" t="s">
        <v>1895</v>
      </c>
      <c r="M359" s="38" t="s">
        <v>1896</v>
      </c>
      <c r="N359" s="38" t="s">
        <v>1897</v>
      </c>
      <c r="O359" s="38" t="s">
        <v>1898</v>
      </c>
      <c r="P359" s="38" t="s">
        <v>1899</v>
      </c>
      <c r="Q359" s="38" t="s">
        <v>1900</v>
      </c>
      <c r="R359" s="38" t="s">
        <v>1901</v>
      </c>
    </row>
    <row r="360" spans="6:18">
      <c r="F360" s="1" t="s">
        <v>94</v>
      </c>
      <c r="G360" t="str">
        <f t="shared" ref="G360:I360" si="354">G359</f>
        <v>ACT_BND</v>
      </c>
      <c r="H360" t="str">
        <f t="shared" si="354"/>
        <v>UP</v>
      </c>
      <c r="I360">
        <f t="shared" si="354"/>
        <v>1</v>
      </c>
      <c r="J360" s="4">
        <v>2048</v>
      </c>
      <c r="K360" s="4" t="str">
        <f t="shared" si="333"/>
        <v>ELCSOL00</v>
      </c>
      <c r="L360" s="38" t="s">
        <v>1902</v>
      </c>
      <c r="M360" s="38" t="s">
        <v>1903</v>
      </c>
      <c r="N360" s="38" t="s">
        <v>1904</v>
      </c>
      <c r="O360" s="38" t="s">
        <v>1905</v>
      </c>
      <c r="P360" s="38" t="s">
        <v>1906</v>
      </c>
      <c r="Q360" s="38" t="s">
        <v>1907</v>
      </c>
      <c r="R360" s="38" t="s">
        <v>1908</v>
      </c>
    </row>
    <row r="361" spans="6:18">
      <c r="F361" s="1" t="s">
        <v>94</v>
      </c>
      <c r="G361" t="str">
        <f t="shared" ref="G361:I361" si="355">G360</f>
        <v>ACT_BND</v>
      </c>
      <c r="H361" t="str">
        <f t="shared" si="355"/>
        <v>UP</v>
      </c>
      <c r="I361">
        <f t="shared" si="355"/>
        <v>1</v>
      </c>
      <c r="J361" s="4">
        <v>2048</v>
      </c>
      <c r="K361" s="4" t="str">
        <f t="shared" si="333"/>
        <v>ELCWIN00</v>
      </c>
      <c r="L361" s="38" t="s">
        <v>1909</v>
      </c>
      <c r="M361" s="38" t="s">
        <v>1910</v>
      </c>
      <c r="N361" s="38" t="s">
        <v>1911</v>
      </c>
      <c r="O361" s="38" t="s">
        <v>1912</v>
      </c>
      <c r="P361" s="38" t="s">
        <v>1913</v>
      </c>
      <c r="Q361" s="38" t="s">
        <v>1914</v>
      </c>
      <c r="R361" s="38" t="s">
        <v>1915</v>
      </c>
    </row>
    <row r="362" spans="6:18">
      <c r="F362" s="1" t="s">
        <v>94</v>
      </c>
      <c r="G362" t="str">
        <f t="shared" ref="G362:I362" si="356">G361</f>
        <v>ACT_BND</v>
      </c>
      <c r="H362" t="str">
        <f t="shared" si="356"/>
        <v>UP</v>
      </c>
      <c r="I362">
        <f t="shared" si="356"/>
        <v>1</v>
      </c>
      <c r="J362" s="4">
        <v>2048</v>
      </c>
      <c r="K362" s="4" t="str">
        <f t="shared" si="333"/>
        <v>ELCWOO00</v>
      </c>
      <c r="L362" s="38" t="s">
        <v>1916</v>
      </c>
      <c r="M362" s="38" t="s">
        <v>1917</v>
      </c>
      <c r="N362" s="38" t="s">
        <v>1918</v>
      </c>
      <c r="O362" s="38" t="s">
        <v>1919</v>
      </c>
      <c r="P362" s="38" t="s">
        <v>1920</v>
      </c>
      <c r="Q362" s="38" t="s">
        <v>1921</v>
      </c>
      <c r="R362" s="38" t="s">
        <v>1922</v>
      </c>
    </row>
    <row r="363" spans="6:18">
      <c r="F363" s="1" t="s">
        <v>94</v>
      </c>
      <c r="G363" t="str">
        <f t="shared" ref="G363:I363" si="357">G362</f>
        <v>ACT_BND</v>
      </c>
      <c r="H363" t="str">
        <f t="shared" si="357"/>
        <v>UP</v>
      </c>
      <c r="I363">
        <f t="shared" si="357"/>
        <v>1</v>
      </c>
      <c r="J363" s="4">
        <v>2049</v>
      </c>
      <c r="K363" s="4" t="str">
        <f t="shared" si="333"/>
        <v>ELCCOH00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</row>
    <row r="364" spans="6:18">
      <c r="F364" s="1" t="s">
        <v>94</v>
      </c>
      <c r="G364" t="str">
        <f t="shared" ref="G364:I364" si="358">G363</f>
        <v>ACT_BND</v>
      </c>
      <c r="H364" t="str">
        <f t="shared" si="358"/>
        <v>UP</v>
      </c>
      <c r="I364">
        <f t="shared" si="358"/>
        <v>1</v>
      </c>
      <c r="J364" s="4">
        <v>2049</v>
      </c>
      <c r="K364" s="4" t="str">
        <f t="shared" si="333"/>
        <v>ELCGAS00</v>
      </c>
      <c r="L364" s="38" t="s">
        <v>1923</v>
      </c>
      <c r="M364" s="38" t="s">
        <v>1924</v>
      </c>
      <c r="N364" s="38" t="s">
        <v>1925</v>
      </c>
      <c r="O364" s="4">
        <v>0</v>
      </c>
      <c r="P364" s="38" t="s">
        <v>1926</v>
      </c>
      <c r="Q364" s="4">
        <v>0</v>
      </c>
      <c r="R364" s="38" t="s">
        <v>1927</v>
      </c>
    </row>
    <row r="365" spans="6:18">
      <c r="F365" s="1" t="s">
        <v>94</v>
      </c>
      <c r="G365" t="str">
        <f t="shared" ref="G365:I365" si="359">G364</f>
        <v>ACT_BND</v>
      </c>
      <c r="H365" t="str">
        <f t="shared" si="359"/>
        <v>UP</v>
      </c>
      <c r="I365">
        <f t="shared" si="359"/>
        <v>1</v>
      </c>
      <c r="J365" s="4">
        <v>2049</v>
      </c>
      <c r="K365" s="4" t="str">
        <f t="shared" si="333"/>
        <v>ELCHFO00</v>
      </c>
      <c r="L365" s="4">
        <v>0</v>
      </c>
      <c r="M365" s="38" t="s">
        <v>1928</v>
      </c>
      <c r="N365" s="38" t="s">
        <v>1929</v>
      </c>
      <c r="O365" s="4">
        <v>0</v>
      </c>
      <c r="P365" s="38" t="s">
        <v>1930</v>
      </c>
      <c r="Q365" s="38" t="s">
        <v>1931</v>
      </c>
      <c r="R365" s="38" t="s">
        <v>1932</v>
      </c>
    </row>
    <row r="366" spans="6:18">
      <c r="F366" s="1" t="s">
        <v>94</v>
      </c>
      <c r="G366" t="str">
        <f t="shared" ref="G366:I366" si="360">G365</f>
        <v>ACT_BND</v>
      </c>
      <c r="H366" t="str">
        <f t="shared" si="360"/>
        <v>UP</v>
      </c>
      <c r="I366">
        <f t="shared" si="360"/>
        <v>1</v>
      </c>
      <c r="J366" s="4">
        <v>2049</v>
      </c>
      <c r="K366" s="4" t="str">
        <f t="shared" si="333"/>
        <v>ELCHYD00</v>
      </c>
      <c r="L366" s="38" t="s">
        <v>1933</v>
      </c>
      <c r="M366" s="38" t="s">
        <v>1934</v>
      </c>
      <c r="N366" s="38" t="s">
        <v>1935</v>
      </c>
      <c r="O366" s="38" t="s">
        <v>1936</v>
      </c>
      <c r="P366" s="38" t="s">
        <v>1937</v>
      </c>
      <c r="Q366" s="38" t="s">
        <v>1938</v>
      </c>
      <c r="R366" s="38" t="s">
        <v>1939</v>
      </c>
    </row>
    <row r="367" spans="6:18">
      <c r="F367" s="1" t="s">
        <v>94</v>
      </c>
      <c r="G367" t="str">
        <f t="shared" ref="G367:I367" si="361">G366</f>
        <v>ACT_BND</v>
      </c>
      <c r="H367" t="str">
        <f t="shared" si="361"/>
        <v>UP</v>
      </c>
      <c r="I367">
        <f t="shared" si="361"/>
        <v>1</v>
      </c>
      <c r="J367" s="4">
        <v>2049</v>
      </c>
      <c r="K367" s="4" t="str">
        <f t="shared" si="333"/>
        <v>ELCNUC100</v>
      </c>
      <c r="L367" s="38" t="s">
        <v>1940</v>
      </c>
      <c r="M367" s="38" t="s">
        <v>1941</v>
      </c>
      <c r="N367" s="38" t="s">
        <v>1942</v>
      </c>
      <c r="O367" s="38" t="s">
        <v>1943</v>
      </c>
      <c r="P367" s="38" t="s">
        <v>1944</v>
      </c>
      <c r="Q367" s="38" t="s">
        <v>1945</v>
      </c>
      <c r="R367" s="38" t="s">
        <v>1946</v>
      </c>
    </row>
    <row r="368" spans="6:18">
      <c r="F368" s="1" t="s">
        <v>94</v>
      </c>
      <c r="G368" t="str">
        <f t="shared" ref="G368:I368" si="362">G367</f>
        <v>ACT_BND</v>
      </c>
      <c r="H368" t="str">
        <f t="shared" si="362"/>
        <v>UP</v>
      </c>
      <c r="I368">
        <f t="shared" si="362"/>
        <v>1</v>
      </c>
      <c r="J368" s="4">
        <v>2049</v>
      </c>
      <c r="K368" s="4" t="str">
        <f t="shared" si="333"/>
        <v>ELCSOL00</v>
      </c>
      <c r="L368" s="38" t="s">
        <v>1947</v>
      </c>
      <c r="M368" s="38" t="s">
        <v>1948</v>
      </c>
      <c r="N368" s="38" t="s">
        <v>1949</v>
      </c>
      <c r="O368" s="38" t="s">
        <v>1950</v>
      </c>
      <c r="P368" s="38" t="s">
        <v>1951</v>
      </c>
      <c r="Q368" s="38" t="s">
        <v>1952</v>
      </c>
      <c r="R368" s="38" t="s">
        <v>1953</v>
      </c>
    </row>
    <row r="369" spans="6:18">
      <c r="F369" s="1" t="s">
        <v>94</v>
      </c>
      <c r="G369" t="str">
        <f t="shared" ref="G369:I369" si="363">G368</f>
        <v>ACT_BND</v>
      </c>
      <c r="H369" t="str">
        <f t="shared" si="363"/>
        <v>UP</v>
      </c>
      <c r="I369">
        <f t="shared" si="363"/>
        <v>1</v>
      </c>
      <c r="J369" s="4">
        <v>2049</v>
      </c>
      <c r="K369" s="4" t="str">
        <f t="shared" si="333"/>
        <v>ELCWIN00</v>
      </c>
      <c r="L369" s="38" t="s">
        <v>1954</v>
      </c>
      <c r="M369" s="38" t="s">
        <v>1955</v>
      </c>
      <c r="N369" s="38" t="s">
        <v>1956</v>
      </c>
      <c r="O369" s="38" t="s">
        <v>1957</v>
      </c>
      <c r="P369" s="38" t="s">
        <v>1958</v>
      </c>
      <c r="Q369" s="38" t="s">
        <v>1959</v>
      </c>
      <c r="R369" s="38" t="s">
        <v>1960</v>
      </c>
    </row>
    <row r="370" spans="6:18">
      <c r="F370" s="1" t="s">
        <v>94</v>
      </c>
      <c r="G370" t="str">
        <f t="shared" ref="G370:I370" si="364">G369</f>
        <v>ACT_BND</v>
      </c>
      <c r="H370" t="str">
        <f t="shared" si="364"/>
        <v>UP</v>
      </c>
      <c r="I370">
        <f t="shared" si="364"/>
        <v>1</v>
      </c>
      <c r="J370" s="4">
        <v>2049</v>
      </c>
      <c r="K370" s="4" t="str">
        <f t="shared" si="333"/>
        <v>ELCWOO00</v>
      </c>
      <c r="L370" s="38" t="s">
        <v>1961</v>
      </c>
      <c r="M370" s="38" t="s">
        <v>1962</v>
      </c>
      <c r="N370" s="38" t="s">
        <v>1963</v>
      </c>
      <c r="O370" s="38" t="s">
        <v>1964</v>
      </c>
      <c r="P370" s="38" t="s">
        <v>1965</v>
      </c>
      <c r="Q370" s="38" t="s">
        <v>1966</v>
      </c>
      <c r="R370" s="38" t="s">
        <v>1967</v>
      </c>
    </row>
    <row r="371" spans="6:18">
      <c r="F371" s="1" t="s">
        <v>94</v>
      </c>
      <c r="G371" t="str">
        <f t="shared" ref="G371:I371" si="365">G370</f>
        <v>ACT_BND</v>
      </c>
      <c r="H371" t="str">
        <f t="shared" si="365"/>
        <v>UP</v>
      </c>
      <c r="I371">
        <f t="shared" si="365"/>
        <v>1</v>
      </c>
      <c r="J371" s="4">
        <v>2050</v>
      </c>
      <c r="K371" s="4" t="str">
        <f t="shared" si="333"/>
        <v>ELCCOH00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</row>
    <row r="372" spans="6:18">
      <c r="F372" s="1" t="s">
        <v>94</v>
      </c>
      <c r="G372" t="str">
        <f t="shared" ref="G372:I372" si="366">G371</f>
        <v>ACT_BND</v>
      </c>
      <c r="H372" t="str">
        <f t="shared" si="366"/>
        <v>UP</v>
      </c>
      <c r="I372">
        <f t="shared" si="366"/>
        <v>1</v>
      </c>
      <c r="J372" s="4">
        <v>2050</v>
      </c>
      <c r="K372" s="4" t="str">
        <f t="shared" si="333"/>
        <v>ELCGAS00</v>
      </c>
      <c r="L372" s="38" t="s">
        <v>1968</v>
      </c>
      <c r="M372" s="38" t="s">
        <v>1969</v>
      </c>
      <c r="N372" s="38" t="s">
        <v>1970</v>
      </c>
      <c r="O372" s="4">
        <v>0</v>
      </c>
      <c r="P372" s="38" t="s">
        <v>1971</v>
      </c>
      <c r="Q372" s="4">
        <v>0</v>
      </c>
      <c r="R372" s="38" t="s">
        <v>1972</v>
      </c>
    </row>
    <row r="373" spans="6:18">
      <c r="F373" s="1" t="s">
        <v>94</v>
      </c>
      <c r="G373" t="str">
        <f t="shared" ref="G373:I373" si="367">G372</f>
        <v>ACT_BND</v>
      </c>
      <c r="H373" t="str">
        <f t="shared" si="367"/>
        <v>UP</v>
      </c>
      <c r="I373">
        <f t="shared" si="367"/>
        <v>1</v>
      </c>
      <c r="J373" s="4">
        <v>2050</v>
      </c>
      <c r="K373" s="4" t="str">
        <f t="shared" si="333"/>
        <v>ELCHFO00</v>
      </c>
      <c r="L373" s="38" t="s">
        <v>1973</v>
      </c>
      <c r="M373" s="38" t="s">
        <v>1974</v>
      </c>
      <c r="N373" s="38" t="s">
        <v>1975</v>
      </c>
      <c r="O373" s="38" t="s">
        <v>1976</v>
      </c>
      <c r="P373" s="38" t="s">
        <v>1930</v>
      </c>
      <c r="Q373" s="38" t="s">
        <v>1977</v>
      </c>
      <c r="R373" s="38" t="s">
        <v>1978</v>
      </c>
    </row>
    <row r="374" spans="6:18">
      <c r="F374" s="1" t="s">
        <v>94</v>
      </c>
      <c r="G374" t="str">
        <f t="shared" ref="G374:I374" si="368">G373</f>
        <v>ACT_BND</v>
      </c>
      <c r="H374" t="str">
        <f t="shared" si="368"/>
        <v>UP</v>
      </c>
      <c r="I374">
        <f t="shared" si="368"/>
        <v>1</v>
      </c>
      <c r="J374" s="4">
        <v>2050</v>
      </c>
      <c r="K374" s="4" t="str">
        <f t="shared" si="333"/>
        <v>ELCHYD00</v>
      </c>
      <c r="L374" s="38" t="s">
        <v>1979</v>
      </c>
      <c r="M374" s="38" t="s">
        <v>1980</v>
      </c>
      <c r="N374" s="38" t="s">
        <v>1981</v>
      </c>
      <c r="O374" s="38" t="s">
        <v>1982</v>
      </c>
      <c r="P374" s="38" t="s">
        <v>1983</v>
      </c>
      <c r="Q374" s="38" t="s">
        <v>1984</v>
      </c>
      <c r="R374" s="38" t="s">
        <v>1985</v>
      </c>
    </row>
    <row r="375" spans="6:18">
      <c r="F375" s="1" t="s">
        <v>94</v>
      </c>
      <c r="G375" t="str">
        <f t="shared" ref="G375:I375" si="369">G374</f>
        <v>ACT_BND</v>
      </c>
      <c r="H375" t="str">
        <f t="shared" si="369"/>
        <v>UP</v>
      </c>
      <c r="I375">
        <f t="shared" si="369"/>
        <v>1</v>
      </c>
      <c r="J375" s="4">
        <v>2050</v>
      </c>
      <c r="K375" s="4" t="str">
        <f t="shared" si="333"/>
        <v>ELCNUC100</v>
      </c>
      <c r="L375" s="38" t="s">
        <v>1986</v>
      </c>
      <c r="M375" s="38" t="s">
        <v>1987</v>
      </c>
      <c r="N375" s="38" t="s">
        <v>1988</v>
      </c>
      <c r="O375" s="38" t="s">
        <v>1989</v>
      </c>
      <c r="P375" s="38" t="s">
        <v>1990</v>
      </c>
      <c r="Q375" s="38" t="s">
        <v>1991</v>
      </c>
      <c r="R375" s="38" t="s">
        <v>1992</v>
      </c>
    </row>
    <row r="376" spans="6:18">
      <c r="F376" s="1" t="s">
        <v>94</v>
      </c>
      <c r="G376" t="str">
        <f t="shared" ref="G376:I376" si="370">G375</f>
        <v>ACT_BND</v>
      </c>
      <c r="H376" t="str">
        <f t="shared" si="370"/>
        <v>UP</v>
      </c>
      <c r="I376">
        <f t="shared" si="370"/>
        <v>1</v>
      </c>
      <c r="J376" s="4">
        <v>2050</v>
      </c>
      <c r="K376" s="4" t="str">
        <f t="shared" si="333"/>
        <v>ELCSOL00</v>
      </c>
      <c r="L376" s="38" t="s">
        <v>1993</v>
      </c>
      <c r="M376" s="38" t="s">
        <v>1994</v>
      </c>
      <c r="N376" s="38" t="s">
        <v>1995</v>
      </c>
      <c r="O376" s="38" t="s">
        <v>1996</v>
      </c>
      <c r="P376" s="38" t="s">
        <v>1997</v>
      </c>
      <c r="Q376" s="38" t="s">
        <v>1998</v>
      </c>
      <c r="R376" s="38" t="s">
        <v>1999</v>
      </c>
    </row>
    <row r="377" spans="6:18">
      <c r="F377" s="1" t="s">
        <v>94</v>
      </c>
      <c r="G377" t="str">
        <f t="shared" ref="G377:I377" si="371">G376</f>
        <v>ACT_BND</v>
      </c>
      <c r="H377" t="str">
        <f t="shared" si="371"/>
        <v>UP</v>
      </c>
      <c r="I377">
        <f t="shared" si="371"/>
        <v>1</v>
      </c>
      <c r="J377" s="4">
        <v>2050</v>
      </c>
      <c r="K377" s="4" t="str">
        <f t="shared" si="333"/>
        <v>ELCWIN00</v>
      </c>
      <c r="L377" s="38" t="s">
        <v>2000</v>
      </c>
      <c r="M377" s="38" t="s">
        <v>2001</v>
      </c>
      <c r="N377" s="38" t="s">
        <v>2002</v>
      </c>
      <c r="O377" s="38" t="s">
        <v>2003</v>
      </c>
      <c r="P377" s="38" t="s">
        <v>2004</v>
      </c>
      <c r="Q377" s="38" t="s">
        <v>2005</v>
      </c>
      <c r="R377" s="38" t="s">
        <v>2006</v>
      </c>
    </row>
    <row r="378" spans="6:18">
      <c r="F378" s="1" t="s">
        <v>94</v>
      </c>
      <c r="G378" t="str">
        <f t="shared" ref="G378:I378" si="372">G377</f>
        <v>ACT_BND</v>
      </c>
      <c r="H378" t="str">
        <f t="shared" si="372"/>
        <v>UP</v>
      </c>
      <c r="I378">
        <f t="shared" si="372"/>
        <v>1</v>
      </c>
      <c r="J378" s="4">
        <v>2050</v>
      </c>
      <c r="K378" s="4" t="str">
        <f t="shared" si="333"/>
        <v>ELCWOO00</v>
      </c>
      <c r="L378" s="38" t="s">
        <v>2007</v>
      </c>
      <c r="M378" s="38" t="s">
        <v>2008</v>
      </c>
      <c r="N378" s="38" t="s">
        <v>2009</v>
      </c>
      <c r="O378" s="38" t="s">
        <v>2010</v>
      </c>
      <c r="P378" s="38" t="s">
        <v>2011</v>
      </c>
      <c r="Q378" s="38" t="s">
        <v>2012</v>
      </c>
      <c r="R378" s="38" t="s">
        <v>2013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cnz</vt:lpstr>
      <vt:lpstr>cnz_generationBound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2025-02-02T16:00:11Z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1033-12.2.0.19805</vt:lpwstr>
  </property>
</Properties>
</file>