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7520" firstSheet="9" activeTab="16"/>
  </bookViews>
  <sheets>
    <sheet name="TotalCO2" sheetId="16" r:id="rId1"/>
    <sheet name="INDCO2" sheetId="18" r:id="rId2"/>
    <sheet name="TRACO2" sheetId="17" r:id="rId3"/>
    <sheet name="HYDROGENCO2" sheetId="19" r:id="rId4"/>
    <sheet name="AGRCO2" sheetId="20" r:id="rId5"/>
    <sheet name="RSDCO2" sheetId="23" r:id="rId6"/>
    <sheet name="COMCO2" sheetId="22" r:id="rId7"/>
    <sheet name="ELECO2" sheetId="21" r:id="rId8"/>
    <sheet name="IMPOIL_BND" sheetId="24" r:id="rId9"/>
    <sheet name="IMPGAS_BND" sheetId="25" r:id="rId10"/>
    <sheet name="SNKCO2_DAC" sheetId="29" r:id="rId11"/>
    <sheet name="FORCO2_2" sheetId="27" r:id="rId12"/>
    <sheet name="AllStorageOrUse" sheetId="28" r:id="rId13"/>
    <sheet name="Sheet1" sheetId="30" r:id="rId14"/>
    <sheet name="Bound_on_ELEGenerating" sheetId="31" r:id="rId15"/>
    <sheet name="bound_on_bio_n_geo" sheetId="32" r:id="rId16"/>
    <sheet name="bound_on_hydrogen" sheetId="33" r:id="rId17"/>
  </sheets>
  <definedNames>
    <definedName name="_xlnm._FilterDatabase" localSheetId="14" hidden="1">Bound_on_ELEGenerating!$F$10:$S$258</definedName>
    <definedName name="_xlnm._FilterDatabase" localSheetId="15" hidden="1">bound_on_bio_n_geo!$H$1:$H$73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3.xml><?xml version="1.0" encoding="utf-8"?>
<comments xmlns="http://schemas.openxmlformats.org/spreadsheetml/2006/main">
  <authors>
    <author>xli9</author>
  </authors>
  <commentList>
    <comment ref="A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use the minimum of pure-generation tech [rather than CHP]</t>
        </r>
      </text>
    </comment>
  </commentList>
</comments>
</file>

<file path=xl/sharedStrings.xml><?xml version="1.0" encoding="utf-8"?>
<sst xmlns="http://schemas.openxmlformats.org/spreadsheetml/2006/main" count="1864" uniqueCount="100">
  <si>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</si>
  <si>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</si>
  <si>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</si>
  <si>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</si>
  <si>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</si>
  <si>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</si>
  <si>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</si>
  <si>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</si>
  <si>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</si>
  <si>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</si>
  <si>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</si>
  <si>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</si>
  <si>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</si>
  <si>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</si>
  <si>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</si>
  <si>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TOTCO2</t>
  </si>
  <si>
    <t>UP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</si>
  <si>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</si>
  <si>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</si>
  <si>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</si>
  <si>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</si>
  <si>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</si>
  <si>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</si>
  <si>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</si>
  <si>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AU_TRACO2_BND</t>
  </si>
  <si>
    <t>TRACO2N</t>
  </si>
  <si>
    <t>original series</t>
  </si>
  <si>
    <t>AU_HYDROGENCO2_BND</t>
  </si>
  <si>
    <t>HYDROGENCO2N</t>
  </si>
  <si>
    <t>AU_AGRCO2_BND</t>
  </si>
  <si>
    <t>AGRCO2N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</si>
  <si>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</si>
  <si>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</si>
  <si>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</si>
  <si>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</si>
  <si>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</si>
  <si>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</si>
  <si>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AU_ELCCO2_BND</t>
  </si>
  <si>
    <t>ELCCO2N</t>
  </si>
  <si>
    <t>*</t>
  </si>
  <si>
    <t>AU_IMPOIL_BND</t>
  </si>
  <si>
    <t>IMPOILCRD</t>
  </si>
  <si>
    <t>ACT_BND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</si>
  <si>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</si>
  <si>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</si>
  <si>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</si>
  <si>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</si>
  <si>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UC_ACT</t>
  </si>
  <si>
    <t>CCUS limit</t>
  </si>
  <si>
    <t>Land Use, Land Use Change and Forestry</t>
  </si>
  <si>
    <t>AU_SNKCO2DAC_BND2</t>
  </si>
  <si>
    <t>SINKCCU_Fake_DAC</t>
  </si>
  <si>
    <t>AU_SNKCO2FOR_BND2</t>
  </si>
  <si>
    <t>SINKCCS_FORESTRY</t>
  </si>
  <si>
    <t>AU_SNKCO2_All_BND</t>
  </si>
  <si>
    <t>SNKCO2NN</t>
  </si>
  <si>
    <t>SNKCO2N_ElcSector</t>
  </si>
  <si>
    <t>SNKCO2N_OtherSectors</t>
  </si>
  <si>
    <t>SNKCO2N_H2Sector</t>
  </si>
  <si>
    <t>SNKCO2N_DAC</t>
  </si>
  <si>
    <t>*We set the generation bound for hydro and wind, sourced from CEF2023 [given that model has not considered geographical considerations limit. so if we don't set it the model will prefer hydro and wind while ignore others in a cost-optimal view]</t>
  </si>
  <si>
    <t>*See CNZ file to see how we revised bound on SMR for ON and AT</t>
  </si>
  <si>
    <t>EFF</t>
  </si>
  <si>
    <t>~TFM_INS</t>
  </si>
  <si>
    <t>AL</t>
  </si>
  <si>
    <t>BC</t>
  </si>
  <si>
    <t>SA</t>
  </si>
  <si>
    <t>MA</t>
  </si>
  <si>
    <t>ON</t>
  </si>
  <si>
    <t>QU</t>
  </si>
  <si>
    <t>AT</t>
  </si>
  <si>
    <t>ON's existing nuclear plants' up generation</t>
  </si>
  <si>
    <t>AT's existing nuclear plants' up generation</t>
  </si>
  <si>
    <t>ELCCOH00</t>
  </si>
  <si>
    <t>ELCGAS00</t>
  </si>
  <si>
    <t>ELCHFO00</t>
  </si>
  <si>
    <t>ELCHYD00</t>
  </si>
  <si>
    <t>ENCAN01_SMR</t>
  </si>
  <si>
    <t>nuclear</t>
  </si>
  <si>
    <t>ELCSOL00</t>
  </si>
  <si>
    <t>ELCWIN00</t>
  </si>
  <si>
    <t>ELCWOO00</t>
  </si>
  <si>
    <t>UC - Each Region/Period</t>
  </si>
  <si>
    <t>~UC_Sets: R_E: AllRegions</t>
  </si>
  <si>
    <t>~UC_Sets: T_E:</t>
  </si>
  <si>
    <t>~UC_T:UC_RHSRT</t>
  </si>
  <si>
    <t>N_Bio_n_Geo</t>
  </si>
  <si>
    <t>ELCGEO00</t>
  </si>
  <si>
    <t>PJ</t>
  </si>
  <si>
    <t>Current Measures</t>
  </si>
  <si>
    <t>Megatonnes</t>
  </si>
  <si>
    <t>Canada</t>
  </si>
  <si>
    <t>Biomass</t>
  </si>
  <si>
    <t>AU_Hydrogen_BND</t>
  </si>
  <si>
    <t>SBIOH2GC01</t>
  </si>
  <si>
    <t>Electrolysis</t>
  </si>
  <si>
    <t>SELCH2EC01</t>
  </si>
  <si>
    <t>Natural gas with CCS</t>
  </si>
  <si>
    <t>SGASH2RC01</t>
  </si>
  <si>
    <t>SCOAH2GC01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</si>
</sst>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8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7"/>
      <color rgb="FF212529"/>
      <name val="Segoe UI"/>
      <charset val="134"/>
    </font>
    <font>
      <sz val="8"/>
      <color rgb="FF000000"/>
      <name val="Segoe UI"/>
      <charset val="134"/>
    </font>
    <font>
      <sz val="10"/>
      <name val="Arial"/>
      <charset val="134"/>
    </font>
    <font>
      <sz val="11"/>
      <color indexed="8"/>
      <name val="Calibri"/>
      <charset val="134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0"/>
      <name val="Arial"/>
      <charset val="134"/>
    </font>
    <font>
      <b/>
      <sz val="10"/>
      <color rgb="FF0000FF"/>
      <name val="Arial"/>
      <charset val="134"/>
    </font>
    <font>
      <sz val="11"/>
      <color rgb="FFFFC000"/>
      <name val="Calibri"/>
      <charset val="134"/>
      <scheme val="minor"/>
    </font>
    <font>
      <sz val="10.2"/>
      <color rgb="FF000000"/>
      <name val="Segoe UI"/>
      <charset val="134"/>
    </font>
    <font>
      <sz val="8"/>
      <color rgb="FF3974D2"/>
      <name val="Segoe UI"/>
      <charset val="134"/>
    </font>
    <font>
      <sz val="10.2"/>
      <color rgb="FF212529"/>
      <name val="Segoe UI"/>
      <charset val="134"/>
    </font>
    <font>
      <sz val="10"/>
      <color theme="1"/>
      <name val="Arial"/>
      <charset val="134"/>
    </font>
    <font>
      <sz val="11"/>
      <color rgb="FFFF0000"/>
      <name val="Arial"/>
      <charset val="134"/>
    </font>
    <font>
      <b/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134"/>
    </font>
    <font>
      <sz val="9"/>
      <name val="Times New Roman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CC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8" borderId="4" applyNumberFormat="0" applyAlignment="0" applyProtection="0">
      <alignment vertical="center"/>
    </xf>
    <xf numFmtId="0" fontId="26" fillId="9" borderId="5" applyNumberFormat="0" applyAlignment="0" applyProtection="0">
      <alignment vertical="center"/>
    </xf>
    <xf numFmtId="0" fontId="27" fillId="9" borderId="4" applyNumberFormat="0" applyAlignment="0" applyProtection="0">
      <alignment vertical="center"/>
    </xf>
    <xf numFmtId="0" fontId="28" fillId="10" borderId="6" applyNumberFormat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4" fillId="0" borderId="0"/>
    <xf numFmtId="0" fontId="5" fillId="0" borderId="0"/>
  </cellStyleXfs>
  <cellXfs count="33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NumberFormat="1" applyFont="1" applyFill="1" applyBorder="1" applyAlignment="1" applyProtection="1">
      <alignment vertical="center"/>
    </xf>
    <xf numFmtId="0" fontId="6" fillId="0" borderId="0" xfId="0" applyFont="1"/>
    <xf numFmtId="0" fontId="7" fillId="0" borderId="0" xfId="0" applyFont="1"/>
    <xf numFmtId="0" fontId="8" fillId="2" borderId="0" xfId="0" applyFont="1" applyFill="1"/>
    <xf numFmtId="0" fontId="6" fillId="0" borderId="0" xfId="0" applyFont="1" applyAlignment="1">
      <alignment vertical="center"/>
    </xf>
    <xf numFmtId="0" fontId="8" fillId="3" borderId="0" xfId="0" applyFont="1" applyFill="1"/>
    <xf numFmtId="0" fontId="8" fillId="4" borderId="0" xfId="0" applyFont="1" applyFill="1"/>
    <xf numFmtId="0" fontId="8" fillId="0" borderId="0" xfId="0" applyFont="1" applyAlignment="1">
      <alignment horizontal="right"/>
    </xf>
    <xf numFmtId="0" fontId="0" fillId="0" borderId="0" xfId="0" applyFill="1" applyAlignment="1">
      <alignment vertical="center"/>
    </xf>
    <xf numFmtId="0" fontId="0" fillId="0" borderId="0" xfId="0" applyFont="1" applyFill="1" applyAlignment="1"/>
    <xf numFmtId="0" fontId="1" fillId="0" borderId="0" xfId="0" applyFont="1" applyFill="1" applyAlignment="1"/>
    <xf numFmtId="0" fontId="9" fillId="0" borderId="0" xfId="0" applyFont="1"/>
    <xf numFmtId="0" fontId="0" fillId="0" borderId="0" xfId="0" applyNumberFormat="1"/>
    <xf numFmtId="0" fontId="0" fillId="0" borderId="0" xfId="0" applyNumberForma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/>
    <xf numFmtId="0" fontId="11" fillId="0" borderId="0" xfId="0" applyFont="1" applyAlignment="1">
      <alignment horizontal="center" indent="1"/>
    </xf>
    <xf numFmtId="0" fontId="4" fillId="0" borderId="0" xfId="0" applyFont="1" applyFill="1" applyBorder="1" applyAlignment="1"/>
    <xf numFmtId="0" fontId="12" fillId="0" borderId="0" xfId="0" applyFont="1"/>
    <xf numFmtId="0" fontId="13" fillId="0" borderId="0" xfId="0" applyFont="1"/>
    <xf numFmtId="0" fontId="4" fillId="5" borderId="0" xfId="0" applyFont="1" applyFill="1" applyBorder="1"/>
    <xf numFmtId="0" fontId="14" fillId="0" borderId="0" xfId="0" applyFont="1" applyFill="1" applyBorder="1" applyAlignment="1"/>
    <xf numFmtId="0" fontId="15" fillId="0" borderId="0" xfId="0" applyFont="1" applyFill="1" applyBorder="1" applyAlignment="1"/>
    <xf numFmtId="0" fontId="16" fillId="0" borderId="0" xfId="0" applyFont="1" applyFill="1" applyBorder="1" applyAlignment="1"/>
    <xf numFmtId="0" fontId="4" fillId="0" borderId="0" xfId="0" applyFont="1" applyFill="1" applyBorder="1"/>
    <xf numFmtId="0" fontId="4" fillId="6" borderId="0" xfId="0" applyFont="1" applyFill="1" applyBorder="1"/>
    <xf numFmtId="0" fontId="0" fillId="6" borderId="0" xfId="0" applyFill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58645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5864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I26" sqref="I26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</cols>
  <sheetData>
    <row r="4" spans="2:2">
      <c r="B4" s="16" t="s">
        <v>0</v>
      </c>
    </row>
    <row r="5" spans="2:2">
      <c r="B5" s="15" t="s">
        <v>1</v>
      </c>
    </row>
    <row r="9" spans="10:10">
      <c r="J9" s="15" t="s">
        <v>2</v>
      </c>
    </row>
    <row r="10" spans="2:12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</row>
    <row r="11" spans="2:14">
      <c r="B11" s="15" t="s">
        <v>14</v>
      </c>
      <c r="G11" s="15" t="s">
        <v>15</v>
      </c>
      <c r="I11" s="15">
        <v>2020</v>
      </c>
      <c r="J11" s="15" t="s">
        <v>16</v>
      </c>
      <c r="K11" s="15">
        <v>1</v>
      </c>
      <c r="L11" s="15">
        <f>N11*1000</f>
        <v>645400.5013</v>
      </c>
      <c r="N11" s="14">
        <v>645.4005013</v>
      </c>
    </row>
    <row r="12" spans="7:12">
      <c r="G12" s="15" t="str">
        <f>G11</f>
        <v>TOTCO2</v>
      </c>
      <c r="I12" s="15">
        <v>2021</v>
      </c>
      <c r="J12" s="15" t="s">
        <v>16</v>
      </c>
      <c r="K12" s="15">
        <v>1</v>
      </c>
      <c r="L12" s="15">
        <v>653125.114</v>
      </c>
    </row>
    <row r="13" spans="7:12">
      <c r="G13" s="15" t="str">
        <f t="shared" ref="G13:G41" si="0">G12</f>
        <v>TOTCO2</v>
      </c>
      <c r="I13" s="15">
        <v>2022</v>
      </c>
      <c r="J13" s="15" t="s">
        <v>16</v>
      </c>
      <c r="K13" s="15">
        <v>1</v>
      </c>
      <c r="L13" s="15">
        <v>672924.49</v>
      </c>
    </row>
    <row r="14" spans="7:12">
      <c r="G14" s="15" t="str">
        <f t="shared" si="0"/>
        <v>TOTCO2</v>
      </c>
      <c r="I14" s="15">
        <v>2023</v>
      </c>
      <c r="J14" s="15" t="s">
        <v>16</v>
      </c>
      <c r="K14" s="15">
        <v>1</v>
      </c>
      <c r="L14" s="15">
        <v>679156.6463</v>
      </c>
    </row>
    <row r="15" spans="7:12">
      <c r="G15" s="15" t="str">
        <f t="shared" si="0"/>
        <v>TOTCO2</v>
      </c>
      <c r="I15" s="15">
        <v>2024</v>
      </c>
      <c r="J15" s="15" t="s">
        <v>16</v>
      </c>
      <c r="K15" s="15">
        <v>1</v>
      </c>
      <c r="L15" s="15">
        <v>667190.1331</v>
      </c>
    </row>
    <row r="16" spans="7:12">
      <c r="G16" s="15" t="str">
        <f t="shared" si="0"/>
        <v>TOTCO2</v>
      </c>
      <c r="I16" s="15">
        <v>2025</v>
      </c>
      <c r="J16" s="15" t="s">
        <v>16</v>
      </c>
      <c r="K16" s="15">
        <v>1</v>
      </c>
      <c r="L16" s="15">
        <v>653629.6093</v>
      </c>
    </row>
    <row r="17" spans="7:12">
      <c r="G17" s="15" t="str">
        <f t="shared" si="0"/>
        <v>TOTCO2</v>
      </c>
      <c r="I17" s="15">
        <v>2026</v>
      </c>
      <c r="J17" s="15" t="s">
        <v>16</v>
      </c>
      <c r="K17" s="15">
        <v>1</v>
      </c>
      <c r="L17" s="15">
        <v>648956.1409</v>
      </c>
    </row>
    <row r="18" spans="7:12">
      <c r="G18" s="15" t="str">
        <f t="shared" si="0"/>
        <v>TOTCO2</v>
      </c>
      <c r="I18" s="15">
        <v>2027</v>
      </c>
      <c r="J18" s="15" t="s">
        <v>16</v>
      </c>
      <c r="K18" s="15">
        <v>1</v>
      </c>
      <c r="L18" s="15">
        <v>645078.9193</v>
      </c>
    </row>
    <row r="19" spans="7:12">
      <c r="G19" s="15" t="str">
        <f t="shared" si="0"/>
        <v>TOTCO2</v>
      </c>
      <c r="I19" s="15">
        <v>2028</v>
      </c>
      <c r="J19" s="15" t="s">
        <v>16</v>
      </c>
      <c r="K19" s="15">
        <v>1</v>
      </c>
      <c r="L19" s="15">
        <v>636720.6247</v>
      </c>
    </row>
    <row r="20" spans="7:12">
      <c r="G20" s="15" t="str">
        <f t="shared" si="0"/>
        <v>TOTCO2</v>
      </c>
      <c r="I20" s="15">
        <v>2029</v>
      </c>
      <c r="J20" s="15" t="s">
        <v>16</v>
      </c>
      <c r="K20" s="15">
        <v>1</v>
      </c>
      <c r="L20" s="15">
        <v>625408.104</v>
      </c>
    </row>
    <row r="21" spans="7:12">
      <c r="G21" s="15" t="str">
        <f t="shared" si="0"/>
        <v>TOTCO2</v>
      </c>
      <c r="I21" s="15">
        <v>2030</v>
      </c>
      <c r="J21" s="15" t="s">
        <v>16</v>
      </c>
      <c r="K21" s="15">
        <v>1</v>
      </c>
      <c r="L21" s="15">
        <v>612566.7918</v>
      </c>
    </row>
    <row r="22" spans="7:12">
      <c r="G22" s="15" t="str">
        <f t="shared" si="0"/>
        <v>TOTCO2</v>
      </c>
      <c r="I22" s="15">
        <v>2031</v>
      </c>
      <c r="J22" s="15" t="s">
        <v>16</v>
      </c>
      <c r="K22" s="15">
        <v>1</v>
      </c>
      <c r="L22" s="15">
        <v>607089.6002</v>
      </c>
    </row>
    <row r="23" spans="7:12">
      <c r="G23" s="15" t="str">
        <f t="shared" si="0"/>
        <v>TOTCO2</v>
      </c>
      <c r="I23" s="15">
        <v>2032</v>
      </c>
      <c r="J23" s="15" t="s">
        <v>16</v>
      </c>
      <c r="K23" s="15">
        <v>1</v>
      </c>
      <c r="L23" s="15">
        <v>600465.605</v>
      </c>
    </row>
    <row r="24" spans="7:12">
      <c r="G24" s="15" t="str">
        <f t="shared" si="0"/>
        <v>TOTCO2</v>
      </c>
      <c r="I24" s="15">
        <v>2033</v>
      </c>
      <c r="J24" s="15" t="s">
        <v>16</v>
      </c>
      <c r="K24" s="15">
        <v>1</v>
      </c>
      <c r="L24" s="15">
        <v>595527.7097</v>
      </c>
    </row>
    <row r="25" spans="7:12">
      <c r="G25" s="15" t="str">
        <f t="shared" si="0"/>
        <v>TOTCO2</v>
      </c>
      <c r="I25" s="15">
        <v>2034</v>
      </c>
      <c r="J25" s="15" t="s">
        <v>16</v>
      </c>
      <c r="K25" s="15">
        <v>1</v>
      </c>
      <c r="L25" s="15">
        <v>585209.8936</v>
      </c>
    </row>
    <row r="26" spans="7:12">
      <c r="G26" s="15" t="str">
        <f t="shared" si="0"/>
        <v>TOTCO2</v>
      </c>
      <c r="I26" s="15">
        <v>2035</v>
      </c>
      <c r="J26" s="15" t="s">
        <v>16</v>
      </c>
      <c r="K26" s="15">
        <v>1</v>
      </c>
      <c r="L26" s="15">
        <v>582178.1704</v>
      </c>
    </row>
    <row r="27" spans="7:12">
      <c r="G27" s="15" t="str">
        <f t="shared" si="0"/>
        <v>TOTCO2</v>
      </c>
      <c r="I27" s="15">
        <v>2036</v>
      </c>
      <c r="J27" s="15" t="s">
        <v>16</v>
      </c>
      <c r="K27" s="15">
        <v>1</v>
      </c>
      <c r="L27" s="15">
        <v>578638.4967</v>
      </c>
    </row>
    <row r="28" spans="7:12">
      <c r="G28" s="15" t="str">
        <f t="shared" si="0"/>
        <v>TOTCO2</v>
      </c>
      <c r="I28" s="15">
        <v>2037</v>
      </c>
      <c r="J28" s="15" t="s">
        <v>16</v>
      </c>
      <c r="K28" s="15">
        <v>1</v>
      </c>
      <c r="L28" s="15">
        <v>576156.2185</v>
      </c>
    </row>
    <row r="29" spans="7:12">
      <c r="G29" s="15" t="str">
        <f t="shared" si="0"/>
        <v>TOTCO2</v>
      </c>
      <c r="I29" s="15">
        <v>2038</v>
      </c>
      <c r="J29" s="15" t="s">
        <v>16</v>
      </c>
      <c r="K29" s="15">
        <v>1</v>
      </c>
      <c r="L29" s="15">
        <v>573986.5808</v>
      </c>
    </row>
    <row r="30" spans="7:12">
      <c r="G30" s="15" t="str">
        <f t="shared" si="0"/>
        <v>TOTCO2</v>
      </c>
      <c r="I30" s="15">
        <v>2039</v>
      </c>
      <c r="J30" s="15" t="s">
        <v>16</v>
      </c>
      <c r="K30" s="15">
        <v>1</v>
      </c>
      <c r="L30" s="15">
        <v>571882.972</v>
      </c>
    </row>
    <row r="31" spans="7:12">
      <c r="G31" s="15" t="str">
        <f t="shared" si="0"/>
        <v>TOTCO2</v>
      </c>
      <c r="I31" s="15">
        <v>2040</v>
      </c>
      <c r="J31" s="15" t="s">
        <v>16</v>
      </c>
      <c r="K31" s="15">
        <v>1</v>
      </c>
      <c r="L31" s="15">
        <v>570312.8719</v>
      </c>
    </row>
    <row r="32" spans="7:12">
      <c r="G32" s="15" t="str">
        <f t="shared" si="0"/>
        <v>TOTCO2</v>
      </c>
      <c r="I32" s="15">
        <v>2041</v>
      </c>
      <c r="J32" s="15" t="s">
        <v>16</v>
      </c>
      <c r="K32" s="15">
        <v>1</v>
      </c>
      <c r="L32" s="15">
        <v>567430.9691</v>
      </c>
    </row>
    <row r="33" spans="7:12">
      <c r="G33" s="15" t="str">
        <f t="shared" si="0"/>
        <v>TOTCO2</v>
      </c>
      <c r="I33" s="15">
        <v>2042</v>
      </c>
      <c r="J33" s="15" t="s">
        <v>16</v>
      </c>
      <c r="K33" s="15">
        <v>1</v>
      </c>
      <c r="L33" s="15">
        <v>565678.5643</v>
      </c>
    </row>
    <row r="34" spans="7:12">
      <c r="G34" s="15" t="str">
        <f t="shared" si="0"/>
        <v>TOTCO2</v>
      </c>
      <c r="I34" s="15">
        <v>2043</v>
      </c>
      <c r="J34" s="15" t="s">
        <v>16</v>
      </c>
      <c r="K34" s="15">
        <v>1</v>
      </c>
      <c r="L34" s="15">
        <v>563122.4777</v>
      </c>
    </row>
    <row r="35" spans="7:12">
      <c r="G35" s="15" t="str">
        <f t="shared" si="0"/>
        <v>TOTCO2</v>
      </c>
      <c r="I35" s="15">
        <v>2044</v>
      </c>
      <c r="J35" s="15" t="s">
        <v>16</v>
      </c>
      <c r="K35" s="15">
        <v>1</v>
      </c>
      <c r="L35" s="15">
        <v>561035.5506</v>
      </c>
    </row>
    <row r="36" spans="7:12">
      <c r="G36" s="15" t="str">
        <f t="shared" si="0"/>
        <v>TOTCO2</v>
      </c>
      <c r="I36" s="15">
        <v>2045</v>
      </c>
      <c r="J36" s="15" t="s">
        <v>16</v>
      </c>
      <c r="K36" s="15">
        <v>1</v>
      </c>
      <c r="L36" s="15">
        <v>559654.7454</v>
      </c>
    </row>
    <row r="37" spans="7:12">
      <c r="G37" s="15" t="str">
        <f t="shared" si="0"/>
        <v>TOTCO2</v>
      </c>
      <c r="I37" s="15">
        <v>2046</v>
      </c>
      <c r="J37" s="15" t="s">
        <v>16</v>
      </c>
      <c r="K37" s="15">
        <v>1</v>
      </c>
      <c r="L37" s="15">
        <v>560300.2177</v>
      </c>
    </row>
    <row r="38" spans="7:12">
      <c r="G38" s="15" t="str">
        <f t="shared" si="0"/>
        <v>TOTCO2</v>
      </c>
      <c r="I38" s="15">
        <v>2047</v>
      </c>
      <c r="J38" s="15" t="s">
        <v>16</v>
      </c>
      <c r="K38" s="15">
        <v>1</v>
      </c>
      <c r="L38" s="15">
        <v>561169.6751</v>
      </c>
    </row>
    <row r="39" spans="7:12">
      <c r="G39" s="15" t="str">
        <f t="shared" si="0"/>
        <v>TOTCO2</v>
      </c>
      <c r="I39" s="15">
        <v>2048</v>
      </c>
      <c r="J39" s="15" t="s">
        <v>16</v>
      </c>
      <c r="K39" s="15">
        <v>1</v>
      </c>
      <c r="L39" s="15">
        <v>562363.2274</v>
      </c>
    </row>
    <row r="40" spans="7:12">
      <c r="G40" s="15" t="str">
        <f t="shared" si="0"/>
        <v>TOTCO2</v>
      </c>
      <c r="I40" s="15">
        <v>2049</v>
      </c>
      <c r="J40" s="15" t="s">
        <v>16</v>
      </c>
      <c r="K40" s="15">
        <v>1</v>
      </c>
      <c r="L40" s="15">
        <v>564345.7341</v>
      </c>
    </row>
    <row r="41" spans="7:12">
      <c r="G41" s="15" t="str">
        <f t="shared" si="0"/>
        <v>TOTCO2</v>
      </c>
      <c r="I41" s="15">
        <v>2050</v>
      </c>
      <c r="J41" s="15" t="s">
        <v>16</v>
      </c>
      <c r="K41" s="15">
        <v>1</v>
      </c>
      <c r="L41" s="15">
        <v>566447.1344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45"/>
  <sheetViews>
    <sheetView zoomScale="66" zoomScaleNormal="66" workbookViewId="0">
      <selection activeCell="K8" sqref="K8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</cols>
  <sheetData>
    <row r="4" spans="2:2">
      <c r="B4" s="16" t="s">
        <v>0</v>
      </c>
    </row>
    <row r="5" spans="2:2">
      <c r="B5" s="15" t="s">
        <v>1</v>
      </c>
    </row>
    <row r="6" spans="10:10">
      <c r="J6" s="15" t="s">
        <v>2</v>
      </c>
    </row>
    <row r="10" spans="2:12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39</v>
      </c>
      <c r="L10" s="15" t="s">
        <v>13</v>
      </c>
    </row>
    <row r="11" spans="2:16">
      <c r="B11" s="15" t="s">
        <v>40</v>
      </c>
      <c r="D11" s="23" t="s">
        <v>45</v>
      </c>
      <c r="G11"/>
      <c r="H11" s="15" t="s">
        <v>42</v>
      </c>
      <c r="I11" s="15">
        <v>2020</v>
      </c>
      <c r="J11" s="15" t="s">
        <v>16</v>
      </c>
      <c r="L11" s="27">
        <f>0.06*366*10^9*0.0373/10^6/3</f>
        <v>273.036</v>
      </c>
      <c r="O11" s="23"/>
      <c r="P11" s="28" t="s">
        <v>46</v>
      </c>
    </row>
    <row r="12" spans="4:16">
      <c r="D12" s="23" t="s">
        <v>45</v>
      </c>
      <c r="G12"/>
      <c r="H12" s="15" t="s">
        <v>42</v>
      </c>
      <c r="I12" s="15">
        <v>2021</v>
      </c>
      <c r="J12" s="15" t="s">
        <v>16</v>
      </c>
      <c r="L12" s="27">
        <f t="shared" ref="L12:L21" si="0">0.06*366*10^9*0.0373/10^6/3</f>
        <v>273.036</v>
      </c>
      <c r="P12" s="2"/>
    </row>
    <row r="13" spans="4:16">
      <c r="D13" s="23" t="s">
        <v>45</v>
      </c>
      <c r="G13"/>
      <c r="H13" s="15" t="s">
        <v>42</v>
      </c>
      <c r="I13" s="15">
        <v>2022</v>
      </c>
      <c r="J13" s="15" t="s">
        <v>16</v>
      </c>
      <c r="L13" s="27">
        <f t="shared" si="0"/>
        <v>273.036</v>
      </c>
      <c r="P13" s="2"/>
    </row>
    <row r="14" spans="4:16">
      <c r="D14" s="23" t="s">
        <v>45</v>
      </c>
      <c r="G14"/>
      <c r="H14" s="15" t="s">
        <v>42</v>
      </c>
      <c r="I14" s="15">
        <v>2023</v>
      </c>
      <c r="J14" s="15" t="s">
        <v>16</v>
      </c>
      <c r="L14" s="27">
        <f t="shared" si="0"/>
        <v>273.036</v>
      </c>
      <c r="P14" s="2"/>
    </row>
    <row r="15" spans="4:12">
      <c r="D15" s="23" t="s">
        <v>45</v>
      </c>
      <c r="G15"/>
      <c r="H15" s="15" t="s">
        <v>42</v>
      </c>
      <c r="I15" s="15">
        <v>2024</v>
      </c>
      <c r="J15" s="15" t="s">
        <v>16</v>
      </c>
      <c r="L15" s="27">
        <f t="shared" si="0"/>
        <v>273.036</v>
      </c>
    </row>
    <row r="16" spans="4:12">
      <c r="D16" s="23" t="s">
        <v>45</v>
      </c>
      <c r="G16"/>
      <c r="H16" s="15" t="s">
        <v>42</v>
      </c>
      <c r="I16" s="15">
        <v>2025</v>
      </c>
      <c r="J16" s="15" t="s">
        <v>16</v>
      </c>
      <c r="L16" s="27">
        <f t="shared" si="0"/>
        <v>273.036</v>
      </c>
    </row>
    <row r="17" spans="4:12">
      <c r="D17" s="23" t="s">
        <v>45</v>
      </c>
      <c r="G17"/>
      <c r="H17" s="15" t="s">
        <v>42</v>
      </c>
      <c r="I17" s="15">
        <v>2026</v>
      </c>
      <c r="J17" s="15" t="s">
        <v>16</v>
      </c>
      <c r="L17" s="27">
        <f t="shared" si="0"/>
        <v>273.036</v>
      </c>
    </row>
    <row r="18" spans="4:12">
      <c r="D18" s="23" t="s">
        <v>45</v>
      </c>
      <c r="G18"/>
      <c r="H18" s="15" t="s">
        <v>42</v>
      </c>
      <c r="I18" s="15">
        <v>2027</v>
      </c>
      <c r="J18" s="15" t="s">
        <v>16</v>
      </c>
      <c r="L18" s="27">
        <f t="shared" si="0"/>
        <v>273.036</v>
      </c>
    </row>
    <row r="19" spans="4:12">
      <c r="D19" s="23" t="s">
        <v>45</v>
      </c>
      <c r="G19"/>
      <c r="H19" s="15" t="s">
        <v>42</v>
      </c>
      <c r="I19" s="15">
        <v>2028</v>
      </c>
      <c r="J19" s="15" t="s">
        <v>16</v>
      </c>
      <c r="L19" s="27">
        <f t="shared" si="0"/>
        <v>273.036</v>
      </c>
    </row>
    <row r="20" spans="4:12">
      <c r="D20" s="23" t="s">
        <v>45</v>
      </c>
      <c r="G20"/>
      <c r="H20" s="15" t="s">
        <v>42</v>
      </c>
      <c r="I20" s="15">
        <v>2029</v>
      </c>
      <c r="J20" s="15" t="s">
        <v>16</v>
      </c>
      <c r="L20" s="27">
        <f t="shared" si="0"/>
        <v>273.036</v>
      </c>
    </row>
    <row r="21" spans="4:12">
      <c r="D21" s="23" t="s">
        <v>45</v>
      </c>
      <c r="G21"/>
      <c r="H21" s="15" t="s">
        <v>42</v>
      </c>
      <c r="I21" s="15">
        <v>2030</v>
      </c>
      <c r="J21" s="15" t="s">
        <v>16</v>
      </c>
      <c r="L21" s="27">
        <f t="shared" si="0"/>
        <v>273.036</v>
      </c>
    </row>
    <row r="22" spans="4:12">
      <c r="D22" s="23" t="s">
        <v>45</v>
      </c>
      <c r="G22"/>
      <c r="H22" s="15" t="s">
        <v>42</v>
      </c>
      <c r="I22" s="15">
        <v>2031</v>
      </c>
      <c r="J22" s="15" t="s">
        <v>16</v>
      </c>
      <c r="L22" s="27">
        <f t="shared" ref="L22:L31" si="1">0.06*366*10^9*0.0373/10^6/3</f>
        <v>273.036</v>
      </c>
    </row>
    <row r="23" spans="4:12">
      <c r="D23" s="23" t="s">
        <v>45</v>
      </c>
      <c r="G23"/>
      <c r="H23" s="15" t="s">
        <v>42</v>
      </c>
      <c r="I23" s="15">
        <v>2032</v>
      </c>
      <c r="J23" s="15" t="s">
        <v>16</v>
      </c>
      <c r="L23" s="27">
        <f t="shared" si="1"/>
        <v>273.036</v>
      </c>
    </row>
    <row r="24" spans="4:12">
      <c r="D24" s="23" t="s">
        <v>45</v>
      </c>
      <c r="G24"/>
      <c r="H24" s="15" t="s">
        <v>42</v>
      </c>
      <c r="I24" s="15">
        <v>2033</v>
      </c>
      <c r="J24" s="15" t="s">
        <v>16</v>
      </c>
      <c r="L24" s="27">
        <f t="shared" si="1"/>
        <v>273.036</v>
      </c>
    </row>
    <row r="25" spans="4:12">
      <c r="D25" s="23" t="s">
        <v>45</v>
      </c>
      <c r="G25"/>
      <c r="H25" s="15" t="s">
        <v>42</v>
      </c>
      <c r="I25" s="15">
        <v>2034</v>
      </c>
      <c r="J25" s="15" t="s">
        <v>16</v>
      </c>
      <c r="L25" s="27">
        <f t="shared" si="1"/>
        <v>273.036</v>
      </c>
    </row>
    <row r="26" spans="4:12">
      <c r="D26" s="23" t="s">
        <v>45</v>
      </c>
      <c r="G26"/>
      <c r="H26" s="15" t="s">
        <v>42</v>
      </c>
      <c r="I26" s="15">
        <v>2035</v>
      </c>
      <c r="J26" s="15" t="s">
        <v>16</v>
      </c>
      <c r="L26" s="27">
        <f t="shared" si="1"/>
        <v>273.036</v>
      </c>
    </row>
    <row r="27" spans="4:12">
      <c r="D27" s="23" t="s">
        <v>45</v>
      </c>
      <c r="G27"/>
      <c r="H27" s="15" t="s">
        <v>42</v>
      </c>
      <c r="I27" s="15">
        <v>2036</v>
      </c>
      <c r="J27" s="15" t="s">
        <v>16</v>
      </c>
      <c r="L27" s="27">
        <f t="shared" si="1"/>
        <v>273.036</v>
      </c>
    </row>
    <row r="28" spans="4:12">
      <c r="D28" s="23" t="s">
        <v>45</v>
      </c>
      <c r="G28"/>
      <c r="H28" s="15" t="s">
        <v>42</v>
      </c>
      <c r="I28" s="15">
        <v>2037</v>
      </c>
      <c r="J28" s="15" t="s">
        <v>16</v>
      </c>
      <c r="L28" s="27">
        <f t="shared" si="1"/>
        <v>273.036</v>
      </c>
    </row>
    <row r="29" spans="4:12">
      <c r="D29" s="23" t="s">
        <v>45</v>
      </c>
      <c r="G29"/>
      <c r="H29" s="15" t="s">
        <v>42</v>
      </c>
      <c r="I29" s="15">
        <v>2038</v>
      </c>
      <c r="J29" s="15" t="s">
        <v>16</v>
      </c>
      <c r="L29" s="27">
        <f t="shared" si="1"/>
        <v>273.036</v>
      </c>
    </row>
    <row r="30" spans="4:12">
      <c r="D30" s="23" t="s">
        <v>45</v>
      </c>
      <c r="G30"/>
      <c r="H30" s="15" t="s">
        <v>42</v>
      </c>
      <c r="I30" s="15">
        <v>2039</v>
      </c>
      <c r="J30" s="15" t="s">
        <v>16</v>
      </c>
      <c r="L30" s="27">
        <f t="shared" si="1"/>
        <v>273.036</v>
      </c>
    </row>
    <row r="31" spans="4:12">
      <c r="D31" s="23" t="s">
        <v>45</v>
      </c>
      <c r="G31"/>
      <c r="H31" s="15" t="s">
        <v>42</v>
      </c>
      <c r="I31" s="15">
        <v>2040</v>
      </c>
      <c r="J31" s="15" t="s">
        <v>16</v>
      </c>
      <c r="L31" s="27">
        <f t="shared" si="1"/>
        <v>273.036</v>
      </c>
    </row>
    <row r="32" spans="4:12">
      <c r="D32" s="23" t="s">
        <v>45</v>
      </c>
      <c r="G32"/>
      <c r="H32" s="15" t="s">
        <v>42</v>
      </c>
      <c r="I32" s="15">
        <v>2041</v>
      </c>
      <c r="J32" s="15" t="s">
        <v>16</v>
      </c>
      <c r="L32" s="27">
        <f t="shared" ref="L32:L41" si="2">0.06*366*10^9*0.0373/10^6/3</f>
        <v>273.036</v>
      </c>
    </row>
    <row r="33" spans="4:12">
      <c r="D33" s="23" t="s">
        <v>45</v>
      </c>
      <c r="G33"/>
      <c r="H33" s="15" t="s">
        <v>42</v>
      </c>
      <c r="I33" s="15">
        <v>2042</v>
      </c>
      <c r="J33" s="15" t="s">
        <v>16</v>
      </c>
      <c r="L33" s="27">
        <f t="shared" si="2"/>
        <v>273.036</v>
      </c>
    </row>
    <row r="34" spans="4:12">
      <c r="D34" s="23" t="s">
        <v>45</v>
      </c>
      <c r="G34"/>
      <c r="H34" s="15" t="s">
        <v>42</v>
      </c>
      <c r="I34" s="15">
        <v>2043</v>
      </c>
      <c r="J34" s="15" t="s">
        <v>16</v>
      </c>
      <c r="L34" s="27">
        <f t="shared" si="2"/>
        <v>273.036</v>
      </c>
    </row>
    <row r="35" spans="4:12">
      <c r="D35" s="23" t="s">
        <v>45</v>
      </c>
      <c r="G35"/>
      <c r="H35" s="15" t="s">
        <v>42</v>
      </c>
      <c r="I35" s="15">
        <v>2044</v>
      </c>
      <c r="J35" s="15" t="s">
        <v>16</v>
      </c>
      <c r="L35" s="27">
        <f t="shared" si="2"/>
        <v>273.036</v>
      </c>
    </row>
    <row r="36" spans="4:12">
      <c r="D36" s="23" t="s">
        <v>45</v>
      </c>
      <c r="G36"/>
      <c r="H36" s="15" t="s">
        <v>42</v>
      </c>
      <c r="I36" s="15">
        <v>2045</v>
      </c>
      <c r="J36" s="15" t="s">
        <v>16</v>
      </c>
      <c r="L36" s="27">
        <f t="shared" si="2"/>
        <v>273.036</v>
      </c>
    </row>
    <row r="37" spans="4:12">
      <c r="D37" s="23" t="s">
        <v>45</v>
      </c>
      <c r="G37"/>
      <c r="H37" s="15" t="s">
        <v>42</v>
      </c>
      <c r="I37" s="15">
        <v>2046</v>
      </c>
      <c r="J37" s="15" t="s">
        <v>16</v>
      </c>
      <c r="L37" s="27">
        <f t="shared" si="2"/>
        <v>273.036</v>
      </c>
    </row>
    <row r="38" spans="4:12">
      <c r="D38" s="23" t="s">
        <v>45</v>
      </c>
      <c r="G38"/>
      <c r="H38" s="15" t="s">
        <v>42</v>
      </c>
      <c r="I38" s="15">
        <v>2047</v>
      </c>
      <c r="J38" s="15" t="s">
        <v>16</v>
      </c>
      <c r="L38" s="27">
        <f t="shared" si="2"/>
        <v>273.036</v>
      </c>
    </row>
    <row r="39" spans="4:12">
      <c r="D39" s="23" t="s">
        <v>45</v>
      </c>
      <c r="G39"/>
      <c r="H39" s="15" t="s">
        <v>42</v>
      </c>
      <c r="I39" s="15">
        <v>2048</v>
      </c>
      <c r="J39" s="15" t="s">
        <v>16</v>
      </c>
      <c r="L39" s="27">
        <f t="shared" si="2"/>
        <v>273.036</v>
      </c>
    </row>
    <row r="40" spans="4:12">
      <c r="D40" s="23" t="s">
        <v>45</v>
      </c>
      <c r="G40"/>
      <c r="H40" s="15" t="s">
        <v>42</v>
      </c>
      <c r="I40" s="15">
        <v>2049</v>
      </c>
      <c r="J40" s="15" t="s">
        <v>16</v>
      </c>
      <c r="L40" s="27">
        <f t="shared" si="2"/>
        <v>273.036</v>
      </c>
    </row>
    <row r="41" spans="4:12">
      <c r="D41" s="23" t="s">
        <v>45</v>
      </c>
      <c r="G41"/>
      <c r="H41" s="15" t="s">
        <v>42</v>
      </c>
      <c r="I41" s="15">
        <v>2050</v>
      </c>
      <c r="J41" s="15" t="s">
        <v>16</v>
      </c>
      <c r="L41" s="27">
        <f t="shared" si="2"/>
        <v>273.036</v>
      </c>
    </row>
    <row r="45" spans="14:14">
      <c r="N45" s="6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799951170384838"/>
  </sheetPr>
  <dimension ref="B4:S41"/>
  <sheetViews>
    <sheetView zoomScale="61" zoomScaleNormal="61" workbookViewId="0">
      <selection activeCell="O44" sqref="O44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  <col min="16" max="16" width="10" customWidth="1"/>
  </cols>
  <sheetData>
    <row r="4" spans="2:2">
      <c r="B4" s="16" t="s">
        <v>0</v>
      </c>
    </row>
    <row r="5" spans="2:2">
      <c r="B5" s="15" t="s">
        <v>1</v>
      </c>
    </row>
    <row r="9" spans="10:10">
      <c r="J9" s="15" t="s">
        <v>2</v>
      </c>
    </row>
    <row r="10" spans="2:19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47</v>
      </c>
      <c r="L10" s="15" t="s">
        <v>13</v>
      </c>
      <c r="O10" s="26"/>
      <c r="P10" t="s">
        <v>48</v>
      </c>
      <c r="S10" t="s">
        <v>49</v>
      </c>
    </row>
    <row r="11" spans="2:19">
      <c r="B11" s="15" t="s">
        <v>50</v>
      </c>
      <c r="D11" s="23" t="s">
        <v>51</v>
      </c>
      <c r="H11" s="4"/>
      <c r="I11" s="15">
        <v>2020</v>
      </c>
      <c r="J11" s="15" t="s">
        <v>16</v>
      </c>
      <c r="K11" s="15">
        <v>1</v>
      </c>
      <c r="L11" s="15">
        <f t="shared" ref="L11:L41" si="0">N11*1</f>
        <v>0</v>
      </c>
      <c r="N11" s="15">
        <f t="shared" ref="N11:N41" si="1">(P11)*-1000</f>
        <v>0</v>
      </c>
      <c r="O11" s="15">
        <v>0</v>
      </c>
      <c r="P11" s="14">
        <v>0</v>
      </c>
      <c r="S11" s="14">
        <v>-13.38768103</v>
      </c>
    </row>
    <row r="12" spans="4:19">
      <c r="D12" s="23" t="str">
        <f t="shared" ref="D12:D41" si="2">D11</f>
        <v>SINKCCU_Fake_DAC</v>
      </c>
      <c r="H12" s="4"/>
      <c r="I12" s="15">
        <v>2021</v>
      </c>
      <c r="J12" s="15" t="s">
        <v>16</v>
      </c>
      <c r="K12" s="15">
        <v>1</v>
      </c>
      <c r="L12" s="15">
        <f t="shared" si="0"/>
        <v>0</v>
      </c>
      <c r="N12" s="15">
        <f t="shared" si="1"/>
        <v>0</v>
      </c>
      <c r="O12" s="15">
        <v>0</v>
      </c>
      <c r="P12" s="14">
        <v>0</v>
      </c>
      <c r="S12" s="14">
        <v>-17.30257254</v>
      </c>
    </row>
    <row r="13" spans="4:19">
      <c r="D13" s="23" t="str">
        <f t="shared" si="2"/>
        <v>SINKCCU_Fake_DAC</v>
      </c>
      <c r="H13" s="4"/>
      <c r="I13" s="15">
        <v>2022</v>
      </c>
      <c r="J13" s="15" t="s">
        <v>16</v>
      </c>
      <c r="K13" s="15">
        <v>1</v>
      </c>
      <c r="L13" s="15">
        <f t="shared" si="0"/>
        <v>0</v>
      </c>
      <c r="N13" s="15">
        <f t="shared" si="1"/>
        <v>0</v>
      </c>
      <c r="O13" s="15">
        <v>0</v>
      </c>
      <c r="P13" s="14">
        <v>0</v>
      </c>
      <c r="S13" s="14">
        <v>-15.40632582</v>
      </c>
    </row>
    <row r="14" spans="4:19">
      <c r="D14" s="23" t="str">
        <f t="shared" si="2"/>
        <v>SINKCCU_Fake_DAC</v>
      </c>
      <c r="H14" s="4"/>
      <c r="I14" s="15">
        <v>2023</v>
      </c>
      <c r="J14" s="15" t="s">
        <v>16</v>
      </c>
      <c r="K14" s="15">
        <v>1</v>
      </c>
      <c r="L14" s="15">
        <f t="shared" si="0"/>
        <v>0</v>
      </c>
      <c r="N14" s="15">
        <f t="shared" si="1"/>
        <v>0</v>
      </c>
      <c r="O14" s="15">
        <f t="shared" ref="O14:O41" si="3">P14*-1000</f>
        <v>0</v>
      </c>
      <c r="P14" s="14">
        <v>0</v>
      </c>
      <c r="S14" s="14">
        <v>-15.04303509</v>
      </c>
    </row>
    <row r="15" spans="4:19">
      <c r="D15" s="23" t="str">
        <f t="shared" si="2"/>
        <v>SINKCCU_Fake_DAC</v>
      </c>
      <c r="H15" s="4"/>
      <c r="I15" s="15">
        <v>2024</v>
      </c>
      <c r="J15" s="15" t="s">
        <v>16</v>
      </c>
      <c r="K15" s="15">
        <v>1</v>
      </c>
      <c r="L15" s="15">
        <f t="shared" si="0"/>
        <v>0</v>
      </c>
      <c r="N15" s="15">
        <f t="shared" si="1"/>
        <v>0</v>
      </c>
      <c r="O15" s="15">
        <f t="shared" si="3"/>
        <v>0</v>
      </c>
      <c r="P15" s="14">
        <v>0</v>
      </c>
      <c r="S15" s="14">
        <v>-14.67974437</v>
      </c>
    </row>
    <row r="16" spans="4:19">
      <c r="D16" s="23" t="str">
        <f t="shared" si="2"/>
        <v>SINKCCU_Fake_DAC</v>
      </c>
      <c r="H16" s="4"/>
      <c r="I16" s="15">
        <v>2025</v>
      </c>
      <c r="J16" s="15" t="s">
        <v>16</v>
      </c>
      <c r="K16" s="15">
        <v>1</v>
      </c>
      <c r="L16" s="15">
        <f t="shared" si="0"/>
        <v>0</v>
      </c>
      <c r="N16" s="15">
        <f t="shared" si="1"/>
        <v>0</v>
      </c>
      <c r="O16" s="15">
        <f t="shared" si="3"/>
        <v>0</v>
      </c>
      <c r="P16" s="14">
        <v>0</v>
      </c>
      <c r="S16" s="14">
        <v>-14.31645364</v>
      </c>
    </row>
    <row r="17" spans="4:19">
      <c r="D17" s="23" t="str">
        <f t="shared" si="2"/>
        <v>SINKCCU_Fake_DAC</v>
      </c>
      <c r="H17" s="4"/>
      <c r="I17" s="15">
        <v>2026</v>
      </c>
      <c r="J17" s="15" t="s">
        <v>16</v>
      </c>
      <c r="K17" s="15">
        <v>1</v>
      </c>
      <c r="L17" s="15">
        <f t="shared" si="0"/>
        <v>0</v>
      </c>
      <c r="N17" s="15">
        <f t="shared" si="1"/>
        <v>0</v>
      </c>
      <c r="O17" s="15">
        <f t="shared" si="3"/>
        <v>0</v>
      </c>
      <c r="P17" s="14">
        <v>0</v>
      </c>
      <c r="S17" s="14">
        <v>-13.95316291</v>
      </c>
    </row>
    <row r="18" spans="4:19">
      <c r="D18" s="23" t="str">
        <f t="shared" si="2"/>
        <v>SINKCCU_Fake_DAC</v>
      </c>
      <c r="H18" s="4"/>
      <c r="I18" s="15">
        <v>2027</v>
      </c>
      <c r="J18" s="15" t="s">
        <v>16</v>
      </c>
      <c r="K18" s="15">
        <v>1</v>
      </c>
      <c r="L18" s="15">
        <f t="shared" si="0"/>
        <v>0</v>
      </c>
      <c r="N18" s="15">
        <f t="shared" si="1"/>
        <v>0</v>
      </c>
      <c r="O18" s="15">
        <f t="shared" si="3"/>
        <v>0</v>
      </c>
      <c r="P18" s="14">
        <v>0</v>
      </c>
      <c r="S18" s="14">
        <v>-13.58987218</v>
      </c>
    </row>
    <row r="19" spans="4:19">
      <c r="D19" s="23" t="str">
        <f t="shared" si="2"/>
        <v>SINKCCU_Fake_DAC</v>
      </c>
      <c r="H19" s="4"/>
      <c r="I19" s="15">
        <v>2028</v>
      </c>
      <c r="J19" s="15" t="s">
        <v>16</v>
      </c>
      <c r="K19" s="15">
        <v>1</v>
      </c>
      <c r="L19" s="15">
        <f t="shared" si="0"/>
        <v>0</v>
      </c>
      <c r="N19" s="15">
        <f t="shared" si="1"/>
        <v>0</v>
      </c>
      <c r="O19" s="15">
        <f t="shared" si="3"/>
        <v>0</v>
      </c>
      <c r="P19" s="14">
        <v>0</v>
      </c>
      <c r="S19" s="14">
        <v>-13.22658146</v>
      </c>
    </row>
    <row r="20" spans="4:19">
      <c r="D20" s="23" t="str">
        <f t="shared" si="2"/>
        <v>SINKCCU_Fake_DAC</v>
      </c>
      <c r="H20" s="4"/>
      <c r="I20" s="15">
        <v>2029</v>
      </c>
      <c r="J20" s="15" t="s">
        <v>16</v>
      </c>
      <c r="K20" s="15">
        <v>1</v>
      </c>
      <c r="L20" s="15">
        <f t="shared" si="0"/>
        <v>0</v>
      </c>
      <c r="N20" s="15">
        <f t="shared" si="1"/>
        <v>0</v>
      </c>
      <c r="O20" s="15">
        <f t="shared" si="3"/>
        <v>0</v>
      </c>
      <c r="P20" s="14">
        <v>0</v>
      </c>
      <c r="S20" s="14">
        <v>-12.86329073</v>
      </c>
    </row>
    <row r="21" spans="4:19">
      <c r="D21" s="23" t="str">
        <f t="shared" si="2"/>
        <v>SINKCCU_Fake_DAC</v>
      </c>
      <c r="H21" s="4"/>
      <c r="I21" s="15">
        <v>2030</v>
      </c>
      <c r="J21" s="15" t="s">
        <v>16</v>
      </c>
      <c r="K21" s="15">
        <v>1</v>
      </c>
      <c r="L21" s="15">
        <f t="shared" si="0"/>
        <v>0</v>
      </c>
      <c r="N21" s="15">
        <f t="shared" si="1"/>
        <v>0</v>
      </c>
      <c r="O21" s="15">
        <f t="shared" si="3"/>
        <v>0</v>
      </c>
      <c r="P21" s="14">
        <v>0</v>
      </c>
      <c r="S21" s="14">
        <v>-12.5</v>
      </c>
    </row>
    <row r="22" spans="4:19">
      <c r="D22" s="23" t="str">
        <f t="shared" si="2"/>
        <v>SINKCCU_Fake_DAC</v>
      </c>
      <c r="H22" s="4"/>
      <c r="I22" s="15">
        <v>2031</v>
      </c>
      <c r="J22" s="15" t="s">
        <v>16</v>
      </c>
      <c r="K22" s="15">
        <v>1</v>
      </c>
      <c r="L22" s="15">
        <f t="shared" si="0"/>
        <v>0</v>
      </c>
      <c r="N22" s="15">
        <f t="shared" si="1"/>
        <v>0</v>
      </c>
      <c r="O22" s="15">
        <f t="shared" si="3"/>
        <v>0</v>
      </c>
      <c r="P22" s="14">
        <v>0</v>
      </c>
      <c r="S22" s="14">
        <v>-12.5</v>
      </c>
    </row>
    <row r="23" spans="4:19">
      <c r="D23" s="23" t="str">
        <f t="shared" si="2"/>
        <v>SINKCCU_Fake_DAC</v>
      </c>
      <c r="H23" s="4"/>
      <c r="I23" s="15">
        <v>2032</v>
      </c>
      <c r="J23" s="15" t="s">
        <v>16</v>
      </c>
      <c r="K23" s="15">
        <v>1</v>
      </c>
      <c r="L23" s="15">
        <f t="shared" si="0"/>
        <v>0</v>
      </c>
      <c r="N23" s="15">
        <f t="shared" si="1"/>
        <v>0</v>
      </c>
      <c r="O23" s="15">
        <f t="shared" si="3"/>
        <v>0</v>
      </c>
      <c r="P23" s="14">
        <v>0</v>
      </c>
      <c r="S23" s="14">
        <v>-12.5</v>
      </c>
    </row>
    <row r="24" spans="4:19">
      <c r="D24" s="23" t="str">
        <f t="shared" si="2"/>
        <v>SINKCCU_Fake_DAC</v>
      </c>
      <c r="H24" s="4"/>
      <c r="I24" s="15">
        <v>2033</v>
      </c>
      <c r="J24" s="15" t="s">
        <v>16</v>
      </c>
      <c r="K24" s="15">
        <v>1</v>
      </c>
      <c r="L24" s="15">
        <f t="shared" si="0"/>
        <v>0</v>
      </c>
      <c r="N24" s="15">
        <f t="shared" si="1"/>
        <v>0</v>
      </c>
      <c r="O24" s="15">
        <f t="shared" si="3"/>
        <v>0</v>
      </c>
      <c r="P24" s="14">
        <v>0</v>
      </c>
      <c r="S24" s="14">
        <v>-12.5</v>
      </c>
    </row>
    <row r="25" spans="4:19">
      <c r="D25" s="23" t="str">
        <f t="shared" si="2"/>
        <v>SINKCCU_Fake_DAC</v>
      </c>
      <c r="H25" s="4"/>
      <c r="I25" s="15">
        <v>2034</v>
      </c>
      <c r="J25" s="15" t="s">
        <v>16</v>
      </c>
      <c r="K25" s="15">
        <v>1</v>
      </c>
      <c r="L25" s="15">
        <f t="shared" si="0"/>
        <v>0</v>
      </c>
      <c r="N25" s="15">
        <f t="shared" si="1"/>
        <v>0</v>
      </c>
      <c r="O25" s="15">
        <f t="shared" si="3"/>
        <v>0</v>
      </c>
      <c r="P25" s="14">
        <v>0</v>
      </c>
      <c r="S25" s="14">
        <v>-12.5</v>
      </c>
    </row>
    <row r="26" spans="4:19">
      <c r="D26" s="23" t="str">
        <f t="shared" si="2"/>
        <v>SINKCCU_Fake_DAC</v>
      </c>
      <c r="H26" s="4"/>
      <c r="I26" s="15">
        <v>2035</v>
      </c>
      <c r="J26" s="15" t="s">
        <v>16</v>
      </c>
      <c r="K26" s="15">
        <v>1</v>
      </c>
      <c r="L26" s="15">
        <f t="shared" si="0"/>
        <v>0</v>
      </c>
      <c r="N26" s="15">
        <f t="shared" si="1"/>
        <v>0</v>
      </c>
      <c r="O26" s="15">
        <f t="shared" si="3"/>
        <v>0</v>
      </c>
      <c r="P26" s="14">
        <v>0</v>
      </c>
      <c r="S26" s="14">
        <v>-12.5</v>
      </c>
    </row>
    <row r="27" spans="4:19">
      <c r="D27" s="23" t="str">
        <f t="shared" si="2"/>
        <v>SINKCCU_Fake_DAC</v>
      </c>
      <c r="H27" s="4"/>
      <c r="I27" s="15">
        <v>2036</v>
      </c>
      <c r="J27" s="15" t="s">
        <v>16</v>
      </c>
      <c r="K27" s="15">
        <v>1</v>
      </c>
      <c r="L27" s="15">
        <f t="shared" si="0"/>
        <v>0</v>
      </c>
      <c r="N27" s="15">
        <f t="shared" si="1"/>
        <v>0</v>
      </c>
      <c r="O27" s="15">
        <f t="shared" si="3"/>
        <v>0</v>
      </c>
      <c r="P27" s="14">
        <v>0</v>
      </c>
      <c r="S27" s="14">
        <v>-12.5</v>
      </c>
    </row>
    <row r="28" spans="4:19">
      <c r="D28" s="23" t="str">
        <f t="shared" si="2"/>
        <v>SINKCCU_Fake_DAC</v>
      </c>
      <c r="H28" s="4"/>
      <c r="I28" s="15">
        <v>2037</v>
      </c>
      <c r="J28" s="15" t="s">
        <v>16</v>
      </c>
      <c r="K28" s="15">
        <v>1</v>
      </c>
      <c r="L28" s="15">
        <f t="shared" si="0"/>
        <v>0</v>
      </c>
      <c r="N28" s="15">
        <f t="shared" si="1"/>
        <v>0</v>
      </c>
      <c r="O28" s="15">
        <f t="shared" si="3"/>
        <v>0</v>
      </c>
      <c r="P28" s="14">
        <v>0</v>
      </c>
      <c r="S28" s="14">
        <v>-12.5</v>
      </c>
    </row>
    <row r="29" spans="4:19">
      <c r="D29" s="23" t="str">
        <f t="shared" si="2"/>
        <v>SINKCCU_Fake_DAC</v>
      </c>
      <c r="H29" s="4"/>
      <c r="I29" s="15">
        <v>2038</v>
      </c>
      <c r="J29" s="15" t="s">
        <v>16</v>
      </c>
      <c r="K29" s="15">
        <v>1</v>
      </c>
      <c r="L29" s="15">
        <f t="shared" si="0"/>
        <v>0</v>
      </c>
      <c r="N29" s="15">
        <f t="shared" si="1"/>
        <v>0</v>
      </c>
      <c r="O29" s="15">
        <f t="shared" si="3"/>
        <v>0</v>
      </c>
      <c r="P29" s="14">
        <v>0</v>
      </c>
      <c r="S29" s="14">
        <v>-12.5</v>
      </c>
    </row>
    <row r="30" spans="4:19">
      <c r="D30" s="23" t="str">
        <f t="shared" si="2"/>
        <v>SINKCCU_Fake_DAC</v>
      </c>
      <c r="H30" s="4"/>
      <c r="I30" s="15">
        <v>2039</v>
      </c>
      <c r="J30" s="15" t="s">
        <v>16</v>
      </c>
      <c r="K30" s="15">
        <v>1</v>
      </c>
      <c r="L30" s="15">
        <f t="shared" si="0"/>
        <v>0</v>
      </c>
      <c r="N30" s="15">
        <f t="shared" si="1"/>
        <v>0</v>
      </c>
      <c r="O30" s="15">
        <f t="shared" si="3"/>
        <v>0</v>
      </c>
      <c r="P30" s="14">
        <v>0</v>
      </c>
      <c r="S30" s="14">
        <v>-12.5</v>
      </c>
    </row>
    <row r="31" spans="4:19">
      <c r="D31" s="23" t="str">
        <f t="shared" si="2"/>
        <v>SINKCCU_Fake_DAC</v>
      </c>
      <c r="H31" s="4"/>
      <c r="I31" s="15">
        <v>2040</v>
      </c>
      <c r="J31" s="15" t="s">
        <v>16</v>
      </c>
      <c r="K31" s="15">
        <v>1</v>
      </c>
      <c r="L31" s="15">
        <f t="shared" si="0"/>
        <v>0</v>
      </c>
      <c r="N31" s="15">
        <f t="shared" si="1"/>
        <v>0</v>
      </c>
      <c r="O31" s="15">
        <f t="shared" si="3"/>
        <v>0</v>
      </c>
      <c r="P31" s="14">
        <v>0</v>
      </c>
      <c r="S31" s="14">
        <v>-12.5</v>
      </c>
    </row>
    <row r="32" spans="4:19">
      <c r="D32" s="23" t="str">
        <f t="shared" si="2"/>
        <v>SINKCCU_Fake_DAC</v>
      </c>
      <c r="H32" s="4"/>
      <c r="I32" s="15">
        <v>2041</v>
      </c>
      <c r="J32" s="15" t="s">
        <v>16</v>
      </c>
      <c r="K32" s="15">
        <v>1</v>
      </c>
      <c r="L32" s="15">
        <f t="shared" si="0"/>
        <v>0</v>
      </c>
      <c r="N32" s="15">
        <f t="shared" si="1"/>
        <v>0</v>
      </c>
      <c r="O32" s="15">
        <f t="shared" si="3"/>
        <v>0</v>
      </c>
      <c r="P32" s="14">
        <v>0</v>
      </c>
      <c r="S32" s="14">
        <v>-12.5</v>
      </c>
    </row>
    <row r="33" spans="4:19">
      <c r="D33" s="23" t="str">
        <f t="shared" si="2"/>
        <v>SINKCCU_Fake_DAC</v>
      </c>
      <c r="H33" s="4"/>
      <c r="I33" s="15">
        <v>2042</v>
      </c>
      <c r="J33" s="15" t="s">
        <v>16</v>
      </c>
      <c r="K33" s="15">
        <v>1</v>
      </c>
      <c r="L33" s="15">
        <f t="shared" si="0"/>
        <v>0</v>
      </c>
      <c r="N33" s="15">
        <f t="shared" si="1"/>
        <v>0</v>
      </c>
      <c r="O33" s="15">
        <f t="shared" si="3"/>
        <v>0</v>
      </c>
      <c r="P33" s="14">
        <v>0</v>
      </c>
      <c r="S33" s="14">
        <v>-12.5</v>
      </c>
    </row>
    <row r="34" spans="4:19">
      <c r="D34" s="23" t="str">
        <f t="shared" si="2"/>
        <v>SINKCCU_Fake_DAC</v>
      </c>
      <c r="H34" s="4"/>
      <c r="I34" s="15">
        <v>2043</v>
      </c>
      <c r="J34" s="15" t="s">
        <v>16</v>
      </c>
      <c r="K34" s="15">
        <v>1</v>
      </c>
      <c r="L34" s="15">
        <f t="shared" si="0"/>
        <v>0</v>
      </c>
      <c r="N34" s="15">
        <f t="shared" si="1"/>
        <v>0</v>
      </c>
      <c r="O34" s="15">
        <f t="shared" si="3"/>
        <v>0</v>
      </c>
      <c r="P34" s="14">
        <v>0</v>
      </c>
      <c r="S34" s="14">
        <v>-12.5</v>
      </c>
    </row>
    <row r="35" spans="4:19">
      <c r="D35" s="23" t="str">
        <f t="shared" si="2"/>
        <v>SINKCCU_Fake_DAC</v>
      </c>
      <c r="H35" s="4"/>
      <c r="I35" s="15">
        <v>2044</v>
      </c>
      <c r="J35" s="15" t="s">
        <v>16</v>
      </c>
      <c r="K35" s="15">
        <v>1</v>
      </c>
      <c r="L35" s="15">
        <f t="shared" si="0"/>
        <v>0</v>
      </c>
      <c r="N35" s="15">
        <f t="shared" si="1"/>
        <v>0</v>
      </c>
      <c r="O35" s="15">
        <f t="shared" si="3"/>
        <v>0</v>
      </c>
      <c r="P35" s="14">
        <v>0</v>
      </c>
      <c r="S35" s="14">
        <v>-12.5</v>
      </c>
    </row>
    <row r="36" spans="4:19">
      <c r="D36" s="23" t="str">
        <f t="shared" si="2"/>
        <v>SINKCCU_Fake_DAC</v>
      </c>
      <c r="H36" s="4"/>
      <c r="I36" s="15">
        <v>2045</v>
      </c>
      <c r="J36" s="15" t="s">
        <v>16</v>
      </c>
      <c r="K36" s="15">
        <v>1</v>
      </c>
      <c r="L36" s="15">
        <f t="shared" si="0"/>
        <v>0</v>
      </c>
      <c r="N36" s="15">
        <f t="shared" si="1"/>
        <v>0</v>
      </c>
      <c r="O36" s="15">
        <f t="shared" si="3"/>
        <v>0</v>
      </c>
      <c r="P36" s="14">
        <v>0</v>
      </c>
      <c r="S36" s="14">
        <v>-12.5</v>
      </c>
    </row>
    <row r="37" spans="4:19">
      <c r="D37" s="23" t="str">
        <f t="shared" si="2"/>
        <v>SINKCCU_Fake_DAC</v>
      </c>
      <c r="H37" s="4"/>
      <c r="I37" s="15">
        <v>2046</v>
      </c>
      <c r="J37" s="15" t="s">
        <v>16</v>
      </c>
      <c r="K37" s="15">
        <v>1</v>
      </c>
      <c r="L37" s="15">
        <f t="shared" si="0"/>
        <v>0</v>
      </c>
      <c r="N37" s="15">
        <f t="shared" si="1"/>
        <v>0</v>
      </c>
      <c r="O37" s="15">
        <f t="shared" si="3"/>
        <v>0</v>
      </c>
      <c r="P37" s="14">
        <v>0</v>
      </c>
      <c r="S37" s="14">
        <v>-12.5</v>
      </c>
    </row>
    <row r="38" spans="4:19">
      <c r="D38" s="23" t="str">
        <f t="shared" si="2"/>
        <v>SINKCCU_Fake_DAC</v>
      </c>
      <c r="H38" s="4"/>
      <c r="I38" s="15">
        <v>2047</v>
      </c>
      <c r="J38" s="15" t="s">
        <v>16</v>
      </c>
      <c r="K38" s="15">
        <v>1</v>
      </c>
      <c r="L38" s="15">
        <f t="shared" si="0"/>
        <v>0</v>
      </c>
      <c r="N38" s="15">
        <f t="shared" si="1"/>
        <v>0</v>
      </c>
      <c r="O38" s="15">
        <f t="shared" si="3"/>
        <v>0</v>
      </c>
      <c r="P38" s="14">
        <v>0</v>
      </c>
      <c r="S38" s="14">
        <v>-12.5</v>
      </c>
    </row>
    <row r="39" spans="4:19">
      <c r="D39" s="23" t="str">
        <f t="shared" si="2"/>
        <v>SINKCCU_Fake_DAC</v>
      </c>
      <c r="H39" s="4"/>
      <c r="I39" s="15">
        <v>2048</v>
      </c>
      <c r="J39" s="15" t="s">
        <v>16</v>
      </c>
      <c r="K39" s="15">
        <v>1</v>
      </c>
      <c r="L39" s="15">
        <f t="shared" si="0"/>
        <v>0</v>
      </c>
      <c r="N39" s="15">
        <f t="shared" si="1"/>
        <v>0</v>
      </c>
      <c r="O39" s="15">
        <f t="shared" si="3"/>
        <v>0</v>
      </c>
      <c r="P39" s="14">
        <v>0</v>
      </c>
      <c r="S39" s="14">
        <v>-12.5</v>
      </c>
    </row>
    <row r="40" spans="4:19">
      <c r="D40" s="23" t="str">
        <f t="shared" si="2"/>
        <v>SINKCCU_Fake_DAC</v>
      </c>
      <c r="H40" s="4"/>
      <c r="I40" s="15">
        <v>2049</v>
      </c>
      <c r="J40" s="15" t="s">
        <v>16</v>
      </c>
      <c r="K40" s="15">
        <v>1</v>
      </c>
      <c r="L40" s="15">
        <f t="shared" si="0"/>
        <v>0</v>
      </c>
      <c r="N40" s="15">
        <f t="shared" si="1"/>
        <v>0</v>
      </c>
      <c r="O40" s="15">
        <f t="shared" si="3"/>
        <v>0</v>
      </c>
      <c r="P40" s="14">
        <v>0</v>
      </c>
      <c r="S40" s="14">
        <v>-12.5</v>
      </c>
    </row>
    <row r="41" spans="4:19">
      <c r="D41" s="23" t="str">
        <f t="shared" si="2"/>
        <v>SINKCCU_Fake_DAC</v>
      </c>
      <c r="H41" s="4"/>
      <c r="I41" s="15">
        <v>2050</v>
      </c>
      <c r="J41" s="15" t="s">
        <v>16</v>
      </c>
      <c r="K41" s="15">
        <v>1</v>
      </c>
      <c r="L41" s="15">
        <f t="shared" si="0"/>
        <v>0</v>
      </c>
      <c r="N41" s="15">
        <f t="shared" si="1"/>
        <v>0</v>
      </c>
      <c r="O41" s="15">
        <f t="shared" si="3"/>
        <v>0</v>
      </c>
      <c r="P41" s="14">
        <v>0</v>
      </c>
      <c r="S41" s="14">
        <v>-12.5</v>
      </c>
    </row>
  </sheetData>
  <pageMargins left="0.75" right="0.75" top="1" bottom="1" header="0.5" footer="0.5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799951170384838"/>
  </sheetPr>
  <dimension ref="B4:S41"/>
  <sheetViews>
    <sheetView zoomScale="61" zoomScaleNormal="61" workbookViewId="0">
      <selection activeCell="M22" sqref="M22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  <col min="16" max="16" width="10" customWidth="1"/>
  </cols>
  <sheetData>
    <row r="4" spans="2:2">
      <c r="B4" s="16" t="s">
        <v>0</v>
      </c>
    </row>
    <row r="5" spans="2:2">
      <c r="B5" s="15" t="s">
        <v>1</v>
      </c>
    </row>
    <row r="9" spans="10:10">
      <c r="J9" s="15" t="s">
        <v>2</v>
      </c>
    </row>
    <row r="10" spans="2:19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47</v>
      </c>
      <c r="L10" s="15" t="s">
        <v>13</v>
      </c>
      <c r="O10" s="26"/>
      <c r="P10" t="s">
        <v>48</v>
      </c>
      <c r="S10" t="s">
        <v>49</v>
      </c>
    </row>
    <row r="11" spans="2:19">
      <c r="B11" s="15" t="s">
        <v>52</v>
      </c>
      <c r="D11" s="23" t="s">
        <v>53</v>
      </c>
      <c r="H11" s="4"/>
      <c r="I11" s="15">
        <v>2020</v>
      </c>
      <c r="J11" s="15" t="s">
        <v>16</v>
      </c>
      <c r="K11" s="15">
        <v>1</v>
      </c>
      <c r="L11" s="15">
        <v>0</v>
      </c>
      <c r="N11" s="15">
        <f t="shared" ref="N11:N41" si="0">(P11+S11)*-1000</f>
        <v>13387.68103</v>
      </c>
      <c r="P11" s="14">
        <v>0</v>
      </c>
      <c r="S11" s="14">
        <v>-13.38768103</v>
      </c>
    </row>
    <row r="12" spans="4:19">
      <c r="D12" s="23" t="str">
        <f t="shared" ref="D12:D41" si="1">D11</f>
        <v>SINKCCS_FORESTRY</v>
      </c>
      <c r="H12" s="4"/>
      <c r="I12" s="15">
        <v>2021</v>
      </c>
      <c r="J12" s="15" t="s">
        <v>16</v>
      </c>
      <c r="K12" s="15">
        <v>1</v>
      </c>
      <c r="L12" s="15">
        <v>0</v>
      </c>
      <c r="N12" s="15">
        <f t="shared" si="0"/>
        <v>17302.57254</v>
      </c>
      <c r="O12" s="15"/>
      <c r="P12" s="14">
        <v>0</v>
      </c>
      <c r="S12" s="14">
        <v>-17.30257254</v>
      </c>
    </row>
    <row r="13" spans="4:19">
      <c r="D13" s="23" t="str">
        <f t="shared" si="1"/>
        <v>SINKCCS_FORESTRY</v>
      </c>
      <c r="H13" s="4"/>
      <c r="I13" s="15">
        <v>2022</v>
      </c>
      <c r="J13" s="15" t="s">
        <v>16</v>
      </c>
      <c r="K13" s="15">
        <v>1</v>
      </c>
      <c r="L13" s="15">
        <v>0</v>
      </c>
      <c r="N13" s="15">
        <f t="shared" si="0"/>
        <v>15406.32582</v>
      </c>
      <c r="O13" s="15"/>
      <c r="P13" s="14">
        <v>0</v>
      </c>
      <c r="S13" s="14">
        <v>-15.40632582</v>
      </c>
    </row>
    <row r="14" spans="4:19">
      <c r="D14" s="23" t="str">
        <f t="shared" si="1"/>
        <v>SINKCCS_FORESTRY</v>
      </c>
      <c r="H14" s="4"/>
      <c r="I14" s="15">
        <v>2023</v>
      </c>
      <c r="J14" s="15" t="s">
        <v>16</v>
      </c>
      <c r="K14" s="15">
        <v>1</v>
      </c>
      <c r="L14" s="15">
        <v>0</v>
      </c>
      <c r="N14" s="15">
        <f t="shared" si="0"/>
        <v>15043.03509</v>
      </c>
      <c r="O14" s="15"/>
      <c r="P14" s="14">
        <v>0</v>
      </c>
      <c r="S14" s="14">
        <v>-15.04303509</v>
      </c>
    </row>
    <row r="15" spans="4:19">
      <c r="D15" s="23" t="str">
        <f t="shared" si="1"/>
        <v>SINKCCS_FORESTRY</v>
      </c>
      <c r="H15" s="4"/>
      <c r="I15" s="15">
        <v>2024</v>
      </c>
      <c r="J15" s="15" t="s">
        <v>16</v>
      </c>
      <c r="K15" s="15">
        <v>1</v>
      </c>
      <c r="L15" s="15">
        <v>0</v>
      </c>
      <c r="N15" s="15">
        <f t="shared" si="0"/>
        <v>14679.74437</v>
      </c>
      <c r="O15" s="15"/>
      <c r="P15" s="14">
        <v>0</v>
      </c>
      <c r="S15" s="14">
        <v>-14.67974437</v>
      </c>
    </row>
    <row r="16" spans="4:19">
      <c r="D16" s="23" t="str">
        <f t="shared" si="1"/>
        <v>SINKCCS_FORESTRY</v>
      </c>
      <c r="H16" s="4"/>
      <c r="I16" s="15">
        <v>2025</v>
      </c>
      <c r="J16" s="15" t="s">
        <v>16</v>
      </c>
      <c r="K16" s="15">
        <v>1</v>
      </c>
      <c r="L16" s="15">
        <v>0</v>
      </c>
      <c r="N16" s="15">
        <f t="shared" si="0"/>
        <v>14316.45364</v>
      </c>
      <c r="O16" s="15"/>
      <c r="P16" s="14">
        <v>0</v>
      </c>
      <c r="S16" s="14">
        <v>-14.31645364</v>
      </c>
    </row>
    <row r="17" spans="4:19">
      <c r="D17" s="23" t="str">
        <f t="shared" si="1"/>
        <v>SINKCCS_FORESTRY</v>
      </c>
      <c r="H17" s="4"/>
      <c r="I17" s="15">
        <v>2026</v>
      </c>
      <c r="J17" s="15" t="s">
        <v>16</v>
      </c>
      <c r="K17" s="15">
        <v>1</v>
      </c>
      <c r="L17" s="15">
        <v>0</v>
      </c>
      <c r="N17" s="15">
        <f t="shared" si="0"/>
        <v>13953.16291</v>
      </c>
      <c r="O17" s="15"/>
      <c r="P17" s="14">
        <v>0</v>
      </c>
      <c r="S17" s="14">
        <v>-13.95316291</v>
      </c>
    </row>
    <row r="18" spans="4:19">
      <c r="D18" s="23" t="str">
        <f t="shared" si="1"/>
        <v>SINKCCS_FORESTRY</v>
      </c>
      <c r="H18" s="4"/>
      <c r="I18" s="15">
        <v>2027</v>
      </c>
      <c r="J18" s="15" t="s">
        <v>16</v>
      </c>
      <c r="K18" s="15">
        <v>1</v>
      </c>
      <c r="L18" s="15">
        <v>0</v>
      </c>
      <c r="N18" s="15">
        <f t="shared" si="0"/>
        <v>13589.87218</v>
      </c>
      <c r="O18" s="15"/>
      <c r="P18" s="14">
        <v>0</v>
      </c>
      <c r="S18" s="14">
        <v>-13.58987218</v>
      </c>
    </row>
    <row r="19" spans="4:19">
      <c r="D19" s="23" t="str">
        <f t="shared" si="1"/>
        <v>SINKCCS_FORESTRY</v>
      </c>
      <c r="H19" s="4"/>
      <c r="I19" s="15">
        <v>2028</v>
      </c>
      <c r="J19" s="15" t="s">
        <v>16</v>
      </c>
      <c r="K19" s="15">
        <v>1</v>
      </c>
      <c r="L19" s="15">
        <v>0</v>
      </c>
      <c r="N19" s="15">
        <f t="shared" si="0"/>
        <v>13226.58146</v>
      </c>
      <c r="O19" s="15"/>
      <c r="P19" s="14">
        <v>0</v>
      </c>
      <c r="S19" s="14">
        <v>-13.22658146</v>
      </c>
    </row>
    <row r="20" spans="4:19">
      <c r="D20" s="23" t="str">
        <f t="shared" si="1"/>
        <v>SINKCCS_FORESTRY</v>
      </c>
      <c r="H20" s="4"/>
      <c r="I20" s="15">
        <v>2029</v>
      </c>
      <c r="J20" s="15" t="s">
        <v>16</v>
      </c>
      <c r="K20" s="15">
        <v>1</v>
      </c>
      <c r="L20" s="15">
        <v>0</v>
      </c>
      <c r="N20" s="15">
        <f t="shared" si="0"/>
        <v>12863.29073</v>
      </c>
      <c r="O20" s="15"/>
      <c r="P20" s="14">
        <v>0</v>
      </c>
      <c r="S20" s="14">
        <v>-12.86329073</v>
      </c>
    </row>
    <row r="21" spans="4:19">
      <c r="D21" s="23" t="str">
        <f t="shared" si="1"/>
        <v>SINKCCS_FORESTRY</v>
      </c>
      <c r="H21" s="4"/>
      <c r="I21" s="15">
        <v>2030</v>
      </c>
      <c r="J21" s="15" t="s">
        <v>16</v>
      </c>
      <c r="K21" s="15">
        <v>1</v>
      </c>
      <c r="L21" s="15">
        <v>0</v>
      </c>
      <c r="N21" s="15">
        <f t="shared" si="0"/>
        <v>12500</v>
      </c>
      <c r="O21" s="15"/>
      <c r="P21" s="14">
        <v>0</v>
      </c>
      <c r="S21" s="14">
        <v>-12.5</v>
      </c>
    </row>
    <row r="22" spans="4:19">
      <c r="D22" s="23" t="str">
        <f t="shared" si="1"/>
        <v>SINKCCS_FORESTRY</v>
      </c>
      <c r="H22" s="4"/>
      <c r="I22" s="15">
        <v>2031</v>
      </c>
      <c r="J22" s="15" t="s">
        <v>16</v>
      </c>
      <c r="K22" s="15">
        <v>1</v>
      </c>
      <c r="L22" s="15">
        <v>0</v>
      </c>
      <c r="N22" s="15">
        <f t="shared" si="0"/>
        <v>12500</v>
      </c>
      <c r="O22" s="15"/>
      <c r="P22" s="14">
        <v>0</v>
      </c>
      <c r="S22" s="14">
        <v>-12.5</v>
      </c>
    </row>
    <row r="23" spans="4:19">
      <c r="D23" s="23" t="str">
        <f t="shared" si="1"/>
        <v>SINKCCS_FORESTRY</v>
      </c>
      <c r="H23" s="4"/>
      <c r="I23" s="15">
        <v>2032</v>
      </c>
      <c r="J23" s="15" t="s">
        <v>16</v>
      </c>
      <c r="K23" s="15">
        <v>1</v>
      </c>
      <c r="L23" s="15">
        <v>0</v>
      </c>
      <c r="N23" s="15">
        <f t="shared" si="0"/>
        <v>12500</v>
      </c>
      <c r="O23" s="15"/>
      <c r="P23" s="14">
        <v>0</v>
      </c>
      <c r="S23" s="14">
        <v>-12.5</v>
      </c>
    </row>
    <row r="24" spans="4:19">
      <c r="D24" s="23" t="str">
        <f t="shared" si="1"/>
        <v>SINKCCS_FORESTRY</v>
      </c>
      <c r="H24" s="4"/>
      <c r="I24" s="15">
        <v>2033</v>
      </c>
      <c r="J24" s="15" t="s">
        <v>16</v>
      </c>
      <c r="K24" s="15">
        <v>1</v>
      </c>
      <c r="L24" s="15">
        <v>0</v>
      </c>
      <c r="N24" s="15">
        <f t="shared" si="0"/>
        <v>12500</v>
      </c>
      <c r="O24" s="15"/>
      <c r="P24" s="14">
        <v>0</v>
      </c>
      <c r="S24" s="14">
        <v>-12.5</v>
      </c>
    </row>
    <row r="25" spans="4:19">
      <c r="D25" s="23" t="str">
        <f t="shared" si="1"/>
        <v>SINKCCS_FORESTRY</v>
      </c>
      <c r="H25" s="4"/>
      <c r="I25" s="15">
        <v>2034</v>
      </c>
      <c r="J25" s="15" t="s">
        <v>16</v>
      </c>
      <c r="K25" s="15">
        <v>1</v>
      </c>
      <c r="L25" s="15">
        <v>0</v>
      </c>
      <c r="N25" s="15">
        <f t="shared" si="0"/>
        <v>12500</v>
      </c>
      <c r="O25" s="15"/>
      <c r="P25" s="14">
        <v>0</v>
      </c>
      <c r="S25" s="14">
        <v>-12.5</v>
      </c>
    </row>
    <row r="26" spans="4:19">
      <c r="D26" s="23" t="str">
        <f t="shared" si="1"/>
        <v>SINKCCS_FORESTRY</v>
      </c>
      <c r="H26" s="4"/>
      <c r="I26" s="15">
        <v>2035</v>
      </c>
      <c r="J26" s="15" t="s">
        <v>16</v>
      </c>
      <c r="K26" s="15">
        <v>1</v>
      </c>
      <c r="L26" s="15">
        <v>0</v>
      </c>
      <c r="N26" s="15">
        <f t="shared" si="0"/>
        <v>12500</v>
      </c>
      <c r="O26" s="15"/>
      <c r="P26" s="14">
        <v>0</v>
      </c>
      <c r="S26" s="14">
        <v>-12.5</v>
      </c>
    </row>
    <row r="27" spans="4:19">
      <c r="D27" s="23" t="str">
        <f t="shared" si="1"/>
        <v>SINKCCS_FORESTRY</v>
      </c>
      <c r="H27" s="4"/>
      <c r="I27" s="15">
        <v>2036</v>
      </c>
      <c r="J27" s="15" t="s">
        <v>16</v>
      </c>
      <c r="K27" s="15">
        <v>1</v>
      </c>
      <c r="L27" s="15">
        <v>0</v>
      </c>
      <c r="N27" s="15">
        <f t="shared" si="0"/>
        <v>12500</v>
      </c>
      <c r="O27" s="15"/>
      <c r="P27" s="14">
        <v>0</v>
      </c>
      <c r="S27" s="14">
        <v>-12.5</v>
      </c>
    </row>
    <row r="28" spans="4:19">
      <c r="D28" s="23" t="str">
        <f t="shared" si="1"/>
        <v>SINKCCS_FORESTRY</v>
      </c>
      <c r="H28" s="4"/>
      <c r="I28" s="15">
        <v>2037</v>
      </c>
      <c r="J28" s="15" t="s">
        <v>16</v>
      </c>
      <c r="K28" s="15">
        <v>1</v>
      </c>
      <c r="L28" s="15">
        <v>0</v>
      </c>
      <c r="N28" s="15">
        <f t="shared" si="0"/>
        <v>12500</v>
      </c>
      <c r="O28" s="15"/>
      <c r="P28" s="14">
        <v>0</v>
      </c>
      <c r="S28" s="14">
        <v>-12.5</v>
      </c>
    </row>
    <row r="29" spans="4:19">
      <c r="D29" s="23" t="str">
        <f t="shared" si="1"/>
        <v>SINKCCS_FORESTRY</v>
      </c>
      <c r="H29" s="4"/>
      <c r="I29" s="15">
        <v>2038</v>
      </c>
      <c r="J29" s="15" t="s">
        <v>16</v>
      </c>
      <c r="K29" s="15">
        <v>1</v>
      </c>
      <c r="L29" s="15">
        <v>0</v>
      </c>
      <c r="N29" s="15">
        <f t="shared" si="0"/>
        <v>12500</v>
      </c>
      <c r="O29" s="15"/>
      <c r="P29" s="14">
        <v>0</v>
      </c>
      <c r="S29" s="14">
        <v>-12.5</v>
      </c>
    </row>
    <row r="30" spans="4:19">
      <c r="D30" s="23" t="str">
        <f t="shared" si="1"/>
        <v>SINKCCS_FORESTRY</v>
      </c>
      <c r="H30" s="4"/>
      <c r="I30" s="15">
        <v>2039</v>
      </c>
      <c r="J30" s="15" t="s">
        <v>16</v>
      </c>
      <c r="K30" s="15">
        <v>1</v>
      </c>
      <c r="L30" s="15">
        <v>0</v>
      </c>
      <c r="N30" s="15">
        <f t="shared" si="0"/>
        <v>12500</v>
      </c>
      <c r="O30" s="15"/>
      <c r="P30" s="14">
        <v>0</v>
      </c>
      <c r="S30" s="14">
        <v>-12.5</v>
      </c>
    </row>
    <row r="31" spans="4:19">
      <c r="D31" s="23" t="str">
        <f t="shared" si="1"/>
        <v>SINKCCS_FORESTRY</v>
      </c>
      <c r="H31" s="4"/>
      <c r="I31" s="15">
        <v>2040</v>
      </c>
      <c r="J31" s="15" t="s">
        <v>16</v>
      </c>
      <c r="K31" s="15">
        <v>1</v>
      </c>
      <c r="L31" s="15">
        <v>0</v>
      </c>
      <c r="N31" s="15">
        <f t="shared" si="0"/>
        <v>12500</v>
      </c>
      <c r="O31" s="15"/>
      <c r="P31" s="14">
        <v>0</v>
      </c>
      <c r="S31" s="14">
        <v>-12.5</v>
      </c>
    </row>
    <row r="32" spans="4:19">
      <c r="D32" s="23" t="str">
        <f t="shared" si="1"/>
        <v>SINKCCS_FORESTRY</v>
      </c>
      <c r="H32" s="4"/>
      <c r="I32" s="15">
        <v>2041</v>
      </c>
      <c r="J32" s="15" t="s">
        <v>16</v>
      </c>
      <c r="K32" s="15">
        <v>1</v>
      </c>
      <c r="L32" s="15">
        <v>0</v>
      </c>
      <c r="N32" s="15">
        <f t="shared" si="0"/>
        <v>12500</v>
      </c>
      <c r="O32" s="15"/>
      <c r="P32" s="14">
        <v>0</v>
      </c>
      <c r="S32" s="14">
        <v>-12.5</v>
      </c>
    </row>
    <row r="33" spans="4:19">
      <c r="D33" s="23" t="str">
        <f t="shared" si="1"/>
        <v>SINKCCS_FORESTRY</v>
      </c>
      <c r="H33" s="4"/>
      <c r="I33" s="15">
        <v>2042</v>
      </c>
      <c r="J33" s="15" t="s">
        <v>16</v>
      </c>
      <c r="K33" s="15">
        <v>1</v>
      </c>
      <c r="L33" s="15">
        <v>0</v>
      </c>
      <c r="N33" s="15">
        <f t="shared" si="0"/>
        <v>12500</v>
      </c>
      <c r="O33" s="15"/>
      <c r="P33" s="14">
        <v>0</v>
      </c>
      <c r="S33" s="14">
        <v>-12.5</v>
      </c>
    </row>
    <row r="34" spans="4:19">
      <c r="D34" s="23" t="str">
        <f t="shared" si="1"/>
        <v>SINKCCS_FORESTRY</v>
      </c>
      <c r="H34" s="4"/>
      <c r="I34" s="15">
        <v>2043</v>
      </c>
      <c r="J34" s="15" t="s">
        <v>16</v>
      </c>
      <c r="K34" s="15">
        <v>1</v>
      </c>
      <c r="L34" s="15">
        <v>0</v>
      </c>
      <c r="N34" s="15">
        <f t="shared" si="0"/>
        <v>12500</v>
      </c>
      <c r="O34" s="15"/>
      <c r="P34" s="14">
        <v>0</v>
      </c>
      <c r="S34" s="14">
        <v>-12.5</v>
      </c>
    </row>
    <row r="35" spans="4:19">
      <c r="D35" s="23" t="str">
        <f t="shared" si="1"/>
        <v>SINKCCS_FORESTRY</v>
      </c>
      <c r="H35" s="4"/>
      <c r="I35" s="15">
        <v>2044</v>
      </c>
      <c r="J35" s="15" t="s">
        <v>16</v>
      </c>
      <c r="K35" s="15">
        <v>1</v>
      </c>
      <c r="L35" s="15">
        <v>0</v>
      </c>
      <c r="N35" s="15">
        <f t="shared" si="0"/>
        <v>12500</v>
      </c>
      <c r="O35" s="15"/>
      <c r="P35" s="14">
        <v>0</v>
      </c>
      <c r="S35" s="14">
        <v>-12.5</v>
      </c>
    </row>
    <row r="36" spans="4:19">
      <c r="D36" s="23" t="str">
        <f t="shared" si="1"/>
        <v>SINKCCS_FORESTRY</v>
      </c>
      <c r="H36" s="4"/>
      <c r="I36" s="15">
        <v>2045</v>
      </c>
      <c r="J36" s="15" t="s">
        <v>16</v>
      </c>
      <c r="K36" s="15">
        <v>1</v>
      </c>
      <c r="L36" s="15">
        <v>0</v>
      </c>
      <c r="N36" s="15">
        <f t="shared" si="0"/>
        <v>12500</v>
      </c>
      <c r="O36" s="15"/>
      <c r="P36" s="14">
        <v>0</v>
      </c>
      <c r="S36" s="14">
        <v>-12.5</v>
      </c>
    </row>
    <row r="37" spans="4:19">
      <c r="D37" s="23" t="str">
        <f t="shared" si="1"/>
        <v>SINKCCS_FORESTRY</v>
      </c>
      <c r="H37" s="4"/>
      <c r="I37" s="15">
        <v>2046</v>
      </c>
      <c r="J37" s="15" t="s">
        <v>16</v>
      </c>
      <c r="K37" s="15">
        <v>1</v>
      </c>
      <c r="L37" s="15">
        <v>0</v>
      </c>
      <c r="N37" s="15">
        <f t="shared" si="0"/>
        <v>12500</v>
      </c>
      <c r="O37" s="15"/>
      <c r="P37" s="14">
        <v>0</v>
      </c>
      <c r="S37" s="14">
        <v>-12.5</v>
      </c>
    </row>
    <row r="38" spans="4:19">
      <c r="D38" s="23" t="str">
        <f t="shared" si="1"/>
        <v>SINKCCS_FORESTRY</v>
      </c>
      <c r="H38" s="4"/>
      <c r="I38" s="15">
        <v>2047</v>
      </c>
      <c r="J38" s="15" t="s">
        <v>16</v>
      </c>
      <c r="K38" s="15">
        <v>1</v>
      </c>
      <c r="L38" s="15">
        <v>0</v>
      </c>
      <c r="N38" s="15">
        <f t="shared" si="0"/>
        <v>12500</v>
      </c>
      <c r="O38" s="15"/>
      <c r="P38" s="14">
        <v>0</v>
      </c>
      <c r="S38" s="14">
        <v>-12.5</v>
      </c>
    </row>
    <row r="39" spans="4:19">
      <c r="D39" s="23" t="str">
        <f t="shared" si="1"/>
        <v>SINKCCS_FORESTRY</v>
      </c>
      <c r="H39" s="4"/>
      <c r="I39" s="15">
        <v>2048</v>
      </c>
      <c r="J39" s="15" t="s">
        <v>16</v>
      </c>
      <c r="K39" s="15">
        <v>1</v>
      </c>
      <c r="L39" s="15">
        <v>0</v>
      </c>
      <c r="N39" s="15">
        <f t="shared" si="0"/>
        <v>12500</v>
      </c>
      <c r="O39" s="15"/>
      <c r="P39" s="14">
        <v>0</v>
      </c>
      <c r="S39" s="14">
        <v>-12.5</v>
      </c>
    </row>
    <row r="40" spans="4:19">
      <c r="D40" s="23" t="str">
        <f t="shared" si="1"/>
        <v>SINKCCS_FORESTRY</v>
      </c>
      <c r="H40" s="4"/>
      <c r="I40" s="15">
        <v>2049</v>
      </c>
      <c r="J40" s="15" t="s">
        <v>16</v>
      </c>
      <c r="K40" s="15">
        <v>1</v>
      </c>
      <c r="L40" s="15">
        <v>0</v>
      </c>
      <c r="N40" s="15">
        <f t="shared" si="0"/>
        <v>12500</v>
      </c>
      <c r="O40" s="15"/>
      <c r="P40" s="14">
        <v>0</v>
      </c>
      <c r="S40" s="14">
        <v>-12.5</v>
      </c>
    </row>
    <row r="41" spans="4:19">
      <c r="D41" s="23" t="str">
        <f t="shared" si="1"/>
        <v>SINKCCS_FORESTRY</v>
      </c>
      <c r="H41" s="4"/>
      <c r="I41" s="15">
        <v>2050</v>
      </c>
      <c r="J41" s="15" t="s">
        <v>16</v>
      </c>
      <c r="K41" s="15">
        <v>1</v>
      </c>
      <c r="L41" s="15">
        <v>0</v>
      </c>
      <c r="N41" s="15">
        <f t="shared" si="0"/>
        <v>12500</v>
      </c>
      <c r="O41" s="15"/>
      <c r="P41" s="14">
        <v>0</v>
      </c>
      <c r="S41" s="14">
        <v>-12.5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951170384838"/>
  </sheetPr>
  <dimension ref="A4:L164"/>
  <sheetViews>
    <sheetView workbookViewId="0">
      <selection activeCell="G170" sqref="G170"/>
    </sheetView>
  </sheetViews>
  <sheetFormatPr defaultColWidth="8.72727272727273" defaultRowHeight="14.5"/>
  <cols>
    <col min="2" max="6" width="8.72727272727273" style="15"/>
    <col min="7" max="7" width="23.2727272727273" style="15" customWidth="1"/>
    <col min="8" max="10" width="8.72727272727273" style="15"/>
    <col min="11" max="11" width="11.5454545454545" style="15" customWidth="1"/>
    <col min="12" max="12" width="12.8181818181818" style="15"/>
  </cols>
  <sheetData>
    <row r="4" spans="1:2">
      <c r="A4" s="16"/>
      <c r="B4" s="16" t="s">
        <v>0</v>
      </c>
    </row>
    <row r="5" spans="1:2">
      <c r="A5" s="15"/>
      <c r="B5" s="15" t="s">
        <v>1</v>
      </c>
    </row>
    <row r="9" spans="7:7">
      <c r="G9" s="15" t="s">
        <v>2</v>
      </c>
    </row>
    <row r="10" spans="2:12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</row>
    <row r="11" spans="2:12">
      <c r="B11" s="15" t="s">
        <v>54</v>
      </c>
      <c r="G11" s="23" t="s">
        <v>55</v>
      </c>
      <c r="H11" s="4"/>
      <c r="I11" s="15">
        <v>2020</v>
      </c>
      <c r="J11" s="15" t="s">
        <v>16</v>
      </c>
      <c r="K11" s="15">
        <v>1</v>
      </c>
      <c r="L11" s="15">
        <f t="shared" ref="L11:L74" si="0">N11*-1000</f>
        <v>0</v>
      </c>
    </row>
    <row r="12" spans="7:12">
      <c r="G12" s="15" t="str">
        <f t="shared" ref="G12:G41" si="1">G11</f>
        <v>SNKCO2NN</v>
      </c>
      <c r="H12" s="4"/>
      <c r="I12" s="15">
        <v>2021</v>
      </c>
      <c r="J12" s="15" t="s">
        <v>16</v>
      </c>
      <c r="K12" s="15">
        <v>1</v>
      </c>
      <c r="L12" s="15">
        <f t="shared" si="0"/>
        <v>0</v>
      </c>
    </row>
    <row r="13" spans="7:12">
      <c r="G13" s="15" t="str">
        <f t="shared" si="1"/>
        <v>SNKCO2NN</v>
      </c>
      <c r="H13" s="4"/>
      <c r="I13" s="15">
        <v>2022</v>
      </c>
      <c r="J13" s="15" t="s">
        <v>16</v>
      </c>
      <c r="K13" s="15">
        <v>1</v>
      </c>
      <c r="L13" s="15">
        <f t="shared" si="0"/>
        <v>0</v>
      </c>
    </row>
    <row r="14" spans="7:12">
      <c r="G14" s="15" t="str">
        <f t="shared" si="1"/>
        <v>SNKCO2NN</v>
      </c>
      <c r="H14" s="4"/>
      <c r="I14" s="15">
        <v>2023</v>
      </c>
      <c r="J14" s="15" t="s">
        <v>16</v>
      </c>
      <c r="K14" s="15">
        <v>1</v>
      </c>
      <c r="L14" s="15">
        <f t="shared" si="0"/>
        <v>0</v>
      </c>
    </row>
    <row r="15" spans="7:12">
      <c r="G15" s="15" t="str">
        <f t="shared" si="1"/>
        <v>SNKCO2NN</v>
      </c>
      <c r="H15" s="4"/>
      <c r="I15" s="15">
        <v>2024</v>
      </c>
      <c r="J15" s="15" t="s">
        <v>16</v>
      </c>
      <c r="K15" s="15">
        <v>1</v>
      </c>
      <c r="L15" s="15">
        <f t="shared" si="0"/>
        <v>0</v>
      </c>
    </row>
    <row r="16" spans="7:12">
      <c r="G16" s="15" t="str">
        <f t="shared" si="1"/>
        <v>SNKCO2NN</v>
      </c>
      <c r="H16" s="4"/>
      <c r="I16" s="15">
        <v>2025</v>
      </c>
      <c r="J16" s="15" t="s">
        <v>16</v>
      </c>
      <c r="K16" s="15">
        <v>1</v>
      </c>
      <c r="L16" s="15">
        <f t="shared" si="0"/>
        <v>0</v>
      </c>
    </row>
    <row r="17" spans="7:12">
      <c r="G17" s="15" t="str">
        <f t="shared" si="1"/>
        <v>SNKCO2NN</v>
      </c>
      <c r="H17" s="4"/>
      <c r="I17" s="15">
        <v>2026</v>
      </c>
      <c r="J17" s="15" t="s">
        <v>16</v>
      </c>
      <c r="K17" s="15">
        <v>1</v>
      </c>
      <c r="L17" s="15">
        <f t="shared" si="0"/>
        <v>0</v>
      </c>
    </row>
    <row r="18" spans="7:12">
      <c r="G18" s="15" t="str">
        <f t="shared" si="1"/>
        <v>SNKCO2NN</v>
      </c>
      <c r="H18" s="4"/>
      <c r="I18" s="15">
        <v>2027</v>
      </c>
      <c r="J18" s="15" t="s">
        <v>16</v>
      </c>
      <c r="K18" s="15">
        <v>1</v>
      </c>
      <c r="L18" s="15">
        <f t="shared" si="0"/>
        <v>0</v>
      </c>
    </row>
    <row r="19" spans="7:12">
      <c r="G19" s="15" t="str">
        <f t="shared" si="1"/>
        <v>SNKCO2NN</v>
      </c>
      <c r="H19" s="4"/>
      <c r="I19" s="15">
        <v>2028</v>
      </c>
      <c r="J19" s="15" t="s">
        <v>16</v>
      </c>
      <c r="K19" s="15">
        <v>1</v>
      </c>
      <c r="L19" s="15">
        <f t="shared" si="0"/>
        <v>0</v>
      </c>
    </row>
    <row r="20" spans="7:12">
      <c r="G20" s="15" t="str">
        <f t="shared" si="1"/>
        <v>SNKCO2NN</v>
      </c>
      <c r="H20" s="4"/>
      <c r="I20" s="15">
        <v>2029</v>
      </c>
      <c r="J20" s="15" t="s">
        <v>16</v>
      </c>
      <c r="K20" s="15">
        <v>1</v>
      </c>
      <c r="L20" s="15">
        <f t="shared" si="0"/>
        <v>0</v>
      </c>
    </row>
    <row r="21" spans="7:12">
      <c r="G21" s="15" t="str">
        <f t="shared" si="1"/>
        <v>SNKCO2NN</v>
      </c>
      <c r="H21" s="4"/>
      <c r="I21" s="15">
        <v>2030</v>
      </c>
      <c r="J21" s="15" t="s">
        <v>16</v>
      </c>
      <c r="K21" s="15">
        <v>1</v>
      </c>
      <c r="L21" s="15">
        <f t="shared" si="0"/>
        <v>0</v>
      </c>
    </row>
    <row r="22" spans="7:12">
      <c r="G22" s="15" t="str">
        <f t="shared" si="1"/>
        <v>SNKCO2NN</v>
      </c>
      <c r="H22" s="4"/>
      <c r="I22" s="15">
        <v>2031</v>
      </c>
      <c r="J22" s="15" t="s">
        <v>16</v>
      </c>
      <c r="K22" s="15">
        <v>1</v>
      </c>
      <c r="L22" s="15">
        <f t="shared" si="0"/>
        <v>0</v>
      </c>
    </row>
    <row r="23" spans="7:12">
      <c r="G23" s="15" t="str">
        <f t="shared" si="1"/>
        <v>SNKCO2NN</v>
      </c>
      <c r="H23" s="4"/>
      <c r="I23" s="15">
        <v>2032</v>
      </c>
      <c r="J23" s="15" t="s">
        <v>16</v>
      </c>
      <c r="K23" s="15">
        <v>1</v>
      </c>
      <c r="L23" s="15">
        <f t="shared" si="0"/>
        <v>0</v>
      </c>
    </row>
    <row r="24" spans="7:12">
      <c r="G24" s="15" t="str">
        <f t="shared" si="1"/>
        <v>SNKCO2NN</v>
      </c>
      <c r="H24" s="4"/>
      <c r="I24" s="15">
        <v>2033</v>
      </c>
      <c r="J24" s="15" t="s">
        <v>16</v>
      </c>
      <c r="K24" s="15">
        <v>1</v>
      </c>
      <c r="L24" s="15">
        <f t="shared" si="0"/>
        <v>0</v>
      </c>
    </row>
    <row r="25" spans="7:12">
      <c r="G25" s="15" t="str">
        <f t="shared" si="1"/>
        <v>SNKCO2NN</v>
      </c>
      <c r="H25" s="4"/>
      <c r="I25" s="15">
        <v>2034</v>
      </c>
      <c r="J25" s="15" t="s">
        <v>16</v>
      </c>
      <c r="K25" s="15">
        <v>1</v>
      </c>
      <c r="L25" s="15">
        <f t="shared" si="0"/>
        <v>0</v>
      </c>
    </row>
    <row r="26" spans="7:12">
      <c r="G26" s="15" t="str">
        <f t="shared" si="1"/>
        <v>SNKCO2NN</v>
      </c>
      <c r="H26" s="4"/>
      <c r="I26" s="15">
        <v>2035</v>
      </c>
      <c r="J26" s="15" t="s">
        <v>16</v>
      </c>
      <c r="K26" s="15">
        <v>1</v>
      </c>
      <c r="L26" s="15">
        <f t="shared" si="0"/>
        <v>0</v>
      </c>
    </row>
    <row r="27" spans="7:12">
      <c r="G27" s="15" t="str">
        <f t="shared" si="1"/>
        <v>SNKCO2NN</v>
      </c>
      <c r="H27" s="4"/>
      <c r="I27" s="15">
        <v>2036</v>
      </c>
      <c r="J27" s="15" t="s">
        <v>16</v>
      </c>
      <c r="K27" s="15">
        <v>1</v>
      </c>
      <c r="L27" s="15">
        <f t="shared" si="0"/>
        <v>0</v>
      </c>
    </row>
    <row r="28" spans="7:12">
      <c r="G28" s="15" t="str">
        <f t="shared" si="1"/>
        <v>SNKCO2NN</v>
      </c>
      <c r="H28" s="4"/>
      <c r="I28" s="15">
        <v>2037</v>
      </c>
      <c r="J28" s="15" t="s">
        <v>16</v>
      </c>
      <c r="K28" s="15">
        <v>1</v>
      </c>
      <c r="L28" s="15">
        <f t="shared" si="0"/>
        <v>0</v>
      </c>
    </row>
    <row r="29" spans="7:12">
      <c r="G29" s="15" t="str">
        <f t="shared" si="1"/>
        <v>SNKCO2NN</v>
      </c>
      <c r="H29" s="4"/>
      <c r="I29" s="15">
        <v>2038</v>
      </c>
      <c r="J29" s="15" t="s">
        <v>16</v>
      </c>
      <c r="K29" s="15">
        <v>1</v>
      </c>
      <c r="L29" s="15">
        <f t="shared" si="0"/>
        <v>0</v>
      </c>
    </row>
    <row r="30" spans="7:12">
      <c r="G30" s="15" t="str">
        <f t="shared" si="1"/>
        <v>SNKCO2NN</v>
      </c>
      <c r="H30" s="4"/>
      <c r="I30" s="15">
        <v>2039</v>
      </c>
      <c r="J30" s="15" t="s">
        <v>16</v>
      </c>
      <c r="K30" s="15">
        <v>1</v>
      </c>
      <c r="L30" s="15">
        <f t="shared" si="0"/>
        <v>0</v>
      </c>
    </row>
    <row r="31" spans="7:12">
      <c r="G31" s="15" t="str">
        <f t="shared" si="1"/>
        <v>SNKCO2NN</v>
      </c>
      <c r="H31" s="4"/>
      <c r="I31" s="15">
        <v>2040</v>
      </c>
      <c r="J31" s="15" t="s">
        <v>16</v>
      </c>
      <c r="K31" s="15">
        <v>1</v>
      </c>
      <c r="L31" s="15">
        <f t="shared" si="0"/>
        <v>0</v>
      </c>
    </row>
    <row r="32" spans="7:12">
      <c r="G32" s="15" t="str">
        <f t="shared" si="1"/>
        <v>SNKCO2NN</v>
      </c>
      <c r="H32" s="4"/>
      <c r="I32" s="15">
        <v>2041</v>
      </c>
      <c r="J32" s="15" t="s">
        <v>16</v>
      </c>
      <c r="K32" s="15">
        <v>1</v>
      </c>
      <c r="L32" s="15">
        <f t="shared" si="0"/>
        <v>0</v>
      </c>
    </row>
    <row r="33" spans="7:12">
      <c r="G33" s="15" t="str">
        <f t="shared" si="1"/>
        <v>SNKCO2NN</v>
      </c>
      <c r="H33" s="4"/>
      <c r="I33" s="15">
        <v>2042</v>
      </c>
      <c r="J33" s="15" t="s">
        <v>16</v>
      </c>
      <c r="K33" s="15">
        <v>1</v>
      </c>
      <c r="L33" s="15">
        <f t="shared" si="0"/>
        <v>0</v>
      </c>
    </row>
    <row r="34" spans="7:12">
      <c r="G34" s="15" t="str">
        <f t="shared" si="1"/>
        <v>SNKCO2NN</v>
      </c>
      <c r="H34" s="4"/>
      <c r="I34" s="15">
        <v>2043</v>
      </c>
      <c r="J34" s="15" t="s">
        <v>16</v>
      </c>
      <c r="K34" s="15">
        <v>1</v>
      </c>
      <c r="L34" s="15">
        <f t="shared" si="0"/>
        <v>0</v>
      </c>
    </row>
    <row r="35" spans="7:12">
      <c r="G35" s="15" t="str">
        <f t="shared" si="1"/>
        <v>SNKCO2NN</v>
      </c>
      <c r="H35" s="4"/>
      <c r="I35" s="15">
        <v>2044</v>
      </c>
      <c r="J35" s="15" t="s">
        <v>16</v>
      </c>
      <c r="K35" s="15">
        <v>1</v>
      </c>
      <c r="L35" s="15">
        <f t="shared" si="0"/>
        <v>0</v>
      </c>
    </row>
    <row r="36" spans="7:12">
      <c r="G36" s="15" t="str">
        <f t="shared" si="1"/>
        <v>SNKCO2NN</v>
      </c>
      <c r="H36" s="4"/>
      <c r="I36" s="15">
        <v>2045</v>
      </c>
      <c r="J36" s="15" t="s">
        <v>16</v>
      </c>
      <c r="K36" s="15">
        <v>1</v>
      </c>
      <c r="L36" s="15">
        <f t="shared" si="0"/>
        <v>0</v>
      </c>
    </row>
    <row r="37" spans="7:12">
      <c r="G37" s="15" t="str">
        <f t="shared" si="1"/>
        <v>SNKCO2NN</v>
      </c>
      <c r="H37" s="4"/>
      <c r="I37" s="15">
        <v>2046</v>
      </c>
      <c r="J37" s="15" t="s">
        <v>16</v>
      </c>
      <c r="K37" s="15">
        <v>1</v>
      </c>
      <c r="L37" s="15">
        <f t="shared" si="0"/>
        <v>0</v>
      </c>
    </row>
    <row r="38" spans="7:12">
      <c r="G38" s="15" t="str">
        <f t="shared" si="1"/>
        <v>SNKCO2NN</v>
      </c>
      <c r="H38" s="4"/>
      <c r="I38" s="15">
        <v>2047</v>
      </c>
      <c r="J38" s="15" t="s">
        <v>16</v>
      </c>
      <c r="K38" s="15">
        <v>1</v>
      </c>
      <c r="L38" s="15">
        <f t="shared" si="0"/>
        <v>0</v>
      </c>
    </row>
    <row r="39" spans="7:12">
      <c r="G39" s="15" t="str">
        <f t="shared" si="1"/>
        <v>SNKCO2NN</v>
      </c>
      <c r="H39" s="4"/>
      <c r="I39" s="15">
        <v>2048</v>
      </c>
      <c r="J39" s="15" t="s">
        <v>16</v>
      </c>
      <c r="K39" s="15">
        <v>1</v>
      </c>
      <c r="L39" s="15">
        <f t="shared" si="0"/>
        <v>0</v>
      </c>
    </row>
    <row r="40" spans="7:12">
      <c r="G40" s="15" t="str">
        <f t="shared" si="1"/>
        <v>SNKCO2NN</v>
      </c>
      <c r="H40" s="4"/>
      <c r="I40" s="15">
        <v>2049</v>
      </c>
      <c r="J40" s="15" t="s">
        <v>16</v>
      </c>
      <c r="K40" s="15">
        <v>1</v>
      </c>
      <c r="L40" s="15">
        <f t="shared" si="0"/>
        <v>0</v>
      </c>
    </row>
    <row r="41" spans="7:12">
      <c r="G41" s="15" t="str">
        <f t="shared" si="1"/>
        <v>SNKCO2NN</v>
      </c>
      <c r="H41" s="4"/>
      <c r="I41" s="15">
        <v>2050</v>
      </c>
      <c r="J41" s="15" t="s">
        <v>16</v>
      </c>
      <c r="K41" s="15">
        <v>1</v>
      </c>
      <c r="L41" s="15">
        <f t="shared" si="0"/>
        <v>0</v>
      </c>
    </row>
    <row r="42" spans="7:12">
      <c r="G42" s="4" t="s">
        <v>56</v>
      </c>
      <c r="H42" s="4"/>
      <c r="I42" s="15">
        <v>2020</v>
      </c>
      <c r="J42" s="15" t="s">
        <v>16</v>
      </c>
      <c r="K42" s="15">
        <v>1</v>
      </c>
      <c r="L42" s="15">
        <f t="shared" si="0"/>
        <v>0</v>
      </c>
    </row>
    <row r="43" spans="7:12">
      <c r="G43" s="15" t="str">
        <f t="shared" ref="G43:G72" si="2">G42</f>
        <v>SNKCO2N_ElcSector</v>
      </c>
      <c r="H43" s="4"/>
      <c r="I43" s="15">
        <v>2021</v>
      </c>
      <c r="J43" s="15" t="s">
        <v>16</v>
      </c>
      <c r="K43" s="15">
        <v>1</v>
      </c>
      <c r="L43" s="15">
        <f t="shared" si="0"/>
        <v>0</v>
      </c>
    </row>
    <row r="44" spans="7:12">
      <c r="G44" s="15" t="str">
        <f t="shared" si="2"/>
        <v>SNKCO2N_ElcSector</v>
      </c>
      <c r="H44" s="4"/>
      <c r="I44" s="15">
        <v>2022</v>
      </c>
      <c r="J44" s="15" t="s">
        <v>16</v>
      </c>
      <c r="K44" s="15">
        <v>1</v>
      </c>
      <c r="L44" s="15">
        <f t="shared" si="0"/>
        <v>0</v>
      </c>
    </row>
    <row r="45" spans="7:12">
      <c r="G45" s="15" t="str">
        <f t="shared" si="2"/>
        <v>SNKCO2N_ElcSector</v>
      </c>
      <c r="H45" s="4"/>
      <c r="I45" s="15">
        <v>2023</v>
      </c>
      <c r="J45" s="15" t="s">
        <v>16</v>
      </c>
      <c r="K45" s="15">
        <v>1</v>
      </c>
      <c r="L45" s="15">
        <f t="shared" si="0"/>
        <v>0</v>
      </c>
    </row>
    <row r="46" spans="7:12">
      <c r="G46" s="15" t="str">
        <f t="shared" si="2"/>
        <v>SNKCO2N_ElcSector</v>
      </c>
      <c r="H46" s="4"/>
      <c r="I46" s="15">
        <v>2024</v>
      </c>
      <c r="J46" s="15" t="s">
        <v>16</v>
      </c>
      <c r="K46" s="15">
        <v>1</v>
      </c>
      <c r="L46" s="15">
        <f t="shared" si="0"/>
        <v>0</v>
      </c>
    </row>
    <row r="47" spans="7:12">
      <c r="G47" s="15" t="str">
        <f t="shared" si="2"/>
        <v>SNKCO2N_ElcSector</v>
      </c>
      <c r="H47" s="4"/>
      <c r="I47" s="15">
        <v>2025</v>
      </c>
      <c r="J47" s="15" t="s">
        <v>16</v>
      </c>
      <c r="K47" s="15">
        <v>1</v>
      </c>
      <c r="L47" s="15">
        <f t="shared" si="0"/>
        <v>0</v>
      </c>
    </row>
    <row r="48" spans="7:12">
      <c r="G48" s="15" t="str">
        <f t="shared" si="2"/>
        <v>SNKCO2N_ElcSector</v>
      </c>
      <c r="H48" s="4"/>
      <c r="I48" s="15">
        <v>2026</v>
      </c>
      <c r="J48" s="15" t="s">
        <v>16</v>
      </c>
      <c r="K48" s="15">
        <v>1</v>
      </c>
      <c r="L48" s="15">
        <f t="shared" si="0"/>
        <v>0</v>
      </c>
    </row>
    <row r="49" spans="7:12">
      <c r="G49" s="15" t="str">
        <f t="shared" si="2"/>
        <v>SNKCO2N_ElcSector</v>
      </c>
      <c r="H49" s="4"/>
      <c r="I49" s="15">
        <v>2027</v>
      </c>
      <c r="J49" s="15" t="s">
        <v>16</v>
      </c>
      <c r="K49" s="15">
        <v>1</v>
      </c>
      <c r="L49" s="15">
        <f t="shared" si="0"/>
        <v>0</v>
      </c>
    </row>
    <row r="50" spans="7:12">
      <c r="G50" s="15" t="str">
        <f t="shared" si="2"/>
        <v>SNKCO2N_ElcSector</v>
      </c>
      <c r="H50" s="4"/>
      <c r="I50" s="15">
        <v>2028</v>
      </c>
      <c r="J50" s="15" t="s">
        <v>16</v>
      </c>
      <c r="K50" s="15">
        <v>1</v>
      </c>
      <c r="L50" s="15">
        <f t="shared" si="0"/>
        <v>0</v>
      </c>
    </row>
    <row r="51" spans="7:12">
      <c r="G51" s="15" t="str">
        <f t="shared" si="2"/>
        <v>SNKCO2N_ElcSector</v>
      </c>
      <c r="H51" s="4"/>
      <c r="I51" s="15">
        <v>2029</v>
      </c>
      <c r="J51" s="15" t="s">
        <v>16</v>
      </c>
      <c r="K51" s="15">
        <v>1</v>
      </c>
      <c r="L51" s="15">
        <f t="shared" si="0"/>
        <v>0</v>
      </c>
    </row>
    <row r="52" spans="7:12">
      <c r="G52" s="15" t="str">
        <f t="shared" si="2"/>
        <v>SNKCO2N_ElcSector</v>
      </c>
      <c r="H52" s="4"/>
      <c r="I52" s="15">
        <v>2030</v>
      </c>
      <c r="J52" s="15" t="s">
        <v>16</v>
      </c>
      <c r="K52" s="15">
        <v>1</v>
      </c>
      <c r="L52" s="15">
        <f t="shared" si="0"/>
        <v>0</v>
      </c>
    </row>
    <row r="53" spans="7:12">
      <c r="G53" s="15" t="str">
        <f t="shared" si="2"/>
        <v>SNKCO2N_ElcSector</v>
      </c>
      <c r="H53" s="4"/>
      <c r="I53" s="15">
        <v>2031</v>
      </c>
      <c r="J53" s="15" t="s">
        <v>16</v>
      </c>
      <c r="K53" s="15">
        <v>1</v>
      </c>
      <c r="L53" s="15">
        <f t="shared" si="0"/>
        <v>0</v>
      </c>
    </row>
    <row r="54" spans="7:12">
      <c r="G54" s="15" t="str">
        <f t="shared" si="2"/>
        <v>SNKCO2N_ElcSector</v>
      </c>
      <c r="H54" s="4"/>
      <c r="I54" s="15">
        <v>2032</v>
      </c>
      <c r="J54" s="15" t="s">
        <v>16</v>
      </c>
      <c r="K54" s="15">
        <v>1</v>
      </c>
      <c r="L54" s="15">
        <f t="shared" si="0"/>
        <v>0</v>
      </c>
    </row>
    <row r="55" spans="7:12">
      <c r="G55" s="15" t="str">
        <f t="shared" si="2"/>
        <v>SNKCO2N_ElcSector</v>
      </c>
      <c r="H55" s="4"/>
      <c r="I55" s="15">
        <v>2033</v>
      </c>
      <c r="J55" s="15" t="s">
        <v>16</v>
      </c>
      <c r="K55" s="15">
        <v>1</v>
      </c>
      <c r="L55" s="15">
        <f t="shared" si="0"/>
        <v>0</v>
      </c>
    </row>
    <row r="56" spans="7:12">
      <c r="G56" s="15" t="str">
        <f t="shared" si="2"/>
        <v>SNKCO2N_ElcSector</v>
      </c>
      <c r="H56" s="4"/>
      <c r="I56" s="15">
        <v>2034</v>
      </c>
      <c r="J56" s="15" t="s">
        <v>16</v>
      </c>
      <c r="K56" s="15">
        <v>1</v>
      </c>
      <c r="L56" s="15">
        <f t="shared" si="0"/>
        <v>0</v>
      </c>
    </row>
    <row r="57" spans="7:12">
      <c r="G57" s="15" t="str">
        <f t="shared" si="2"/>
        <v>SNKCO2N_ElcSector</v>
      </c>
      <c r="H57" s="4"/>
      <c r="I57" s="15">
        <v>2035</v>
      </c>
      <c r="J57" s="15" t="s">
        <v>16</v>
      </c>
      <c r="K57" s="15">
        <v>1</v>
      </c>
      <c r="L57" s="15">
        <f t="shared" si="0"/>
        <v>0</v>
      </c>
    </row>
    <row r="58" spans="7:12">
      <c r="G58" s="15" t="str">
        <f t="shared" si="2"/>
        <v>SNKCO2N_ElcSector</v>
      </c>
      <c r="H58" s="4"/>
      <c r="I58" s="15">
        <v>2036</v>
      </c>
      <c r="J58" s="15" t="s">
        <v>16</v>
      </c>
      <c r="K58" s="15">
        <v>1</v>
      </c>
      <c r="L58" s="15">
        <f t="shared" si="0"/>
        <v>0</v>
      </c>
    </row>
    <row r="59" spans="7:12">
      <c r="G59" s="15" t="str">
        <f t="shared" si="2"/>
        <v>SNKCO2N_ElcSector</v>
      </c>
      <c r="H59" s="4"/>
      <c r="I59" s="15">
        <v>2037</v>
      </c>
      <c r="J59" s="15" t="s">
        <v>16</v>
      </c>
      <c r="K59" s="15">
        <v>1</v>
      </c>
      <c r="L59" s="15">
        <f t="shared" si="0"/>
        <v>0</v>
      </c>
    </row>
    <row r="60" spans="7:12">
      <c r="G60" s="15" t="str">
        <f t="shared" si="2"/>
        <v>SNKCO2N_ElcSector</v>
      </c>
      <c r="H60" s="4"/>
      <c r="I60" s="15">
        <v>2038</v>
      </c>
      <c r="J60" s="15" t="s">
        <v>16</v>
      </c>
      <c r="K60" s="15">
        <v>1</v>
      </c>
      <c r="L60" s="15">
        <f t="shared" si="0"/>
        <v>0</v>
      </c>
    </row>
    <row r="61" spans="7:12">
      <c r="G61" s="15" t="str">
        <f t="shared" si="2"/>
        <v>SNKCO2N_ElcSector</v>
      </c>
      <c r="H61" s="4"/>
      <c r="I61" s="15">
        <v>2039</v>
      </c>
      <c r="J61" s="15" t="s">
        <v>16</v>
      </c>
      <c r="K61" s="15">
        <v>1</v>
      </c>
      <c r="L61" s="15">
        <f t="shared" si="0"/>
        <v>0</v>
      </c>
    </row>
    <row r="62" spans="7:12">
      <c r="G62" s="15" t="str">
        <f t="shared" si="2"/>
        <v>SNKCO2N_ElcSector</v>
      </c>
      <c r="H62" s="4"/>
      <c r="I62" s="15">
        <v>2040</v>
      </c>
      <c r="J62" s="15" t="s">
        <v>16</v>
      </c>
      <c r="K62" s="15">
        <v>1</v>
      </c>
      <c r="L62" s="15">
        <f t="shared" si="0"/>
        <v>0</v>
      </c>
    </row>
    <row r="63" spans="7:12">
      <c r="G63" s="15" t="str">
        <f t="shared" si="2"/>
        <v>SNKCO2N_ElcSector</v>
      </c>
      <c r="H63" s="4"/>
      <c r="I63" s="15">
        <v>2041</v>
      </c>
      <c r="J63" s="15" t="s">
        <v>16</v>
      </c>
      <c r="K63" s="15">
        <v>1</v>
      </c>
      <c r="L63" s="15">
        <f t="shared" si="0"/>
        <v>0</v>
      </c>
    </row>
    <row r="64" spans="7:12">
      <c r="G64" s="15" t="str">
        <f t="shared" si="2"/>
        <v>SNKCO2N_ElcSector</v>
      </c>
      <c r="H64" s="4"/>
      <c r="I64" s="15">
        <v>2042</v>
      </c>
      <c r="J64" s="15" t="s">
        <v>16</v>
      </c>
      <c r="K64" s="15">
        <v>1</v>
      </c>
      <c r="L64" s="15">
        <f t="shared" si="0"/>
        <v>0</v>
      </c>
    </row>
    <row r="65" spans="7:12">
      <c r="G65" s="15" t="str">
        <f t="shared" si="2"/>
        <v>SNKCO2N_ElcSector</v>
      </c>
      <c r="H65" s="4"/>
      <c r="I65" s="15">
        <v>2043</v>
      </c>
      <c r="J65" s="15" t="s">
        <v>16</v>
      </c>
      <c r="K65" s="15">
        <v>1</v>
      </c>
      <c r="L65" s="15">
        <f t="shared" si="0"/>
        <v>0</v>
      </c>
    </row>
    <row r="66" spans="7:12">
      <c r="G66" s="15" t="str">
        <f t="shared" si="2"/>
        <v>SNKCO2N_ElcSector</v>
      </c>
      <c r="H66" s="4"/>
      <c r="I66" s="15">
        <v>2044</v>
      </c>
      <c r="J66" s="15" t="s">
        <v>16</v>
      </c>
      <c r="K66" s="15">
        <v>1</v>
      </c>
      <c r="L66" s="15">
        <f t="shared" si="0"/>
        <v>0</v>
      </c>
    </row>
    <row r="67" spans="7:12">
      <c r="G67" s="15" t="str">
        <f t="shared" si="2"/>
        <v>SNKCO2N_ElcSector</v>
      </c>
      <c r="H67" s="4"/>
      <c r="I67" s="15">
        <v>2045</v>
      </c>
      <c r="J67" s="15" t="s">
        <v>16</v>
      </c>
      <c r="K67" s="15">
        <v>1</v>
      </c>
      <c r="L67" s="15">
        <f t="shared" si="0"/>
        <v>0</v>
      </c>
    </row>
    <row r="68" spans="7:12">
      <c r="G68" s="15" t="str">
        <f t="shared" si="2"/>
        <v>SNKCO2N_ElcSector</v>
      </c>
      <c r="H68" s="4"/>
      <c r="I68" s="15">
        <v>2046</v>
      </c>
      <c r="J68" s="15" t="s">
        <v>16</v>
      </c>
      <c r="K68" s="15">
        <v>1</v>
      </c>
      <c r="L68" s="15">
        <f t="shared" si="0"/>
        <v>0</v>
      </c>
    </row>
    <row r="69" spans="7:12">
      <c r="G69" s="15" t="str">
        <f t="shared" si="2"/>
        <v>SNKCO2N_ElcSector</v>
      </c>
      <c r="H69" s="4"/>
      <c r="I69" s="15">
        <v>2047</v>
      </c>
      <c r="J69" s="15" t="s">
        <v>16</v>
      </c>
      <c r="K69" s="15">
        <v>1</v>
      </c>
      <c r="L69" s="15">
        <f t="shared" si="0"/>
        <v>0</v>
      </c>
    </row>
    <row r="70" spans="7:12">
      <c r="G70" s="15" t="str">
        <f t="shared" si="2"/>
        <v>SNKCO2N_ElcSector</v>
      </c>
      <c r="H70" s="4"/>
      <c r="I70" s="15">
        <v>2048</v>
      </c>
      <c r="J70" s="15" t="s">
        <v>16</v>
      </c>
      <c r="K70" s="15">
        <v>1</v>
      </c>
      <c r="L70" s="15">
        <f t="shared" si="0"/>
        <v>0</v>
      </c>
    </row>
    <row r="71" spans="7:12">
      <c r="G71" s="15" t="str">
        <f t="shared" si="2"/>
        <v>SNKCO2N_ElcSector</v>
      </c>
      <c r="H71" s="4"/>
      <c r="I71" s="15">
        <v>2049</v>
      </c>
      <c r="J71" s="15" t="s">
        <v>16</v>
      </c>
      <c r="K71" s="15">
        <v>1</v>
      </c>
      <c r="L71" s="15">
        <f t="shared" si="0"/>
        <v>0</v>
      </c>
    </row>
    <row r="72" spans="7:12">
      <c r="G72" s="15" t="str">
        <f t="shared" si="2"/>
        <v>SNKCO2N_ElcSector</v>
      </c>
      <c r="H72" s="4"/>
      <c r="I72" s="15">
        <v>2050</v>
      </c>
      <c r="J72" s="15" t="s">
        <v>16</v>
      </c>
      <c r="K72" s="15">
        <v>1</v>
      </c>
      <c r="L72" s="15">
        <f t="shared" si="0"/>
        <v>0</v>
      </c>
    </row>
    <row r="73" spans="7:12">
      <c r="G73" s="4" t="s">
        <v>57</v>
      </c>
      <c r="H73" s="4"/>
      <c r="I73" s="15">
        <v>2020</v>
      </c>
      <c r="J73" s="15" t="s">
        <v>16</v>
      </c>
      <c r="K73" s="15">
        <v>1</v>
      </c>
      <c r="L73" s="15">
        <f t="shared" si="0"/>
        <v>0</v>
      </c>
    </row>
    <row r="74" spans="7:12">
      <c r="G74" s="15" t="str">
        <f t="shared" ref="G74:G103" si="3">G73</f>
        <v>SNKCO2N_OtherSectors</v>
      </c>
      <c r="H74" s="4"/>
      <c r="I74" s="15">
        <v>2021</v>
      </c>
      <c r="J74" s="15" t="s">
        <v>16</v>
      </c>
      <c r="K74" s="15">
        <v>1</v>
      </c>
      <c r="L74" s="15">
        <f t="shared" si="0"/>
        <v>0</v>
      </c>
    </row>
    <row r="75" spans="7:12">
      <c r="G75" s="15" t="str">
        <f t="shared" si="3"/>
        <v>SNKCO2N_OtherSectors</v>
      </c>
      <c r="H75" s="4"/>
      <c r="I75" s="15">
        <v>2022</v>
      </c>
      <c r="J75" s="15" t="s">
        <v>16</v>
      </c>
      <c r="K75" s="15">
        <v>1</v>
      </c>
      <c r="L75" s="15">
        <f t="shared" ref="L75:L138" si="4">N75*-1000</f>
        <v>0</v>
      </c>
    </row>
    <row r="76" spans="7:12">
      <c r="G76" s="15" t="str">
        <f t="shared" si="3"/>
        <v>SNKCO2N_OtherSectors</v>
      </c>
      <c r="H76" s="4"/>
      <c r="I76" s="15">
        <v>2023</v>
      </c>
      <c r="J76" s="15" t="s">
        <v>16</v>
      </c>
      <c r="K76" s="15">
        <v>1</v>
      </c>
      <c r="L76" s="15">
        <f t="shared" si="4"/>
        <v>0</v>
      </c>
    </row>
    <row r="77" spans="7:12">
      <c r="G77" s="15" t="str">
        <f t="shared" si="3"/>
        <v>SNKCO2N_OtherSectors</v>
      </c>
      <c r="H77" s="4"/>
      <c r="I77" s="15">
        <v>2024</v>
      </c>
      <c r="J77" s="15" t="s">
        <v>16</v>
      </c>
      <c r="K77" s="15">
        <v>1</v>
      </c>
      <c r="L77" s="15">
        <f t="shared" si="4"/>
        <v>0</v>
      </c>
    </row>
    <row r="78" spans="7:12">
      <c r="G78" s="15" t="str">
        <f t="shared" si="3"/>
        <v>SNKCO2N_OtherSectors</v>
      </c>
      <c r="H78" s="4"/>
      <c r="I78" s="15">
        <v>2025</v>
      </c>
      <c r="J78" s="15" t="s">
        <v>16</v>
      </c>
      <c r="K78" s="15">
        <v>1</v>
      </c>
      <c r="L78" s="15">
        <f t="shared" si="4"/>
        <v>0</v>
      </c>
    </row>
    <row r="79" spans="7:12">
      <c r="G79" s="15" t="str">
        <f t="shared" si="3"/>
        <v>SNKCO2N_OtherSectors</v>
      </c>
      <c r="H79" s="4"/>
      <c r="I79" s="15">
        <v>2026</v>
      </c>
      <c r="J79" s="15" t="s">
        <v>16</v>
      </c>
      <c r="K79" s="15">
        <v>1</v>
      </c>
      <c r="L79" s="15">
        <f t="shared" si="4"/>
        <v>0</v>
      </c>
    </row>
    <row r="80" spans="7:12">
      <c r="G80" s="15" t="str">
        <f t="shared" si="3"/>
        <v>SNKCO2N_OtherSectors</v>
      </c>
      <c r="H80" s="4"/>
      <c r="I80" s="15">
        <v>2027</v>
      </c>
      <c r="J80" s="15" t="s">
        <v>16</v>
      </c>
      <c r="K80" s="15">
        <v>1</v>
      </c>
      <c r="L80" s="15">
        <f t="shared" si="4"/>
        <v>0</v>
      </c>
    </row>
    <row r="81" spans="7:12">
      <c r="G81" s="15" t="str">
        <f t="shared" si="3"/>
        <v>SNKCO2N_OtherSectors</v>
      </c>
      <c r="H81" s="4"/>
      <c r="I81" s="15">
        <v>2028</v>
      </c>
      <c r="J81" s="15" t="s">
        <v>16</v>
      </c>
      <c r="K81" s="15">
        <v>1</v>
      </c>
      <c r="L81" s="15">
        <f t="shared" si="4"/>
        <v>0</v>
      </c>
    </row>
    <row r="82" spans="7:12">
      <c r="G82" s="15" t="str">
        <f t="shared" si="3"/>
        <v>SNKCO2N_OtherSectors</v>
      </c>
      <c r="H82" s="4"/>
      <c r="I82" s="15">
        <v>2029</v>
      </c>
      <c r="J82" s="15" t="s">
        <v>16</v>
      </c>
      <c r="K82" s="15">
        <v>1</v>
      </c>
      <c r="L82" s="15">
        <f t="shared" si="4"/>
        <v>0</v>
      </c>
    </row>
    <row r="83" spans="7:12">
      <c r="G83" s="15" t="str">
        <f t="shared" si="3"/>
        <v>SNKCO2N_OtherSectors</v>
      </c>
      <c r="H83" s="4"/>
      <c r="I83" s="15">
        <v>2030</v>
      </c>
      <c r="J83" s="15" t="s">
        <v>16</v>
      </c>
      <c r="K83" s="15">
        <v>1</v>
      </c>
      <c r="L83" s="15">
        <f t="shared" si="4"/>
        <v>0</v>
      </c>
    </row>
    <row r="84" spans="7:12">
      <c r="G84" s="15" t="str">
        <f t="shared" si="3"/>
        <v>SNKCO2N_OtherSectors</v>
      </c>
      <c r="H84" s="4"/>
      <c r="I84" s="15">
        <v>2031</v>
      </c>
      <c r="J84" s="15" t="s">
        <v>16</v>
      </c>
      <c r="K84" s="15">
        <v>1</v>
      </c>
      <c r="L84" s="15">
        <f t="shared" si="4"/>
        <v>0</v>
      </c>
    </row>
    <row r="85" spans="7:12">
      <c r="G85" s="15" t="str">
        <f t="shared" si="3"/>
        <v>SNKCO2N_OtherSectors</v>
      </c>
      <c r="H85" s="4"/>
      <c r="I85" s="15">
        <v>2032</v>
      </c>
      <c r="J85" s="15" t="s">
        <v>16</v>
      </c>
      <c r="K85" s="15">
        <v>1</v>
      </c>
      <c r="L85" s="15">
        <f t="shared" si="4"/>
        <v>0</v>
      </c>
    </row>
    <row r="86" spans="7:12">
      <c r="G86" s="15" t="str">
        <f t="shared" si="3"/>
        <v>SNKCO2N_OtherSectors</v>
      </c>
      <c r="H86" s="4"/>
      <c r="I86" s="15">
        <v>2033</v>
      </c>
      <c r="J86" s="15" t="s">
        <v>16</v>
      </c>
      <c r="K86" s="15">
        <v>1</v>
      </c>
      <c r="L86" s="15">
        <f t="shared" si="4"/>
        <v>0</v>
      </c>
    </row>
    <row r="87" spans="7:12">
      <c r="G87" s="15" t="str">
        <f t="shared" si="3"/>
        <v>SNKCO2N_OtherSectors</v>
      </c>
      <c r="H87" s="4"/>
      <c r="I87" s="15">
        <v>2034</v>
      </c>
      <c r="J87" s="15" t="s">
        <v>16</v>
      </c>
      <c r="K87" s="15">
        <v>1</v>
      </c>
      <c r="L87" s="15">
        <f t="shared" si="4"/>
        <v>0</v>
      </c>
    </row>
    <row r="88" spans="7:12">
      <c r="G88" s="15" t="str">
        <f t="shared" si="3"/>
        <v>SNKCO2N_OtherSectors</v>
      </c>
      <c r="H88" s="4"/>
      <c r="I88" s="15">
        <v>2035</v>
      </c>
      <c r="J88" s="15" t="s">
        <v>16</v>
      </c>
      <c r="K88" s="15">
        <v>1</v>
      </c>
      <c r="L88" s="15">
        <f t="shared" si="4"/>
        <v>0</v>
      </c>
    </row>
    <row r="89" spans="7:12">
      <c r="G89" s="15" t="str">
        <f t="shared" si="3"/>
        <v>SNKCO2N_OtherSectors</v>
      </c>
      <c r="H89" s="4"/>
      <c r="I89" s="15">
        <v>2036</v>
      </c>
      <c r="J89" s="15" t="s">
        <v>16</v>
      </c>
      <c r="K89" s="15">
        <v>1</v>
      </c>
      <c r="L89" s="15">
        <f t="shared" si="4"/>
        <v>0</v>
      </c>
    </row>
    <row r="90" spans="7:12">
      <c r="G90" s="15" t="str">
        <f t="shared" si="3"/>
        <v>SNKCO2N_OtherSectors</v>
      </c>
      <c r="H90" s="4"/>
      <c r="I90" s="15">
        <v>2037</v>
      </c>
      <c r="J90" s="15" t="s">
        <v>16</v>
      </c>
      <c r="K90" s="15">
        <v>1</v>
      </c>
      <c r="L90" s="15">
        <f t="shared" si="4"/>
        <v>0</v>
      </c>
    </row>
    <row r="91" spans="7:12">
      <c r="G91" s="15" t="str">
        <f t="shared" si="3"/>
        <v>SNKCO2N_OtherSectors</v>
      </c>
      <c r="H91" s="4"/>
      <c r="I91" s="15">
        <v>2038</v>
      </c>
      <c r="J91" s="15" t="s">
        <v>16</v>
      </c>
      <c r="K91" s="15">
        <v>1</v>
      </c>
      <c r="L91" s="15">
        <f t="shared" si="4"/>
        <v>0</v>
      </c>
    </row>
    <row r="92" spans="7:12">
      <c r="G92" s="15" t="str">
        <f t="shared" si="3"/>
        <v>SNKCO2N_OtherSectors</v>
      </c>
      <c r="H92" s="4"/>
      <c r="I92" s="15">
        <v>2039</v>
      </c>
      <c r="J92" s="15" t="s">
        <v>16</v>
      </c>
      <c r="K92" s="15">
        <v>1</v>
      </c>
      <c r="L92" s="15">
        <f t="shared" si="4"/>
        <v>0</v>
      </c>
    </row>
    <row r="93" spans="7:12">
      <c r="G93" s="15" t="str">
        <f t="shared" si="3"/>
        <v>SNKCO2N_OtherSectors</v>
      </c>
      <c r="H93" s="4"/>
      <c r="I93" s="15">
        <v>2040</v>
      </c>
      <c r="J93" s="15" t="s">
        <v>16</v>
      </c>
      <c r="K93" s="15">
        <v>1</v>
      </c>
      <c r="L93" s="15">
        <f t="shared" si="4"/>
        <v>0</v>
      </c>
    </row>
    <row r="94" spans="7:12">
      <c r="G94" s="15" t="str">
        <f t="shared" si="3"/>
        <v>SNKCO2N_OtherSectors</v>
      </c>
      <c r="H94" s="4"/>
      <c r="I94" s="15">
        <v>2041</v>
      </c>
      <c r="J94" s="15" t="s">
        <v>16</v>
      </c>
      <c r="K94" s="15">
        <v>1</v>
      </c>
      <c r="L94" s="15">
        <f t="shared" si="4"/>
        <v>0</v>
      </c>
    </row>
    <row r="95" spans="7:12">
      <c r="G95" s="15" t="str">
        <f t="shared" si="3"/>
        <v>SNKCO2N_OtherSectors</v>
      </c>
      <c r="H95" s="4"/>
      <c r="I95" s="15">
        <v>2042</v>
      </c>
      <c r="J95" s="15" t="s">
        <v>16</v>
      </c>
      <c r="K95" s="15">
        <v>1</v>
      </c>
      <c r="L95" s="15">
        <f t="shared" si="4"/>
        <v>0</v>
      </c>
    </row>
    <row r="96" spans="7:12">
      <c r="G96" s="15" t="str">
        <f t="shared" si="3"/>
        <v>SNKCO2N_OtherSectors</v>
      </c>
      <c r="H96" s="4"/>
      <c r="I96" s="15">
        <v>2043</v>
      </c>
      <c r="J96" s="15" t="s">
        <v>16</v>
      </c>
      <c r="K96" s="15">
        <v>1</v>
      </c>
      <c r="L96" s="15">
        <f t="shared" si="4"/>
        <v>0</v>
      </c>
    </row>
    <row r="97" spans="7:12">
      <c r="G97" s="15" t="str">
        <f t="shared" si="3"/>
        <v>SNKCO2N_OtherSectors</v>
      </c>
      <c r="H97" s="4"/>
      <c r="I97" s="15">
        <v>2044</v>
      </c>
      <c r="J97" s="15" t="s">
        <v>16</v>
      </c>
      <c r="K97" s="15">
        <v>1</v>
      </c>
      <c r="L97" s="15">
        <f t="shared" si="4"/>
        <v>0</v>
      </c>
    </row>
    <row r="98" spans="7:12">
      <c r="G98" s="15" t="str">
        <f t="shared" si="3"/>
        <v>SNKCO2N_OtherSectors</v>
      </c>
      <c r="H98" s="4"/>
      <c r="I98" s="15">
        <v>2045</v>
      </c>
      <c r="J98" s="15" t="s">
        <v>16</v>
      </c>
      <c r="K98" s="15">
        <v>1</v>
      </c>
      <c r="L98" s="15">
        <f t="shared" si="4"/>
        <v>0</v>
      </c>
    </row>
    <row r="99" spans="7:12">
      <c r="G99" s="15" t="str">
        <f t="shared" si="3"/>
        <v>SNKCO2N_OtherSectors</v>
      </c>
      <c r="H99" s="4"/>
      <c r="I99" s="15">
        <v>2046</v>
      </c>
      <c r="J99" s="15" t="s">
        <v>16</v>
      </c>
      <c r="K99" s="15">
        <v>1</v>
      </c>
      <c r="L99" s="15">
        <f t="shared" si="4"/>
        <v>0</v>
      </c>
    </row>
    <row r="100" spans="7:12">
      <c r="G100" s="15" t="str">
        <f t="shared" si="3"/>
        <v>SNKCO2N_OtherSectors</v>
      </c>
      <c r="H100" s="4"/>
      <c r="I100" s="15">
        <v>2047</v>
      </c>
      <c r="J100" s="15" t="s">
        <v>16</v>
      </c>
      <c r="K100" s="15">
        <v>1</v>
      </c>
      <c r="L100" s="15">
        <f t="shared" si="4"/>
        <v>0</v>
      </c>
    </row>
    <row r="101" spans="7:12">
      <c r="G101" s="15" t="str">
        <f t="shared" si="3"/>
        <v>SNKCO2N_OtherSectors</v>
      </c>
      <c r="H101" s="4"/>
      <c r="I101" s="15">
        <v>2048</v>
      </c>
      <c r="J101" s="15" t="s">
        <v>16</v>
      </c>
      <c r="K101" s="15">
        <v>1</v>
      </c>
      <c r="L101" s="15">
        <f t="shared" si="4"/>
        <v>0</v>
      </c>
    </row>
    <row r="102" spans="7:12">
      <c r="G102" s="15" t="str">
        <f t="shared" si="3"/>
        <v>SNKCO2N_OtherSectors</v>
      </c>
      <c r="H102" s="4"/>
      <c r="I102" s="15">
        <v>2049</v>
      </c>
      <c r="J102" s="15" t="s">
        <v>16</v>
      </c>
      <c r="K102" s="15">
        <v>1</v>
      </c>
      <c r="L102" s="15">
        <f t="shared" si="4"/>
        <v>0</v>
      </c>
    </row>
    <row r="103" spans="7:12">
      <c r="G103" s="15" t="str">
        <f t="shared" si="3"/>
        <v>SNKCO2N_OtherSectors</v>
      </c>
      <c r="H103" s="4"/>
      <c r="I103" s="15">
        <v>2050</v>
      </c>
      <c r="J103" s="15" t="s">
        <v>16</v>
      </c>
      <c r="K103" s="15">
        <v>1</v>
      </c>
      <c r="L103" s="15">
        <f t="shared" si="4"/>
        <v>0</v>
      </c>
    </row>
    <row r="104" spans="7:12">
      <c r="G104" s="24" t="s">
        <v>58</v>
      </c>
      <c r="H104" s="4"/>
      <c r="I104" s="15">
        <v>2020</v>
      </c>
      <c r="J104" s="15" t="s">
        <v>16</v>
      </c>
      <c r="K104" s="15">
        <v>1</v>
      </c>
      <c r="L104" s="15">
        <f t="shared" si="4"/>
        <v>0</v>
      </c>
    </row>
    <row r="105" spans="7:12">
      <c r="G105" s="15" t="str">
        <f t="shared" ref="G105:G134" si="5">G104</f>
        <v>SNKCO2N_H2Sector</v>
      </c>
      <c r="H105" s="4"/>
      <c r="I105" s="15">
        <v>2021</v>
      </c>
      <c r="J105" s="15" t="s">
        <v>16</v>
      </c>
      <c r="K105" s="15">
        <v>1</v>
      </c>
      <c r="L105" s="15">
        <f t="shared" si="4"/>
        <v>0</v>
      </c>
    </row>
    <row r="106" spans="7:12">
      <c r="G106" s="15" t="str">
        <f t="shared" si="5"/>
        <v>SNKCO2N_H2Sector</v>
      </c>
      <c r="H106" s="4"/>
      <c r="I106" s="15">
        <v>2022</v>
      </c>
      <c r="J106" s="15" t="s">
        <v>16</v>
      </c>
      <c r="K106" s="15">
        <v>1</v>
      </c>
      <c r="L106" s="15">
        <f t="shared" si="4"/>
        <v>0</v>
      </c>
    </row>
    <row r="107" spans="7:12">
      <c r="G107" s="15" t="str">
        <f t="shared" si="5"/>
        <v>SNKCO2N_H2Sector</v>
      </c>
      <c r="H107" s="4"/>
      <c r="I107" s="15">
        <v>2023</v>
      </c>
      <c r="J107" s="15" t="s">
        <v>16</v>
      </c>
      <c r="K107" s="15">
        <v>1</v>
      </c>
      <c r="L107" s="15">
        <f t="shared" si="4"/>
        <v>0</v>
      </c>
    </row>
    <row r="108" spans="7:12">
      <c r="G108" s="15" t="str">
        <f t="shared" si="5"/>
        <v>SNKCO2N_H2Sector</v>
      </c>
      <c r="H108" s="4"/>
      <c r="I108" s="15">
        <v>2024</v>
      </c>
      <c r="J108" s="15" t="s">
        <v>16</v>
      </c>
      <c r="K108" s="15">
        <v>1</v>
      </c>
      <c r="L108" s="15">
        <f t="shared" si="4"/>
        <v>0</v>
      </c>
    </row>
    <row r="109" spans="7:12">
      <c r="G109" s="15" t="str">
        <f t="shared" si="5"/>
        <v>SNKCO2N_H2Sector</v>
      </c>
      <c r="H109" s="4"/>
      <c r="I109" s="15">
        <v>2025</v>
      </c>
      <c r="J109" s="15" t="s">
        <v>16</v>
      </c>
      <c r="K109" s="15">
        <v>1</v>
      </c>
      <c r="L109" s="15">
        <f t="shared" si="4"/>
        <v>0</v>
      </c>
    </row>
    <row r="110" spans="7:12">
      <c r="G110" s="15" t="str">
        <f t="shared" si="5"/>
        <v>SNKCO2N_H2Sector</v>
      </c>
      <c r="H110" s="4"/>
      <c r="I110" s="15">
        <v>2026</v>
      </c>
      <c r="J110" s="15" t="s">
        <v>16</v>
      </c>
      <c r="K110" s="15">
        <v>1</v>
      </c>
      <c r="L110" s="15">
        <f t="shared" si="4"/>
        <v>0</v>
      </c>
    </row>
    <row r="111" spans="7:12">
      <c r="G111" s="15" t="str">
        <f t="shared" si="5"/>
        <v>SNKCO2N_H2Sector</v>
      </c>
      <c r="H111" s="4"/>
      <c r="I111" s="15">
        <v>2027</v>
      </c>
      <c r="J111" s="15" t="s">
        <v>16</v>
      </c>
      <c r="K111" s="15">
        <v>1</v>
      </c>
      <c r="L111" s="15">
        <f t="shared" si="4"/>
        <v>0</v>
      </c>
    </row>
    <row r="112" spans="7:12">
      <c r="G112" s="15" t="str">
        <f t="shared" si="5"/>
        <v>SNKCO2N_H2Sector</v>
      </c>
      <c r="H112" s="4"/>
      <c r="I112" s="15">
        <v>2028</v>
      </c>
      <c r="J112" s="15" t="s">
        <v>16</v>
      </c>
      <c r="K112" s="15">
        <v>1</v>
      </c>
      <c r="L112" s="15">
        <f t="shared" si="4"/>
        <v>0</v>
      </c>
    </row>
    <row r="113" spans="7:12">
      <c r="G113" s="15" t="str">
        <f t="shared" si="5"/>
        <v>SNKCO2N_H2Sector</v>
      </c>
      <c r="H113" s="4"/>
      <c r="I113" s="15">
        <v>2029</v>
      </c>
      <c r="J113" s="15" t="s">
        <v>16</v>
      </c>
      <c r="K113" s="15">
        <v>1</v>
      </c>
      <c r="L113" s="15">
        <f t="shared" si="4"/>
        <v>0</v>
      </c>
    </row>
    <row r="114" spans="7:12">
      <c r="G114" s="15" t="str">
        <f t="shared" si="5"/>
        <v>SNKCO2N_H2Sector</v>
      </c>
      <c r="H114" s="4"/>
      <c r="I114" s="15">
        <v>2030</v>
      </c>
      <c r="J114" s="15" t="s">
        <v>16</v>
      </c>
      <c r="K114" s="15">
        <v>1</v>
      </c>
      <c r="L114" s="15">
        <f t="shared" si="4"/>
        <v>0</v>
      </c>
    </row>
    <row r="115" spans="7:12">
      <c r="G115" s="15" t="str">
        <f t="shared" si="5"/>
        <v>SNKCO2N_H2Sector</v>
      </c>
      <c r="H115" s="4"/>
      <c r="I115" s="15">
        <v>2031</v>
      </c>
      <c r="J115" s="15" t="s">
        <v>16</v>
      </c>
      <c r="K115" s="15">
        <v>1</v>
      </c>
      <c r="L115" s="15">
        <f t="shared" si="4"/>
        <v>0</v>
      </c>
    </row>
    <row r="116" spans="7:12">
      <c r="G116" s="15" t="str">
        <f t="shared" si="5"/>
        <v>SNKCO2N_H2Sector</v>
      </c>
      <c r="H116" s="4"/>
      <c r="I116" s="15">
        <v>2032</v>
      </c>
      <c r="J116" s="15" t="s">
        <v>16</v>
      </c>
      <c r="K116" s="15">
        <v>1</v>
      </c>
      <c r="L116" s="15">
        <f t="shared" si="4"/>
        <v>0</v>
      </c>
    </row>
    <row r="117" spans="7:12">
      <c r="G117" s="15" t="str">
        <f t="shared" si="5"/>
        <v>SNKCO2N_H2Sector</v>
      </c>
      <c r="H117" s="4"/>
      <c r="I117" s="15">
        <v>2033</v>
      </c>
      <c r="J117" s="15" t="s">
        <v>16</v>
      </c>
      <c r="K117" s="15">
        <v>1</v>
      </c>
      <c r="L117" s="15">
        <f t="shared" si="4"/>
        <v>0</v>
      </c>
    </row>
    <row r="118" spans="7:12">
      <c r="G118" s="15" t="str">
        <f t="shared" si="5"/>
        <v>SNKCO2N_H2Sector</v>
      </c>
      <c r="H118" s="4"/>
      <c r="I118" s="15">
        <v>2034</v>
      </c>
      <c r="J118" s="15" t="s">
        <v>16</v>
      </c>
      <c r="K118" s="15">
        <v>1</v>
      </c>
      <c r="L118" s="15">
        <f t="shared" si="4"/>
        <v>0</v>
      </c>
    </row>
    <row r="119" spans="7:12">
      <c r="G119" s="15" t="str">
        <f t="shared" si="5"/>
        <v>SNKCO2N_H2Sector</v>
      </c>
      <c r="H119" s="4"/>
      <c r="I119" s="15">
        <v>2035</v>
      </c>
      <c r="J119" s="15" t="s">
        <v>16</v>
      </c>
      <c r="K119" s="15">
        <v>1</v>
      </c>
      <c r="L119" s="15">
        <f t="shared" si="4"/>
        <v>0</v>
      </c>
    </row>
    <row r="120" spans="7:12">
      <c r="G120" s="15" t="str">
        <f t="shared" si="5"/>
        <v>SNKCO2N_H2Sector</v>
      </c>
      <c r="H120" s="4"/>
      <c r="I120" s="15">
        <v>2036</v>
      </c>
      <c r="J120" s="15" t="s">
        <v>16</v>
      </c>
      <c r="K120" s="15">
        <v>1</v>
      </c>
      <c r="L120" s="15">
        <f t="shared" si="4"/>
        <v>0</v>
      </c>
    </row>
    <row r="121" spans="7:12">
      <c r="G121" s="15" t="str">
        <f t="shared" si="5"/>
        <v>SNKCO2N_H2Sector</v>
      </c>
      <c r="H121" s="4"/>
      <c r="I121" s="15">
        <v>2037</v>
      </c>
      <c r="J121" s="15" t="s">
        <v>16</v>
      </c>
      <c r="K121" s="15">
        <v>1</v>
      </c>
      <c r="L121" s="15">
        <f t="shared" si="4"/>
        <v>0</v>
      </c>
    </row>
    <row r="122" spans="7:12">
      <c r="G122" s="15" t="str">
        <f t="shared" si="5"/>
        <v>SNKCO2N_H2Sector</v>
      </c>
      <c r="H122" s="4"/>
      <c r="I122" s="15">
        <v>2038</v>
      </c>
      <c r="J122" s="15" t="s">
        <v>16</v>
      </c>
      <c r="K122" s="15">
        <v>1</v>
      </c>
      <c r="L122" s="15">
        <f t="shared" si="4"/>
        <v>0</v>
      </c>
    </row>
    <row r="123" spans="7:12">
      <c r="G123" s="15" t="str">
        <f t="shared" si="5"/>
        <v>SNKCO2N_H2Sector</v>
      </c>
      <c r="H123" s="4"/>
      <c r="I123" s="15">
        <v>2039</v>
      </c>
      <c r="J123" s="15" t="s">
        <v>16</v>
      </c>
      <c r="K123" s="15">
        <v>1</v>
      </c>
      <c r="L123" s="15">
        <f t="shared" si="4"/>
        <v>0</v>
      </c>
    </row>
    <row r="124" spans="7:12">
      <c r="G124" s="15" t="str">
        <f t="shared" si="5"/>
        <v>SNKCO2N_H2Sector</v>
      </c>
      <c r="H124" s="4"/>
      <c r="I124" s="15">
        <v>2040</v>
      </c>
      <c r="J124" s="15" t="s">
        <v>16</v>
      </c>
      <c r="K124" s="15">
        <v>1</v>
      </c>
      <c r="L124" s="15">
        <f t="shared" si="4"/>
        <v>0</v>
      </c>
    </row>
    <row r="125" spans="7:12">
      <c r="G125" s="15" t="str">
        <f t="shared" si="5"/>
        <v>SNKCO2N_H2Sector</v>
      </c>
      <c r="H125" s="4"/>
      <c r="I125" s="15">
        <v>2041</v>
      </c>
      <c r="J125" s="15" t="s">
        <v>16</v>
      </c>
      <c r="K125" s="15">
        <v>1</v>
      </c>
      <c r="L125" s="15">
        <f t="shared" si="4"/>
        <v>0</v>
      </c>
    </row>
    <row r="126" spans="7:12">
      <c r="G126" s="15" t="str">
        <f t="shared" si="5"/>
        <v>SNKCO2N_H2Sector</v>
      </c>
      <c r="H126" s="4"/>
      <c r="I126" s="15">
        <v>2042</v>
      </c>
      <c r="J126" s="15" t="s">
        <v>16</v>
      </c>
      <c r="K126" s="15">
        <v>1</v>
      </c>
      <c r="L126" s="15">
        <f t="shared" si="4"/>
        <v>0</v>
      </c>
    </row>
    <row r="127" spans="7:12">
      <c r="G127" s="15" t="str">
        <f t="shared" si="5"/>
        <v>SNKCO2N_H2Sector</v>
      </c>
      <c r="H127" s="4"/>
      <c r="I127" s="15">
        <v>2043</v>
      </c>
      <c r="J127" s="15" t="s">
        <v>16</v>
      </c>
      <c r="K127" s="15">
        <v>1</v>
      </c>
      <c r="L127" s="15">
        <f t="shared" si="4"/>
        <v>0</v>
      </c>
    </row>
    <row r="128" spans="7:12">
      <c r="G128" s="15" t="str">
        <f t="shared" si="5"/>
        <v>SNKCO2N_H2Sector</v>
      </c>
      <c r="H128" s="4"/>
      <c r="I128" s="15">
        <v>2044</v>
      </c>
      <c r="J128" s="15" t="s">
        <v>16</v>
      </c>
      <c r="K128" s="15">
        <v>1</v>
      </c>
      <c r="L128" s="15">
        <f t="shared" si="4"/>
        <v>0</v>
      </c>
    </row>
    <row r="129" spans="7:12">
      <c r="G129" s="15" t="str">
        <f t="shared" si="5"/>
        <v>SNKCO2N_H2Sector</v>
      </c>
      <c r="H129" s="4"/>
      <c r="I129" s="15">
        <v>2045</v>
      </c>
      <c r="J129" s="15" t="s">
        <v>16</v>
      </c>
      <c r="K129" s="15">
        <v>1</v>
      </c>
      <c r="L129" s="15">
        <f t="shared" si="4"/>
        <v>0</v>
      </c>
    </row>
    <row r="130" spans="7:12">
      <c r="G130" s="15" t="str">
        <f t="shared" si="5"/>
        <v>SNKCO2N_H2Sector</v>
      </c>
      <c r="H130" s="4"/>
      <c r="I130" s="15">
        <v>2046</v>
      </c>
      <c r="J130" s="15" t="s">
        <v>16</v>
      </c>
      <c r="K130" s="15">
        <v>1</v>
      </c>
      <c r="L130" s="15">
        <f t="shared" si="4"/>
        <v>0</v>
      </c>
    </row>
    <row r="131" spans="7:12">
      <c r="G131" s="15" t="str">
        <f t="shared" si="5"/>
        <v>SNKCO2N_H2Sector</v>
      </c>
      <c r="H131" s="4"/>
      <c r="I131" s="15">
        <v>2047</v>
      </c>
      <c r="J131" s="15" t="s">
        <v>16</v>
      </c>
      <c r="K131" s="15">
        <v>1</v>
      </c>
      <c r="L131" s="15">
        <f t="shared" si="4"/>
        <v>0</v>
      </c>
    </row>
    <row r="132" spans="7:12">
      <c r="G132" s="15" t="str">
        <f t="shared" si="5"/>
        <v>SNKCO2N_H2Sector</v>
      </c>
      <c r="H132" s="4"/>
      <c r="I132" s="15">
        <v>2048</v>
      </c>
      <c r="J132" s="15" t="s">
        <v>16</v>
      </c>
      <c r="K132" s="15">
        <v>1</v>
      </c>
      <c r="L132" s="15">
        <f t="shared" si="4"/>
        <v>0</v>
      </c>
    </row>
    <row r="133" spans="7:12">
      <c r="G133" s="15" t="str">
        <f t="shared" si="5"/>
        <v>SNKCO2N_H2Sector</v>
      </c>
      <c r="H133" s="4"/>
      <c r="I133" s="15">
        <v>2049</v>
      </c>
      <c r="J133" s="15" t="s">
        <v>16</v>
      </c>
      <c r="K133" s="15">
        <v>1</v>
      </c>
      <c r="L133" s="15">
        <f t="shared" si="4"/>
        <v>0</v>
      </c>
    </row>
    <row r="134" spans="7:12">
      <c r="G134" s="15" t="str">
        <f t="shared" si="5"/>
        <v>SNKCO2N_H2Sector</v>
      </c>
      <c r="H134" s="4"/>
      <c r="I134" s="15">
        <v>2050</v>
      </c>
      <c r="J134" s="15" t="s">
        <v>16</v>
      </c>
      <c r="K134" s="15">
        <v>1</v>
      </c>
      <c r="L134" s="15">
        <f t="shared" si="4"/>
        <v>0</v>
      </c>
    </row>
    <row r="135" ht="16" spans="7:12">
      <c r="G135" s="25" t="s">
        <v>59</v>
      </c>
      <c r="I135" s="15">
        <v>2021</v>
      </c>
      <c r="J135" s="15" t="s">
        <v>16</v>
      </c>
      <c r="K135" s="15">
        <v>1</v>
      </c>
      <c r="L135" s="15">
        <f t="shared" si="4"/>
        <v>0</v>
      </c>
    </row>
    <row r="136" spans="7:12">
      <c r="G136" s="15" t="str">
        <f t="shared" ref="G136:G164" si="6">G135</f>
        <v>SNKCO2N_DAC</v>
      </c>
      <c r="I136" s="15">
        <v>2022</v>
      </c>
      <c r="J136" s="15" t="s">
        <v>16</v>
      </c>
      <c r="K136" s="15">
        <v>1</v>
      </c>
      <c r="L136" s="15">
        <f t="shared" si="4"/>
        <v>0</v>
      </c>
    </row>
    <row r="137" spans="7:12">
      <c r="G137" s="15" t="str">
        <f t="shared" si="6"/>
        <v>SNKCO2N_DAC</v>
      </c>
      <c r="I137" s="15">
        <v>2023</v>
      </c>
      <c r="J137" s="15" t="s">
        <v>16</v>
      </c>
      <c r="K137" s="15">
        <v>1</v>
      </c>
      <c r="L137" s="15">
        <f t="shared" si="4"/>
        <v>0</v>
      </c>
    </row>
    <row r="138" spans="7:12">
      <c r="G138" s="15" t="str">
        <f t="shared" si="6"/>
        <v>SNKCO2N_DAC</v>
      </c>
      <c r="I138" s="15">
        <v>2024</v>
      </c>
      <c r="J138" s="15" t="s">
        <v>16</v>
      </c>
      <c r="K138" s="15">
        <v>1</v>
      </c>
      <c r="L138" s="15">
        <f t="shared" si="4"/>
        <v>0</v>
      </c>
    </row>
    <row r="139" spans="7:12">
      <c r="G139" s="15" t="str">
        <f t="shared" si="6"/>
        <v>SNKCO2N_DAC</v>
      </c>
      <c r="I139" s="15">
        <v>2025</v>
      </c>
      <c r="J139" s="15" t="s">
        <v>16</v>
      </c>
      <c r="K139" s="15">
        <v>1</v>
      </c>
      <c r="L139" s="15">
        <f t="shared" ref="L139:L164" si="7">N139*-1000</f>
        <v>0</v>
      </c>
    </row>
    <row r="140" spans="7:12">
      <c r="G140" s="15" t="str">
        <f t="shared" si="6"/>
        <v>SNKCO2N_DAC</v>
      </c>
      <c r="I140" s="15">
        <v>2026</v>
      </c>
      <c r="J140" s="15" t="s">
        <v>16</v>
      </c>
      <c r="K140" s="15">
        <v>1</v>
      </c>
      <c r="L140" s="15">
        <f t="shared" si="7"/>
        <v>0</v>
      </c>
    </row>
    <row r="141" spans="7:12">
      <c r="G141" s="15" t="str">
        <f t="shared" si="6"/>
        <v>SNKCO2N_DAC</v>
      </c>
      <c r="I141" s="15">
        <v>2027</v>
      </c>
      <c r="J141" s="15" t="s">
        <v>16</v>
      </c>
      <c r="K141" s="15">
        <v>1</v>
      </c>
      <c r="L141" s="15">
        <f t="shared" si="7"/>
        <v>0</v>
      </c>
    </row>
    <row r="142" spans="7:12">
      <c r="G142" s="15" t="str">
        <f t="shared" si="6"/>
        <v>SNKCO2N_DAC</v>
      </c>
      <c r="I142" s="15">
        <v>2028</v>
      </c>
      <c r="J142" s="15" t="s">
        <v>16</v>
      </c>
      <c r="K142" s="15">
        <v>1</v>
      </c>
      <c r="L142" s="15">
        <f t="shared" si="7"/>
        <v>0</v>
      </c>
    </row>
    <row r="143" spans="7:12">
      <c r="G143" s="15" t="str">
        <f t="shared" si="6"/>
        <v>SNKCO2N_DAC</v>
      </c>
      <c r="I143" s="15">
        <v>2029</v>
      </c>
      <c r="J143" s="15" t="s">
        <v>16</v>
      </c>
      <c r="K143" s="15">
        <v>1</v>
      </c>
      <c r="L143" s="15">
        <f t="shared" si="7"/>
        <v>0</v>
      </c>
    </row>
    <row r="144" spans="7:12">
      <c r="G144" s="15" t="str">
        <f t="shared" si="6"/>
        <v>SNKCO2N_DAC</v>
      </c>
      <c r="I144" s="15">
        <v>2030</v>
      </c>
      <c r="J144" s="15" t="s">
        <v>16</v>
      </c>
      <c r="K144" s="15">
        <v>1</v>
      </c>
      <c r="L144" s="15">
        <f t="shared" si="7"/>
        <v>0</v>
      </c>
    </row>
    <row r="145" spans="7:12">
      <c r="G145" s="15" t="str">
        <f t="shared" si="6"/>
        <v>SNKCO2N_DAC</v>
      </c>
      <c r="I145" s="15">
        <v>2031</v>
      </c>
      <c r="J145" s="15" t="s">
        <v>16</v>
      </c>
      <c r="K145" s="15">
        <v>1</v>
      </c>
      <c r="L145" s="15">
        <f t="shared" si="7"/>
        <v>0</v>
      </c>
    </row>
    <row r="146" spans="7:12">
      <c r="G146" s="15" t="str">
        <f t="shared" si="6"/>
        <v>SNKCO2N_DAC</v>
      </c>
      <c r="I146" s="15">
        <v>2032</v>
      </c>
      <c r="J146" s="15" t="s">
        <v>16</v>
      </c>
      <c r="K146" s="15">
        <v>1</v>
      </c>
      <c r="L146" s="15">
        <f t="shared" si="7"/>
        <v>0</v>
      </c>
    </row>
    <row r="147" spans="7:12">
      <c r="G147" s="15" t="str">
        <f t="shared" si="6"/>
        <v>SNKCO2N_DAC</v>
      </c>
      <c r="I147" s="15">
        <v>2033</v>
      </c>
      <c r="J147" s="15" t="s">
        <v>16</v>
      </c>
      <c r="K147" s="15">
        <v>1</v>
      </c>
      <c r="L147" s="15">
        <f t="shared" si="7"/>
        <v>0</v>
      </c>
    </row>
    <row r="148" spans="7:12">
      <c r="G148" s="15" t="str">
        <f t="shared" si="6"/>
        <v>SNKCO2N_DAC</v>
      </c>
      <c r="I148" s="15">
        <v>2034</v>
      </c>
      <c r="J148" s="15" t="s">
        <v>16</v>
      </c>
      <c r="K148" s="15">
        <v>1</v>
      </c>
      <c r="L148" s="15">
        <f t="shared" si="7"/>
        <v>0</v>
      </c>
    </row>
    <row r="149" spans="7:12">
      <c r="G149" s="15" t="str">
        <f t="shared" si="6"/>
        <v>SNKCO2N_DAC</v>
      </c>
      <c r="I149" s="15">
        <v>2035</v>
      </c>
      <c r="J149" s="15" t="s">
        <v>16</v>
      </c>
      <c r="K149" s="15">
        <v>1</v>
      </c>
      <c r="L149" s="15">
        <f t="shared" si="7"/>
        <v>0</v>
      </c>
    </row>
    <row r="150" spans="7:12">
      <c r="G150" s="15" t="str">
        <f t="shared" si="6"/>
        <v>SNKCO2N_DAC</v>
      </c>
      <c r="I150" s="15">
        <v>2036</v>
      </c>
      <c r="J150" s="15" t="s">
        <v>16</v>
      </c>
      <c r="K150" s="15">
        <v>1</v>
      </c>
      <c r="L150" s="15">
        <f t="shared" si="7"/>
        <v>0</v>
      </c>
    </row>
    <row r="151" spans="7:12">
      <c r="G151" s="15" t="str">
        <f t="shared" si="6"/>
        <v>SNKCO2N_DAC</v>
      </c>
      <c r="I151" s="15">
        <v>2037</v>
      </c>
      <c r="J151" s="15" t="s">
        <v>16</v>
      </c>
      <c r="K151" s="15">
        <v>1</v>
      </c>
      <c r="L151" s="15">
        <f t="shared" si="7"/>
        <v>0</v>
      </c>
    </row>
    <row r="152" spans="7:12">
      <c r="G152" s="15" t="str">
        <f t="shared" si="6"/>
        <v>SNKCO2N_DAC</v>
      </c>
      <c r="I152" s="15">
        <v>2038</v>
      </c>
      <c r="J152" s="15" t="s">
        <v>16</v>
      </c>
      <c r="K152" s="15">
        <v>1</v>
      </c>
      <c r="L152" s="15">
        <f t="shared" si="7"/>
        <v>0</v>
      </c>
    </row>
    <row r="153" spans="7:12">
      <c r="G153" s="15" t="str">
        <f t="shared" si="6"/>
        <v>SNKCO2N_DAC</v>
      </c>
      <c r="I153" s="15">
        <v>2039</v>
      </c>
      <c r="J153" s="15" t="s">
        <v>16</v>
      </c>
      <c r="K153" s="15">
        <v>1</v>
      </c>
      <c r="L153" s="15">
        <f t="shared" si="7"/>
        <v>0</v>
      </c>
    </row>
    <row r="154" spans="7:12">
      <c r="G154" s="15" t="str">
        <f t="shared" si="6"/>
        <v>SNKCO2N_DAC</v>
      </c>
      <c r="I154" s="15">
        <v>2040</v>
      </c>
      <c r="J154" s="15" t="s">
        <v>16</v>
      </c>
      <c r="K154" s="15">
        <v>1</v>
      </c>
      <c r="L154" s="15">
        <f t="shared" si="7"/>
        <v>0</v>
      </c>
    </row>
    <row r="155" spans="7:12">
      <c r="G155" s="15" t="str">
        <f t="shared" si="6"/>
        <v>SNKCO2N_DAC</v>
      </c>
      <c r="I155" s="15">
        <v>2041</v>
      </c>
      <c r="J155" s="15" t="s">
        <v>16</v>
      </c>
      <c r="K155" s="15">
        <v>1</v>
      </c>
      <c r="L155" s="15">
        <f t="shared" si="7"/>
        <v>0</v>
      </c>
    </row>
    <row r="156" spans="7:12">
      <c r="G156" s="15" t="str">
        <f t="shared" si="6"/>
        <v>SNKCO2N_DAC</v>
      </c>
      <c r="I156" s="15">
        <v>2042</v>
      </c>
      <c r="J156" s="15" t="s">
        <v>16</v>
      </c>
      <c r="K156" s="15">
        <v>1</v>
      </c>
      <c r="L156" s="15">
        <f t="shared" si="7"/>
        <v>0</v>
      </c>
    </row>
    <row r="157" spans="7:12">
      <c r="G157" s="15" t="str">
        <f t="shared" si="6"/>
        <v>SNKCO2N_DAC</v>
      </c>
      <c r="I157" s="15">
        <v>2043</v>
      </c>
      <c r="J157" s="15" t="s">
        <v>16</v>
      </c>
      <c r="K157" s="15">
        <v>1</v>
      </c>
      <c r="L157" s="15">
        <f t="shared" si="7"/>
        <v>0</v>
      </c>
    </row>
    <row r="158" spans="7:12">
      <c r="G158" s="15" t="str">
        <f t="shared" si="6"/>
        <v>SNKCO2N_DAC</v>
      </c>
      <c r="I158" s="15">
        <v>2044</v>
      </c>
      <c r="J158" s="15" t="s">
        <v>16</v>
      </c>
      <c r="K158" s="15">
        <v>1</v>
      </c>
      <c r="L158" s="15">
        <f t="shared" si="7"/>
        <v>0</v>
      </c>
    </row>
    <row r="159" spans="7:12">
      <c r="G159" s="15" t="str">
        <f t="shared" si="6"/>
        <v>SNKCO2N_DAC</v>
      </c>
      <c r="I159" s="15">
        <v>2045</v>
      </c>
      <c r="J159" s="15" t="s">
        <v>16</v>
      </c>
      <c r="K159" s="15">
        <v>1</v>
      </c>
      <c r="L159" s="15">
        <f t="shared" si="7"/>
        <v>0</v>
      </c>
    </row>
    <row r="160" spans="7:12">
      <c r="G160" s="15" t="str">
        <f t="shared" si="6"/>
        <v>SNKCO2N_DAC</v>
      </c>
      <c r="I160" s="15">
        <v>2046</v>
      </c>
      <c r="J160" s="15" t="s">
        <v>16</v>
      </c>
      <c r="K160" s="15">
        <v>1</v>
      </c>
      <c r="L160" s="15">
        <f t="shared" si="7"/>
        <v>0</v>
      </c>
    </row>
    <row r="161" spans="7:12">
      <c r="G161" s="15" t="str">
        <f t="shared" si="6"/>
        <v>SNKCO2N_DAC</v>
      </c>
      <c r="I161" s="15">
        <v>2047</v>
      </c>
      <c r="J161" s="15" t="s">
        <v>16</v>
      </c>
      <c r="K161" s="15">
        <v>1</v>
      </c>
      <c r="L161" s="15">
        <f t="shared" si="7"/>
        <v>0</v>
      </c>
    </row>
    <row r="162" spans="7:12">
      <c r="G162" s="15" t="str">
        <f t="shared" si="6"/>
        <v>SNKCO2N_DAC</v>
      </c>
      <c r="I162" s="15">
        <v>2048</v>
      </c>
      <c r="J162" s="15" t="s">
        <v>16</v>
      </c>
      <c r="K162" s="15">
        <v>1</v>
      </c>
      <c r="L162" s="15">
        <f t="shared" si="7"/>
        <v>0</v>
      </c>
    </row>
    <row r="163" spans="7:12">
      <c r="G163" s="15" t="str">
        <f t="shared" si="6"/>
        <v>SNKCO2N_DAC</v>
      </c>
      <c r="I163" s="15">
        <v>2049</v>
      </c>
      <c r="J163" s="15" t="s">
        <v>16</v>
      </c>
      <c r="K163" s="15">
        <v>1</v>
      </c>
      <c r="L163" s="15">
        <f t="shared" si="7"/>
        <v>0</v>
      </c>
    </row>
    <row r="164" spans="7:12">
      <c r="G164" s="15" t="str">
        <f t="shared" si="6"/>
        <v>SNKCO2N_DAC</v>
      </c>
      <c r="I164" s="15">
        <v>2050</v>
      </c>
      <c r="J164" s="15" t="s">
        <v>16</v>
      </c>
      <c r="K164" s="15">
        <v>1</v>
      </c>
      <c r="L164" s="15">
        <f t="shared" si="7"/>
        <v>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H135"/>
  <sheetViews>
    <sheetView workbookViewId="0">
      <selection activeCell="I11" sqref="I11"/>
    </sheetView>
  </sheetViews>
  <sheetFormatPr defaultColWidth="8.72727272727273" defaultRowHeight="14.5" outlineLevelCol="7"/>
  <cols>
    <col min="2" max="3" width="8.72727272727273" style="15"/>
    <col min="4" max="4" width="18.8181818181818" style="15" customWidth="1"/>
    <col min="5" max="6" width="8.72727272727273" style="15"/>
    <col min="7" max="7" width="23.2727272727273" style="15" customWidth="1"/>
    <col min="8" max="10" width="8.72727272727273" style="15"/>
    <col min="11" max="11" width="11.5454545454545" style="15" customWidth="1"/>
    <col min="12" max="12" width="12.8181818181818" style="15"/>
  </cols>
  <sheetData>
    <row r="4" spans="2:2">
      <c r="B4" s="16"/>
    </row>
    <row r="11" ht="16" spans="4:8">
      <c r="D11" s="22"/>
      <c r="G11" s="23"/>
      <c r="H11" s="4"/>
    </row>
    <row r="12" spans="8:8">
      <c r="H12" s="4"/>
    </row>
    <row r="13" spans="8:8">
      <c r="H13" s="4"/>
    </row>
    <row r="14" spans="8:8">
      <c r="H14" s="4"/>
    </row>
    <row r="15" spans="8:8">
      <c r="H15" s="4"/>
    </row>
    <row r="16" spans="8:8">
      <c r="H16" s="4"/>
    </row>
    <row r="17" spans="8:8">
      <c r="H17" s="4"/>
    </row>
    <row r="18" spans="8:8">
      <c r="H18" s="4"/>
    </row>
    <row r="19" spans="8:8">
      <c r="H19" s="4"/>
    </row>
    <row r="20" spans="8:8">
      <c r="H20" s="4"/>
    </row>
    <row r="21" spans="8:8">
      <c r="H21" s="4"/>
    </row>
    <row r="22" spans="8:8">
      <c r="H22" s="4"/>
    </row>
    <row r="23" spans="8:8">
      <c r="H23" s="4"/>
    </row>
    <row r="24" spans="8:8">
      <c r="H24" s="4"/>
    </row>
    <row r="25" spans="8:8">
      <c r="H25" s="4"/>
    </row>
    <row r="26" spans="8:8">
      <c r="H26" s="4"/>
    </row>
    <row r="27" spans="8:8">
      <c r="H27" s="4"/>
    </row>
    <row r="28" spans="8:8">
      <c r="H28" s="4"/>
    </row>
    <row r="29" spans="8:8">
      <c r="H29" s="4"/>
    </row>
    <row r="30" spans="8:8">
      <c r="H30" s="4"/>
    </row>
    <row r="31" spans="8:8">
      <c r="H31" s="4"/>
    </row>
    <row r="32" spans="8:8">
      <c r="H32" s="4"/>
    </row>
    <row r="33" spans="8:8">
      <c r="H33" s="4"/>
    </row>
    <row r="34" spans="8:8">
      <c r="H34" s="4"/>
    </row>
    <row r="35" spans="8:8">
      <c r="H35" s="4"/>
    </row>
    <row r="36" spans="8:8">
      <c r="H36" s="4"/>
    </row>
    <row r="37" spans="8:8">
      <c r="H37" s="4"/>
    </row>
    <row r="38" spans="8:8">
      <c r="H38" s="4"/>
    </row>
    <row r="39" spans="8:8">
      <c r="H39" s="4"/>
    </row>
    <row r="40" spans="8:8">
      <c r="H40" s="4"/>
    </row>
    <row r="41" spans="8:8">
      <c r="H41" s="4"/>
    </row>
    <row r="42" ht="16" spans="4:8">
      <c r="D42" s="22"/>
      <c r="G42" s="23"/>
      <c r="H42" s="4"/>
    </row>
    <row r="43" spans="8:8">
      <c r="H43" s="4"/>
    </row>
    <row r="44" spans="8:8">
      <c r="H44" s="4"/>
    </row>
    <row r="45" spans="8:8">
      <c r="H45" s="4"/>
    </row>
    <row r="46" spans="8:8">
      <c r="H46" s="4"/>
    </row>
    <row r="47" spans="8:8">
      <c r="H47" s="4"/>
    </row>
    <row r="48" spans="8:8">
      <c r="H48" s="4"/>
    </row>
    <row r="49" spans="8:8">
      <c r="H49" s="4"/>
    </row>
    <row r="50" spans="8:8">
      <c r="H50" s="4"/>
    </row>
    <row r="51" spans="8:8">
      <c r="H51" s="4"/>
    </row>
    <row r="52" spans="8:8">
      <c r="H52" s="4"/>
    </row>
    <row r="53" spans="8:8">
      <c r="H53" s="4"/>
    </row>
    <row r="54" spans="8:8">
      <c r="H54" s="4"/>
    </row>
    <row r="55" spans="8:8">
      <c r="H55" s="4"/>
    </row>
    <row r="56" spans="8:8">
      <c r="H56" s="4"/>
    </row>
    <row r="57" spans="8:8">
      <c r="H57" s="4"/>
    </row>
    <row r="58" spans="8:8">
      <c r="H58" s="4"/>
    </row>
    <row r="59" spans="8:8">
      <c r="H59" s="4"/>
    </row>
    <row r="60" spans="8:8">
      <c r="H60" s="4"/>
    </row>
    <row r="61" spans="8:8">
      <c r="H61" s="4"/>
    </row>
    <row r="62" spans="8:8">
      <c r="H62" s="4"/>
    </row>
    <row r="63" spans="8:8">
      <c r="H63" s="4"/>
    </row>
    <row r="64" spans="8:8">
      <c r="H64" s="4"/>
    </row>
    <row r="65" spans="8:8">
      <c r="H65" s="4"/>
    </row>
    <row r="66" spans="8:8">
      <c r="H66" s="4"/>
    </row>
    <row r="67" spans="8:8">
      <c r="H67" s="4"/>
    </row>
    <row r="68" spans="8:8">
      <c r="H68" s="4"/>
    </row>
    <row r="69" spans="8:8">
      <c r="H69" s="4"/>
    </row>
    <row r="70" spans="8:8">
      <c r="H70" s="4"/>
    </row>
    <row r="71" spans="8:8">
      <c r="H71" s="4"/>
    </row>
    <row r="72" spans="8:8">
      <c r="H72" s="4"/>
    </row>
    <row r="73" ht="16" spans="4:8">
      <c r="D73" s="22"/>
      <c r="G73" s="23"/>
      <c r="H73" s="4"/>
    </row>
    <row r="74" spans="8:8">
      <c r="H74" s="4"/>
    </row>
    <row r="75" spans="8:8">
      <c r="H75" s="4"/>
    </row>
    <row r="76" spans="8:8">
      <c r="H76" s="4"/>
    </row>
    <row r="77" spans="8:8">
      <c r="H77" s="4"/>
    </row>
    <row r="78" spans="8:8">
      <c r="H78" s="4"/>
    </row>
    <row r="79" spans="8:8">
      <c r="H79" s="4"/>
    </row>
    <row r="80" spans="8:8">
      <c r="H80" s="4"/>
    </row>
    <row r="81" spans="8:8">
      <c r="H81" s="4"/>
    </row>
    <row r="82" spans="8:8">
      <c r="H82" s="4"/>
    </row>
    <row r="83" spans="8:8">
      <c r="H83" s="4"/>
    </row>
    <row r="84" spans="8:8">
      <c r="H84" s="4"/>
    </row>
    <row r="85" spans="8:8">
      <c r="H85" s="4"/>
    </row>
    <row r="86" spans="8:8">
      <c r="H86" s="4"/>
    </row>
    <row r="87" spans="8:8">
      <c r="H87" s="4"/>
    </row>
    <row r="88" spans="8:8">
      <c r="H88" s="4"/>
    </row>
    <row r="89" spans="8:8">
      <c r="H89" s="4"/>
    </row>
    <row r="90" spans="8:8">
      <c r="H90" s="4"/>
    </row>
    <row r="91" spans="8:8">
      <c r="H91" s="4"/>
    </row>
    <row r="92" spans="8:8">
      <c r="H92" s="4"/>
    </row>
    <row r="93" spans="8:8">
      <c r="H93" s="4"/>
    </row>
    <row r="94" spans="8:8">
      <c r="H94" s="4"/>
    </row>
    <row r="95" spans="8:8">
      <c r="H95" s="4"/>
    </row>
    <row r="96" spans="8:8">
      <c r="H96" s="4"/>
    </row>
    <row r="97" spans="8:8">
      <c r="H97" s="4"/>
    </row>
    <row r="98" spans="8:8">
      <c r="H98" s="4"/>
    </row>
    <row r="99" spans="8:8">
      <c r="H99" s="4"/>
    </row>
    <row r="100" spans="8:8">
      <c r="H100" s="4"/>
    </row>
    <row r="101" spans="8:8">
      <c r="H101" s="4"/>
    </row>
    <row r="102" spans="8:8">
      <c r="H102" s="4"/>
    </row>
    <row r="103" spans="8:8">
      <c r="H103" s="4"/>
    </row>
    <row r="104" ht="16" spans="4:8">
      <c r="D104" s="22"/>
      <c r="G104" s="24"/>
      <c r="H104" s="4"/>
    </row>
    <row r="105" spans="8:8">
      <c r="H105" s="4"/>
    </row>
    <row r="106" spans="8:8">
      <c r="H106" s="4"/>
    </row>
    <row r="107" spans="8:8">
      <c r="H107" s="4"/>
    </row>
    <row r="108" spans="8:8">
      <c r="H108" s="4"/>
    </row>
    <row r="109" spans="8:8">
      <c r="H109" s="4"/>
    </row>
    <row r="110" spans="8:8">
      <c r="H110" s="4"/>
    </row>
    <row r="111" spans="8:8">
      <c r="H111" s="4"/>
    </row>
    <row r="112" spans="8:8">
      <c r="H112" s="4"/>
    </row>
    <row r="113" spans="8:8">
      <c r="H113" s="4"/>
    </row>
    <row r="114" spans="8:8">
      <c r="H114" s="4"/>
    </row>
    <row r="115" spans="8:8">
      <c r="H115" s="4"/>
    </row>
    <row r="116" spans="8:8">
      <c r="H116" s="4"/>
    </row>
    <row r="117" spans="8:8">
      <c r="H117" s="4"/>
    </row>
    <row r="118" spans="8:8">
      <c r="H118" s="4"/>
    </row>
    <row r="119" spans="8:8">
      <c r="H119" s="4"/>
    </row>
    <row r="120" spans="8:8">
      <c r="H120" s="4"/>
    </row>
    <row r="121" spans="8:8">
      <c r="H121" s="4"/>
    </row>
    <row r="122" spans="8:8">
      <c r="H122" s="4"/>
    </row>
    <row r="123" spans="8:8">
      <c r="H123" s="4"/>
    </row>
    <row r="124" spans="8:8">
      <c r="H124" s="4"/>
    </row>
    <row r="125" spans="8:8">
      <c r="H125" s="4"/>
    </row>
    <row r="126" spans="8:8">
      <c r="H126" s="4"/>
    </row>
    <row r="127" spans="8:8">
      <c r="H127" s="4"/>
    </row>
    <row r="128" spans="8:8">
      <c r="H128" s="4"/>
    </row>
    <row r="129" spans="8:8">
      <c r="H129" s="4"/>
    </row>
    <row r="130" spans="8:8">
      <c r="H130" s="4"/>
    </row>
    <row r="131" spans="8:8">
      <c r="H131" s="4"/>
    </row>
    <row r="132" spans="8:8">
      <c r="H132" s="4"/>
    </row>
    <row r="133" spans="8:8">
      <c r="H133" s="4"/>
    </row>
    <row r="134" spans="8:8">
      <c r="H134" s="4"/>
    </row>
    <row r="135" ht="16" spans="7:7">
      <c r="G135" s="25"/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325"/>
  <sheetViews>
    <sheetView zoomScale="58" zoomScaleNormal="58" workbookViewId="0">
      <selection activeCell="AI15" sqref="AI15:AP15"/>
    </sheetView>
  </sheetViews>
  <sheetFormatPr defaultColWidth="8.72727272727273" defaultRowHeight="14.5"/>
  <cols>
    <col min="6" max="6" width="19.6363636363636" customWidth="1"/>
    <col min="7" max="7" width="10.3636363636364" customWidth="1"/>
    <col min="12" max="12" width="18" customWidth="1"/>
    <col min="13" max="19" width="12.8181818181818"/>
    <col min="21" max="21" width="14"/>
    <col min="22" max="29" width="12.8181818181818"/>
    <col min="30" max="30" width="11.7272727272727"/>
    <col min="35" max="35" width="11.2727272727273" customWidth="1"/>
  </cols>
  <sheetData>
    <row r="1" spans="1:13">
      <c r="A1" t="s">
        <v>60</v>
      </c>
      <c r="F1" s="15"/>
      <c r="G1" s="15"/>
      <c r="H1" s="15"/>
      <c r="I1" s="15"/>
      <c r="J1" s="15"/>
      <c r="K1" s="15"/>
      <c r="L1" s="15"/>
      <c r="M1" s="15"/>
    </row>
    <row r="2" spans="1:13">
      <c r="A2" t="s">
        <v>61</v>
      </c>
      <c r="F2" s="15"/>
      <c r="G2" s="15"/>
      <c r="H2" s="15"/>
      <c r="I2" s="15"/>
      <c r="J2" s="15"/>
      <c r="K2" s="15"/>
      <c r="L2" s="15"/>
      <c r="M2" s="15"/>
    </row>
    <row r="3" spans="6:13">
      <c r="F3" s="15"/>
      <c r="G3" s="15"/>
      <c r="H3" s="15"/>
      <c r="I3" s="15"/>
      <c r="J3" s="15"/>
      <c r="K3" s="15"/>
      <c r="L3" s="15"/>
      <c r="M3" s="15"/>
    </row>
    <row r="4" spans="6:13">
      <c r="F4" s="16"/>
      <c r="G4" s="15"/>
      <c r="H4" s="15"/>
      <c r="I4" s="15"/>
      <c r="J4" s="15"/>
      <c r="K4" s="15"/>
      <c r="L4" s="15"/>
      <c r="M4" s="15"/>
    </row>
    <row r="5" spans="6:13">
      <c r="F5" s="15"/>
      <c r="G5" s="15"/>
      <c r="H5" s="15"/>
      <c r="I5" s="15"/>
      <c r="J5" s="15"/>
      <c r="K5" s="15"/>
      <c r="L5" s="15"/>
      <c r="M5" s="15"/>
    </row>
    <row r="6" spans="6:13">
      <c r="F6" s="15"/>
      <c r="G6" s="15"/>
      <c r="H6" s="15"/>
      <c r="I6" s="15"/>
      <c r="J6" s="15"/>
      <c r="K6" s="15"/>
      <c r="L6" s="15"/>
      <c r="M6" s="15"/>
    </row>
    <row r="7" spans="6:36">
      <c r="F7" s="15"/>
      <c r="G7" s="15"/>
      <c r="H7" s="15"/>
      <c r="I7" s="15"/>
      <c r="J7" s="15"/>
      <c r="K7" s="15"/>
      <c r="L7" s="15"/>
      <c r="M7" s="15"/>
      <c r="AJ7" t="s">
        <v>62</v>
      </c>
    </row>
    <row r="8" spans="6:13">
      <c r="F8" s="15"/>
      <c r="G8" s="15"/>
      <c r="H8" s="15"/>
      <c r="I8" s="15"/>
      <c r="J8" s="15"/>
      <c r="K8" s="15"/>
      <c r="L8" s="15"/>
      <c r="M8" s="15"/>
    </row>
    <row r="9" spans="6:13">
      <c r="F9" s="15"/>
      <c r="G9" s="15"/>
      <c r="H9" s="15"/>
      <c r="I9" s="15"/>
      <c r="J9" s="15"/>
      <c r="K9" s="17" t="s">
        <v>63</v>
      </c>
      <c r="L9" s="15"/>
      <c r="M9" s="15"/>
    </row>
    <row r="10" spans="6:42">
      <c r="F10" s="15"/>
      <c r="G10" s="15"/>
      <c r="H10" s="15" t="s">
        <v>9</v>
      </c>
      <c r="I10" s="15" t="s">
        <v>11</v>
      </c>
      <c r="J10" s="15" t="s">
        <v>39</v>
      </c>
      <c r="K10" s="14" t="s">
        <v>10</v>
      </c>
      <c r="L10" s="15" t="s">
        <v>5</v>
      </c>
      <c r="M10" s="14" t="s">
        <v>64</v>
      </c>
      <c r="N10" s="14" t="s">
        <v>65</v>
      </c>
      <c r="O10" s="14" t="s">
        <v>66</v>
      </c>
      <c r="P10" s="14" t="s">
        <v>67</v>
      </c>
      <c r="Q10" s="14" t="s">
        <v>68</v>
      </c>
      <c r="R10" s="14" t="s">
        <v>69</v>
      </c>
      <c r="S10" s="14" t="s">
        <v>70</v>
      </c>
      <c r="U10" s="18" t="s">
        <v>71</v>
      </c>
      <c r="V10" s="18" t="s">
        <v>72</v>
      </c>
      <c r="AJ10" s="14" t="s">
        <v>64</v>
      </c>
      <c r="AK10" s="14" t="s">
        <v>65</v>
      </c>
      <c r="AL10" s="14" t="s">
        <v>66</v>
      </c>
      <c r="AM10" s="14" t="s">
        <v>67</v>
      </c>
      <c r="AN10" s="14" t="s">
        <v>68</v>
      </c>
      <c r="AO10" s="14" t="s">
        <v>69</v>
      </c>
      <c r="AP10" s="14" t="s">
        <v>70</v>
      </c>
    </row>
    <row r="11" spans="6:42">
      <c r="F11" s="15"/>
      <c r="G11" s="15"/>
      <c r="H11" t="s">
        <v>42</v>
      </c>
      <c r="I11" t="s">
        <v>16</v>
      </c>
      <c r="K11" s="14">
        <v>2020</v>
      </c>
      <c r="L11" s="14" t="s">
        <v>73</v>
      </c>
      <c r="M11">
        <f>W11/AJ11</f>
        <v>253.246123470122</v>
      </c>
      <c r="N11">
        <f t="shared" ref="N11:S11" si="0">X11/AK11</f>
        <v>0</v>
      </c>
      <c r="O11">
        <f t="shared" si="0"/>
        <v>73.5164021688265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50.4302928545717</v>
      </c>
      <c r="W11" s="19">
        <v>101.298449388049</v>
      </c>
      <c r="X11" s="14">
        <v>0</v>
      </c>
      <c r="Y11" s="19">
        <v>29.4065608675306</v>
      </c>
      <c r="Z11" s="14">
        <v>0</v>
      </c>
      <c r="AA11" s="14">
        <v>0</v>
      </c>
      <c r="AB11" s="14">
        <v>0</v>
      </c>
      <c r="AC11" s="19">
        <v>20.1721171418287</v>
      </c>
      <c r="AI11" s="14" t="s">
        <v>73</v>
      </c>
      <c r="AJ11">
        <v>0.4</v>
      </c>
      <c r="AK11">
        <f t="shared" ref="AK11:AP11" si="1">AJ11</f>
        <v>0.4</v>
      </c>
      <c r="AL11">
        <f t="shared" si="1"/>
        <v>0.4</v>
      </c>
      <c r="AM11">
        <f t="shared" si="1"/>
        <v>0.4</v>
      </c>
      <c r="AN11">
        <f t="shared" si="1"/>
        <v>0.4</v>
      </c>
      <c r="AO11">
        <f t="shared" si="1"/>
        <v>0.4</v>
      </c>
      <c r="AP11">
        <f t="shared" si="1"/>
        <v>0.4</v>
      </c>
    </row>
    <row r="12" spans="7:42">
      <c r="G12" s="15"/>
      <c r="H12" t="s">
        <v>42</v>
      </c>
      <c r="I12" t="s">
        <v>16</v>
      </c>
      <c r="K12" s="14">
        <v>2020</v>
      </c>
      <c r="L12" s="14" t="s">
        <v>74</v>
      </c>
      <c r="M12">
        <f t="shared" ref="M12:M75" si="2">W12/AJ12</f>
        <v>372.571546346293</v>
      </c>
      <c r="N12">
        <f t="shared" ref="N12:N75" si="3">X12/AK12</f>
        <v>11.8358234113571</v>
      </c>
      <c r="O12">
        <f t="shared" ref="O12:O75" si="4">Y12/AL12</f>
        <v>98.2184221562275</v>
      </c>
      <c r="P12">
        <f t="shared" ref="P12:P75" si="5">Z12/AM12</f>
        <v>0.188318401187905</v>
      </c>
      <c r="Q12">
        <f t="shared" ref="Q12:Q75" si="6">AA12/AN12</f>
        <v>99.346254049676</v>
      </c>
      <c r="R12">
        <f t="shared" ref="R12:R75" si="7">AB12/AO12</f>
        <v>0.778896498200145</v>
      </c>
      <c r="S12">
        <f t="shared" ref="S12:S75" si="8">AC12/AP12</f>
        <v>29.3492496769257</v>
      </c>
      <c r="W12" s="19">
        <v>149.028618538517</v>
      </c>
      <c r="X12" s="19">
        <v>4.73432936454284</v>
      </c>
      <c r="Y12" s="19">
        <v>39.287368862491</v>
      </c>
      <c r="Z12" s="19">
        <v>0.075327360475162</v>
      </c>
      <c r="AA12" s="19">
        <v>39.7385016198704</v>
      </c>
      <c r="AB12" s="19">
        <v>0.311558599280058</v>
      </c>
      <c r="AC12" s="19">
        <v>11.7396998707703</v>
      </c>
      <c r="AI12" s="14" t="s">
        <v>74</v>
      </c>
      <c r="AJ12">
        <v>0.4</v>
      </c>
      <c r="AK12">
        <f t="shared" ref="AK12:AP12" si="9">AJ12</f>
        <v>0.4</v>
      </c>
      <c r="AL12">
        <f t="shared" si="9"/>
        <v>0.4</v>
      </c>
      <c r="AM12">
        <f t="shared" si="9"/>
        <v>0.4</v>
      </c>
      <c r="AN12">
        <f t="shared" si="9"/>
        <v>0.4</v>
      </c>
      <c r="AO12">
        <f t="shared" si="9"/>
        <v>0.4</v>
      </c>
      <c r="AP12">
        <f t="shared" si="9"/>
        <v>0.4</v>
      </c>
    </row>
    <row r="13" spans="7:42">
      <c r="G13" s="15"/>
      <c r="H13" t="s">
        <v>42</v>
      </c>
      <c r="I13" t="s">
        <v>16</v>
      </c>
      <c r="K13" s="14">
        <v>2020</v>
      </c>
      <c r="L13" s="14" t="s">
        <v>75</v>
      </c>
      <c r="M13">
        <f t="shared" si="2"/>
        <v>0.187886969042477</v>
      </c>
      <c r="N13">
        <f t="shared" si="3"/>
        <v>2.21577829949604</v>
      </c>
      <c r="O13">
        <f t="shared" si="4"/>
        <v>0.0122349892008639</v>
      </c>
      <c r="P13">
        <f t="shared" si="5"/>
        <v>0.196936273098152</v>
      </c>
      <c r="Q13">
        <f t="shared" si="6"/>
        <v>1.02079121670266</v>
      </c>
      <c r="R13">
        <f t="shared" si="7"/>
        <v>6.68061291096713</v>
      </c>
      <c r="S13">
        <f t="shared" si="8"/>
        <v>11.3844641957043</v>
      </c>
      <c r="W13" s="19">
        <v>0.056366090712743</v>
      </c>
      <c r="X13" s="19">
        <v>0.664733489848812</v>
      </c>
      <c r="Y13" s="19">
        <v>0.00367049676025918</v>
      </c>
      <c r="Z13" s="19">
        <v>0.0590808819294456</v>
      </c>
      <c r="AA13" s="19">
        <v>0.306237365010799</v>
      </c>
      <c r="AB13" s="19">
        <v>2.00418387329014</v>
      </c>
      <c r="AC13" s="19">
        <v>3.4153392587113</v>
      </c>
      <c r="AI13" s="14" t="s">
        <v>75</v>
      </c>
      <c r="AJ13">
        <v>0.3</v>
      </c>
      <c r="AK13">
        <f t="shared" ref="AK13:AP13" si="10">AJ13</f>
        <v>0.3</v>
      </c>
      <c r="AL13">
        <f t="shared" si="10"/>
        <v>0.3</v>
      </c>
      <c r="AM13">
        <f t="shared" si="10"/>
        <v>0.3</v>
      </c>
      <c r="AN13">
        <f t="shared" si="10"/>
        <v>0.3</v>
      </c>
      <c r="AO13">
        <f t="shared" si="10"/>
        <v>0.3</v>
      </c>
      <c r="AP13">
        <f t="shared" si="10"/>
        <v>0.3</v>
      </c>
    </row>
    <row r="14" spans="7:42">
      <c r="G14" s="15"/>
      <c r="H14" t="s">
        <v>42</v>
      </c>
      <c r="I14" t="s">
        <v>16</v>
      </c>
      <c r="K14" s="14">
        <v>2020</v>
      </c>
      <c r="L14" s="14" t="s">
        <v>76</v>
      </c>
      <c r="M14">
        <f t="shared" si="2"/>
        <v>9.02182456413796</v>
      </c>
      <c r="N14">
        <f t="shared" si="3"/>
        <v>239.361263392785</v>
      </c>
      <c r="O14">
        <f t="shared" si="4"/>
        <v>12.5773461772542</v>
      </c>
      <c r="P14">
        <f t="shared" si="5"/>
        <v>134.124395990589</v>
      </c>
      <c r="Q14">
        <f t="shared" si="6"/>
        <v>144.749155292319</v>
      </c>
      <c r="R14">
        <f t="shared" si="7"/>
        <v>720.786376388858</v>
      </c>
      <c r="S14">
        <f t="shared" si="8"/>
        <v>153.915365144768</v>
      </c>
      <c r="W14" s="19">
        <v>8.75116982721382</v>
      </c>
      <c r="X14" s="19">
        <v>232.180425491001</v>
      </c>
      <c r="Y14" s="19">
        <v>12.2000257919366</v>
      </c>
      <c r="Z14" s="19">
        <v>130.100664110871</v>
      </c>
      <c r="AA14" s="19">
        <v>140.406680633549</v>
      </c>
      <c r="AB14" s="19">
        <v>699.162785097192</v>
      </c>
      <c r="AC14" s="19">
        <v>149.297904190425</v>
      </c>
      <c r="AI14" s="14" t="s">
        <v>76</v>
      </c>
      <c r="AJ14">
        <v>0.97</v>
      </c>
      <c r="AK14">
        <f t="shared" ref="AK14:AP14" si="11">AJ14</f>
        <v>0.97</v>
      </c>
      <c r="AL14">
        <f t="shared" si="11"/>
        <v>0.97</v>
      </c>
      <c r="AM14">
        <f t="shared" si="11"/>
        <v>0.97</v>
      </c>
      <c r="AN14">
        <f t="shared" si="11"/>
        <v>0.97</v>
      </c>
      <c r="AO14">
        <f t="shared" si="11"/>
        <v>0.97</v>
      </c>
      <c r="AP14">
        <f t="shared" si="11"/>
        <v>0.97</v>
      </c>
    </row>
    <row r="15" spans="7:42">
      <c r="G15" s="15"/>
      <c r="H15" t="s">
        <v>42</v>
      </c>
      <c r="I15" t="s">
        <v>16</v>
      </c>
      <c r="K15" s="14">
        <v>2020</v>
      </c>
      <c r="L15" s="14" t="s">
        <v>77</v>
      </c>
      <c r="M15">
        <f t="shared" si="2"/>
        <v>0</v>
      </c>
      <c r="N15">
        <f t="shared" si="3"/>
        <v>0</v>
      </c>
      <c r="O15">
        <f t="shared" si="4"/>
        <v>0</v>
      </c>
      <c r="P15">
        <f t="shared" si="5"/>
        <v>0</v>
      </c>
      <c r="Q15">
        <v>32.6480421540679</v>
      </c>
      <c r="R15">
        <f t="shared" si="7"/>
        <v>0</v>
      </c>
      <c r="S15">
        <v>1.71535223542123</v>
      </c>
      <c r="U15" s="18">
        <v>405.09976</v>
      </c>
      <c r="V15" s="18">
        <v>22.2357</v>
      </c>
      <c r="W15" s="14">
        <v>0</v>
      </c>
      <c r="X15" s="14">
        <v>0</v>
      </c>
      <c r="Y15" s="14">
        <v>0</v>
      </c>
      <c r="Z15" s="14">
        <v>0</v>
      </c>
      <c r="AA15" s="19">
        <v>316.217874154068</v>
      </c>
      <c r="AB15" s="14">
        <v>0</v>
      </c>
      <c r="AC15" s="19">
        <v>17.2803422354212</v>
      </c>
      <c r="AI15" s="20" t="s">
        <v>78</v>
      </c>
      <c r="AJ15" s="21">
        <v>1</v>
      </c>
      <c r="AK15" s="21">
        <f t="shared" ref="AK15:AP15" si="12">AJ15</f>
        <v>1</v>
      </c>
      <c r="AL15" s="21">
        <f t="shared" si="12"/>
        <v>1</v>
      </c>
      <c r="AM15" s="21">
        <f t="shared" si="12"/>
        <v>1</v>
      </c>
      <c r="AN15" s="21">
        <f t="shared" si="12"/>
        <v>1</v>
      </c>
      <c r="AO15" s="21">
        <f t="shared" si="12"/>
        <v>1</v>
      </c>
      <c r="AP15" s="21">
        <f t="shared" si="12"/>
        <v>1</v>
      </c>
    </row>
    <row r="16" spans="7:42">
      <c r="G16" s="15"/>
      <c r="H16" t="s">
        <v>42</v>
      </c>
      <c r="I16" t="s">
        <v>16</v>
      </c>
      <c r="K16" s="14">
        <v>2020</v>
      </c>
      <c r="L16" s="14" t="s">
        <v>79</v>
      </c>
      <c r="M16">
        <f t="shared" si="2"/>
        <v>0.641186192584593</v>
      </c>
      <c r="N16">
        <f t="shared" si="3"/>
        <v>0.103449060183585</v>
      </c>
      <c r="O16">
        <f t="shared" si="4"/>
        <v>0.115296256803456</v>
      </c>
      <c r="P16">
        <f t="shared" si="5"/>
        <v>0.0300581751547876</v>
      </c>
      <c r="Q16">
        <f t="shared" si="6"/>
        <v>20.2886954931605</v>
      </c>
      <c r="R16">
        <f t="shared" si="7"/>
        <v>0.109915518142549</v>
      </c>
      <c r="S16">
        <f t="shared" si="8"/>
        <v>0.0193174282901368</v>
      </c>
      <c r="W16" s="19">
        <v>0.641186192584593</v>
      </c>
      <c r="X16" s="19">
        <v>0.103449060183585</v>
      </c>
      <c r="Y16" s="19">
        <v>0.115296256803456</v>
      </c>
      <c r="Z16" s="19">
        <v>0.0300581751547876</v>
      </c>
      <c r="AA16" s="19">
        <v>20.2886954931605</v>
      </c>
      <c r="AB16" s="19">
        <v>0.109915518142549</v>
      </c>
      <c r="AC16" s="19">
        <v>0.0193174282901368</v>
      </c>
      <c r="AI16" s="14" t="s">
        <v>79</v>
      </c>
      <c r="AJ16">
        <v>1</v>
      </c>
      <c r="AK16">
        <f t="shared" ref="AK16:AP16" si="13">AJ16</f>
        <v>1</v>
      </c>
      <c r="AL16">
        <f t="shared" si="13"/>
        <v>1</v>
      </c>
      <c r="AM16">
        <f t="shared" si="13"/>
        <v>1</v>
      </c>
      <c r="AN16">
        <f t="shared" si="13"/>
        <v>1</v>
      </c>
      <c r="AO16">
        <f t="shared" si="13"/>
        <v>1</v>
      </c>
      <c r="AP16">
        <f t="shared" si="13"/>
        <v>1</v>
      </c>
    </row>
    <row r="17" spans="7:42">
      <c r="G17" s="15"/>
      <c r="H17" t="s">
        <v>42</v>
      </c>
      <c r="I17" t="s">
        <v>16</v>
      </c>
      <c r="K17" s="14">
        <v>2020</v>
      </c>
      <c r="L17" s="14" t="s">
        <v>80</v>
      </c>
      <c r="M17">
        <f t="shared" si="2"/>
        <v>19.6278420554356</v>
      </c>
      <c r="N17">
        <f t="shared" si="3"/>
        <v>10.8931014612419</v>
      </c>
      <c r="O17">
        <f t="shared" si="4"/>
        <v>2.95705171202304</v>
      </c>
      <c r="P17">
        <f t="shared" si="5"/>
        <v>3.3795993912887</v>
      </c>
      <c r="Q17">
        <f t="shared" si="6"/>
        <v>47.4038760979122</v>
      </c>
      <c r="R17">
        <f t="shared" si="7"/>
        <v>40.7592956443484</v>
      </c>
      <c r="S17">
        <f t="shared" si="8"/>
        <v>9.80311190028798</v>
      </c>
      <c r="W17" s="19">
        <v>19.6278420554356</v>
      </c>
      <c r="X17" s="19">
        <v>10.8931014612419</v>
      </c>
      <c r="Y17" s="19">
        <v>2.95705171202304</v>
      </c>
      <c r="Z17" s="19">
        <v>3.3795993912887</v>
      </c>
      <c r="AA17" s="19">
        <v>47.4038760979122</v>
      </c>
      <c r="AB17" s="19">
        <v>40.7592956443484</v>
      </c>
      <c r="AC17" s="19">
        <v>9.80311190028798</v>
      </c>
      <c r="AI17" s="14" t="s">
        <v>80</v>
      </c>
      <c r="AJ17">
        <v>1</v>
      </c>
      <c r="AK17">
        <f t="shared" ref="AK17:AP17" si="14">AJ17</f>
        <v>1</v>
      </c>
      <c r="AL17">
        <f t="shared" si="14"/>
        <v>1</v>
      </c>
      <c r="AM17">
        <f t="shared" si="14"/>
        <v>1</v>
      </c>
      <c r="AN17">
        <f t="shared" si="14"/>
        <v>1</v>
      </c>
      <c r="AO17">
        <f t="shared" si="14"/>
        <v>1</v>
      </c>
      <c r="AP17">
        <f t="shared" si="14"/>
        <v>1</v>
      </c>
    </row>
    <row r="18" spans="7:42">
      <c r="G18" s="15"/>
      <c r="H18" t="s">
        <v>42</v>
      </c>
      <c r="I18" t="s">
        <v>16</v>
      </c>
      <c r="K18" s="14">
        <v>2020</v>
      </c>
      <c r="L18" s="14" t="s">
        <v>81</v>
      </c>
      <c r="M18">
        <f t="shared" si="2"/>
        <v>18.3557504576777</v>
      </c>
      <c r="N18">
        <f t="shared" si="3"/>
        <v>40.4756485216189</v>
      </c>
      <c r="O18">
        <f t="shared" si="4"/>
        <v>1.12363041550962</v>
      </c>
      <c r="P18">
        <f t="shared" si="5"/>
        <v>0.82176283040214</v>
      </c>
      <c r="Q18">
        <f t="shared" si="6"/>
        <v>11.3133806438342</v>
      </c>
      <c r="R18">
        <f t="shared" si="7"/>
        <v>13.4671333024787</v>
      </c>
      <c r="S18">
        <f t="shared" si="8"/>
        <v>8.45820527707497</v>
      </c>
      <c r="W18" s="19">
        <v>6.42451266018718</v>
      </c>
      <c r="X18" s="19">
        <v>14.1664769825666</v>
      </c>
      <c r="Y18" s="19">
        <v>0.393270645428366</v>
      </c>
      <c r="Z18" s="19">
        <v>0.287616990640749</v>
      </c>
      <c r="AA18" s="19">
        <v>3.95968322534197</v>
      </c>
      <c r="AB18" s="19">
        <v>4.71349665586753</v>
      </c>
      <c r="AC18" s="19">
        <v>2.96037184697624</v>
      </c>
      <c r="AI18" s="14" t="s">
        <v>81</v>
      </c>
      <c r="AJ18">
        <v>0.35</v>
      </c>
      <c r="AK18">
        <f t="shared" ref="AK18:AP18" si="15">AJ18</f>
        <v>0.35</v>
      </c>
      <c r="AL18">
        <f t="shared" si="15"/>
        <v>0.35</v>
      </c>
      <c r="AM18">
        <f t="shared" si="15"/>
        <v>0.35</v>
      </c>
      <c r="AN18">
        <f t="shared" si="15"/>
        <v>0.35</v>
      </c>
      <c r="AO18">
        <f t="shared" si="15"/>
        <v>0.35</v>
      </c>
      <c r="AP18">
        <f t="shared" si="15"/>
        <v>0.35</v>
      </c>
    </row>
    <row r="19" spans="7:42">
      <c r="G19" s="15"/>
      <c r="H19" t="str">
        <f t="shared" ref="H19:I19" si="16">H18</f>
        <v>ACT_BND</v>
      </c>
      <c r="I19" t="str">
        <f t="shared" si="16"/>
        <v>UP</v>
      </c>
      <c r="K19" s="14">
        <v>2021</v>
      </c>
      <c r="L19" s="14" t="str">
        <f t="shared" ref="L19:L26" si="17">L11</f>
        <v>ELCCOH00</v>
      </c>
      <c r="M19">
        <f t="shared" si="2"/>
        <v>145.934096382289</v>
      </c>
      <c r="N19">
        <f t="shared" si="3"/>
        <v>0</v>
      </c>
      <c r="O19">
        <f t="shared" si="4"/>
        <v>93.0037796976242</v>
      </c>
      <c r="P19">
        <f t="shared" si="5"/>
        <v>0</v>
      </c>
      <c r="Q19">
        <f t="shared" si="6"/>
        <v>0</v>
      </c>
      <c r="R19">
        <f t="shared" si="7"/>
        <v>0</v>
      </c>
      <c r="S19">
        <f t="shared" si="8"/>
        <v>54.8209186285098</v>
      </c>
      <c r="W19" s="19">
        <v>58.3736385529158</v>
      </c>
      <c r="X19" s="14">
        <v>0</v>
      </c>
      <c r="Y19" s="19">
        <v>37.2015118790497</v>
      </c>
      <c r="Z19" s="14">
        <v>0</v>
      </c>
      <c r="AA19" s="14">
        <v>0</v>
      </c>
      <c r="AB19" s="14">
        <v>0</v>
      </c>
      <c r="AC19" s="19">
        <v>21.9283674514039</v>
      </c>
      <c r="AJ19">
        <f t="shared" ref="AJ19:AP19" si="18">AJ11</f>
        <v>0.4</v>
      </c>
      <c r="AK19">
        <f t="shared" si="18"/>
        <v>0.4</v>
      </c>
      <c r="AL19">
        <f t="shared" si="18"/>
        <v>0.4</v>
      </c>
      <c r="AM19">
        <f t="shared" si="18"/>
        <v>0.4</v>
      </c>
      <c r="AN19">
        <f t="shared" si="18"/>
        <v>0.4</v>
      </c>
      <c r="AO19">
        <f t="shared" si="18"/>
        <v>0.4</v>
      </c>
      <c r="AP19">
        <f t="shared" si="18"/>
        <v>0.4</v>
      </c>
    </row>
    <row r="20" spans="7:42">
      <c r="G20" s="15"/>
      <c r="H20" t="str">
        <f t="shared" ref="H20:I20" si="19">H19</f>
        <v>ACT_BND</v>
      </c>
      <c r="I20" t="str">
        <f t="shared" si="19"/>
        <v>UP</v>
      </c>
      <c r="K20" s="14">
        <v>2021</v>
      </c>
      <c r="L20" s="14" t="str">
        <f t="shared" si="17"/>
        <v>ELCGAS00</v>
      </c>
      <c r="M20">
        <f t="shared" si="2"/>
        <v>418.641764578832</v>
      </c>
      <c r="N20">
        <f t="shared" si="3"/>
        <v>17.040407611951</v>
      </c>
      <c r="O20">
        <f t="shared" si="4"/>
        <v>99.8375296076315</v>
      </c>
      <c r="P20">
        <f t="shared" si="5"/>
        <v>0.416650488390927</v>
      </c>
      <c r="Q20">
        <f t="shared" si="6"/>
        <v>102.466607181426</v>
      </c>
      <c r="R20">
        <f t="shared" si="7"/>
        <v>0.95759540136789</v>
      </c>
      <c r="S20">
        <f t="shared" si="8"/>
        <v>30.6260648038158</v>
      </c>
      <c r="W20" s="19">
        <v>167.456705831533</v>
      </c>
      <c r="X20" s="19">
        <v>6.81616304478042</v>
      </c>
      <c r="Y20" s="19">
        <v>39.9350118430526</v>
      </c>
      <c r="Z20" s="19">
        <v>0.166660195356371</v>
      </c>
      <c r="AA20" s="19">
        <v>40.9866428725702</v>
      </c>
      <c r="AB20" s="19">
        <v>0.383038160547156</v>
      </c>
      <c r="AC20" s="19">
        <v>12.2504259215263</v>
      </c>
      <c r="AJ20">
        <f t="shared" ref="AJ20:AP20" si="20">AJ12</f>
        <v>0.4</v>
      </c>
      <c r="AK20">
        <f t="shared" si="20"/>
        <v>0.4</v>
      </c>
      <c r="AL20">
        <f t="shared" si="20"/>
        <v>0.4</v>
      </c>
      <c r="AM20">
        <f t="shared" si="20"/>
        <v>0.4</v>
      </c>
      <c r="AN20">
        <f t="shared" si="20"/>
        <v>0.4</v>
      </c>
      <c r="AO20">
        <f t="shared" si="20"/>
        <v>0.4</v>
      </c>
      <c r="AP20">
        <f t="shared" si="20"/>
        <v>0.4</v>
      </c>
    </row>
    <row r="21" spans="7:42">
      <c r="G21" s="15"/>
      <c r="H21" t="str">
        <f t="shared" ref="H21:I21" si="21">H20</f>
        <v>ACT_BND</v>
      </c>
      <c r="I21" t="str">
        <f t="shared" si="21"/>
        <v>UP</v>
      </c>
      <c r="K21" s="14">
        <v>2021</v>
      </c>
      <c r="L21" s="14" t="str">
        <f t="shared" si="17"/>
        <v>ELCHFO00</v>
      </c>
      <c r="M21">
        <f t="shared" si="2"/>
        <v>0.187886969042477</v>
      </c>
      <c r="N21">
        <f t="shared" si="3"/>
        <v>2.23884935145188</v>
      </c>
      <c r="O21">
        <f t="shared" si="4"/>
        <v>0.0122349892008639</v>
      </c>
      <c r="P21">
        <f t="shared" si="5"/>
        <v>0.202474522678186</v>
      </c>
      <c r="Q21">
        <f t="shared" si="6"/>
        <v>1.12022678185745</v>
      </c>
      <c r="R21">
        <f t="shared" si="7"/>
        <v>6.67702160067193</v>
      </c>
      <c r="S21">
        <f t="shared" si="8"/>
        <v>8.99287654331653</v>
      </c>
      <c r="W21" s="19">
        <v>0.056366090712743</v>
      </c>
      <c r="X21" s="19">
        <v>0.671654805435565</v>
      </c>
      <c r="Y21" s="19">
        <v>0.00367049676025918</v>
      </c>
      <c r="Z21" s="19">
        <v>0.0607423568034557</v>
      </c>
      <c r="AA21" s="19">
        <v>0.336068034557235</v>
      </c>
      <c r="AB21" s="19">
        <v>2.00310648020158</v>
      </c>
      <c r="AC21" s="19">
        <v>2.69786296299496</v>
      </c>
      <c r="AJ21">
        <f t="shared" ref="AJ21:AP21" si="22">AJ13</f>
        <v>0.3</v>
      </c>
      <c r="AK21">
        <f t="shared" si="22"/>
        <v>0.3</v>
      </c>
      <c r="AL21">
        <f t="shared" si="22"/>
        <v>0.3</v>
      </c>
      <c r="AM21">
        <f t="shared" si="22"/>
        <v>0.3</v>
      </c>
      <c r="AN21">
        <f t="shared" si="22"/>
        <v>0.3</v>
      </c>
      <c r="AO21">
        <f t="shared" si="22"/>
        <v>0.3</v>
      </c>
      <c r="AP21">
        <f t="shared" si="22"/>
        <v>0.3</v>
      </c>
    </row>
    <row r="22" spans="7:42">
      <c r="G22" s="15"/>
      <c r="H22" t="str">
        <f t="shared" ref="H22:I22" si="23">H21</f>
        <v>ACT_BND</v>
      </c>
      <c r="I22" t="str">
        <f t="shared" si="23"/>
        <v>UP</v>
      </c>
      <c r="K22" s="14">
        <v>2021</v>
      </c>
      <c r="L22" s="14" t="str">
        <f t="shared" si="17"/>
        <v>ELCHYD00</v>
      </c>
      <c r="M22">
        <f t="shared" si="2"/>
        <v>7.98273243377643</v>
      </c>
      <c r="N22">
        <f t="shared" si="3"/>
        <v>239.562161926551</v>
      </c>
      <c r="O22">
        <f t="shared" si="4"/>
        <v>9.25741795254318</v>
      </c>
      <c r="P22">
        <f t="shared" si="5"/>
        <v>107.101476067481</v>
      </c>
      <c r="Q22">
        <f t="shared" si="6"/>
        <v>130.750222477047</v>
      </c>
      <c r="R22">
        <f t="shared" si="7"/>
        <v>744.391011853072</v>
      </c>
      <c r="S22">
        <f t="shared" si="8"/>
        <v>164.214162391915</v>
      </c>
      <c r="W22" s="19">
        <v>7.74325046076314</v>
      </c>
      <c r="X22" s="19">
        <v>232.375297068754</v>
      </c>
      <c r="Y22" s="19">
        <v>8.97969541396688</v>
      </c>
      <c r="Z22" s="19">
        <v>103.888431785457</v>
      </c>
      <c r="AA22" s="19">
        <v>126.827715802736</v>
      </c>
      <c r="AB22" s="19">
        <v>722.05928149748</v>
      </c>
      <c r="AC22" s="19">
        <v>159.287737520158</v>
      </c>
      <c r="AJ22">
        <f t="shared" ref="AJ22:AP22" si="24">AJ14</f>
        <v>0.97</v>
      </c>
      <c r="AK22">
        <f t="shared" si="24"/>
        <v>0.97</v>
      </c>
      <c r="AL22">
        <f t="shared" si="24"/>
        <v>0.97</v>
      </c>
      <c r="AM22">
        <f t="shared" si="24"/>
        <v>0.97</v>
      </c>
      <c r="AN22">
        <f t="shared" si="24"/>
        <v>0.97</v>
      </c>
      <c r="AO22">
        <f t="shared" si="24"/>
        <v>0.97</v>
      </c>
      <c r="AP22">
        <f t="shared" si="24"/>
        <v>0.97</v>
      </c>
    </row>
    <row r="23" spans="7:42">
      <c r="G23" s="15"/>
      <c r="H23" t="str">
        <f t="shared" ref="H23:I23" si="25">H22</f>
        <v>ACT_BND</v>
      </c>
      <c r="I23" t="str">
        <f t="shared" si="25"/>
        <v>UP</v>
      </c>
      <c r="K23" s="14">
        <v>2021</v>
      </c>
      <c r="L23" s="14" t="str">
        <f t="shared" si="17"/>
        <v>ENCAN01_SMR</v>
      </c>
      <c r="M23">
        <f t="shared" si="2"/>
        <v>0</v>
      </c>
      <c r="N23">
        <f t="shared" si="3"/>
        <v>0</v>
      </c>
      <c r="O23">
        <f t="shared" si="4"/>
        <v>0</v>
      </c>
      <c r="P23">
        <f t="shared" si="5"/>
        <v>0</v>
      </c>
      <c r="Q23">
        <v>19.7069732915769</v>
      </c>
      <c r="R23">
        <f t="shared" si="7"/>
        <v>0</v>
      </c>
      <c r="S23">
        <v>1.43048641306697</v>
      </c>
      <c r="U23" s="18">
        <v>394.97476</v>
      </c>
      <c r="V23" s="18">
        <v>21.6798075</v>
      </c>
      <c r="W23" s="14">
        <v>0</v>
      </c>
      <c r="X23" s="14">
        <v>0</v>
      </c>
      <c r="Y23" s="14">
        <v>0</v>
      </c>
      <c r="Z23" s="14">
        <v>0</v>
      </c>
      <c r="AA23" s="19">
        <v>296.189305291577</v>
      </c>
      <c r="AB23" s="14">
        <v>0</v>
      </c>
      <c r="AC23" s="19">
        <v>16.606351663067</v>
      </c>
      <c r="AJ23">
        <f t="shared" ref="AJ23:AP23" si="26">AJ15</f>
        <v>1</v>
      </c>
      <c r="AK23">
        <f t="shared" si="26"/>
        <v>1</v>
      </c>
      <c r="AL23">
        <f t="shared" si="26"/>
        <v>1</v>
      </c>
      <c r="AM23">
        <f t="shared" si="26"/>
        <v>1</v>
      </c>
      <c r="AN23">
        <f t="shared" si="26"/>
        <v>1</v>
      </c>
      <c r="AO23">
        <f t="shared" si="26"/>
        <v>1</v>
      </c>
      <c r="AP23">
        <f t="shared" si="26"/>
        <v>1</v>
      </c>
    </row>
    <row r="24" spans="7:42">
      <c r="G24" s="15"/>
      <c r="H24" t="str">
        <f t="shared" ref="H24:I24" si="27">H23</f>
        <v>ACT_BND</v>
      </c>
      <c r="I24" t="str">
        <f t="shared" si="27"/>
        <v>UP</v>
      </c>
      <c r="K24" s="14">
        <v>2021</v>
      </c>
      <c r="L24" s="14" t="str">
        <f t="shared" si="17"/>
        <v>ELCSOL00</v>
      </c>
      <c r="M24">
        <f t="shared" si="2"/>
        <v>1.46105905867531</v>
      </c>
      <c r="N24">
        <f t="shared" si="3"/>
        <v>0.11469619275018</v>
      </c>
      <c r="O24">
        <f t="shared" si="4"/>
        <v>0.127175306479482</v>
      </c>
      <c r="P24">
        <f t="shared" si="5"/>
        <v>0.0372575992080634</v>
      </c>
      <c r="Q24">
        <f t="shared" si="6"/>
        <v>20.6121506191505</v>
      </c>
      <c r="R24">
        <f t="shared" si="7"/>
        <v>0.120714654211663</v>
      </c>
      <c r="S24">
        <f t="shared" si="8"/>
        <v>0.0193174282901368</v>
      </c>
      <c r="W24" s="19">
        <v>1.46105905867531</v>
      </c>
      <c r="X24" s="19">
        <v>0.11469619275018</v>
      </c>
      <c r="Y24" s="19">
        <v>0.127175306479482</v>
      </c>
      <c r="Z24" s="19">
        <v>0.0372575992080634</v>
      </c>
      <c r="AA24" s="19">
        <v>20.6121506191505</v>
      </c>
      <c r="AB24" s="19">
        <v>0.120714654211663</v>
      </c>
      <c r="AC24" s="19">
        <v>0.0193174282901368</v>
      </c>
      <c r="AJ24">
        <f t="shared" ref="AJ24:AP24" si="28">AJ16</f>
        <v>1</v>
      </c>
      <c r="AK24">
        <f t="shared" si="28"/>
        <v>1</v>
      </c>
      <c r="AL24">
        <f t="shared" si="28"/>
        <v>1</v>
      </c>
      <c r="AM24">
        <f t="shared" si="28"/>
        <v>1</v>
      </c>
      <c r="AN24">
        <f t="shared" si="28"/>
        <v>1</v>
      </c>
      <c r="AO24">
        <f t="shared" si="28"/>
        <v>1</v>
      </c>
      <c r="AP24">
        <f t="shared" si="28"/>
        <v>1</v>
      </c>
    </row>
    <row r="25" spans="7:42">
      <c r="G25" s="15"/>
      <c r="H25" t="str">
        <f t="shared" ref="H25:I25" si="29">H24</f>
        <v>ACT_BND</v>
      </c>
      <c r="I25" t="str">
        <f t="shared" si="29"/>
        <v>UP</v>
      </c>
      <c r="K25" s="14">
        <v>2021</v>
      </c>
      <c r="L25" s="14" t="str">
        <f t="shared" si="17"/>
        <v>ELCWIN00</v>
      </c>
      <c r="M25">
        <f t="shared" si="2"/>
        <v>24.480253862491</v>
      </c>
      <c r="N25">
        <f t="shared" si="3"/>
        <v>7.29698915022678</v>
      </c>
      <c r="O25">
        <f t="shared" si="4"/>
        <v>3.13314832469402</v>
      </c>
      <c r="P25">
        <f t="shared" si="5"/>
        <v>3.41609802663787</v>
      </c>
      <c r="Q25">
        <f t="shared" si="6"/>
        <v>44.7068942044636</v>
      </c>
      <c r="R25">
        <f t="shared" si="7"/>
        <v>37.1595836213103</v>
      </c>
      <c r="S25">
        <f t="shared" si="8"/>
        <v>9.38273748704104</v>
      </c>
      <c r="W25" s="19">
        <v>24.480253862491</v>
      </c>
      <c r="X25" s="19">
        <v>7.29698915022678</v>
      </c>
      <c r="Y25" s="19">
        <v>3.13314832469402</v>
      </c>
      <c r="Z25" s="19">
        <v>3.41609802663787</v>
      </c>
      <c r="AA25" s="19">
        <v>44.7068942044636</v>
      </c>
      <c r="AB25" s="19">
        <v>37.1595836213103</v>
      </c>
      <c r="AC25" s="19">
        <v>9.38273748704104</v>
      </c>
      <c r="AJ25">
        <f t="shared" ref="AJ25:AP25" si="30">AJ17</f>
        <v>1</v>
      </c>
      <c r="AK25">
        <f t="shared" si="30"/>
        <v>1</v>
      </c>
      <c r="AL25">
        <f t="shared" si="30"/>
        <v>1</v>
      </c>
      <c r="AM25">
        <f t="shared" si="30"/>
        <v>1</v>
      </c>
      <c r="AN25">
        <f t="shared" si="30"/>
        <v>1</v>
      </c>
      <c r="AO25">
        <f t="shared" si="30"/>
        <v>1</v>
      </c>
      <c r="AP25">
        <f t="shared" si="30"/>
        <v>1</v>
      </c>
    </row>
    <row r="26" spans="7:42">
      <c r="G26" s="15"/>
      <c r="H26" t="str">
        <f t="shared" ref="H26:I26" si="31">H25</f>
        <v>ACT_BND</v>
      </c>
      <c r="I26" t="str">
        <f t="shared" si="31"/>
        <v>UP</v>
      </c>
      <c r="K26" s="14">
        <v>2021</v>
      </c>
      <c r="L26" s="14" t="str">
        <f t="shared" si="17"/>
        <v>ELCWOO00</v>
      </c>
      <c r="M26">
        <f t="shared" si="2"/>
        <v>18.44673412527</v>
      </c>
      <c r="N26">
        <f t="shared" si="3"/>
        <v>41.7663715528334</v>
      </c>
      <c r="O26">
        <f t="shared" si="4"/>
        <v>1.12991862079605</v>
      </c>
      <c r="P26">
        <f t="shared" si="5"/>
        <v>0.832006582330557</v>
      </c>
      <c r="Q26">
        <f t="shared" si="6"/>
        <v>12.289220662347</v>
      </c>
      <c r="R26">
        <f t="shared" si="7"/>
        <v>13.3829393088553</v>
      </c>
      <c r="S26">
        <f t="shared" si="8"/>
        <v>9.46366665804791</v>
      </c>
      <c r="W26" s="19">
        <v>6.45635694384449</v>
      </c>
      <c r="X26" s="19">
        <v>14.6182300434917</v>
      </c>
      <c r="Y26" s="19">
        <v>0.395471517278618</v>
      </c>
      <c r="Z26" s="19">
        <v>0.291202303815695</v>
      </c>
      <c r="AA26" s="19">
        <v>4.30122723182145</v>
      </c>
      <c r="AB26" s="19">
        <v>4.68402875809935</v>
      </c>
      <c r="AC26" s="19">
        <v>3.31228333031677</v>
      </c>
      <c r="AJ26">
        <f t="shared" ref="AJ26:AP26" si="32">AJ18</f>
        <v>0.35</v>
      </c>
      <c r="AK26">
        <f t="shared" si="32"/>
        <v>0.35</v>
      </c>
      <c r="AL26">
        <f t="shared" si="32"/>
        <v>0.35</v>
      </c>
      <c r="AM26">
        <f t="shared" si="32"/>
        <v>0.35</v>
      </c>
      <c r="AN26">
        <f t="shared" si="32"/>
        <v>0.35</v>
      </c>
      <c r="AO26">
        <f t="shared" si="32"/>
        <v>0.35</v>
      </c>
      <c r="AP26">
        <f t="shared" si="32"/>
        <v>0.35</v>
      </c>
    </row>
    <row r="27" spans="7:42">
      <c r="G27" s="15"/>
      <c r="H27" t="str">
        <f t="shared" ref="H27:I27" si="33">H26</f>
        <v>ACT_BND</v>
      </c>
      <c r="I27" t="str">
        <f t="shared" si="33"/>
        <v>UP</v>
      </c>
      <c r="K27" s="14">
        <v>2022</v>
      </c>
      <c r="L27" s="14" t="str">
        <f t="shared" ref="L27:L90" si="34">L19</f>
        <v>ELCCOH00</v>
      </c>
      <c r="M27">
        <f t="shared" si="2"/>
        <v>127.598433585313</v>
      </c>
      <c r="N27">
        <f t="shared" si="3"/>
        <v>0</v>
      </c>
      <c r="O27">
        <f t="shared" si="4"/>
        <v>72.1437959143267</v>
      </c>
      <c r="P27">
        <f t="shared" si="5"/>
        <v>0</v>
      </c>
      <c r="Q27">
        <f t="shared" si="6"/>
        <v>0</v>
      </c>
      <c r="R27">
        <f t="shared" si="7"/>
        <v>0</v>
      </c>
      <c r="S27">
        <f t="shared" si="8"/>
        <v>49.4922013228942</v>
      </c>
      <c r="W27" s="19">
        <v>51.0393734341253</v>
      </c>
      <c r="X27" s="14">
        <v>0</v>
      </c>
      <c r="Y27" s="19">
        <v>28.8575183657307</v>
      </c>
      <c r="Z27" s="14">
        <v>0</v>
      </c>
      <c r="AA27" s="14">
        <v>0</v>
      </c>
      <c r="AB27" s="14">
        <v>0</v>
      </c>
      <c r="AC27" s="19">
        <v>19.7968805291577</v>
      </c>
      <c r="AJ27">
        <f t="shared" ref="AJ27:AP27" si="35">AJ19</f>
        <v>0.4</v>
      </c>
      <c r="AK27">
        <f t="shared" si="35"/>
        <v>0.4</v>
      </c>
      <c r="AL27">
        <f t="shared" si="35"/>
        <v>0.4</v>
      </c>
      <c r="AM27">
        <f t="shared" si="35"/>
        <v>0.4</v>
      </c>
      <c r="AN27">
        <f t="shared" si="35"/>
        <v>0.4</v>
      </c>
      <c r="AO27">
        <f t="shared" si="35"/>
        <v>0.4</v>
      </c>
      <c r="AP27">
        <f t="shared" si="35"/>
        <v>0.4</v>
      </c>
    </row>
    <row r="28" spans="7:42">
      <c r="G28" s="15"/>
      <c r="H28" t="str">
        <f t="shared" ref="H28:I28" si="36">H27</f>
        <v>ACT_BND</v>
      </c>
      <c r="I28" t="str">
        <f t="shared" si="36"/>
        <v>UP</v>
      </c>
      <c r="K28" s="14">
        <v>2022</v>
      </c>
      <c r="L28" s="14" t="str">
        <f t="shared" si="34"/>
        <v>ELCGAS00</v>
      </c>
      <c r="M28">
        <f t="shared" si="2"/>
        <v>495.009846202305</v>
      </c>
      <c r="N28">
        <f t="shared" si="3"/>
        <v>16.4011400383369</v>
      </c>
      <c r="O28">
        <f t="shared" si="4"/>
        <v>102.098308045356</v>
      </c>
      <c r="P28">
        <f t="shared" si="5"/>
        <v>1.58756301025918</v>
      </c>
      <c r="Q28">
        <f t="shared" si="6"/>
        <v>114.76698362131</v>
      </c>
      <c r="R28">
        <f t="shared" si="7"/>
        <v>2.922893075054</v>
      </c>
      <c r="S28">
        <f t="shared" si="8"/>
        <v>30.723234888409</v>
      </c>
      <c r="W28" s="19">
        <v>198.003938480922</v>
      </c>
      <c r="X28" s="19">
        <v>6.56045601533477</v>
      </c>
      <c r="Y28" s="19">
        <v>40.8393232181425</v>
      </c>
      <c r="Z28" s="19">
        <v>0.635025204103672</v>
      </c>
      <c r="AA28" s="19">
        <v>45.9067934485241</v>
      </c>
      <c r="AB28" s="19">
        <v>1.1691572300216</v>
      </c>
      <c r="AC28" s="19">
        <v>12.2892939553636</v>
      </c>
      <c r="AJ28">
        <f t="shared" ref="AJ28:AP28" si="37">AJ20</f>
        <v>0.4</v>
      </c>
      <c r="AK28">
        <f t="shared" si="37"/>
        <v>0.4</v>
      </c>
      <c r="AL28">
        <f t="shared" si="37"/>
        <v>0.4</v>
      </c>
      <c r="AM28">
        <f t="shared" si="37"/>
        <v>0.4</v>
      </c>
      <c r="AN28">
        <f t="shared" si="37"/>
        <v>0.4</v>
      </c>
      <c r="AO28">
        <f t="shared" si="37"/>
        <v>0.4</v>
      </c>
      <c r="AP28">
        <f t="shared" si="37"/>
        <v>0.4</v>
      </c>
    </row>
    <row r="29" spans="7:42">
      <c r="G29" s="15"/>
      <c r="H29" t="str">
        <f t="shared" ref="H29:I29" si="38">H28</f>
        <v>ACT_BND</v>
      </c>
      <c r="I29" t="str">
        <f t="shared" si="38"/>
        <v>UP</v>
      </c>
      <c r="K29" s="14">
        <v>2022</v>
      </c>
      <c r="L29" s="14" t="str">
        <f t="shared" si="34"/>
        <v>ELCHFO00</v>
      </c>
      <c r="M29">
        <f t="shared" si="2"/>
        <v>0.187886969042477</v>
      </c>
      <c r="N29">
        <f t="shared" si="3"/>
        <v>2.60048831413487</v>
      </c>
      <c r="O29">
        <f t="shared" si="4"/>
        <v>0.0122349892008639</v>
      </c>
      <c r="P29">
        <f t="shared" si="5"/>
        <v>0.196085673146148</v>
      </c>
      <c r="Q29">
        <f t="shared" si="6"/>
        <v>1.02079121670266</v>
      </c>
      <c r="R29">
        <f t="shared" si="7"/>
        <v>7.3851368898488</v>
      </c>
      <c r="S29">
        <f t="shared" si="8"/>
        <v>3.00450683561315</v>
      </c>
      <c r="W29" s="19">
        <v>0.056366090712743</v>
      </c>
      <c r="X29" s="19">
        <v>0.780146494240461</v>
      </c>
      <c r="Y29" s="19">
        <v>0.00367049676025918</v>
      </c>
      <c r="Z29" s="19">
        <v>0.0588257019438445</v>
      </c>
      <c r="AA29" s="19">
        <v>0.306237365010799</v>
      </c>
      <c r="AB29" s="19">
        <v>2.21554106695464</v>
      </c>
      <c r="AC29" s="19">
        <v>0.901352050683945</v>
      </c>
      <c r="AJ29">
        <f t="shared" ref="AJ29:AP29" si="39">AJ21</f>
        <v>0.3</v>
      </c>
      <c r="AK29">
        <f t="shared" si="39"/>
        <v>0.3</v>
      </c>
      <c r="AL29">
        <f t="shared" si="39"/>
        <v>0.3</v>
      </c>
      <c r="AM29">
        <f t="shared" si="39"/>
        <v>0.3</v>
      </c>
      <c r="AN29">
        <f t="shared" si="39"/>
        <v>0.3</v>
      </c>
      <c r="AO29">
        <f t="shared" si="39"/>
        <v>0.3</v>
      </c>
      <c r="AP29">
        <f t="shared" si="39"/>
        <v>0.3</v>
      </c>
    </row>
    <row r="30" spans="7:42">
      <c r="G30" s="15"/>
      <c r="H30" t="str">
        <f t="shared" ref="H30:I30" si="40">H29</f>
        <v>ACT_BND</v>
      </c>
      <c r="I30" t="str">
        <f t="shared" si="40"/>
        <v>UP</v>
      </c>
      <c r="K30" s="14">
        <v>2022</v>
      </c>
      <c r="L30" s="14" t="str">
        <f t="shared" si="34"/>
        <v>ELCHYD00</v>
      </c>
      <c r="M30">
        <f t="shared" si="2"/>
        <v>6.12718069441042</v>
      </c>
      <c r="N30">
        <f t="shared" si="3"/>
        <v>223.518385332472</v>
      </c>
      <c r="O30">
        <f t="shared" si="4"/>
        <v>14.5622296616271</v>
      </c>
      <c r="P30">
        <f t="shared" si="5"/>
        <v>110.887119413952</v>
      </c>
      <c r="Q30">
        <f t="shared" si="6"/>
        <v>134.177153407109</v>
      </c>
      <c r="R30">
        <f t="shared" si="7"/>
        <v>728.499937283368</v>
      </c>
      <c r="S30">
        <f t="shared" si="8"/>
        <v>178.227984707904</v>
      </c>
      <c r="W30" s="19">
        <v>5.94336527357811</v>
      </c>
      <c r="X30" s="19">
        <v>216.812833772498</v>
      </c>
      <c r="Y30" s="19">
        <v>14.1253627717783</v>
      </c>
      <c r="Z30" s="19">
        <v>107.560505831533</v>
      </c>
      <c r="AA30" s="19">
        <v>130.151838804896</v>
      </c>
      <c r="AB30" s="19">
        <v>706.644939164867</v>
      </c>
      <c r="AC30" s="19">
        <v>172.881145166667</v>
      </c>
      <c r="AJ30">
        <f t="shared" ref="AJ30:AP30" si="41">AJ22</f>
        <v>0.97</v>
      </c>
      <c r="AK30">
        <f t="shared" si="41"/>
        <v>0.97</v>
      </c>
      <c r="AL30">
        <f t="shared" si="41"/>
        <v>0.97</v>
      </c>
      <c r="AM30">
        <f t="shared" si="41"/>
        <v>0.97</v>
      </c>
      <c r="AN30">
        <f t="shared" si="41"/>
        <v>0.97</v>
      </c>
      <c r="AO30">
        <f t="shared" si="41"/>
        <v>0.97</v>
      </c>
      <c r="AP30">
        <f t="shared" si="41"/>
        <v>0.97</v>
      </c>
    </row>
    <row r="31" spans="7:42">
      <c r="G31" s="15"/>
      <c r="H31" t="str">
        <f t="shared" ref="H31:I31" si="42">H30</f>
        <v>ACT_BND</v>
      </c>
      <c r="I31" t="str">
        <f t="shared" si="42"/>
        <v>UP</v>
      </c>
      <c r="K31" s="14">
        <v>2022</v>
      </c>
      <c r="L31" s="14" t="str">
        <f t="shared" si="34"/>
        <v>ENCAN01_SMR</v>
      </c>
      <c r="M31">
        <f t="shared" si="2"/>
        <v>0</v>
      </c>
      <c r="N31">
        <f t="shared" si="3"/>
        <v>0</v>
      </c>
      <c r="O31">
        <f t="shared" si="4"/>
        <v>0</v>
      </c>
      <c r="P31">
        <f t="shared" si="5"/>
        <v>0</v>
      </c>
      <c r="Q31">
        <v>26.7147975536358</v>
      </c>
      <c r="R31">
        <f t="shared" si="7"/>
        <v>0</v>
      </c>
      <c r="S31">
        <v>3.51104889884812</v>
      </c>
      <c r="U31" s="18">
        <v>384.84976</v>
      </c>
      <c r="V31" s="18">
        <v>21.123915</v>
      </c>
      <c r="W31" s="14">
        <v>0</v>
      </c>
      <c r="X31" s="14">
        <v>0</v>
      </c>
      <c r="Y31" s="14">
        <v>0</v>
      </c>
      <c r="Z31" s="14">
        <v>0</v>
      </c>
      <c r="AA31" s="19">
        <v>296.109629553636</v>
      </c>
      <c r="AB31" s="14">
        <v>0</v>
      </c>
      <c r="AC31" s="19">
        <v>18.2977893988481</v>
      </c>
      <c r="AJ31">
        <f t="shared" ref="AJ31:AP31" si="43">AJ23</f>
        <v>1</v>
      </c>
      <c r="AK31">
        <f t="shared" si="43"/>
        <v>1</v>
      </c>
      <c r="AL31">
        <f t="shared" si="43"/>
        <v>1</v>
      </c>
      <c r="AM31">
        <f t="shared" si="43"/>
        <v>1</v>
      </c>
      <c r="AN31">
        <f t="shared" si="43"/>
        <v>1</v>
      </c>
      <c r="AO31">
        <f t="shared" si="43"/>
        <v>1</v>
      </c>
      <c r="AP31">
        <f t="shared" si="43"/>
        <v>1</v>
      </c>
    </row>
    <row r="32" spans="7:42">
      <c r="G32" s="15"/>
      <c r="H32" t="str">
        <f t="shared" ref="H32:I32" si="44">H31</f>
        <v>ACT_BND</v>
      </c>
      <c r="I32" t="str">
        <f t="shared" si="44"/>
        <v>UP</v>
      </c>
      <c r="K32" s="14">
        <v>2022</v>
      </c>
      <c r="L32" s="14" t="str">
        <f t="shared" si="34"/>
        <v>ELCSOL00</v>
      </c>
      <c r="M32">
        <f t="shared" si="2"/>
        <v>10.102616774658</v>
      </c>
      <c r="N32">
        <f t="shared" si="3"/>
        <v>1.58742640681065</v>
      </c>
      <c r="O32">
        <f t="shared" si="4"/>
        <v>0.536462563354932</v>
      </c>
      <c r="P32">
        <f t="shared" si="5"/>
        <v>0.0624555833693305</v>
      </c>
      <c r="Q32">
        <f t="shared" si="6"/>
        <v>28.7668888696904</v>
      </c>
      <c r="R32">
        <f t="shared" si="7"/>
        <v>0.10631580611951</v>
      </c>
      <c r="S32">
        <f t="shared" si="8"/>
        <v>0.0193174282901368</v>
      </c>
      <c r="W32" s="19">
        <v>10.102616774658</v>
      </c>
      <c r="X32" s="19">
        <v>1.58742640681065</v>
      </c>
      <c r="Y32" s="19">
        <v>0.536462563354932</v>
      </c>
      <c r="Z32" s="19">
        <v>0.0624555833693305</v>
      </c>
      <c r="AA32" s="19">
        <v>28.7668888696904</v>
      </c>
      <c r="AB32" s="19">
        <v>0.10631580611951</v>
      </c>
      <c r="AC32" s="19">
        <v>0.0193174282901368</v>
      </c>
      <c r="AJ32">
        <f t="shared" ref="AJ32:AP32" si="45">AJ24</f>
        <v>1</v>
      </c>
      <c r="AK32">
        <f t="shared" si="45"/>
        <v>1</v>
      </c>
      <c r="AL32">
        <f t="shared" si="45"/>
        <v>1</v>
      </c>
      <c r="AM32">
        <f t="shared" si="45"/>
        <v>1</v>
      </c>
      <c r="AN32">
        <f t="shared" si="45"/>
        <v>1</v>
      </c>
      <c r="AO32">
        <f t="shared" si="45"/>
        <v>1</v>
      </c>
      <c r="AP32">
        <f t="shared" si="45"/>
        <v>1</v>
      </c>
    </row>
    <row r="33" spans="7:42">
      <c r="G33" s="15"/>
      <c r="H33" t="str">
        <f t="shared" ref="H33:I33" si="46">H32</f>
        <v>ACT_BND</v>
      </c>
      <c r="I33" t="str">
        <f t="shared" si="46"/>
        <v>UP</v>
      </c>
      <c r="K33" s="14">
        <v>2022</v>
      </c>
      <c r="L33" s="14" t="str">
        <f t="shared" si="34"/>
        <v>ELCWIN00</v>
      </c>
      <c r="M33">
        <f t="shared" si="2"/>
        <v>36.5776192944564</v>
      </c>
      <c r="N33">
        <f t="shared" si="3"/>
        <v>7.31959329709503</v>
      </c>
      <c r="O33">
        <f t="shared" si="4"/>
        <v>2.41754763282937</v>
      </c>
      <c r="P33">
        <f t="shared" si="5"/>
        <v>1.93442183189345</v>
      </c>
      <c r="Q33">
        <f t="shared" si="6"/>
        <v>64.3795901367891</v>
      </c>
      <c r="R33">
        <f t="shared" si="7"/>
        <v>51.5584317134629</v>
      </c>
      <c r="S33">
        <f t="shared" si="8"/>
        <v>16.0254301580274</v>
      </c>
      <c r="W33" s="19">
        <v>36.5776192944564</v>
      </c>
      <c r="X33" s="19">
        <v>7.31959329709503</v>
      </c>
      <c r="Y33" s="19">
        <v>2.41754763282937</v>
      </c>
      <c r="Z33" s="19">
        <v>1.93442183189345</v>
      </c>
      <c r="AA33" s="19">
        <v>64.3795901367891</v>
      </c>
      <c r="AB33" s="19">
        <v>51.5584317134629</v>
      </c>
      <c r="AC33" s="19">
        <v>16.0254301580274</v>
      </c>
      <c r="AJ33">
        <f t="shared" ref="AJ33:AP33" si="47">AJ25</f>
        <v>1</v>
      </c>
      <c r="AK33">
        <f t="shared" si="47"/>
        <v>1</v>
      </c>
      <c r="AL33">
        <f t="shared" si="47"/>
        <v>1</v>
      </c>
      <c r="AM33">
        <f t="shared" si="47"/>
        <v>1</v>
      </c>
      <c r="AN33">
        <f t="shared" si="47"/>
        <v>1</v>
      </c>
      <c r="AO33">
        <f t="shared" si="47"/>
        <v>1</v>
      </c>
      <c r="AP33">
        <f t="shared" si="47"/>
        <v>1</v>
      </c>
    </row>
    <row r="34" spans="7:42">
      <c r="G34" s="15"/>
      <c r="H34" t="str">
        <f t="shared" ref="H34:I34" si="48">H33</f>
        <v>ACT_BND</v>
      </c>
      <c r="I34" t="str">
        <f t="shared" si="48"/>
        <v>UP</v>
      </c>
      <c r="K34" s="14">
        <v>2022</v>
      </c>
      <c r="L34" s="14" t="str">
        <f t="shared" si="34"/>
        <v>ELCWOO00</v>
      </c>
      <c r="M34">
        <f t="shared" si="2"/>
        <v>19.935044739278</v>
      </c>
      <c r="N34">
        <f t="shared" si="3"/>
        <v>56.8148135434949</v>
      </c>
      <c r="O34">
        <f t="shared" si="4"/>
        <v>2.63931975316261</v>
      </c>
      <c r="P34">
        <f t="shared" si="5"/>
        <v>0.808879282114574</v>
      </c>
      <c r="Q34">
        <f t="shared" si="6"/>
        <v>11.0186798313278</v>
      </c>
      <c r="R34">
        <f t="shared" si="7"/>
        <v>16.3796732387123</v>
      </c>
      <c r="S34">
        <f t="shared" si="8"/>
        <v>6.03270815591894</v>
      </c>
      <c r="W34" s="19">
        <v>6.9772656587473</v>
      </c>
      <c r="X34" s="19">
        <v>19.8851847402232</v>
      </c>
      <c r="Y34" s="19">
        <v>0.923761913606912</v>
      </c>
      <c r="Z34" s="19">
        <v>0.283107748740101</v>
      </c>
      <c r="AA34" s="19">
        <v>3.85653794096472</v>
      </c>
      <c r="AB34" s="19">
        <v>5.73288563354932</v>
      </c>
      <c r="AC34" s="19">
        <v>2.11144785457163</v>
      </c>
      <c r="AJ34">
        <f t="shared" ref="AJ34:AP34" si="49">AJ26</f>
        <v>0.35</v>
      </c>
      <c r="AK34">
        <f t="shared" si="49"/>
        <v>0.35</v>
      </c>
      <c r="AL34">
        <f t="shared" si="49"/>
        <v>0.35</v>
      </c>
      <c r="AM34">
        <f t="shared" si="49"/>
        <v>0.35</v>
      </c>
      <c r="AN34">
        <f t="shared" si="49"/>
        <v>0.35</v>
      </c>
      <c r="AO34">
        <f t="shared" si="49"/>
        <v>0.35</v>
      </c>
      <c r="AP34">
        <f t="shared" si="49"/>
        <v>0.35</v>
      </c>
    </row>
    <row r="35" spans="7:42">
      <c r="G35" s="15"/>
      <c r="H35" t="str">
        <f t="shared" ref="H35:I35" si="50">H34</f>
        <v>ACT_BND</v>
      </c>
      <c r="I35" t="str">
        <f t="shared" si="50"/>
        <v>UP</v>
      </c>
      <c r="K35" s="14">
        <v>2023</v>
      </c>
      <c r="L35" s="14" t="str">
        <f t="shared" si="34"/>
        <v>ELCCOH00</v>
      </c>
      <c r="M35">
        <f t="shared" si="2"/>
        <v>64.5653689164867</v>
      </c>
      <c r="N35">
        <f t="shared" si="3"/>
        <v>0</v>
      </c>
      <c r="O35">
        <f t="shared" si="4"/>
        <v>60.6264497030237</v>
      </c>
      <c r="P35">
        <f t="shared" si="5"/>
        <v>0</v>
      </c>
      <c r="Q35">
        <f t="shared" si="6"/>
        <v>0</v>
      </c>
      <c r="R35">
        <f t="shared" si="7"/>
        <v>0</v>
      </c>
      <c r="S35">
        <f t="shared" si="8"/>
        <v>51.6442016108712</v>
      </c>
      <c r="W35" s="19">
        <v>25.8261475665947</v>
      </c>
      <c r="X35" s="14">
        <v>0</v>
      </c>
      <c r="Y35" s="19">
        <v>24.2505798812095</v>
      </c>
      <c r="Z35" s="14">
        <v>0</v>
      </c>
      <c r="AA35" s="14">
        <v>0</v>
      </c>
      <c r="AB35" s="14">
        <v>0</v>
      </c>
      <c r="AC35" s="19">
        <v>20.6576806443485</v>
      </c>
      <c r="AJ35">
        <f t="shared" ref="AJ35:AP35" si="51">AJ27</f>
        <v>0.4</v>
      </c>
      <c r="AK35">
        <f t="shared" si="51"/>
        <v>0.4</v>
      </c>
      <c r="AL35">
        <f t="shared" si="51"/>
        <v>0.4</v>
      </c>
      <c r="AM35">
        <f t="shared" si="51"/>
        <v>0.4</v>
      </c>
      <c r="AN35">
        <f t="shared" si="51"/>
        <v>0.4</v>
      </c>
      <c r="AO35">
        <f t="shared" si="51"/>
        <v>0.4</v>
      </c>
      <c r="AP35">
        <f t="shared" si="51"/>
        <v>0.4</v>
      </c>
    </row>
    <row r="36" spans="7:42">
      <c r="G36" s="15"/>
      <c r="H36" t="str">
        <f t="shared" ref="H36:I36" si="52">H35</f>
        <v>ACT_BND</v>
      </c>
      <c r="I36" t="str">
        <f t="shared" si="52"/>
        <v>UP</v>
      </c>
      <c r="K36" s="14">
        <v>2023</v>
      </c>
      <c r="L36" s="14" t="str">
        <f t="shared" si="34"/>
        <v>ELCGAS00</v>
      </c>
      <c r="M36">
        <f t="shared" si="2"/>
        <v>592.759572894167</v>
      </c>
      <c r="N36">
        <f t="shared" si="3"/>
        <v>18.8085890321274</v>
      </c>
      <c r="O36">
        <f t="shared" si="4"/>
        <v>110.324670086393</v>
      </c>
      <c r="P36">
        <f t="shared" si="5"/>
        <v>1.59005447534197</v>
      </c>
      <c r="Q36">
        <f t="shared" si="6"/>
        <v>120.239834143268</v>
      </c>
      <c r="R36">
        <f t="shared" si="7"/>
        <v>3.1620157550396</v>
      </c>
      <c r="S36">
        <f t="shared" si="8"/>
        <v>30.893293598812</v>
      </c>
      <c r="W36" s="19">
        <v>237.103829157667</v>
      </c>
      <c r="X36" s="19">
        <v>7.52343561285097</v>
      </c>
      <c r="Y36" s="19">
        <v>44.1298680345572</v>
      </c>
      <c r="Z36" s="19">
        <v>0.636021790136789</v>
      </c>
      <c r="AA36" s="19">
        <v>48.0959336573074</v>
      </c>
      <c r="AB36" s="19">
        <v>1.26480630201584</v>
      </c>
      <c r="AC36" s="19">
        <v>12.3573174395248</v>
      </c>
      <c r="AJ36">
        <f t="shared" ref="AJ36:AP36" si="53">AJ28</f>
        <v>0.4</v>
      </c>
      <c r="AK36">
        <f t="shared" si="53"/>
        <v>0.4</v>
      </c>
      <c r="AL36">
        <f t="shared" si="53"/>
        <v>0.4</v>
      </c>
      <c r="AM36">
        <f t="shared" si="53"/>
        <v>0.4</v>
      </c>
      <c r="AN36">
        <f t="shared" si="53"/>
        <v>0.4</v>
      </c>
      <c r="AO36">
        <f t="shared" si="53"/>
        <v>0.4</v>
      </c>
      <c r="AP36">
        <f t="shared" si="53"/>
        <v>0.4</v>
      </c>
    </row>
    <row r="37" spans="7:42">
      <c r="G37" s="15"/>
      <c r="H37" t="str">
        <f t="shared" ref="H37:I37" si="54">H36</f>
        <v>ACT_BND</v>
      </c>
      <c r="I37" t="str">
        <f t="shared" si="54"/>
        <v>UP</v>
      </c>
      <c r="K37" s="14">
        <v>2023</v>
      </c>
      <c r="L37" s="14" t="str">
        <f t="shared" si="34"/>
        <v>ELCHFO00</v>
      </c>
      <c r="M37">
        <f t="shared" si="2"/>
        <v>0.187886969042477</v>
      </c>
      <c r="N37">
        <f t="shared" si="3"/>
        <v>2.85175228449724</v>
      </c>
      <c r="O37">
        <f t="shared" si="4"/>
        <v>0.0122349892008639</v>
      </c>
      <c r="P37">
        <f t="shared" si="5"/>
        <v>0.196085673146148</v>
      </c>
      <c r="Q37">
        <f t="shared" si="6"/>
        <v>1.02079121670266</v>
      </c>
      <c r="R37">
        <f t="shared" si="7"/>
        <v>7.53962359851213</v>
      </c>
      <c r="S37">
        <f t="shared" si="8"/>
        <v>2.7979623336933</v>
      </c>
      <c r="W37" s="19">
        <v>0.056366090712743</v>
      </c>
      <c r="X37" s="19">
        <v>0.855525685349172</v>
      </c>
      <c r="Y37" s="19">
        <v>0.00367049676025918</v>
      </c>
      <c r="Z37" s="19">
        <v>0.0588257019438445</v>
      </c>
      <c r="AA37" s="19">
        <v>0.306237365010799</v>
      </c>
      <c r="AB37" s="19">
        <v>2.26188707955364</v>
      </c>
      <c r="AC37" s="19">
        <v>0.839388700107991</v>
      </c>
      <c r="AJ37">
        <f t="shared" ref="AJ37:AP37" si="55">AJ29</f>
        <v>0.3</v>
      </c>
      <c r="AK37">
        <f t="shared" si="55"/>
        <v>0.3</v>
      </c>
      <c r="AL37">
        <f t="shared" si="55"/>
        <v>0.3</v>
      </c>
      <c r="AM37">
        <f t="shared" si="55"/>
        <v>0.3</v>
      </c>
      <c r="AN37">
        <f t="shared" si="55"/>
        <v>0.3</v>
      </c>
      <c r="AO37">
        <f t="shared" si="55"/>
        <v>0.3</v>
      </c>
      <c r="AP37">
        <f t="shared" si="55"/>
        <v>0.3</v>
      </c>
    </row>
    <row r="38" spans="7:42">
      <c r="G38" s="15"/>
      <c r="H38" t="str">
        <f t="shared" ref="H38:I38" si="56">H37</f>
        <v>ACT_BND</v>
      </c>
      <c r="I38" t="str">
        <f t="shared" si="56"/>
        <v>UP</v>
      </c>
      <c r="K38" s="14">
        <v>2023</v>
      </c>
      <c r="L38" s="14" t="str">
        <f t="shared" si="34"/>
        <v>ELCHYD00</v>
      </c>
      <c r="M38">
        <f t="shared" si="2"/>
        <v>6.12721077241656</v>
      </c>
      <c r="N38">
        <f t="shared" si="3"/>
        <v>224.356406771911</v>
      </c>
      <c r="O38">
        <f t="shared" si="4"/>
        <v>14.9072827777901</v>
      </c>
      <c r="P38">
        <f t="shared" si="5"/>
        <v>111.21860038001</v>
      </c>
      <c r="Q38">
        <f t="shared" si="6"/>
        <v>135.084340918706</v>
      </c>
      <c r="R38">
        <f t="shared" si="7"/>
        <v>729.89704897835</v>
      </c>
      <c r="S38">
        <f t="shared" si="8"/>
        <v>178.486154294791</v>
      </c>
      <c r="W38" s="19">
        <v>5.94339444924406</v>
      </c>
      <c r="X38" s="19">
        <v>217.625714568754</v>
      </c>
      <c r="Y38" s="19">
        <v>14.4600642944564</v>
      </c>
      <c r="Z38" s="19">
        <v>107.88204236861</v>
      </c>
      <c r="AA38" s="19">
        <v>131.031810691145</v>
      </c>
      <c r="AB38" s="19">
        <v>708.000137508999</v>
      </c>
      <c r="AC38" s="19">
        <v>173.131569665947</v>
      </c>
      <c r="AJ38">
        <f t="shared" ref="AJ38:AP38" si="57">AJ30</f>
        <v>0.97</v>
      </c>
      <c r="AK38">
        <f t="shared" si="57"/>
        <v>0.97</v>
      </c>
      <c r="AL38">
        <f t="shared" si="57"/>
        <v>0.97</v>
      </c>
      <c r="AM38">
        <f t="shared" si="57"/>
        <v>0.97</v>
      </c>
      <c r="AN38">
        <f t="shared" si="57"/>
        <v>0.97</v>
      </c>
      <c r="AO38">
        <f t="shared" si="57"/>
        <v>0.97</v>
      </c>
      <c r="AP38">
        <f t="shared" si="57"/>
        <v>0.97</v>
      </c>
    </row>
    <row r="39" spans="7:42">
      <c r="G39" s="15"/>
      <c r="H39" t="str">
        <f t="shared" ref="H39:I39" si="58">H38</f>
        <v>ACT_BND</v>
      </c>
      <c r="I39" t="str">
        <f t="shared" si="58"/>
        <v>UP</v>
      </c>
      <c r="K39" s="14">
        <v>2023</v>
      </c>
      <c r="L39" s="14" t="str">
        <f t="shared" si="34"/>
        <v>ENCAN01_SMR</v>
      </c>
      <c r="M39">
        <f t="shared" si="2"/>
        <v>0</v>
      </c>
      <c r="N39">
        <f t="shared" si="3"/>
        <v>0</v>
      </c>
      <c r="O39">
        <f t="shared" si="4"/>
        <v>0</v>
      </c>
      <c r="P39">
        <f t="shared" si="5"/>
        <v>0</v>
      </c>
      <c r="Q39">
        <v>18.089272031677</v>
      </c>
      <c r="R39">
        <f t="shared" si="7"/>
        <v>0</v>
      </c>
      <c r="S39">
        <v>3.73632031551478</v>
      </c>
      <c r="U39" s="18">
        <v>374.72476</v>
      </c>
      <c r="V39" s="18">
        <v>20.5680225</v>
      </c>
      <c r="W39" s="14">
        <v>0</v>
      </c>
      <c r="X39" s="14">
        <v>0</v>
      </c>
      <c r="Y39" s="14">
        <v>0</v>
      </c>
      <c r="Z39" s="14">
        <v>0</v>
      </c>
      <c r="AA39" s="19">
        <v>280.396604031677</v>
      </c>
      <c r="AB39" s="14">
        <v>0</v>
      </c>
      <c r="AC39" s="19">
        <v>18.1339360655148</v>
      </c>
      <c r="AJ39">
        <f t="shared" ref="AJ39:AP39" si="59">AJ31</f>
        <v>1</v>
      </c>
      <c r="AK39">
        <f t="shared" si="59"/>
        <v>1</v>
      </c>
      <c r="AL39">
        <f t="shared" si="59"/>
        <v>1</v>
      </c>
      <c r="AM39">
        <f t="shared" si="59"/>
        <v>1</v>
      </c>
      <c r="AN39">
        <f t="shared" si="59"/>
        <v>1</v>
      </c>
      <c r="AO39">
        <f t="shared" si="59"/>
        <v>1</v>
      </c>
      <c r="AP39">
        <f t="shared" si="59"/>
        <v>1</v>
      </c>
    </row>
    <row r="40" spans="7:42">
      <c r="G40" s="15"/>
      <c r="H40" t="str">
        <f t="shared" ref="H40:I40" si="60">H39</f>
        <v>ACT_BND</v>
      </c>
      <c r="I40" t="str">
        <f t="shared" si="60"/>
        <v>UP</v>
      </c>
      <c r="K40" s="14">
        <v>2023</v>
      </c>
      <c r="L40" s="14" t="str">
        <f t="shared" si="34"/>
        <v>ELCSOL00</v>
      </c>
      <c r="M40">
        <f t="shared" si="2"/>
        <v>10.4562128545716</v>
      </c>
      <c r="N40">
        <f t="shared" si="3"/>
        <v>1.58787440330814</v>
      </c>
      <c r="O40">
        <f t="shared" si="4"/>
        <v>0.536462563354932</v>
      </c>
      <c r="P40">
        <f t="shared" si="5"/>
        <v>0.0624555833693305</v>
      </c>
      <c r="Q40">
        <f t="shared" si="6"/>
        <v>29.0888871562275</v>
      </c>
      <c r="R40">
        <f t="shared" si="7"/>
        <v>0.10631580611951</v>
      </c>
      <c r="S40">
        <f t="shared" si="8"/>
        <v>0.0193174282901368</v>
      </c>
      <c r="W40" s="19">
        <v>10.4562128545716</v>
      </c>
      <c r="X40" s="19">
        <v>1.58787440330814</v>
      </c>
      <c r="Y40" s="19">
        <v>0.536462563354932</v>
      </c>
      <c r="Z40" s="19">
        <v>0.0624555833693305</v>
      </c>
      <c r="AA40" s="19">
        <v>29.0888871562275</v>
      </c>
      <c r="AB40" s="19">
        <v>0.10631580611951</v>
      </c>
      <c r="AC40" s="19">
        <v>0.0193174282901368</v>
      </c>
      <c r="AJ40">
        <f t="shared" ref="AJ40:AP40" si="61">AJ32</f>
        <v>1</v>
      </c>
      <c r="AK40">
        <f t="shared" si="61"/>
        <v>1</v>
      </c>
      <c r="AL40">
        <f t="shared" si="61"/>
        <v>1</v>
      </c>
      <c r="AM40">
        <f t="shared" si="61"/>
        <v>1</v>
      </c>
      <c r="AN40">
        <f t="shared" si="61"/>
        <v>1</v>
      </c>
      <c r="AO40">
        <f t="shared" si="61"/>
        <v>1</v>
      </c>
      <c r="AP40">
        <f t="shared" si="61"/>
        <v>1</v>
      </c>
    </row>
    <row r="41" spans="7:42">
      <c r="G41" s="15"/>
      <c r="H41" t="str">
        <f t="shared" ref="H41:I41" si="62">H40</f>
        <v>ACT_BND</v>
      </c>
      <c r="I41" t="str">
        <f t="shared" si="62"/>
        <v>UP</v>
      </c>
      <c r="K41" s="14">
        <v>2023</v>
      </c>
      <c r="L41" s="14" t="str">
        <f t="shared" si="34"/>
        <v>ELCWIN00</v>
      </c>
      <c r="M41">
        <f t="shared" si="2"/>
        <v>36.5776192944564</v>
      </c>
      <c r="N41">
        <f t="shared" si="3"/>
        <v>7.31959329709503</v>
      </c>
      <c r="O41">
        <f t="shared" si="4"/>
        <v>2.63848265766739</v>
      </c>
      <c r="P41">
        <f t="shared" si="5"/>
        <v>1.9364113174946</v>
      </c>
      <c r="Q41">
        <f t="shared" si="6"/>
        <v>65.2624798056156</v>
      </c>
      <c r="R41">
        <f t="shared" si="7"/>
        <v>51.5584317134629</v>
      </c>
      <c r="S41">
        <f t="shared" si="8"/>
        <v>16.0126469938805</v>
      </c>
      <c r="W41" s="19">
        <v>36.5776192944564</v>
      </c>
      <c r="X41" s="19">
        <v>7.31959329709503</v>
      </c>
      <c r="Y41" s="19">
        <v>2.63848265766739</v>
      </c>
      <c r="Z41" s="19">
        <v>1.9364113174946</v>
      </c>
      <c r="AA41" s="19">
        <v>65.2624798056156</v>
      </c>
      <c r="AB41" s="19">
        <v>51.5584317134629</v>
      </c>
      <c r="AC41" s="19">
        <v>16.0126469938805</v>
      </c>
      <c r="AJ41">
        <f t="shared" ref="AJ41:AP41" si="63">AJ33</f>
        <v>1</v>
      </c>
      <c r="AK41">
        <f t="shared" si="63"/>
        <v>1</v>
      </c>
      <c r="AL41">
        <f t="shared" si="63"/>
        <v>1</v>
      </c>
      <c r="AM41">
        <f t="shared" si="63"/>
        <v>1</v>
      </c>
      <c r="AN41">
        <f t="shared" si="63"/>
        <v>1</v>
      </c>
      <c r="AO41">
        <f t="shared" si="63"/>
        <v>1</v>
      </c>
      <c r="AP41">
        <f t="shared" si="63"/>
        <v>1</v>
      </c>
    </row>
    <row r="42" spans="7:42">
      <c r="G42" s="15"/>
      <c r="H42" t="str">
        <f t="shared" ref="H42:I42" si="64">H41</f>
        <v>ACT_BND</v>
      </c>
      <c r="I42" t="str">
        <f t="shared" si="64"/>
        <v>UP</v>
      </c>
      <c r="K42" s="14">
        <v>2023</v>
      </c>
      <c r="L42" s="14" t="str">
        <f t="shared" si="34"/>
        <v>ELCWOO00</v>
      </c>
      <c r="M42">
        <f t="shared" si="2"/>
        <v>18.7337961534506</v>
      </c>
      <c r="N42">
        <f t="shared" si="3"/>
        <v>47.3939156403683</v>
      </c>
      <c r="O42">
        <f t="shared" si="4"/>
        <v>2.96338632623677</v>
      </c>
      <c r="P42">
        <f t="shared" si="5"/>
        <v>0.64116877548082</v>
      </c>
      <c r="Q42">
        <f t="shared" si="6"/>
        <v>16.7232233364188</v>
      </c>
      <c r="R42">
        <f t="shared" si="7"/>
        <v>16.3227120950324</v>
      </c>
      <c r="S42">
        <f t="shared" si="8"/>
        <v>4.95410381234186</v>
      </c>
      <c r="W42" s="19">
        <v>6.5568286537077</v>
      </c>
      <c r="X42" s="19">
        <v>16.5878704741289</v>
      </c>
      <c r="Y42" s="19">
        <v>1.03718521418287</v>
      </c>
      <c r="Z42" s="19">
        <v>0.224409071418287</v>
      </c>
      <c r="AA42" s="19">
        <v>5.85312816774658</v>
      </c>
      <c r="AB42" s="19">
        <v>5.71294923326134</v>
      </c>
      <c r="AC42" s="19">
        <v>1.73393633431965</v>
      </c>
      <c r="AJ42">
        <f t="shared" ref="AJ42:AP42" si="65">AJ34</f>
        <v>0.35</v>
      </c>
      <c r="AK42">
        <f t="shared" si="65"/>
        <v>0.35</v>
      </c>
      <c r="AL42">
        <f t="shared" si="65"/>
        <v>0.35</v>
      </c>
      <c r="AM42">
        <f t="shared" si="65"/>
        <v>0.35</v>
      </c>
      <c r="AN42">
        <f t="shared" si="65"/>
        <v>0.35</v>
      </c>
      <c r="AO42">
        <f t="shared" si="65"/>
        <v>0.35</v>
      </c>
      <c r="AP42">
        <f t="shared" si="65"/>
        <v>0.35</v>
      </c>
    </row>
    <row r="43" spans="7:42">
      <c r="G43" s="15"/>
      <c r="H43" t="str">
        <f t="shared" ref="H43:I43" si="66">H42</f>
        <v>ACT_BND</v>
      </c>
      <c r="I43" t="str">
        <f t="shared" si="66"/>
        <v>UP</v>
      </c>
      <c r="K43" s="14">
        <v>2024</v>
      </c>
      <c r="L43" s="14" t="str">
        <f t="shared" si="34"/>
        <v>ELCCOH00</v>
      </c>
      <c r="M43">
        <f t="shared" si="2"/>
        <v>0</v>
      </c>
      <c r="N43">
        <f t="shared" si="3"/>
        <v>0</v>
      </c>
      <c r="O43">
        <f t="shared" si="4"/>
        <v>54.3450856731462</v>
      </c>
      <c r="P43">
        <f t="shared" si="5"/>
        <v>0</v>
      </c>
      <c r="Q43">
        <f t="shared" si="6"/>
        <v>0</v>
      </c>
      <c r="R43">
        <f t="shared" si="7"/>
        <v>0</v>
      </c>
      <c r="S43">
        <f t="shared" si="8"/>
        <v>47.5220699964002</v>
      </c>
      <c r="W43" s="14">
        <v>0</v>
      </c>
      <c r="X43" s="14">
        <v>0</v>
      </c>
      <c r="Y43" s="19">
        <v>21.7380342692585</v>
      </c>
      <c r="Z43" s="14">
        <v>0</v>
      </c>
      <c r="AA43" s="14">
        <v>0</v>
      </c>
      <c r="AB43" s="14">
        <v>0</v>
      </c>
      <c r="AC43" s="19">
        <v>19.0088279985601</v>
      </c>
      <c r="AJ43">
        <f t="shared" ref="AJ43:AP43" si="67">AJ35</f>
        <v>0.4</v>
      </c>
      <c r="AK43">
        <f t="shared" si="67"/>
        <v>0.4</v>
      </c>
      <c r="AL43">
        <f t="shared" si="67"/>
        <v>0.4</v>
      </c>
      <c r="AM43">
        <f t="shared" si="67"/>
        <v>0.4</v>
      </c>
      <c r="AN43">
        <f t="shared" si="67"/>
        <v>0.4</v>
      </c>
      <c r="AO43">
        <f t="shared" si="67"/>
        <v>0.4</v>
      </c>
      <c r="AP43">
        <f t="shared" si="67"/>
        <v>0.4</v>
      </c>
    </row>
    <row r="44" spans="7:42">
      <c r="G44" s="15"/>
      <c r="H44" t="str">
        <f t="shared" ref="H44:I44" si="68">H43</f>
        <v>ACT_BND</v>
      </c>
      <c r="I44" t="str">
        <f t="shared" si="68"/>
        <v>UP</v>
      </c>
      <c r="K44" s="14">
        <v>2024</v>
      </c>
      <c r="L44" s="14" t="str">
        <f t="shared" si="34"/>
        <v>ELCGAS00</v>
      </c>
      <c r="M44">
        <f t="shared" si="2"/>
        <v>668.536510799135</v>
      </c>
      <c r="N44">
        <f t="shared" si="3"/>
        <v>20.7193656758459</v>
      </c>
      <c r="O44">
        <f t="shared" si="4"/>
        <v>103.502133819294</v>
      </c>
      <c r="P44">
        <f t="shared" si="5"/>
        <v>1.43152413156947</v>
      </c>
      <c r="Q44">
        <f t="shared" si="6"/>
        <v>128.88389137869</v>
      </c>
      <c r="R44">
        <f t="shared" si="7"/>
        <v>5.35424134179265</v>
      </c>
      <c r="S44">
        <f t="shared" si="8"/>
        <v>34.349397475702</v>
      </c>
      <c r="W44" s="19">
        <v>267.414604319654</v>
      </c>
      <c r="X44" s="19">
        <v>8.28774627033837</v>
      </c>
      <c r="Y44" s="19">
        <v>41.4008535277178</v>
      </c>
      <c r="Z44" s="19">
        <v>0.57260965262779</v>
      </c>
      <c r="AA44" s="19">
        <v>51.5535565514759</v>
      </c>
      <c r="AB44" s="19">
        <v>2.14169653671706</v>
      </c>
      <c r="AC44" s="19">
        <v>13.7397589902808</v>
      </c>
      <c r="AJ44">
        <f t="shared" ref="AJ44:AP44" si="69">AJ36</f>
        <v>0.4</v>
      </c>
      <c r="AK44">
        <f t="shared" si="69"/>
        <v>0.4</v>
      </c>
      <c r="AL44">
        <f t="shared" si="69"/>
        <v>0.4</v>
      </c>
      <c r="AM44">
        <f t="shared" si="69"/>
        <v>0.4</v>
      </c>
      <c r="AN44">
        <f t="shared" si="69"/>
        <v>0.4</v>
      </c>
      <c r="AO44">
        <f t="shared" si="69"/>
        <v>0.4</v>
      </c>
      <c r="AP44">
        <f t="shared" si="69"/>
        <v>0.4</v>
      </c>
    </row>
    <row r="45" spans="7:42">
      <c r="G45" s="15"/>
      <c r="H45" t="str">
        <f t="shared" ref="H45:I45" si="70">H44</f>
        <v>ACT_BND</v>
      </c>
      <c r="I45" t="str">
        <f t="shared" si="70"/>
        <v>UP</v>
      </c>
      <c r="K45" s="14">
        <v>2024</v>
      </c>
      <c r="L45" s="14" t="str">
        <f t="shared" si="34"/>
        <v>ELCHFO00</v>
      </c>
      <c r="M45">
        <f t="shared" si="2"/>
        <v>0.169098272138229</v>
      </c>
      <c r="N45">
        <f t="shared" si="3"/>
        <v>3.05644136309095</v>
      </c>
      <c r="O45">
        <f t="shared" si="4"/>
        <v>0.0110114902807775</v>
      </c>
      <c r="P45">
        <f t="shared" si="5"/>
        <v>0.176477105831533</v>
      </c>
      <c r="Q45">
        <f t="shared" si="6"/>
        <v>0.918712095032397</v>
      </c>
      <c r="R45">
        <f t="shared" si="7"/>
        <v>7.649942600192</v>
      </c>
      <c r="S45">
        <f t="shared" si="8"/>
        <v>2.557750637509</v>
      </c>
      <c r="W45" s="19">
        <v>0.0507294816414687</v>
      </c>
      <c r="X45" s="19">
        <v>0.916932408927286</v>
      </c>
      <c r="Y45" s="19">
        <v>0.00330344708423326</v>
      </c>
      <c r="Z45" s="19">
        <v>0.05294313174946</v>
      </c>
      <c r="AA45" s="19">
        <v>0.275613628509719</v>
      </c>
      <c r="AB45" s="19">
        <v>2.2949827800576</v>
      </c>
      <c r="AC45" s="19">
        <v>0.7673251912527</v>
      </c>
      <c r="AJ45">
        <f t="shared" ref="AJ45:AP45" si="71">AJ37</f>
        <v>0.3</v>
      </c>
      <c r="AK45">
        <f t="shared" si="71"/>
        <v>0.3</v>
      </c>
      <c r="AL45">
        <f t="shared" si="71"/>
        <v>0.3</v>
      </c>
      <c r="AM45">
        <f t="shared" si="71"/>
        <v>0.3</v>
      </c>
      <c r="AN45">
        <f t="shared" si="71"/>
        <v>0.3</v>
      </c>
      <c r="AO45">
        <f t="shared" si="71"/>
        <v>0.3</v>
      </c>
      <c r="AP45">
        <f t="shared" si="71"/>
        <v>0.3</v>
      </c>
    </row>
    <row r="46" spans="7:42">
      <c r="G46" s="15"/>
      <c r="H46" t="str">
        <f t="shared" ref="H46:I46" si="72">H45</f>
        <v>ACT_BND</v>
      </c>
      <c r="I46" t="str">
        <f t="shared" si="72"/>
        <v>UP</v>
      </c>
      <c r="K46" s="14">
        <v>2024</v>
      </c>
      <c r="L46" s="14" t="str">
        <f t="shared" si="34"/>
        <v>ELCHYD00</v>
      </c>
      <c r="M46">
        <f t="shared" si="2"/>
        <v>6.12721077241656</v>
      </c>
      <c r="N46">
        <f t="shared" si="3"/>
        <v>223.738976609294</v>
      </c>
      <c r="O46">
        <f t="shared" si="4"/>
        <v>11.8369265695858</v>
      </c>
      <c r="P46">
        <f t="shared" si="5"/>
        <v>113.440045163397</v>
      </c>
      <c r="Q46">
        <f t="shared" si="6"/>
        <v>137.347192335954</v>
      </c>
      <c r="R46">
        <f t="shared" si="7"/>
        <v>743.175530122539</v>
      </c>
      <c r="S46">
        <f t="shared" si="8"/>
        <v>179.721903550726</v>
      </c>
      <c r="W46" s="19">
        <v>5.94339444924406</v>
      </c>
      <c r="X46" s="19">
        <v>217.026807311015</v>
      </c>
      <c r="Y46" s="19">
        <v>11.4818187724982</v>
      </c>
      <c r="Z46" s="19">
        <v>110.036843808495</v>
      </c>
      <c r="AA46" s="19">
        <v>133.226776565875</v>
      </c>
      <c r="AB46" s="19">
        <v>720.880264218863</v>
      </c>
      <c r="AC46" s="19">
        <v>174.330246444204</v>
      </c>
      <c r="AJ46">
        <f t="shared" ref="AJ46:AP46" si="73">AJ38</f>
        <v>0.97</v>
      </c>
      <c r="AK46">
        <f t="shared" si="73"/>
        <v>0.97</v>
      </c>
      <c r="AL46">
        <f t="shared" si="73"/>
        <v>0.97</v>
      </c>
      <c r="AM46">
        <f t="shared" si="73"/>
        <v>0.97</v>
      </c>
      <c r="AN46">
        <f t="shared" si="73"/>
        <v>0.97</v>
      </c>
      <c r="AO46">
        <f t="shared" si="73"/>
        <v>0.97</v>
      </c>
      <c r="AP46">
        <f t="shared" si="73"/>
        <v>0.97</v>
      </c>
    </row>
    <row r="47" spans="7:42">
      <c r="G47" s="15"/>
      <c r="H47" t="str">
        <f t="shared" ref="H47:I47" si="74">H46</f>
        <v>ACT_BND</v>
      </c>
      <c r="I47" t="str">
        <f t="shared" si="74"/>
        <v>UP</v>
      </c>
      <c r="K47" s="14">
        <v>2024</v>
      </c>
      <c r="L47" s="14" t="str">
        <f t="shared" si="34"/>
        <v>ENCAN01_SMR</v>
      </c>
      <c r="M47">
        <f t="shared" si="2"/>
        <v>0</v>
      </c>
      <c r="N47">
        <f t="shared" si="3"/>
        <v>0</v>
      </c>
      <c r="O47">
        <f t="shared" si="4"/>
        <v>0</v>
      </c>
      <c r="P47">
        <f t="shared" si="5"/>
        <v>0</v>
      </c>
      <c r="Q47">
        <v>35.6862919380849</v>
      </c>
      <c r="R47">
        <f t="shared" si="7"/>
        <v>0</v>
      </c>
      <c r="S47">
        <v>4.78849784449239</v>
      </c>
      <c r="U47" s="18">
        <v>364.59976</v>
      </c>
      <c r="V47" s="18">
        <v>20.01213</v>
      </c>
      <c r="W47" s="14">
        <v>0</v>
      </c>
      <c r="X47" s="14">
        <v>0</v>
      </c>
      <c r="Y47" s="14">
        <v>0</v>
      </c>
      <c r="Z47" s="14">
        <v>0</v>
      </c>
      <c r="AA47" s="19">
        <v>290.906123938085</v>
      </c>
      <c r="AB47" s="14">
        <v>0</v>
      </c>
      <c r="AC47" s="19">
        <v>18.7969888444924</v>
      </c>
      <c r="AJ47">
        <f t="shared" ref="AJ47:AP47" si="75">AJ39</f>
        <v>1</v>
      </c>
      <c r="AK47">
        <f t="shared" si="75"/>
        <v>1</v>
      </c>
      <c r="AL47">
        <f t="shared" si="75"/>
        <v>1</v>
      </c>
      <c r="AM47">
        <f t="shared" si="75"/>
        <v>1</v>
      </c>
      <c r="AN47">
        <f t="shared" si="75"/>
        <v>1</v>
      </c>
      <c r="AO47">
        <f t="shared" si="75"/>
        <v>1</v>
      </c>
      <c r="AP47">
        <f t="shared" si="75"/>
        <v>1</v>
      </c>
    </row>
    <row r="48" spans="7:42">
      <c r="G48" s="15"/>
      <c r="H48" t="str">
        <f t="shared" ref="H48:I48" si="76">H47</f>
        <v>ACT_BND</v>
      </c>
      <c r="I48" t="str">
        <f t="shared" si="76"/>
        <v>UP</v>
      </c>
      <c r="K48" s="14">
        <v>2024</v>
      </c>
      <c r="L48" s="14" t="str">
        <f t="shared" si="34"/>
        <v>ELCSOL00</v>
      </c>
      <c r="M48">
        <f t="shared" si="2"/>
        <v>10.4562128545716</v>
      </c>
      <c r="N48">
        <f t="shared" si="3"/>
        <v>1.80265959191145</v>
      </c>
      <c r="O48">
        <f t="shared" si="4"/>
        <v>0.536462563354932</v>
      </c>
      <c r="P48">
        <f t="shared" si="5"/>
        <v>0.0624555833693305</v>
      </c>
      <c r="Q48">
        <f t="shared" si="6"/>
        <v>29.4108854391649</v>
      </c>
      <c r="R48">
        <f t="shared" si="7"/>
        <v>0.10631580611951</v>
      </c>
      <c r="S48">
        <f t="shared" si="8"/>
        <v>0.0193174282901368</v>
      </c>
      <c r="W48" s="19">
        <v>10.4562128545716</v>
      </c>
      <c r="X48" s="19">
        <v>1.80265959191145</v>
      </c>
      <c r="Y48" s="19">
        <v>0.536462563354932</v>
      </c>
      <c r="Z48" s="19">
        <v>0.0624555833693305</v>
      </c>
      <c r="AA48" s="19">
        <v>29.4108854391649</v>
      </c>
      <c r="AB48" s="19">
        <v>0.10631580611951</v>
      </c>
      <c r="AC48" s="19">
        <v>0.0193174282901368</v>
      </c>
      <c r="AJ48">
        <f t="shared" ref="AJ48:AP48" si="77">AJ40</f>
        <v>1</v>
      </c>
      <c r="AK48">
        <f t="shared" si="77"/>
        <v>1</v>
      </c>
      <c r="AL48">
        <f t="shared" si="77"/>
        <v>1</v>
      </c>
      <c r="AM48">
        <f t="shared" si="77"/>
        <v>1</v>
      </c>
      <c r="AN48">
        <f t="shared" si="77"/>
        <v>1</v>
      </c>
      <c r="AO48">
        <f t="shared" si="77"/>
        <v>1</v>
      </c>
      <c r="AP48">
        <f t="shared" si="77"/>
        <v>1</v>
      </c>
    </row>
    <row r="49" spans="7:42">
      <c r="G49" s="15"/>
      <c r="H49" t="str">
        <f t="shared" ref="H49:I49" si="78">H48</f>
        <v>ACT_BND</v>
      </c>
      <c r="I49" t="str">
        <f t="shared" si="78"/>
        <v>UP</v>
      </c>
      <c r="K49" s="14">
        <v>2024</v>
      </c>
      <c r="L49" s="14" t="str">
        <f t="shared" si="34"/>
        <v>ELCWIN00</v>
      </c>
      <c r="M49">
        <f t="shared" si="2"/>
        <v>36.5776192944564</v>
      </c>
      <c r="N49">
        <f t="shared" si="3"/>
        <v>7.28295801980921</v>
      </c>
      <c r="O49">
        <f t="shared" si="4"/>
        <v>20.3394644816415</v>
      </c>
      <c r="P49">
        <f t="shared" si="5"/>
        <v>1.9470059524838</v>
      </c>
      <c r="Q49">
        <f t="shared" si="6"/>
        <v>67.0751448884089</v>
      </c>
      <c r="R49">
        <f t="shared" si="7"/>
        <v>53.9221041396688</v>
      </c>
      <c r="S49">
        <f t="shared" si="8"/>
        <v>16.0352004964003</v>
      </c>
      <c r="W49" s="19">
        <v>36.5776192944564</v>
      </c>
      <c r="X49" s="19">
        <v>7.28295801980921</v>
      </c>
      <c r="Y49" s="19">
        <v>20.3394644816415</v>
      </c>
      <c r="Z49" s="19">
        <v>1.9470059524838</v>
      </c>
      <c r="AA49" s="19">
        <v>67.0751448884089</v>
      </c>
      <c r="AB49" s="19">
        <v>53.9221041396688</v>
      </c>
      <c r="AC49" s="19">
        <v>16.0352004964003</v>
      </c>
      <c r="AJ49">
        <f t="shared" ref="AJ49:AP49" si="79">AJ41</f>
        <v>1</v>
      </c>
      <c r="AK49">
        <f t="shared" si="79"/>
        <v>1</v>
      </c>
      <c r="AL49">
        <f t="shared" si="79"/>
        <v>1</v>
      </c>
      <c r="AM49">
        <f t="shared" si="79"/>
        <v>1</v>
      </c>
      <c r="AN49">
        <f t="shared" si="79"/>
        <v>1</v>
      </c>
      <c r="AO49">
        <f t="shared" si="79"/>
        <v>1</v>
      </c>
      <c r="AP49">
        <f t="shared" si="79"/>
        <v>1</v>
      </c>
    </row>
    <row r="50" spans="7:42">
      <c r="G50" s="15"/>
      <c r="H50" t="str">
        <f t="shared" ref="H50:I50" si="80">H49</f>
        <v>ACT_BND</v>
      </c>
      <c r="I50" t="str">
        <f t="shared" si="80"/>
        <v>UP</v>
      </c>
      <c r="K50" s="14">
        <v>2024</v>
      </c>
      <c r="L50" s="14" t="str">
        <f t="shared" si="34"/>
        <v>ELCWOO00</v>
      </c>
      <c r="M50">
        <f t="shared" si="2"/>
        <v>18.739017155199</v>
      </c>
      <c r="N50">
        <f t="shared" si="3"/>
        <v>43.2184277177209</v>
      </c>
      <c r="O50">
        <f t="shared" si="4"/>
        <v>2.20919074565463</v>
      </c>
      <c r="P50">
        <f t="shared" si="5"/>
        <v>0.794086103877403</v>
      </c>
      <c r="Q50">
        <f t="shared" si="6"/>
        <v>16.2298650930783</v>
      </c>
      <c r="R50">
        <f t="shared" si="7"/>
        <v>16.7526752751209</v>
      </c>
      <c r="S50">
        <f t="shared" si="8"/>
        <v>5.70783626402346</v>
      </c>
      <c r="W50" s="19">
        <v>6.55865600431965</v>
      </c>
      <c r="X50" s="19">
        <v>15.1264497012023</v>
      </c>
      <c r="Y50" s="19">
        <v>0.773216760979122</v>
      </c>
      <c r="Z50" s="19">
        <v>0.277930136357091</v>
      </c>
      <c r="AA50" s="19">
        <v>5.68045278257739</v>
      </c>
      <c r="AB50" s="19">
        <v>5.8634363462923</v>
      </c>
      <c r="AC50" s="19">
        <v>1.99774269240821</v>
      </c>
      <c r="AJ50">
        <f t="shared" ref="AJ50:AP50" si="81">AJ42</f>
        <v>0.35</v>
      </c>
      <c r="AK50">
        <f t="shared" si="81"/>
        <v>0.35</v>
      </c>
      <c r="AL50">
        <f t="shared" si="81"/>
        <v>0.35</v>
      </c>
      <c r="AM50">
        <f t="shared" si="81"/>
        <v>0.35</v>
      </c>
      <c r="AN50">
        <f t="shared" si="81"/>
        <v>0.35</v>
      </c>
      <c r="AO50">
        <f t="shared" si="81"/>
        <v>0.35</v>
      </c>
      <c r="AP50">
        <f t="shared" si="81"/>
        <v>0.35</v>
      </c>
    </row>
    <row r="51" spans="7:42">
      <c r="G51" s="15"/>
      <c r="H51" t="str">
        <f t="shared" ref="H51:I51" si="82">H50</f>
        <v>ACT_BND</v>
      </c>
      <c r="I51" t="str">
        <f t="shared" si="82"/>
        <v>UP</v>
      </c>
      <c r="K51" s="14">
        <v>2025</v>
      </c>
      <c r="L51" s="14" t="str">
        <f t="shared" si="34"/>
        <v>ELCCOH00</v>
      </c>
      <c r="M51">
        <f t="shared" si="2"/>
        <v>0</v>
      </c>
      <c r="N51">
        <f t="shared" si="3"/>
        <v>0</v>
      </c>
      <c r="O51">
        <f t="shared" si="4"/>
        <v>32.4479481641468</v>
      </c>
      <c r="P51">
        <f t="shared" si="5"/>
        <v>0</v>
      </c>
      <c r="Q51">
        <f t="shared" si="6"/>
        <v>0</v>
      </c>
      <c r="R51">
        <f t="shared" si="7"/>
        <v>0</v>
      </c>
      <c r="S51">
        <f t="shared" si="8"/>
        <v>40.7380993520517</v>
      </c>
      <c r="W51" s="14">
        <v>0</v>
      </c>
      <c r="X51" s="14">
        <v>0</v>
      </c>
      <c r="Y51" s="19">
        <v>12.9791792656587</v>
      </c>
      <c r="Z51" s="14">
        <v>0</v>
      </c>
      <c r="AA51" s="14">
        <v>0</v>
      </c>
      <c r="AB51" s="14">
        <v>0</v>
      </c>
      <c r="AC51" s="19">
        <v>16.2952397408207</v>
      </c>
      <c r="AJ51">
        <f t="shared" ref="AJ51:AP51" si="83">AJ43</f>
        <v>0.4</v>
      </c>
      <c r="AK51">
        <f t="shared" si="83"/>
        <v>0.4</v>
      </c>
      <c r="AL51">
        <f t="shared" si="83"/>
        <v>0.4</v>
      </c>
      <c r="AM51">
        <f t="shared" si="83"/>
        <v>0.4</v>
      </c>
      <c r="AN51">
        <f t="shared" si="83"/>
        <v>0.4</v>
      </c>
      <c r="AO51">
        <f t="shared" si="83"/>
        <v>0.4</v>
      </c>
      <c r="AP51">
        <f t="shared" si="83"/>
        <v>0.4</v>
      </c>
    </row>
    <row r="52" spans="7:42">
      <c r="G52" s="15"/>
      <c r="H52" t="str">
        <f t="shared" ref="H52:I52" si="84">H51</f>
        <v>ACT_BND</v>
      </c>
      <c r="I52" t="str">
        <f t="shared" si="84"/>
        <v>UP</v>
      </c>
      <c r="K52" s="14">
        <v>2025</v>
      </c>
      <c r="L52" s="14" t="str">
        <f t="shared" si="34"/>
        <v>ELCGAS00</v>
      </c>
      <c r="M52">
        <f t="shared" si="2"/>
        <v>689.794887419008</v>
      </c>
      <c r="N52">
        <f t="shared" si="3"/>
        <v>24.2653433855291</v>
      </c>
      <c r="O52">
        <f t="shared" si="4"/>
        <v>110.294432775378</v>
      </c>
      <c r="P52">
        <f t="shared" si="5"/>
        <v>1.59181415766739</v>
      </c>
      <c r="Q52">
        <f t="shared" si="6"/>
        <v>103.85726799856</v>
      </c>
      <c r="R52">
        <f t="shared" si="7"/>
        <v>0</v>
      </c>
      <c r="S52">
        <f t="shared" si="8"/>
        <v>28.88120324874</v>
      </c>
      <c r="W52" s="19">
        <v>275.917954967603</v>
      </c>
      <c r="X52" s="19">
        <v>9.70613735421166</v>
      </c>
      <c r="Y52" s="19">
        <v>44.1177731101512</v>
      </c>
      <c r="Z52" s="19">
        <v>0.636725663066955</v>
      </c>
      <c r="AA52" s="19">
        <v>41.542907199424</v>
      </c>
      <c r="AB52" s="14">
        <v>0</v>
      </c>
      <c r="AC52" s="19">
        <v>11.552481299496</v>
      </c>
      <c r="AJ52">
        <f t="shared" ref="AJ52:AP52" si="85">AJ44</f>
        <v>0.4</v>
      </c>
      <c r="AK52">
        <f t="shared" si="85"/>
        <v>0.4</v>
      </c>
      <c r="AL52">
        <f t="shared" si="85"/>
        <v>0.4</v>
      </c>
      <c r="AM52">
        <f t="shared" si="85"/>
        <v>0.4</v>
      </c>
      <c r="AN52">
        <f t="shared" si="85"/>
        <v>0.4</v>
      </c>
      <c r="AO52">
        <f t="shared" si="85"/>
        <v>0.4</v>
      </c>
      <c r="AP52">
        <f t="shared" si="85"/>
        <v>0.4</v>
      </c>
    </row>
    <row r="53" spans="7:42">
      <c r="G53" s="15"/>
      <c r="H53" t="str">
        <f t="shared" ref="H53:I53" si="86">H52</f>
        <v>ACT_BND</v>
      </c>
      <c r="I53" t="str">
        <f t="shared" si="86"/>
        <v>UP</v>
      </c>
      <c r="K53" s="14">
        <v>2025</v>
      </c>
      <c r="L53" s="14" t="str">
        <f t="shared" si="34"/>
        <v>ELCHFO00</v>
      </c>
      <c r="M53">
        <f t="shared" si="2"/>
        <v>0.187886969042477</v>
      </c>
      <c r="N53">
        <f t="shared" si="3"/>
        <v>2.37078042764579</v>
      </c>
      <c r="O53">
        <f t="shared" si="4"/>
        <v>0</v>
      </c>
      <c r="P53">
        <f t="shared" si="5"/>
        <v>0.196085673146148</v>
      </c>
      <c r="Q53">
        <f t="shared" si="6"/>
        <v>0.97916702663787</v>
      </c>
      <c r="R53">
        <f t="shared" si="7"/>
        <v>6.66575665946723</v>
      </c>
      <c r="S53">
        <f t="shared" si="8"/>
        <v>2.74109652195824</v>
      </c>
      <c r="W53" s="19">
        <v>0.056366090712743</v>
      </c>
      <c r="X53" s="19">
        <v>0.711234128293737</v>
      </c>
      <c r="Y53" s="14">
        <v>0</v>
      </c>
      <c r="Z53" s="19">
        <v>0.0588257019438445</v>
      </c>
      <c r="AA53" s="19">
        <v>0.293750107991361</v>
      </c>
      <c r="AB53" s="19">
        <v>1.99972699784017</v>
      </c>
      <c r="AC53" s="19">
        <v>0.822328956587473</v>
      </c>
      <c r="AJ53">
        <f t="shared" ref="AJ53:AP53" si="87">AJ45</f>
        <v>0.3</v>
      </c>
      <c r="AK53">
        <f t="shared" si="87"/>
        <v>0.3</v>
      </c>
      <c r="AL53">
        <f t="shared" si="87"/>
        <v>0.3</v>
      </c>
      <c r="AM53">
        <f t="shared" si="87"/>
        <v>0.3</v>
      </c>
      <c r="AN53">
        <f t="shared" si="87"/>
        <v>0.3</v>
      </c>
      <c r="AO53">
        <f t="shared" si="87"/>
        <v>0.3</v>
      </c>
      <c r="AP53">
        <f t="shared" si="87"/>
        <v>0.3</v>
      </c>
    </row>
    <row r="54" spans="7:42">
      <c r="G54" s="15"/>
      <c r="H54" t="str">
        <f t="shared" ref="H54:I54" si="88">H53</f>
        <v>ACT_BND</v>
      </c>
      <c r="I54" t="str">
        <f t="shared" si="88"/>
        <v>UP</v>
      </c>
      <c r="K54" s="14">
        <v>2025</v>
      </c>
      <c r="L54" s="14" t="str">
        <f t="shared" si="34"/>
        <v>ELCHYD00</v>
      </c>
      <c r="M54">
        <f t="shared" si="2"/>
        <v>6.12721077241656</v>
      </c>
      <c r="N54">
        <f t="shared" si="3"/>
        <v>238.256530426102</v>
      </c>
      <c r="O54">
        <f t="shared" si="4"/>
        <v>15.2325574951942</v>
      </c>
      <c r="P54">
        <f t="shared" si="5"/>
        <v>113.099870558809</v>
      </c>
      <c r="Q54">
        <f t="shared" si="6"/>
        <v>132.868923760326</v>
      </c>
      <c r="R54">
        <f t="shared" si="7"/>
        <v>811.304111464897</v>
      </c>
      <c r="S54">
        <f t="shared" si="8"/>
        <v>179.963255409588</v>
      </c>
      <c r="W54" s="19">
        <v>5.94339444924406</v>
      </c>
      <c r="X54" s="19">
        <v>231.108834513319</v>
      </c>
      <c r="Y54" s="19">
        <v>14.7755807703384</v>
      </c>
      <c r="Z54" s="19">
        <v>109.706874442045</v>
      </c>
      <c r="AA54" s="19">
        <v>128.882856047516</v>
      </c>
      <c r="AB54" s="19">
        <v>786.96498812095</v>
      </c>
      <c r="AC54" s="14">
        <v>174.5643577473</v>
      </c>
      <c r="AJ54">
        <f t="shared" ref="AJ54:AP54" si="89">AJ46</f>
        <v>0.97</v>
      </c>
      <c r="AK54">
        <f t="shared" si="89"/>
        <v>0.97</v>
      </c>
      <c r="AL54">
        <f t="shared" si="89"/>
        <v>0.97</v>
      </c>
      <c r="AM54">
        <f t="shared" si="89"/>
        <v>0.97</v>
      </c>
      <c r="AN54">
        <f t="shared" si="89"/>
        <v>0.97</v>
      </c>
      <c r="AO54">
        <f t="shared" si="89"/>
        <v>0.97</v>
      </c>
      <c r="AP54">
        <f t="shared" si="89"/>
        <v>0.97</v>
      </c>
    </row>
    <row r="55" spans="7:42">
      <c r="G55" s="15"/>
      <c r="H55" t="str">
        <f t="shared" ref="H55:I55" si="90">H54</f>
        <v>ACT_BND</v>
      </c>
      <c r="I55" t="str">
        <f t="shared" si="90"/>
        <v>UP</v>
      </c>
      <c r="K55" s="14">
        <v>2025</v>
      </c>
      <c r="L55" s="14" t="str">
        <f t="shared" si="34"/>
        <v>ENCAN01_SMR</v>
      </c>
      <c r="M55">
        <f t="shared" si="2"/>
        <v>0</v>
      </c>
      <c r="N55">
        <f t="shared" si="3"/>
        <v>0</v>
      </c>
      <c r="O55">
        <f t="shared" si="4"/>
        <v>0</v>
      </c>
      <c r="P55">
        <f t="shared" si="5"/>
        <v>0</v>
      </c>
      <c r="Q55">
        <v>17.2126302750178</v>
      </c>
      <c r="R55">
        <f t="shared" si="7"/>
        <v>0</v>
      </c>
      <c r="S55">
        <v>4.08597499550037</v>
      </c>
      <c r="U55" s="18">
        <v>354.47476</v>
      </c>
      <c r="V55" s="18">
        <v>19.4562375</v>
      </c>
      <c r="W55" s="14">
        <v>0</v>
      </c>
      <c r="X55" s="14">
        <v>0</v>
      </c>
      <c r="Y55" s="14">
        <v>0</v>
      </c>
      <c r="Z55" s="14">
        <v>0</v>
      </c>
      <c r="AA55" s="19">
        <v>265.344962275018</v>
      </c>
      <c r="AB55" s="14">
        <v>0</v>
      </c>
      <c r="AC55" s="19">
        <v>17.7053412455004</v>
      </c>
      <c r="AJ55">
        <f t="shared" ref="AJ55:AP55" si="91">AJ47</f>
        <v>1</v>
      </c>
      <c r="AK55">
        <f t="shared" si="91"/>
        <v>1</v>
      </c>
      <c r="AL55">
        <f t="shared" si="91"/>
        <v>1</v>
      </c>
      <c r="AM55">
        <f t="shared" si="91"/>
        <v>1</v>
      </c>
      <c r="AN55">
        <f t="shared" si="91"/>
        <v>1</v>
      </c>
      <c r="AO55">
        <f t="shared" si="91"/>
        <v>1</v>
      </c>
      <c r="AP55">
        <f t="shared" si="91"/>
        <v>1</v>
      </c>
    </row>
    <row r="56" spans="7:42">
      <c r="G56" s="15"/>
      <c r="H56" t="str">
        <f t="shared" ref="H56:I56" si="92">H55</f>
        <v>ACT_BND</v>
      </c>
      <c r="I56" t="str">
        <f t="shared" si="92"/>
        <v>UP</v>
      </c>
      <c r="K56" s="14">
        <v>2025</v>
      </c>
      <c r="L56" s="14" t="str">
        <f t="shared" si="34"/>
        <v>ELCSOL00</v>
      </c>
      <c r="M56">
        <f t="shared" si="2"/>
        <v>10.5786114974802</v>
      </c>
      <c r="N56">
        <f t="shared" si="3"/>
        <v>2.48783411412167</v>
      </c>
      <c r="O56">
        <f t="shared" si="4"/>
        <v>0.536462563354932</v>
      </c>
      <c r="P56">
        <f t="shared" si="5"/>
        <v>0.0624555833693305</v>
      </c>
      <c r="Q56">
        <f t="shared" si="6"/>
        <v>29.7328837257019</v>
      </c>
      <c r="R56">
        <f t="shared" si="7"/>
        <v>0.10631580611951</v>
      </c>
      <c r="S56">
        <f t="shared" si="8"/>
        <v>0.191638464301656</v>
      </c>
      <c r="W56" s="19">
        <v>10.5786114974802</v>
      </c>
      <c r="X56" s="19">
        <v>2.48783411412167</v>
      </c>
      <c r="Y56" s="19">
        <v>0.536462563354932</v>
      </c>
      <c r="Z56" s="19">
        <v>0.0624555833693305</v>
      </c>
      <c r="AA56" s="19">
        <v>29.7328837257019</v>
      </c>
      <c r="AB56" s="19">
        <v>0.10631580611951</v>
      </c>
      <c r="AC56" s="19">
        <v>0.191638464301656</v>
      </c>
      <c r="AJ56">
        <f t="shared" ref="AJ56:AP56" si="93">AJ48</f>
        <v>1</v>
      </c>
      <c r="AK56">
        <f t="shared" si="93"/>
        <v>1</v>
      </c>
      <c r="AL56">
        <f t="shared" si="93"/>
        <v>1</v>
      </c>
      <c r="AM56">
        <f t="shared" si="93"/>
        <v>1</v>
      </c>
      <c r="AN56">
        <f t="shared" si="93"/>
        <v>1</v>
      </c>
      <c r="AO56">
        <f t="shared" si="93"/>
        <v>1</v>
      </c>
      <c r="AP56">
        <f t="shared" si="93"/>
        <v>1</v>
      </c>
    </row>
    <row r="57" spans="7:42">
      <c r="G57" s="15"/>
      <c r="H57" t="str">
        <f t="shared" ref="H57:I57" si="94">H56</f>
        <v>ACT_BND</v>
      </c>
      <c r="I57" t="str">
        <f t="shared" si="94"/>
        <v>UP</v>
      </c>
      <c r="K57" s="14">
        <v>2025</v>
      </c>
      <c r="L57" s="14" t="str">
        <f t="shared" si="34"/>
        <v>ELCWIN00</v>
      </c>
      <c r="M57">
        <f t="shared" si="2"/>
        <v>36.5776192944564</v>
      </c>
      <c r="N57">
        <f t="shared" si="3"/>
        <v>8.85941402228222</v>
      </c>
      <c r="O57">
        <f t="shared" si="4"/>
        <v>22.3851767458603</v>
      </c>
      <c r="P57">
        <f t="shared" si="5"/>
        <v>2.57544672282217</v>
      </c>
      <c r="Q57">
        <f t="shared" si="6"/>
        <v>64.2704458603312</v>
      </c>
      <c r="R57">
        <f t="shared" si="7"/>
        <v>54.0402877609791</v>
      </c>
      <c r="S57">
        <f t="shared" si="8"/>
        <v>16.8365949852412</v>
      </c>
      <c r="W57" s="19">
        <v>36.5776192944564</v>
      </c>
      <c r="X57" s="19">
        <v>8.85941402228222</v>
      </c>
      <c r="Y57" s="19">
        <v>22.3851767458603</v>
      </c>
      <c r="Z57" s="19">
        <v>2.57544672282217</v>
      </c>
      <c r="AA57" s="19">
        <v>64.2704458603312</v>
      </c>
      <c r="AB57" s="19">
        <v>54.0402877609791</v>
      </c>
      <c r="AC57" s="19">
        <v>16.8365949852412</v>
      </c>
      <c r="AJ57">
        <f t="shared" ref="AJ57:AP57" si="95">AJ49</f>
        <v>1</v>
      </c>
      <c r="AK57">
        <f t="shared" si="95"/>
        <v>1</v>
      </c>
      <c r="AL57">
        <f t="shared" si="95"/>
        <v>1</v>
      </c>
      <c r="AM57">
        <f t="shared" si="95"/>
        <v>1</v>
      </c>
      <c r="AN57">
        <f t="shared" si="95"/>
        <v>1</v>
      </c>
      <c r="AO57">
        <f t="shared" si="95"/>
        <v>1</v>
      </c>
      <c r="AP57">
        <f t="shared" si="95"/>
        <v>1</v>
      </c>
    </row>
    <row r="58" spans="7:42">
      <c r="G58" s="15"/>
      <c r="H58" t="str">
        <f t="shared" ref="H58:I58" si="96">H57</f>
        <v>ACT_BND</v>
      </c>
      <c r="I58" t="str">
        <f t="shared" si="96"/>
        <v>UP</v>
      </c>
      <c r="K58" s="14">
        <v>2025</v>
      </c>
      <c r="L58" s="14" t="str">
        <f t="shared" si="34"/>
        <v>ELCWOO00</v>
      </c>
      <c r="M58">
        <f t="shared" si="2"/>
        <v>16.3444492337756</v>
      </c>
      <c r="N58">
        <f t="shared" si="3"/>
        <v>33.609847655456</v>
      </c>
      <c r="O58">
        <f t="shared" si="4"/>
        <v>2.77137726113339</v>
      </c>
      <c r="P58">
        <f t="shared" si="5"/>
        <v>0.741616744728994</v>
      </c>
      <c r="Q58">
        <f t="shared" si="6"/>
        <v>11.8236521752545</v>
      </c>
      <c r="R58">
        <f t="shared" si="7"/>
        <v>14.1535699989715</v>
      </c>
      <c r="S58">
        <f t="shared" si="8"/>
        <v>1.17416481673352</v>
      </c>
      <c r="W58" s="19">
        <v>5.72055723182145</v>
      </c>
      <c r="X58" s="19">
        <v>11.7634466794096</v>
      </c>
      <c r="Y58" s="19">
        <v>0.969982041396688</v>
      </c>
      <c r="Z58" s="19">
        <v>0.259565860655148</v>
      </c>
      <c r="AA58" s="19">
        <v>4.13827826133909</v>
      </c>
      <c r="AB58" s="19">
        <v>4.95374949964003</v>
      </c>
      <c r="AC58" s="19">
        <v>0.410957685856731</v>
      </c>
      <c r="AJ58">
        <f t="shared" ref="AJ58:AP58" si="97">AJ50</f>
        <v>0.35</v>
      </c>
      <c r="AK58">
        <f t="shared" si="97"/>
        <v>0.35</v>
      </c>
      <c r="AL58">
        <f t="shared" si="97"/>
        <v>0.35</v>
      </c>
      <c r="AM58">
        <f t="shared" si="97"/>
        <v>0.35</v>
      </c>
      <c r="AN58">
        <f t="shared" si="97"/>
        <v>0.35</v>
      </c>
      <c r="AO58">
        <f t="shared" si="97"/>
        <v>0.35</v>
      </c>
      <c r="AP58">
        <f t="shared" si="97"/>
        <v>0.35</v>
      </c>
    </row>
    <row r="59" spans="7:42">
      <c r="G59" s="15"/>
      <c r="H59" t="str">
        <f t="shared" ref="H59:I59" si="98">H58</f>
        <v>ACT_BND</v>
      </c>
      <c r="I59" t="str">
        <f t="shared" si="98"/>
        <v>UP</v>
      </c>
      <c r="K59" s="14">
        <v>2026</v>
      </c>
      <c r="L59" s="14" t="str">
        <f t="shared" si="34"/>
        <v>ELCCOH00</v>
      </c>
      <c r="M59">
        <f t="shared" si="2"/>
        <v>0</v>
      </c>
      <c r="N59">
        <f t="shared" si="3"/>
        <v>0</v>
      </c>
      <c r="O59">
        <f t="shared" si="4"/>
        <v>32.4479481641468</v>
      </c>
      <c r="P59">
        <f t="shared" si="5"/>
        <v>0</v>
      </c>
      <c r="Q59">
        <f t="shared" si="6"/>
        <v>0</v>
      </c>
      <c r="R59">
        <f t="shared" si="7"/>
        <v>0</v>
      </c>
      <c r="S59">
        <f t="shared" si="8"/>
        <v>40.7380993520517</v>
      </c>
      <c r="W59" s="14">
        <v>0</v>
      </c>
      <c r="X59" s="14">
        <v>0</v>
      </c>
      <c r="Y59" s="19">
        <v>12.9791792656587</v>
      </c>
      <c r="Z59" s="14">
        <v>0</v>
      </c>
      <c r="AA59" s="14">
        <v>0</v>
      </c>
      <c r="AB59" s="14">
        <v>0</v>
      </c>
      <c r="AC59" s="19">
        <v>16.2952397408207</v>
      </c>
      <c r="AJ59">
        <f t="shared" ref="AJ59:AP59" si="99">AJ51</f>
        <v>0.4</v>
      </c>
      <c r="AK59">
        <f t="shared" si="99"/>
        <v>0.4</v>
      </c>
      <c r="AL59">
        <f t="shared" si="99"/>
        <v>0.4</v>
      </c>
      <c r="AM59">
        <f t="shared" si="99"/>
        <v>0.4</v>
      </c>
      <c r="AN59">
        <f t="shared" si="99"/>
        <v>0.4</v>
      </c>
      <c r="AO59">
        <f t="shared" si="99"/>
        <v>0.4</v>
      </c>
      <c r="AP59">
        <f t="shared" si="99"/>
        <v>0.4</v>
      </c>
    </row>
    <row r="60" spans="7:42">
      <c r="G60" s="15"/>
      <c r="H60" t="str">
        <f t="shared" ref="H60:I60" si="100">H59</f>
        <v>ACT_BND</v>
      </c>
      <c r="I60" t="str">
        <f t="shared" si="100"/>
        <v>UP</v>
      </c>
      <c r="K60" s="14">
        <v>2026</v>
      </c>
      <c r="L60" s="14" t="str">
        <f t="shared" si="34"/>
        <v>ELCGAS00</v>
      </c>
      <c r="M60">
        <f t="shared" si="2"/>
        <v>705.552549316055</v>
      </c>
      <c r="N60">
        <f t="shared" si="3"/>
        <v>36.963858098452</v>
      </c>
      <c r="O60">
        <f t="shared" si="4"/>
        <v>110.664035637149</v>
      </c>
      <c r="P60">
        <f t="shared" si="5"/>
        <v>1.59172604661627</v>
      </c>
      <c r="Q60">
        <f t="shared" si="6"/>
        <v>118.246073074154</v>
      </c>
      <c r="R60">
        <f t="shared" si="7"/>
        <v>0</v>
      </c>
      <c r="S60">
        <f t="shared" si="8"/>
        <v>32.744635025198</v>
      </c>
      <c r="W60" s="19">
        <v>282.221019726422</v>
      </c>
      <c r="X60" s="19">
        <v>14.7855432393808</v>
      </c>
      <c r="Y60" s="19">
        <v>44.2656142548596</v>
      </c>
      <c r="Z60" s="19">
        <v>0.636690418646508</v>
      </c>
      <c r="AA60" s="19">
        <v>47.2984292296616</v>
      </c>
      <c r="AB60" s="14">
        <v>0</v>
      </c>
      <c r="AC60" s="19">
        <v>13.0978540100792</v>
      </c>
      <c r="AJ60">
        <f t="shared" ref="AJ60:AP60" si="101">AJ52</f>
        <v>0.4</v>
      </c>
      <c r="AK60">
        <f t="shared" si="101"/>
        <v>0.4</v>
      </c>
      <c r="AL60">
        <f t="shared" si="101"/>
        <v>0.4</v>
      </c>
      <c r="AM60">
        <f t="shared" si="101"/>
        <v>0.4</v>
      </c>
      <c r="AN60">
        <f t="shared" si="101"/>
        <v>0.4</v>
      </c>
      <c r="AO60">
        <f t="shared" si="101"/>
        <v>0.4</v>
      </c>
      <c r="AP60">
        <f t="shared" si="101"/>
        <v>0.4</v>
      </c>
    </row>
    <row r="61" spans="7:42">
      <c r="G61" s="15"/>
      <c r="H61" t="str">
        <f t="shared" ref="H61:I61" si="102">H60</f>
        <v>ACT_BND</v>
      </c>
      <c r="I61" t="str">
        <f t="shared" si="102"/>
        <v>UP</v>
      </c>
      <c r="K61" s="14">
        <v>2026</v>
      </c>
      <c r="L61" s="14" t="str">
        <f t="shared" si="34"/>
        <v>ELCHFO00</v>
      </c>
      <c r="M61">
        <f t="shared" si="2"/>
        <v>0.187886969042477</v>
      </c>
      <c r="N61">
        <f t="shared" si="3"/>
        <v>1.6184841049916</v>
      </c>
      <c r="O61">
        <f t="shared" si="4"/>
        <v>0</v>
      </c>
      <c r="P61">
        <f t="shared" si="5"/>
        <v>0.196085673146148</v>
      </c>
      <c r="Q61">
        <f t="shared" si="6"/>
        <v>0.97916702663787</v>
      </c>
      <c r="R61">
        <f t="shared" si="7"/>
        <v>3.84708423326133</v>
      </c>
      <c r="S61">
        <f t="shared" si="8"/>
        <v>2.76290704907607</v>
      </c>
      <c r="W61" s="19">
        <v>0.056366090712743</v>
      </c>
      <c r="X61" s="19">
        <v>0.48554523149748</v>
      </c>
      <c r="Y61" s="14">
        <v>0</v>
      </c>
      <c r="Z61" s="19">
        <v>0.0588257019438445</v>
      </c>
      <c r="AA61" s="19">
        <v>0.293750107991361</v>
      </c>
      <c r="AB61" s="19">
        <v>1.1541252699784</v>
      </c>
      <c r="AC61" s="19">
        <v>0.828872114722822</v>
      </c>
      <c r="AJ61">
        <f t="shared" ref="AJ61:AP61" si="103">AJ53</f>
        <v>0.3</v>
      </c>
      <c r="AK61">
        <f t="shared" si="103"/>
        <v>0.3</v>
      </c>
      <c r="AL61">
        <f t="shared" si="103"/>
        <v>0.3</v>
      </c>
      <c r="AM61">
        <f t="shared" si="103"/>
        <v>0.3</v>
      </c>
      <c r="AN61">
        <f t="shared" si="103"/>
        <v>0.3</v>
      </c>
      <c r="AO61">
        <f t="shared" si="103"/>
        <v>0.3</v>
      </c>
      <c r="AP61">
        <f t="shared" si="103"/>
        <v>0.3</v>
      </c>
    </row>
    <row r="62" spans="7:42">
      <c r="G62" s="15"/>
      <c r="H62" t="str">
        <f t="shared" ref="H62:I62" si="104">H61</f>
        <v>ACT_BND</v>
      </c>
      <c r="I62" t="str">
        <f t="shared" si="104"/>
        <v>UP</v>
      </c>
      <c r="K62" s="14">
        <v>2026</v>
      </c>
      <c r="L62" s="14" t="str">
        <f t="shared" si="34"/>
        <v>ELCHYD00</v>
      </c>
      <c r="M62">
        <f t="shared" si="2"/>
        <v>6.12721077241656</v>
      </c>
      <c r="N62">
        <f t="shared" si="3"/>
        <v>237.165520766998</v>
      </c>
      <c r="O62">
        <f t="shared" si="4"/>
        <v>15.0878162142905</v>
      </c>
      <c r="P62">
        <f t="shared" si="5"/>
        <v>115.188646990715</v>
      </c>
      <c r="Q62">
        <f t="shared" si="6"/>
        <v>135.405200173677</v>
      </c>
      <c r="R62">
        <f t="shared" si="7"/>
        <v>838.86184342366</v>
      </c>
      <c r="S62">
        <f t="shared" si="8"/>
        <v>180.241539627263</v>
      </c>
      <c r="W62" s="19">
        <v>5.94339444924406</v>
      </c>
      <c r="X62" s="19">
        <v>230.050555143988</v>
      </c>
      <c r="Y62" s="19">
        <v>14.6351817278618</v>
      </c>
      <c r="Z62" s="19">
        <v>111.732987580994</v>
      </c>
      <c r="AA62" s="19">
        <v>131.343044168467</v>
      </c>
      <c r="AB62" s="19">
        <v>813.69598812095</v>
      </c>
      <c r="AC62" s="19">
        <v>174.834293438445</v>
      </c>
      <c r="AJ62">
        <f t="shared" ref="AJ62:AP62" si="105">AJ54</f>
        <v>0.97</v>
      </c>
      <c r="AK62">
        <f t="shared" si="105"/>
        <v>0.97</v>
      </c>
      <c r="AL62">
        <f t="shared" si="105"/>
        <v>0.97</v>
      </c>
      <c r="AM62">
        <f t="shared" si="105"/>
        <v>0.97</v>
      </c>
      <c r="AN62">
        <f t="shared" si="105"/>
        <v>0.97</v>
      </c>
      <c r="AO62">
        <f t="shared" si="105"/>
        <v>0.97</v>
      </c>
      <c r="AP62">
        <f t="shared" si="105"/>
        <v>0.97</v>
      </c>
    </row>
    <row r="63" spans="7:42">
      <c r="G63" s="15"/>
      <c r="H63" t="str">
        <f t="shared" ref="H63:I63" si="106">H62</f>
        <v>ACT_BND</v>
      </c>
      <c r="I63" t="str">
        <f t="shared" si="106"/>
        <v>UP</v>
      </c>
      <c r="K63" s="14">
        <v>2026</v>
      </c>
      <c r="L63" s="14" t="str">
        <f t="shared" si="34"/>
        <v>ENCAN01_SMR</v>
      </c>
      <c r="M63">
        <f t="shared" si="2"/>
        <v>0</v>
      </c>
      <c r="N63">
        <f t="shared" si="3"/>
        <v>0</v>
      </c>
      <c r="O63">
        <f t="shared" si="4"/>
        <v>0</v>
      </c>
      <c r="P63">
        <f t="shared" si="5"/>
        <v>0</v>
      </c>
      <c r="Q63">
        <v>13.7940904622031</v>
      </c>
      <c r="R63">
        <f t="shared" si="7"/>
        <v>0</v>
      </c>
      <c r="S63">
        <v>4.87286889956797</v>
      </c>
      <c r="U63" s="18">
        <v>344.34976</v>
      </c>
      <c r="V63" s="18">
        <v>18.900345</v>
      </c>
      <c r="W63" s="14">
        <v>0</v>
      </c>
      <c r="X63" s="14">
        <v>0</v>
      </c>
      <c r="Y63" s="14">
        <v>0</v>
      </c>
      <c r="Z63" s="14">
        <v>0</v>
      </c>
      <c r="AA63" s="19">
        <v>254.838922462203</v>
      </c>
      <c r="AB63" s="14">
        <v>0</v>
      </c>
      <c r="AC63" s="19">
        <v>18.103110399568</v>
      </c>
      <c r="AJ63">
        <f t="shared" ref="AJ63:AP63" si="107">AJ55</f>
        <v>1</v>
      </c>
      <c r="AK63">
        <f t="shared" si="107"/>
        <v>1</v>
      </c>
      <c r="AL63">
        <f t="shared" si="107"/>
        <v>1</v>
      </c>
      <c r="AM63">
        <f t="shared" si="107"/>
        <v>1</v>
      </c>
      <c r="AN63">
        <f t="shared" si="107"/>
        <v>1</v>
      </c>
      <c r="AO63">
        <f t="shared" si="107"/>
        <v>1</v>
      </c>
      <c r="AP63">
        <f t="shared" si="107"/>
        <v>1</v>
      </c>
    </row>
    <row r="64" spans="7:42">
      <c r="G64" s="15"/>
      <c r="H64" t="str">
        <f t="shared" ref="H64:I64" si="108">H63</f>
        <v>ACT_BND</v>
      </c>
      <c r="I64" t="str">
        <f t="shared" si="108"/>
        <v>UP</v>
      </c>
      <c r="K64" s="14">
        <v>2026</v>
      </c>
      <c r="L64" s="14" t="str">
        <f t="shared" si="34"/>
        <v>ELCSOL00</v>
      </c>
      <c r="M64">
        <f t="shared" si="2"/>
        <v>10.7010101403888</v>
      </c>
      <c r="N64">
        <f t="shared" si="3"/>
        <v>2.85977427665587</v>
      </c>
      <c r="O64">
        <f t="shared" si="4"/>
        <v>0.581207312455004</v>
      </c>
      <c r="P64">
        <f t="shared" si="5"/>
        <v>0.0785622614470842</v>
      </c>
      <c r="Q64">
        <f t="shared" si="6"/>
        <v>30.0548820086393</v>
      </c>
      <c r="R64">
        <f t="shared" si="7"/>
        <v>0.14826980212383</v>
      </c>
      <c r="S64">
        <f t="shared" si="8"/>
        <v>0.209275083992081</v>
      </c>
      <c r="W64" s="19">
        <v>10.7010101403888</v>
      </c>
      <c r="X64" s="19">
        <v>2.85977427665587</v>
      </c>
      <c r="Y64" s="19">
        <v>0.581207312455004</v>
      </c>
      <c r="Z64" s="19">
        <v>0.0785622614470842</v>
      </c>
      <c r="AA64" s="19">
        <v>30.0548820086393</v>
      </c>
      <c r="AB64" s="19">
        <v>0.14826980212383</v>
      </c>
      <c r="AC64" s="19">
        <v>0.209275083992081</v>
      </c>
      <c r="AJ64">
        <f t="shared" ref="AJ64:AP64" si="109">AJ56</f>
        <v>1</v>
      </c>
      <c r="AK64">
        <f t="shared" si="109"/>
        <v>1</v>
      </c>
      <c r="AL64">
        <f t="shared" si="109"/>
        <v>1</v>
      </c>
      <c r="AM64">
        <f t="shared" si="109"/>
        <v>1</v>
      </c>
      <c r="AN64">
        <f t="shared" si="109"/>
        <v>1</v>
      </c>
      <c r="AO64">
        <f t="shared" si="109"/>
        <v>1</v>
      </c>
      <c r="AP64">
        <f t="shared" si="109"/>
        <v>1</v>
      </c>
    </row>
    <row r="65" spans="7:42">
      <c r="G65" s="15"/>
      <c r="H65" t="str">
        <f t="shared" ref="H65:I65" si="110">H64</f>
        <v>ACT_BND</v>
      </c>
      <c r="I65" t="str">
        <f t="shared" si="110"/>
        <v>UP</v>
      </c>
      <c r="K65" s="14">
        <v>2026</v>
      </c>
      <c r="L65" s="14" t="str">
        <f t="shared" si="34"/>
        <v>ELCWIN00</v>
      </c>
      <c r="M65">
        <f t="shared" si="2"/>
        <v>38.7722764578834</v>
      </c>
      <c r="N65">
        <f t="shared" si="3"/>
        <v>9.39226158210943</v>
      </c>
      <c r="O65">
        <f t="shared" si="4"/>
        <v>25.8870557523398</v>
      </c>
      <c r="P65">
        <f t="shared" si="5"/>
        <v>2.85015049856012</v>
      </c>
      <c r="Q65">
        <f t="shared" si="6"/>
        <v>73.262307199424</v>
      </c>
      <c r="R65">
        <f t="shared" si="7"/>
        <v>58.57215687545</v>
      </c>
      <c r="S65">
        <f t="shared" si="8"/>
        <v>17.4218919902808</v>
      </c>
      <c r="W65" s="19">
        <v>38.7722764578834</v>
      </c>
      <c r="X65" s="19">
        <v>9.39226158210943</v>
      </c>
      <c r="Y65" s="19">
        <v>25.8870557523398</v>
      </c>
      <c r="Z65" s="19">
        <v>2.85015049856012</v>
      </c>
      <c r="AA65" s="19">
        <v>73.262307199424</v>
      </c>
      <c r="AB65" s="14">
        <v>58.57215687545</v>
      </c>
      <c r="AC65" s="19">
        <v>17.4218919902808</v>
      </c>
      <c r="AJ65">
        <f t="shared" ref="AJ65:AP65" si="111">AJ57</f>
        <v>1</v>
      </c>
      <c r="AK65">
        <f t="shared" si="111"/>
        <v>1</v>
      </c>
      <c r="AL65">
        <f t="shared" si="111"/>
        <v>1</v>
      </c>
      <c r="AM65">
        <f t="shared" si="111"/>
        <v>1</v>
      </c>
      <c r="AN65">
        <f t="shared" si="111"/>
        <v>1</v>
      </c>
      <c r="AO65">
        <f t="shared" si="111"/>
        <v>1</v>
      </c>
      <c r="AP65">
        <f t="shared" si="111"/>
        <v>1</v>
      </c>
    </row>
    <row r="66" spans="7:42">
      <c r="G66" s="15"/>
      <c r="H66" t="str">
        <f t="shared" ref="H66:I66" si="112">H65</f>
        <v>ACT_BND</v>
      </c>
      <c r="I66" t="str">
        <f t="shared" si="112"/>
        <v>UP</v>
      </c>
      <c r="K66" s="14">
        <v>2026</v>
      </c>
      <c r="L66" s="14" t="str">
        <f t="shared" si="34"/>
        <v>ELCWOO00</v>
      </c>
      <c r="M66">
        <f t="shared" si="2"/>
        <v>15.6751446569989</v>
      </c>
      <c r="N66">
        <f t="shared" si="3"/>
        <v>30.2366527861771</v>
      </c>
      <c r="O66">
        <f t="shared" si="4"/>
        <v>2.72895015324488</v>
      </c>
      <c r="P66">
        <f t="shared" si="5"/>
        <v>0.828674277486371</v>
      </c>
      <c r="Q66">
        <f t="shared" si="6"/>
        <v>13.9107962974391</v>
      </c>
      <c r="R66">
        <f t="shared" si="7"/>
        <v>15.5817801707292</v>
      </c>
      <c r="S66">
        <f t="shared" si="8"/>
        <v>1.65148028809009</v>
      </c>
      <c r="W66" s="19">
        <v>5.4863006299496</v>
      </c>
      <c r="X66" s="19">
        <v>10.582828475162</v>
      </c>
      <c r="Y66" s="19">
        <v>0.955132553635709</v>
      </c>
      <c r="Z66" s="19">
        <v>0.29003599712023</v>
      </c>
      <c r="AA66" s="19">
        <v>4.86877870410367</v>
      </c>
      <c r="AB66" s="19">
        <v>5.45362305975522</v>
      </c>
      <c r="AC66" s="19">
        <v>0.578018100831533</v>
      </c>
      <c r="AJ66">
        <f t="shared" ref="AJ66:AP66" si="113">AJ58</f>
        <v>0.35</v>
      </c>
      <c r="AK66">
        <f t="shared" si="113"/>
        <v>0.35</v>
      </c>
      <c r="AL66">
        <f t="shared" si="113"/>
        <v>0.35</v>
      </c>
      <c r="AM66">
        <f t="shared" si="113"/>
        <v>0.35</v>
      </c>
      <c r="AN66">
        <f t="shared" si="113"/>
        <v>0.35</v>
      </c>
      <c r="AO66">
        <f t="shared" si="113"/>
        <v>0.35</v>
      </c>
      <c r="AP66">
        <f t="shared" si="113"/>
        <v>0.35</v>
      </c>
    </row>
    <row r="67" spans="7:42">
      <c r="G67" s="15"/>
      <c r="H67" t="str">
        <f t="shared" ref="H67:I67" si="114">H66</f>
        <v>ACT_BND</v>
      </c>
      <c r="I67" t="str">
        <f t="shared" si="114"/>
        <v>UP</v>
      </c>
      <c r="K67" s="14">
        <v>2027</v>
      </c>
      <c r="L67" s="14" t="str">
        <f t="shared" si="34"/>
        <v>ELCCOH00</v>
      </c>
      <c r="M67">
        <f t="shared" si="2"/>
        <v>0</v>
      </c>
      <c r="N67">
        <f t="shared" si="3"/>
        <v>0</v>
      </c>
      <c r="O67">
        <f t="shared" si="4"/>
        <v>25.565766738661</v>
      </c>
      <c r="P67">
        <f t="shared" si="5"/>
        <v>0</v>
      </c>
      <c r="Q67">
        <f t="shared" si="6"/>
        <v>0</v>
      </c>
      <c r="R67">
        <f t="shared" si="7"/>
        <v>0</v>
      </c>
      <c r="S67">
        <f t="shared" si="8"/>
        <v>40.7380993520517</v>
      </c>
      <c r="W67" s="14">
        <v>0</v>
      </c>
      <c r="X67" s="14">
        <v>0</v>
      </c>
      <c r="Y67" s="19">
        <v>10.2263066954644</v>
      </c>
      <c r="Z67" s="14">
        <v>0</v>
      </c>
      <c r="AA67" s="14">
        <v>0</v>
      </c>
      <c r="AB67" s="14">
        <v>0</v>
      </c>
      <c r="AC67" s="19">
        <v>16.2952397408207</v>
      </c>
      <c r="AJ67">
        <f t="shared" ref="AJ67:AP67" si="115">AJ59</f>
        <v>0.4</v>
      </c>
      <c r="AK67">
        <f t="shared" si="115"/>
        <v>0.4</v>
      </c>
      <c r="AL67">
        <f t="shared" si="115"/>
        <v>0.4</v>
      </c>
      <c r="AM67">
        <f t="shared" si="115"/>
        <v>0.4</v>
      </c>
      <c r="AN67">
        <f t="shared" si="115"/>
        <v>0.4</v>
      </c>
      <c r="AO67">
        <f t="shared" si="115"/>
        <v>0.4</v>
      </c>
      <c r="AP67">
        <f t="shared" si="115"/>
        <v>0.4</v>
      </c>
    </row>
    <row r="68" spans="7:42">
      <c r="G68" s="15"/>
      <c r="H68" t="str">
        <f t="shared" ref="H68:I68" si="116">H67</f>
        <v>ACT_BND</v>
      </c>
      <c r="I68" t="str">
        <f t="shared" si="116"/>
        <v>UP</v>
      </c>
      <c r="K68" s="14">
        <v>2027</v>
      </c>
      <c r="L68" s="14" t="str">
        <f t="shared" si="34"/>
        <v>ELCGAS00</v>
      </c>
      <c r="M68">
        <f t="shared" si="2"/>
        <v>732.328352141828</v>
      </c>
      <c r="N68">
        <f t="shared" si="3"/>
        <v>45.6919889524837</v>
      </c>
      <c r="O68">
        <f t="shared" si="4"/>
        <v>116.041684035277</v>
      </c>
      <c r="P68">
        <f t="shared" si="5"/>
        <v>1.6304404049676</v>
      </c>
      <c r="Q68">
        <f t="shared" si="6"/>
        <v>132.437113210943</v>
      </c>
      <c r="R68">
        <f t="shared" si="7"/>
        <v>0</v>
      </c>
      <c r="S68">
        <f t="shared" si="8"/>
        <v>38.7478512509</v>
      </c>
      <c r="W68" s="19">
        <v>292.931340856731</v>
      </c>
      <c r="X68" s="19">
        <v>18.2767955809935</v>
      </c>
      <c r="Y68" s="19">
        <v>46.4166736141109</v>
      </c>
      <c r="Z68" s="19">
        <v>0.652176161987041</v>
      </c>
      <c r="AA68" s="19">
        <v>52.9748452843772</v>
      </c>
      <c r="AB68" s="14">
        <v>0</v>
      </c>
      <c r="AC68" s="14">
        <v>15.49914050036</v>
      </c>
      <c r="AJ68">
        <f t="shared" ref="AJ68:AP68" si="117">AJ60</f>
        <v>0.4</v>
      </c>
      <c r="AK68">
        <f t="shared" si="117"/>
        <v>0.4</v>
      </c>
      <c r="AL68">
        <f t="shared" si="117"/>
        <v>0.4</v>
      </c>
      <c r="AM68">
        <f t="shared" si="117"/>
        <v>0.4</v>
      </c>
      <c r="AN68">
        <f t="shared" si="117"/>
        <v>0.4</v>
      </c>
      <c r="AO68">
        <f t="shared" si="117"/>
        <v>0.4</v>
      </c>
      <c r="AP68">
        <f t="shared" si="117"/>
        <v>0.4</v>
      </c>
    </row>
    <row r="69" spans="7:42">
      <c r="G69" s="15"/>
      <c r="H69" t="str">
        <f t="shared" ref="H69:I69" si="118">H68</f>
        <v>ACT_BND</v>
      </c>
      <c r="I69" t="str">
        <f t="shared" si="118"/>
        <v>UP</v>
      </c>
      <c r="K69" s="14">
        <v>2027</v>
      </c>
      <c r="L69" s="14" t="str">
        <f t="shared" si="34"/>
        <v>ELCHFO00</v>
      </c>
      <c r="M69">
        <f t="shared" si="2"/>
        <v>0.187886969042477</v>
      </c>
      <c r="N69">
        <f t="shared" si="3"/>
        <v>1.38748237029038</v>
      </c>
      <c r="O69">
        <f t="shared" si="4"/>
        <v>0</v>
      </c>
      <c r="P69">
        <f t="shared" si="5"/>
        <v>0.197786873050156</v>
      </c>
      <c r="Q69">
        <f t="shared" si="6"/>
        <v>0.97916702663787</v>
      </c>
      <c r="R69">
        <f t="shared" si="7"/>
        <v>3.84708423326133</v>
      </c>
      <c r="S69">
        <f t="shared" si="8"/>
        <v>2.78461260259179</v>
      </c>
      <c r="W69" s="19">
        <v>0.056366090712743</v>
      </c>
      <c r="X69" s="19">
        <v>0.416244711087113</v>
      </c>
      <c r="Y69" s="14">
        <v>0</v>
      </c>
      <c r="Z69" s="19">
        <v>0.0593360619150468</v>
      </c>
      <c r="AA69" s="19">
        <v>0.293750107991361</v>
      </c>
      <c r="AB69" s="19">
        <v>1.1541252699784</v>
      </c>
      <c r="AC69" s="19">
        <v>0.835383780777538</v>
      </c>
      <c r="AJ69">
        <f t="shared" ref="AJ69:AP69" si="119">AJ61</f>
        <v>0.3</v>
      </c>
      <c r="AK69">
        <f t="shared" si="119"/>
        <v>0.3</v>
      </c>
      <c r="AL69">
        <f t="shared" si="119"/>
        <v>0.3</v>
      </c>
      <c r="AM69">
        <f t="shared" si="119"/>
        <v>0.3</v>
      </c>
      <c r="AN69">
        <f t="shared" si="119"/>
        <v>0.3</v>
      </c>
      <c r="AO69">
        <f t="shared" si="119"/>
        <v>0.3</v>
      </c>
      <c r="AP69">
        <f t="shared" si="119"/>
        <v>0.3</v>
      </c>
    </row>
    <row r="70" spans="7:42">
      <c r="G70" s="15"/>
      <c r="H70" t="str">
        <f t="shared" ref="H70:I70" si="120">H69</f>
        <v>ACT_BND</v>
      </c>
      <c r="I70" t="str">
        <f t="shared" si="120"/>
        <v>UP</v>
      </c>
      <c r="K70" s="14">
        <v>2027</v>
      </c>
      <c r="L70" s="14" t="str">
        <f t="shared" si="34"/>
        <v>ELCHYD00</v>
      </c>
      <c r="M70">
        <f t="shared" si="2"/>
        <v>6.12721077241656</v>
      </c>
      <c r="N70">
        <f t="shared" si="3"/>
        <v>236.856647834235</v>
      </c>
      <c r="O70">
        <f t="shared" si="4"/>
        <v>15.0672857280696</v>
      </c>
      <c r="P70">
        <f t="shared" si="5"/>
        <v>121.062833233135</v>
      </c>
      <c r="Q70">
        <f t="shared" si="6"/>
        <v>136.212589157815</v>
      </c>
      <c r="R70">
        <f t="shared" si="7"/>
        <v>857.14731283353</v>
      </c>
      <c r="S70">
        <f t="shared" si="8"/>
        <v>180.473096098209</v>
      </c>
      <c r="W70" s="19">
        <v>5.94339444924406</v>
      </c>
      <c r="X70" s="19">
        <v>229.750948399208</v>
      </c>
      <c r="Y70" s="19">
        <v>14.6152671562275</v>
      </c>
      <c r="Z70" s="19">
        <v>117.430948236141</v>
      </c>
      <c r="AA70" s="19">
        <v>132.126211483081</v>
      </c>
      <c r="AB70" s="19">
        <v>831.432893448524</v>
      </c>
      <c r="AC70" s="19">
        <v>175.058903215263</v>
      </c>
      <c r="AJ70">
        <f t="shared" ref="AJ70:AP70" si="121">AJ62</f>
        <v>0.97</v>
      </c>
      <c r="AK70">
        <f t="shared" si="121"/>
        <v>0.97</v>
      </c>
      <c r="AL70">
        <f t="shared" si="121"/>
        <v>0.97</v>
      </c>
      <c r="AM70">
        <f t="shared" si="121"/>
        <v>0.97</v>
      </c>
      <c r="AN70">
        <f t="shared" si="121"/>
        <v>0.97</v>
      </c>
      <c r="AO70">
        <f t="shared" si="121"/>
        <v>0.97</v>
      </c>
      <c r="AP70">
        <f t="shared" si="121"/>
        <v>0.97</v>
      </c>
    </row>
    <row r="71" spans="7:42">
      <c r="G71" s="15"/>
      <c r="H71" t="str">
        <f t="shared" ref="H71:I71" si="122">H70</f>
        <v>ACT_BND</v>
      </c>
      <c r="I71" t="str">
        <f t="shared" si="122"/>
        <v>UP</v>
      </c>
      <c r="K71" s="14">
        <v>2027</v>
      </c>
      <c r="L71" s="14" t="str">
        <f t="shared" si="34"/>
        <v>ENCAN01_SMR</v>
      </c>
      <c r="M71">
        <f t="shared" si="2"/>
        <v>0</v>
      </c>
      <c r="N71">
        <f t="shared" si="3"/>
        <v>0</v>
      </c>
      <c r="O71">
        <f t="shared" si="4"/>
        <v>0</v>
      </c>
      <c r="P71">
        <f t="shared" si="5"/>
        <v>0</v>
      </c>
      <c r="Q71">
        <v>17.991376531317</v>
      </c>
      <c r="R71">
        <f t="shared" si="7"/>
        <v>0</v>
      </c>
      <c r="S71">
        <v>5.60185169852413</v>
      </c>
      <c r="U71" s="18">
        <v>334.22476</v>
      </c>
      <c r="V71" s="18">
        <v>18.3444525</v>
      </c>
      <c r="W71" s="14">
        <v>0</v>
      </c>
      <c r="X71" s="14">
        <v>0</v>
      </c>
      <c r="Y71" s="14">
        <v>0</v>
      </c>
      <c r="Z71" s="14">
        <v>0</v>
      </c>
      <c r="AA71" s="19">
        <v>251.948708531317</v>
      </c>
      <c r="AB71" s="14">
        <v>0</v>
      </c>
      <c r="AC71" s="19">
        <v>18.4429684485241</v>
      </c>
      <c r="AJ71">
        <f t="shared" ref="AJ71:AP71" si="123">AJ63</f>
        <v>1</v>
      </c>
      <c r="AK71">
        <f t="shared" si="123"/>
        <v>1</v>
      </c>
      <c r="AL71">
        <f t="shared" si="123"/>
        <v>1</v>
      </c>
      <c r="AM71">
        <f t="shared" si="123"/>
        <v>1</v>
      </c>
      <c r="AN71">
        <f t="shared" si="123"/>
        <v>1</v>
      </c>
      <c r="AO71">
        <f t="shared" si="123"/>
        <v>1</v>
      </c>
      <c r="AP71">
        <f t="shared" si="123"/>
        <v>1</v>
      </c>
    </row>
    <row r="72" spans="7:42">
      <c r="G72" s="15"/>
      <c r="H72" t="str">
        <f t="shared" ref="H72:I72" si="124">H71</f>
        <v>ACT_BND</v>
      </c>
      <c r="I72" t="str">
        <f t="shared" si="124"/>
        <v>UP</v>
      </c>
      <c r="K72" s="14">
        <v>2027</v>
      </c>
      <c r="L72" s="14" t="str">
        <f t="shared" si="34"/>
        <v>ELCSOL00</v>
      </c>
      <c r="M72">
        <f t="shared" si="2"/>
        <v>10.8234087832973</v>
      </c>
      <c r="N72">
        <f t="shared" si="3"/>
        <v>3.23081655429446</v>
      </c>
      <c r="O72">
        <f t="shared" si="4"/>
        <v>0.625952061555076</v>
      </c>
      <c r="P72">
        <f t="shared" si="5"/>
        <v>0.0946689394888409</v>
      </c>
      <c r="Q72">
        <f t="shared" si="6"/>
        <v>30.3768802951764</v>
      </c>
      <c r="R72">
        <f t="shared" si="7"/>
        <v>0.190223798164147</v>
      </c>
      <c r="S72">
        <f t="shared" si="8"/>
        <v>0.226911703671706</v>
      </c>
      <c r="W72" s="19">
        <v>10.8234087832973</v>
      </c>
      <c r="X72" s="19">
        <v>3.23081655429446</v>
      </c>
      <c r="Y72" s="19">
        <v>0.625952061555076</v>
      </c>
      <c r="Z72" s="19">
        <v>0.0946689394888409</v>
      </c>
      <c r="AA72" s="19">
        <v>30.3768802951764</v>
      </c>
      <c r="AB72" s="19">
        <v>0.190223798164147</v>
      </c>
      <c r="AC72" s="19">
        <v>0.226911703671706</v>
      </c>
      <c r="AJ72">
        <f t="shared" ref="AJ72:AP72" si="125">AJ64</f>
        <v>1</v>
      </c>
      <c r="AK72">
        <f t="shared" si="125"/>
        <v>1</v>
      </c>
      <c r="AL72">
        <f t="shared" si="125"/>
        <v>1</v>
      </c>
      <c r="AM72">
        <f t="shared" si="125"/>
        <v>1</v>
      </c>
      <c r="AN72">
        <f t="shared" si="125"/>
        <v>1</v>
      </c>
      <c r="AO72">
        <f t="shared" si="125"/>
        <v>1</v>
      </c>
      <c r="AP72">
        <f t="shared" si="125"/>
        <v>1</v>
      </c>
    </row>
    <row r="73" spans="7:42">
      <c r="G73" s="15"/>
      <c r="H73" t="str">
        <f t="shared" ref="H73:I73" si="126">H72</f>
        <v>ACT_BND</v>
      </c>
      <c r="I73" t="str">
        <f t="shared" si="126"/>
        <v>UP</v>
      </c>
      <c r="K73" s="14">
        <v>2027</v>
      </c>
      <c r="L73" s="14" t="str">
        <f t="shared" si="34"/>
        <v>ELCWIN00</v>
      </c>
      <c r="M73">
        <f t="shared" si="2"/>
        <v>38.7722764578834</v>
      </c>
      <c r="N73">
        <f t="shared" si="3"/>
        <v>9.39324888135349</v>
      </c>
      <c r="O73">
        <f t="shared" si="4"/>
        <v>28.1209310331174</v>
      </c>
      <c r="P73">
        <f t="shared" si="5"/>
        <v>3.14522381569474</v>
      </c>
      <c r="Q73">
        <f t="shared" si="6"/>
        <v>77.8676620950324</v>
      </c>
      <c r="R73">
        <f t="shared" si="7"/>
        <v>63.1040259539237</v>
      </c>
      <c r="S73">
        <f t="shared" si="8"/>
        <v>17.9988498088553</v>
      </c>
      <c r="W73" s="19">
        <v>38.7722764578834</v>
      </c>
      <c r="X73" s="19">
        <v>9.39324888135349</v>
      </c>
      <c r="Y73" s="19">
        <v>28.1209310331174</v>
      </c>
      <c r="Z73" s="19">
        <v>3.14522381569474</v>
      </c>
      <c r="AA73" s="19">
        <v>77.8676620950324</v>
      </c>
      <c r="AB73" s="19">
        <v>63.1040259539237</v>
      </c>
      <c r="AC73" s="19">
        <v>17.9988498088553</v>
      </c>
      <c r="AJ73">
        <f t="shared" ref="AJ73:AP73" si="127">AJ65</f>
        <v>1</v>
      </c>
      <c r="AK73">
        <f t="shared" si="127"/>
        <v>1</v>
      </c>
      <c r="AL73">
        <f t="shared" si="127"/>
        <v>1</v>
      </c>
      <c r="AM73">
        <f t="shared" si="127"/>
        <v>1</v>
      </c>
      <c r="AN73">
        <f t="shared" si="127"/>
        <v>1</v>
      </c>
      <c r="AO73">
        <f t="shared" si="127"/>
        <v>1</v>
      </c>
      <c r="AP73">
        <f t="shared" si="127"/>
        <v>1</v>
      </c>
    </row>
    <row r="74" spans="7:42">
      <c r="G74" s="15"/>
      <c r="H74" t="str">
        <f t="shared" ref="H74:I74" si="128">H73</f>
        <v>ACT_BND</v>
      </c>
      <c r="I74" t="str">
        <f t="shared" si="128"/>
        <v>UP</v>
      </c>
      <c r="K74" s="14">
        <v>2027</v>
      </c>
      <c r="L74" s="14" t="str">
        <f t="shared" si="34"/>
        <v>ELCWOO00</v>
      </c>
      <c r="M74">
        <f t="shared" si="2"/>
        <v>15.0339575439679</v>
      </c>
      <c r="N74">
        <f t="shared" si="3"/>
        <v>27.800822937365</v>
      </c>
      <c r="O74">
        <f t="shared" si="4"/>
        <v>2.75367152422092</v>
      </c>
      <c r="P74">
        <f t="shared" si="5"/>
        <v>0.803579142240049</v>
      </c>
      <c r="Q74">
        <f t="shared" si="6"/>
        <v>16.0558734238404</v>
      </c>
      <c r="R74">
        <f t="shared" si="7"/>
        <v>18.3612836881621</v>
      </c>
      <c r="S74">
        <f t="shared" si="8"/>
        <v>2.24406745031369</v>
      </c>
      <c r="W74" s="19">
        <v>5.26188514038877</v>
      </c>
      <c r="X74" s="19">
        <v>9.73028802807775</v>
      </c>
      <c r="Y74" s="19">
        <v>0.963785033477322</v>
      </c>
      <c r="Z74" s="19">
        <v>0.281252699784017</v>
      </c>
      <c r="AA74" s="19">
        <v>5.61955569834413</v>
      </c>
      <c r="AB74" s="19">
        <v>6.42644929085673</v>
      </c>
      <c r="AC74" s="19">
        <v>0.785423607609791</v>
      </c>
      <c r="AJ74">
        <f t="shared" ref="AJ74:AP74" si="129">AJ66</f>
        <v>0.35</v>
      </c>
      <c r="AK74">
        <f t="shared" si="129"/>
        <v>0.35</v>
      </c>
      <c r="AL74">
        <f t="shared" si="129"/>
        <v>0.35</v>
      </c>
      <c r="AM74">
        <f t="shared" si="129"/>
        <v>0.35</v>
      </c>
      <c r="AN74">
        <f t="shared" si="129"/>
        <v>0.35</v>
      </c>
      <c r="AO74">
        <f t="shared" si="129"/>
        <v>0.35</v>
      </c>
      <c r="AP74">
        <f t="shared" si="129"/>
        <v>0.35</v>
      </c>
    </row>
    <row r="75" spans="7:42">
      <c r="G75" s="15"/>
      <c r="H75" t="str">
        <f t="shared" ref="H75:I75" si="130">H74</f>
        <v>ACT_BND</v>
      </c>
      <c r="I75" t="str">
        <f t="shared" si="130"/>
        <v>UP</v>
      </c>
      <c r="K75" s="14">
        <v>2028</v>
      </c>
      <c r="L75" s="14" t="str">
        <f t="shared" si="34"/>
        <v>ELCCOH00</v>
      </c>
      <c r="M75">
        <f t="shared" si="2"/>
        <v>0</v>
      </c>
      <c r="N75">
        <f t="shared" si="3"/>
        <v>0</v>
      </c>
      <c r="O75">
        <f t="shared" si="4"/>
        <v>25.854692224622</v>
      </c>
      <c r="P75">
        <f t="shared" si="5"/>
        <v>0</v>
      </c>
      <c r="Q75">
        <f t="shared" si="6"/>
        <v>0</v>
      </c>
      <c r="R75">
        <f t="shared" si="7"/>
        <v>0</v>
      </c>
      <c r="S75">
        <f t="shared" si="8"/>
        <v>30.4209171166307</v>
      </c>
      <c r="W75" s="14">
        <v>0</v>
      </c>
      <c r="X75" s="14">
        <v>0</v>
      </c>
      <c r="Y75" s="19">
        <v>10.3418768898488</v>
      </c>
      <c r="Z75" s="14">
        <v>0</v>
      </c>
      <c r="AA75" s="14">
        <v>0</v>
      </c>
      <c r="AB75" s="14">
        <v>0</v>
      </c>
      <c r="AC75" s="19">
        <v>12.1683668466523</v>
      </c>
      <c r="AJ75">
        <f t="shared" ref="AJ75:AP75" si="131">AJ67</f>
        <v>0.4</v>
      </c>
      <c r="AK75">
        <f t="shared" si="131"/>
        <v>0.4</v>
      </c>
      <c r="AL75">
        <f t="shared" si="131"/>
        <v>0.4</v>
      </c>
      <c r="AM75">
        <f t="shared" si="131"/>
        <v>0.4</v>
      </c>
      <c r="AN75">
        <f t="shared" si="131"/>
        <v>0.4</v>
      </c>
      <c r="AO75">
        <f t="shared" si="131"/>
        <v>0.4</v>
      </c>
      <c r="AP75">
        <f t="shared" si="131"/>
        <v>0.4</v>
      </c>
    </row>
    <row r="76" spans="7:42">
      <c r="G76" s="15"/>
      <c r="H76" t="str">
        <f t="shared" ref="H76:I76" si="132">H75</f>
        <v>ACT_BND</v>
      </c>
      <c r="I76" t="str">
        <f t="shared" si="132"/>
        <v>UP</v>
      </c>
      <c r="K76" s="14">
        <v>2028</v>
      </c>
      <c r="L76" s="14" t="str">
        <f t="shared" si="34"/>
        <v>ELCGAS00</v>
      </c>
      <c r="M76">
        <f t="shared" ref="M76:M139" si="133">W76/AJ76</f>
        <v>731.419729031678</v>
      </c>
      <c r="N76">
        <f t="shared" ref="N76:N139" si="134">X76/AK76</f>
        <v>52.1258424586032</v>
      </c>
      <c r="O76">
        <f t="shared" ref="O76:O139" si="135">Y76/AL76</f>
        <v>106.45711150108</v>
      </c>
      <c r="P76">
        <f t="shared" ref="P76:P139" si="136">Z76/AM76</f>
        <v>1.36554733081353</v>
      </c>
      <c r="Q76">
        <f t="shared" ref="Q76:Q139" si="137">AA76/AN76</f>
        <v>142.367891198704</v>
      </c>
      <c r="R76">
        <f t="shared" ref="R76:R139" si="138">AB76/AO76</f>
        <v>5.62872570194385</v>
      </c>
      <c r="S76">
        <f t="shared" ref="S76:S139" si="139">AC76/AP76</f>
        <v>37.2632953545717</v>
      </c>
      <c r="W76" s="19">
        <v>292.567891612671</v>
      </c>
      <c r="X76" s="19">
        <v>20.8503369834413</v>
      </c>
      <c r="Y76" s="19">
        <v>42.582844600432</v>
      </c>
      <c r="Z76" s="19">
        <v>0.546218932325414</v>
      </c>
      <c r="AA76" s="19">
        <v>56.9471564794816</v>
      </c>
      <c r="AB76" s="19">
        <v>2.25149028077754</v>
      </c>
      <c r="AC76" s="19">
        <v>14.9053181418287</v>
      </c>
      <c r="AJ76">
        <f t="shared" ref="AJ76:AP76" si="140">AJ68</f>
        <v>0.4</v>
      </c>
      <c r="AK76">
        <f t="shared" si="140"/>
        <v>0.4</v>
      </c>
      <c r="AL76">
        <f t="shared" si="140"/>
        <v>0.4</v>
      </c>
      <c r="AM76">
        <f t="shared" si="140"/>
        <v>0.4</v>
      </c>
      <c r="AN76">
        <f t="shared" si="140"/>
        <v>0.4</v>
      </c>
      <c r="AO76">
        <f t="shared" si="140"/>
        <v>0.4</v>
      </c>
      <c r="AP76">
        <f t="shared" si="140"/>
        <v>0.4</v>
      </c>
    </row>
    <row r="77" spans="7:42">
      <c r="G77" s="15"/>
      <c r="H77" t="str">
        <f t="shared" ref="H77:I77" si="141">H76</f>
        <v>ACT_BND</v>
      </c>
      <c r="I77" t="str">
        <f t="shared" si="141"/>
        <v>UP</v>
      </c>
      <c r="K77" s="14">
        <v>2028</v>
      </c>
      <c r="L77" s="14" t="str">
        <f t="shared" si="34"/>
        <v>ELCHFO00</v>
      </c>
      <c r="M77">
        <f t="shared" si="133"/>
        <v>0.142728401727862</v>
      </c>
      <c r="N77">
        <f t="shared" si="134"/>
        <v>0.918740167146627</v>
      </c>
      <c r="O77">
        <f t="shared" si="135"/>
        <v>0.0062541396688265</v>
      </c>
      <c r="P77">
        <f t="shared" si="136"/>
        <v>0.171084793976482</v>
      </c>
      <c r="Q77">
        <f t="shared" si="137"/>
        <v>0.776898164146867</v>
      </c>
      <c r="R77">
        <f t="shared" si="138"/>
        <v>5.7940136789057</v>
      </c>
      <c r="S77">
        <f t="shared" si="139"/>
        <v>4.66838637796977</v>
      </c>
      <c r="W77" s="19">
        <v>0.0428185205183585</v>
      </c>
      <c r="X77" s="19">
        <v>0.275622050143988</v>
      </c>
      <c r="Y77" s="19">
        <v>0.00187624190064795</v>
      </c>
      <c r="Z77" s="19">
        <v>0.0513254381929446</v>
      </c>
      <c r="AA77" s="19">
        <v>0.23306944924406</v>
      </c>
      <c r="AB77" s="19">
        <v>1.73820410367171</v>
      </c>
      <c r="AC77" s="19">
        <v>1.40051591339093</v>
      </c>
      <c r="AJ77">
        <f t="shared" ref="AJ77:AP77" si="142">AJ69</f>
        <v>0.3</v>
      </c>
      <c r="AK77">
        <f t="shared" si="142"/>
        <v>0.3</v>
      </c>
      <c r="AL77">
        <f t="shared" si="142"/>
        <v>0.3</v>
      </c>
      <c r="AM77">
        <f t="shared" si="142"/>
        <v>0.3</v>
      </c>
      <c r="AN77">
        <f t="shared" si="142"/>
        <v>0.3</v>
      </c>
      <c r="AO77">
        <f t="shared" si="142"/>
        <v>0.3</v>
      </c>
      <c r="AP77">
        <f t="shared" si="142"/>
        <v>0.3</v>
      </c>
    </row>
    <row r="78" spans="7:42">
      <c r="G78" s="15"/>
      <c r="H78" t="str">
        <f t="shared" ref="H78:I78" si="143">H77</f>
        <v>ACT_BND</v>
      </c>
      <c r="I78" t="str">
        <f t="shared" si="143"/>
        <v>UP</v>
      </c>
      <c r="K78" s="14">
        <v>2028</v>
      </c>
      <c r="L78" s="14" t="str">
        <f t="shared" si="34"/>
        <v>ELCHYD00</v>
      </c>
      <c r="M78">
        <f t="shared" si="133"/>
        <v>6.12721077241656</v>
      </c>
      <c r="N78">
        <f t="shared" si="134"/>
        <v>236.868049617763</v>
      </c>
      <c r="O78">
        <f t="shared" si="135"/>
        <v>14.9476008735796</v>
      </c>
      <c r="P78">
        <f t="shared" si="136"/>
        <v>122.513284904218</v>
      </c>
      <c r="Q78">
        <f t="shared" si="137"/>
        <v>137.105361010295</v>
      </c>
      <c r="R78">
        <f t="shared" si="138"/>
        <v>874.524655800732</v>
      </c>
      <c r="S78">
        <f t="shared" si="139"/>
        <v>180.810899267069</v>
      </c>
      <c r="W78" s="19">
        <v>5.94339444924406</v>
      </c>
      <c r="X78" s="19">
        <v>229.76200812923</v>
      </c>
      <c r="Y78" s="19">
        <v>14.4991728473722</v>
      </c>
      <c r="Z78" s="19">
        <v>118.837886357091</v>
      </c>
      <c r="AA78" s="19">
        <v>132.992200179986</v>
      </c>
      <c r="AB78" s="19">
        <v>848.28891612671</v>
      </c>
      <c r="AC78" s="19">
        <v>175.386572289057</v>
      </c>
      <c r="AJ78">
        <f t="shared" ref="AJ78:AP78" si="144">AJ70</f>
        <v>0.97</v>
      </c>
      <c r="AK78">
        <f t="shared" si="144"/>
        <v>0.97</v>
      </c>
      <c r="AL78">
        <f t="shared" si="144"/>
        <v>0.97</v>
      </c>
      <c r="AM78">
        <f t="shared" si="144"/>
        <v>0.97</v>
      </c>
      <c r="AN78">
        <f t="shared" si="144"/>
        <v>0.97</v>
      </c>
      <c r="AO78">
        <f t="shared" si="144"/>
        <v>0.97</v>
      </c>
      <c r="AP78">
        <f t="shared" si="144"/>
        <v>0.97</v>
      </c>
    </row>
    <row r="79" spans="7:42">
      <c r="G79" s="15"/>
      <c r="H79" t="str">
        <f t="shared" ref="H79:I79" si="145">H78</f>
        <v>ACT_BND</v>
      </c>
      <c r="I79" t="str">
        <f t="shared" si="145"/>
        <v>UP</v>
      </c>
      <c r="K79" s="14">
        <v>2028</v>
      </c>
      <c r="L79" s="14" t="str">
        <f t="shared" si="34"/>
        <v>ENCAN01_SMR</v>
      </c>
      <c r="M79">
        <f t="shared" si="133"/>
        <v>0</v>
      </c>
      <c r="N79">
        <f t="shared" si="134"/>
        <v>0</v>
      </c>
      <c r="O79">
        <f t="shared" si="135"/>
        <v>0</v>
      </c>
      <c r="P79">
        <f t="shared" si="136"/>
        <v>0</v>
      </c>
      <c r="Q79">
        <v>31.2091434139667</v>
      </c>
      <c r="R79">
        <f t="shared" si="138"/>
        <v>0</v>
      </c>
      <c r="S79">
        <v>6.35783737365007</v>
      </c>
      <c r="U79" s="18">
        <v>324.09976</v>
      </c>
      <c r="V79" s="18">
        <v>17.78856</v>
      </c>
      <c r="W79" s="14">
        <v>0</v>
      </c>
      <c r="X79" s="14">
        <v>0</v>
      </c>
      <c r="Y79" s="14">
        <v>0</v>
      </c>
      <c r="Z79" s="14">
        <v>0</v>
      </c>
      <c r="AA79" s="19">
        <v>258.078975413967</v>
      </c>
      <c r="AB79" s="14">
        <v>0</v>
      </c>
      <c r="AC79" s="19">
        <v>18.8098293736501</v>
      </c>
      <c r="AJ79">
        <f t="shared" ref="AJ79:AP79" si="146">AJ71</f>
        <v>1</v>
      </c>
      <c r="AK79">
        <f t="shared" si="146"/>
        <v>1</v>
      </c>
      <c r="AL79">
        <f t="shared" si="146"/>
        <v>1</v>
      </c>
      <c r="AM79">
        <f t="shared" si="146"/>
        <v>1</v>
      </c>
      <c r="AN79">
        <f t="shared" si="146"/>
        <v>1</v>
      </c>
      <c r="AO79">
        <f t="shared" si="146"/>
        <v>1</v>
      </c>
      <c r="AP79">
        <f t="shared" si="146"/>
        <v>1</v>
      </c>
    </row>
    <row r="80" spans="7:42">
      <c r="G80" s="15"/>
      <c r="H80" t="str">
        <f t="shared" ref="H80:I80" si="147">H79</f>
        <v>ACT_BND</v>
      </c>
      <c r="I80" t="str">
        <f t="shared" si="147"/>
        <v>UP</v>
      </c>
      <c r="K80" s="14">
        <v>2028</v>
      </c>
      <c r="L80" s="14" t="str">
        <f t="shared" si="34"/>
        <v>ELCSOL00</v>
      </c>
      <c r="M80">
        <f t="shared" si="133"/>
        <v>10.9458074262059</v>
      </c>
      <c r="N80">
        <f t="shared" si="134"/>
        <v>3.60187709634629</v>
      </c>
      <c r="O80">
        <f t="shared" si="135"/>
        <v>0.670696811015119</v>
      </c>
      <c r="P80">
        <f t="shared" si="136"/>
        <v>0.110775617530598</v>
      </c>
      <c r="Q80">
        <f t="shared" si="137"/>
        <v>30.6988785781137</v>
      </c>
      <c r="R80">
        <f t="shared" si="138"/>
        <v>0.232177794204464</v>
      </c>
      <c r="S80">
        <f t="shared" si="139"/>
        <v>0.244548323354932</v>
      </c>
      <c r="W80" s="19">
        <v>10.9458074262059</v>
      </c>
      <c r="X80" s="19">
        <v>3.60187709634629</v>
      </c>
      <c r="Y80" s="19">
        <v>0.670696811015119</v>
      </c>
      <c r="Z80" s="19">
        <v>0.110775617530598</v>
      </c>
      <c r="AA80" s="19">
        <v>30.6988785781137</v>
      </c>
      <c r="AB80" s="19">
        <v>0.232177794204464</v>
      </c>
      <c r="AC80" s="19">
        <v>0.244548323354932</v>
      </c>
      <c r="AJ80">
        <f t="shared" ref="AJ80:AP80" si="148">AJ72</f>
        <v>1</v>
      </c>
      <c r="AK80">
        <f t="shared" si="148"/>
        <v>1</v>
      </c>
      <c r="AL80">
        <f t="shared" si="148"/>
        <v>1</v>
      </c>
      <c r="AM80">
        <f t="shared" si="148"/>
        <v>1</v>
      </c>
      <c r="AN80">
        <f t="shared" si="148"/>
        <v>1</v>
      </c>
      <c r="AO80">
        <f t="shared" si="148"/>
        <v>1</v>
      </c>
      <c r="AP80">
        <f t="shared" si="148"/>
        <v>1</v>
      </c>
    </row>
    <row r="81" spans="7:42">
      <c r="G81" s="15"/>
      <c r="H81" t="str">
        <f t="shared" ref="H81:I81" si="149">H80</f>
        <v>ACT_BND</v>
      </c>
      <c r="I81" t="str">
        <f t="shared" si="149"/>
        <v>UP</v>
      </c>
      <c r="K81" s="14">
        <v>2028</v>
      </c>
      <c r="L81" s="14" t="str">
        <f t="shared" si="34"/>
        <v>ELCWIN00</v>
      </c>
      <c r="M81">
        <f t="shared" si="133"/>
        <v>51.0223427645788</v>
      </c>
      <c r="N81">
        <f t="shared" si="134"/>
        <v>9.39416529924406</v>
      </c>
      <c r="O81">
        <f t="shared" si="135"/>
        <v>30.3296616234701</v>
      </c>
      <c r="P81">
        <f t="shared" si="136"/>
        <v>3.41436993016559</v>
      </c>
      <c r="Q81">
        <f t="shared" si="137"/>
        <v>82.8760462562995</v>
      </c>
      <c r="R81">
        <f t="shared" si="138"/>
        <v>67.6358950683945</v>
      </c>
      <c r="S81">
        <f t="shared" si="139"/>
        <v>18.5614010507559</v>
      </c>
      <c r="W81" s="19">
        <v>51.0223427645788</v>
      </c>
      <c r="X81" s="19">
        <v>9.39416529924406</v>
      </c>
      <c r="Y81" s="19">
        <v>30.3296616234701</v>
      </c>
      <c r="Z81" s="19">
        <v>3.41436993016559</v>
      </c>
      <c r="AA81" s="19">
        <v>82.8760462562995</v>
      </c>
      <c r="AB81" s="19">
        <v>67.6358950683945</v>
      </c>
      <c r="AC81" s="19">
        <v>18.5614010507559</v>
      </c>
      <c r="AJ81">
        <f t="shared" ref="AJ81:AP81" si="150">AJ73</f>
        <v>1</v>
      </c>
      <c r="AK81">
        <f t="shared" si="150"/>
        <v>1</v>
      </c>
      <c r="AL81">
        <f t="shared" si="150"/>
        <v>1</v>
      </c>
      <c r="AM81">
        <f t="shared" si="150"/>
        <v>1</v>
      </c>
      <c r="AN81">
        <f t="shared" si="150"/>
        <v>1</v>
      </c>
      <c r="AO81">
        <f t="shared" si="150"/>
        <v>1</v>
      </c>
      <c r="AP81">
        <f t="shared" si="150"/>
        <v>1</v>
      </c>
    </row>
    <row r="82" spans="7:42">
      <c r="G82" s="15"/>
      <c r="H82" t="str">
        <f t="shared" ref="H82:I82" si="151">H81</f>
        <v>ACT_BND</v>
      </c>
      <c r="I82" t="str">
        <f t="shared" si="151"/>
        <v>UP</v>
      </c>
      <c r="K82" s="14">
        <v>2028</v>
      </c>
      <c r="L82" s="14" t="str">
        <f t="shared" si="34"/>
        <v>ELCWOO00</v>
      </c>
      <c r="M82">
        <f t="shared" si="133"/>
        <v>12.2391134937776</v>
      </c>
      <c r="N82">
        <f t="shared" si="134"/>
        <v>28.3067618667078</v>
      </c>
      <c r="O82">
        <f t="shared" si="135"/>
        <v>2.71057123418698</v>
      </c>
      <c r="P82">
        <f t="shared" si="136"/>
        <v>0.76473664074874</v>
      </c>
      <c r="Q82">
        <f t="shared" si="137"/>
        <v>17.4905430936954</v>
      </c>
      <c r="R82">
        <f t="shared" si="138"/>
        <v>22.7768566388975</v>
      </c>
      <c r="S82">
        <f t="shared" si="139"/>
        <v>2.97700747703383</v>
      </c>
      <c r="W82" s="19">
        <v>4.28368972282217</v>
      </c>
      <c r="X82" s="19">
        <v>9.90736665334773</v>
      </c>
      <c r="Y82" s="19">
        <v>0.948699931965443</v>
      </c>
      <c r="Z82" s="19">
        <v>0.267657824262059</v>
      </c>
      <c r="AA82" s="19">
        <v>6.12169008279338</v>
      </c>
      <c r="AB82" s="19">
        <v>7.97189982361411</v>
      </c>
      <c r="AC82" s="19">
        <v>1.04195261696184</v>
      </c>
      <c r="AJ82">
        <f t="shared" ref="AJ82:AP82" si="152">AJ74</f>
        <v>0.35</v>
      </c>
      <c r="AK82">
        <f t="shared" si="152"/>
        <v>0.35</v>
      </c>
      <c r="AL82">
        <f t="shared" si="152"/>
        <v>0.35</v>
      </c>
      <c r="AM82">
        <f t="shared" si="152"/>
        <v>0.35</v>
      </c>
      <c r="AN82">
        <f t="shared" si="152"/>
        <v>0.35</v>
      </c>
      <c r="AO82">
        <f t="shared" si="152"/>
        <v>0.35</v>
      </c>
      <c r="AP82">
        <f t="shared" si="152"/>
        <v>0.35</v>
      </c>
    </row>
    <row r="83" spans="7:42">
      <c r="G83" s="15"/>
      <c r="H83" t="str">
        <f t="shared" ref="H83:I83" si="153">H82</f>
        <v>ACT_BND</v>
      </c>
      <c r="I83" t="str">
        <f t="shared" si="153"/>
        <v>UP</v>
      </c>
      <c r="K83" s="14">
        <v>2029</v>
      </c>
      <c r="L83" s="14" t="str">
        <f t="shared" si="34"/>
        <v>ELCCOH00</v>
      </c>
      <c r="M83">
        <f t="shared" si="133"/>
        <v>0</v>
      </c>
      <c r="N83">
        <f t="shared" si="134"/>
        <v>0</v>
      </c>
      <c r="O83">
        <f t="shared" si="135"/>
        <v>9.49922354211662</v>
      </c>
      <c r="P83">
        <f t="shared" si="136"/>
        <v>0</v>
      </c>
      <c r="Q83">
        <f t="shared" si="137"/>
        <v>0</v>
      </c>
      <c r="R83">
        <f t="shared" si="138"/>
        <v>0</v>
      </c>
      <c r="S83">
        <f t="shared" si="139"/>
        <v>22.9456177105831</v>
      </c>
      <c r="W83" s="14">
        <v>0</v>
      </c>
      <c r="X83" s="14">
        <v>0</v>
      </c>
      <c r="Y83" s="19">
        <v>3.79968941684665</v>
      </c>
      <c r="Z83" s="14">
        <v>0</v>
      </c>
      <c r="AA83" s="14">
        <v>0</v>
      </c>
      <c r="AB83" s="14">
        <v>0</v>
      </c>
      <c r="AC83" s="19">
        <v>9.17824708423326</v>
      </c>
      <c r="AJ83">
        <f t="shared" ref="AJ83:AP83" si="154">AJ75</f>
        <v>0.4</v>
      </c>
      <c r="AK83">
        <f t="shared" si="154"/>
        <v>0.4</v>
      </c>
      <c r="AL83">
        <f t="shared" si="154"/>
        <v>0.4</v>
      </c>
      <c r="AM83">
        <f t="shared" si="154"/>
        <v>0.4</v>
      </c>
      <c r="AN83">
        <f t="shared" si="154"/>
        <v>0.4</v>
      </c>
      <c r="AO83">
        <f t="shared" si="154"/>
        <v>0.4</v>
      </c>
      <c r="AP83">
        <f t="shared" si="154"/>
        <v>0.4</v>
      </c>
    </row>
    <row r="84" spans="7:42">
      <c r="G84" s="15"/>
      <c r="H84" t="str">
        <f t="shared" ref="H84:I84" si="155">H83</f>
        <v>ACT_BND</v>
      </c>
      <c r="I84" t="str">
        <f t="shared" si="155"/>
        <v>UP</v>
      </c>
      <c r="K84" s="14">
        <v>2029</v>
      </c>
      <c r="L84" s="14" t="str">
        <f t="shared" si="34"/>
        <v>ELCGAS00</v>
      </c>
      <c r="M84">
        <f t="shared" si="133"/>
        <v>754.032226601872</v>
      </c>
      <c r="N84">
        <f t="shared" si="134"/>
        <v>69.8762579924405</v>
      </c>
      <c r="O84">
        <f t="shared" si="135"/>
        <v>119.506623920086</v>
      </c>
      <c r="P84">
        <f t="shared" si="136"/>
        <v>1.04746558585313</v>
      </c>
      <c r="Q84">
        <f t="shared" si="137"/>
        <v>135.991915136789</v>
      </c>
      <c r="R84">
        <f t="shared" si="138"/>
        <v>3.6586717062635</v>
      </c>
      <c r="S84">
        <f t="shared" si="139"/>
        <v>43.150899462203</v>
      </c>
      <c r="W84" s="19">
        <v>301.612890640749</v>
      </c>
      <c r="X84" s="19">
        <v>27.9505031969762</v>
      </c>
      <c r="Y84" s="19">
        <v>47.8026495680346</v>
      </c>
      <c r="Z84" s="19">
        <v>0.418986234341253</v>
      </c>
      <c r="AA84" s="19">
        <v>54.3967660547156</v>
      </c>
      <c r="AB84" s="19">
        <v>1.4634686825054</v>
      </c>
      <c r="AC84" s="19">
        <v>17.2603597848812</v>
      </c>
      <c r="AJ84">
        <f t="shared" ref="AJ84:AP84" si="156">AJ76</f>
        <v>0.4</v>
      </c>
      <c r="AK84">
        <f t="shared" si="156"/>
        <v>0.4</v>
      </c>
      <c r="AL84">
        <f t="shared" si="156"/>
        <v>0.4</v>
      </c>
      <c r="AM84">
        <f t="shared" si="156"/>
        <v>0.4</v>
      </c>
      <c r="AN84">
        <f t="shared" si="156"/>
        <v>0.4</v>
      </c>
      <c r="AO84">
        <f t="shared" si="156"/>
        <v>0.4</v>
      </c>
      <c r="AP84">
        <f t="shared" si="156"/>
        <v>0.4</v>
      </c>
    </row>
    <row r="85" spans="7:42">
      <c r="G85" s="15"/>
      <c r="H85" t="str">
        <f t="shared" ref="H85:I85" si="157">H84</f>
        <v>ACT_BND</v>
      </c>
      <c r="I85" t="str">
        <f t="shared" si="157"/>
        <v>UP</v>
      </c>
      <c r="K85" s="14">
        <v>2029</v>
      </c>
      <c r="L85" s="14" t="str">
        <f t="shared" si="34"/>
        <v>ELCHFO00</v>
      </c>
      <c r="M85">
        <f t="shared" si="133"/>
        <v>0.092773487401008</v>
      </c>
      <c r="N85">
        <f t="shared" si="134"/>
        <v>0.782221918046557</v>
      </c>
      <c r="O85">
        <f t="shared" si="135"/>
        <v>0.00406519078473723</v>
      </c>
      <c r="P85">
        <f t="shared" si="136"/>
        <v>0.126614698704104</v>
      </c>
      <c r="Q85">
        <f t="shared" si="137"/>
        <v>0.50498372786177</v>
      </c>
      <c r="R85">
        <f t="shared" si="138"/>
        <v>3.7661088912887</v>
      </c>
      <c r="S85">
        <f t="shared" si="139"/>
        <v>3.12743096832253</v>
      </c>
      <c r="W85" s="19">
        <v>0.0278320462203024</v>
      </c>
      <c r="X85" s="19">
        <v>0.234666575413967</v>
      </c>
      <c r="Y85" s="19">
        <v>0.00121955723542117</v>
      </c>
      <c r="Z85" s="19">
        <v>0.0379844096112311</v>
      </c>
      <c r="AA85" s="19">
        <v>0.151495118358531</v>
      </c>
      <c r="AB85" s="19">
        <v>1.12983266738661</v>
      </c>
      <c r="AC85" s="19">
        <v>0.93822929049676</v>
      </c>
      <c r="AJ85">
        <f t="shared" ref="AJ85:AP85" si="158">AJ77</f>
        <v>0.3</v>
      </c>
      <c r="AK85">
        <f t="shared" si="158"/>
        <v>0.3</v>
      </c>
      <c r="AL85">
        <f t="shared" si="158"/>
        <v>0.3</v>
      </c>
      <c r="AM85">
        <f t="shared" si="158"/>
        <v>0.3</v>
      </c>
      <c r="AN85">
        <f t="shared" si="158"/>
        <v>0.3</v>
      </c>
      <c r="AO85">
        <f t="shared" si="158"/>
        <v>0.3</v>
      </c>
      <c r="AP85">
        <f t="shared" si="158"/>
        <v>0.3</v>
      </c>
    </row>
    <row r="86" spans="7:42">
      <c r="G86" s="15"/>
      <c r="H86" t="str">
        <f t="shared" ref="H86:I86" si="159">H85</f>
        <v>ACT_BND</v>
      </c>
      <c r="I86" t="str">
        <f t="shared" si="159"/>
        <v>UP</v>
      </c>
      <c r="K86" s="14">
        <v>2029</v>
      </c>
      <c r="L86" s="14" t="str">
        <f t="shared" si="34"/>
        <v>ELCHYD00</v>
      </c>
      <c r="M86">
        <f t="shared" si="133"/>
        <v>6.12721077241656</v>
      </c>
      <c r="N86">
        <f t="shared" si="134"/>
        <v>236.961952146467</v>
      </c>
      <c r="O86">
        <f t="shared" si="135"/>
        <v>15.3331345401646</v>
      </c>
      <c r="P86">
        <f t="shared" si="136"/>
        <v>137.552684457408</v>
      </c>
      <c r="Q86">
        <f t="shared" si="137"/>
        <v>137.706043582493</v>
      </c>
      <c r="R86">
        <f t="shared" si="138"/>
        <v>886.390935776685</v>
      </c>
      <c r="S86">
        <f t="shared" si="139"/>
        <v>181.277571154802</v>
      </c>
      <c r="W86" s="19">
        <v>5.94339444924406</v>
      </c>
      <c r="X86" s="19">
        <v>229.853093582073</v>
      </c>
      <c r="Y86" s="19">
        <v>14.8731405039597</v>
      </c>
      <c r="Z86" s="19">
        <v>133.426103923686</v>
      </c>
      <c r="AA86" s="19">
        <v>133.574862275018</v>
      </c>
      <c r="AB86" s="19">
        <v>859.799207703384</v>
      </c>
      <c r="AC86" s="19">
        <v>175.839244020158</v>
      </c>
      <c r="AJ86">
        <f t="shared" ref="AJ86:AP86" si="160">AJ78</f>
        <v>0.97</v>
      </c>
      <c r="AK86">
        <f t="shared" si="160"/>
        <v>0.97</v>
      </c>
      <c r="AL86">
        <f t="shared" si="160"/>
        <v>0.97</v>
      </c>
      <c r="AM86">
        <f t="shared" si="160"/>
        <v>0.97</v>
      </c>
      <c r="AN86">
        <f t="shared" si="160"/>
        <v>0.97</v>
      </c>
      <c r="AO86">
        <f t="shared" si="160"/>
        <v>0.97</v>
      </c>
      <c r="AP86">
        <f t="shared" si="160"/>
        <v>0.97</v>
      </c>
    </row>
    <row r="87" spans="7:42">
      <c r="G87" s="15"/>
      <c r="H87" t="str">
        <f t="shared" ref="H87:I87" si="161">H86</f>
        <v>ACT_BND</v>
      </c>
      <c r="I87" t="str">
        <f t="shared" si="161"/>
        <v>UP</v>
      </c>
      <c r="K87" s="14">
        <v>2029</v>
      </c>
      <c r="L87" s="14" t="str">
        <f t="shared" si="34"/>
        <v>ENCAN01_SMR</v>
      </c>
      <c r="M87">
        <f t="shared" si="133"/>
        <v>0</v>
      </c>
      <c r="N87">
        <f t="shared" si="134"/>
        <v>0</v>
      </c>
      <c r="O87">
        <f t="shared" si="135"/>
        <v>0</v>
      </c>
      <c r="P87">
        <f t="shared" si="136"/>
        <v>0</v>
      </c>
      <c r="Q87">
        <v>42.4607079568028</v>
      </c>
      <c r="R87">
        <f t="shared" si="138"/>
        <v>0</v>
      </c>
      <c r="S87">
        <v>7.1293143086753</v>
      </c>
      <c r="U87" s="18">
        <v>313.97476</v>
      </c>
      <c r="V87" s="18">
        <v>17.2326675</v>
      </c>
      <c r="W87" s="14">
        <v>0</v>
      </c>
      <c r="X87" s="14">
        <v>0</v>
      </c>
      <c r="Y87" s="14">
        <v>0</v>
      </c>
      <c r="Z87" s="14">
        <v>0</v>
      </c>
      <c r="AA87" s="19">
        <v>262.243039956803</v>
      </c>
      <c r="AB87" s="14">
        <v>0</v>
      </c>
      <c r="AC87" s="19">
        <v>19.1921815586753</v>
      </c>
      <c r="AJ87">
        <f t="shared" ref="AJ87:AP87" si="162">AJ79</f>
        <v>1</v>
      </c>
      <c r="AK87">
        <f t="shared" si="162"/>
        <v>1</v>
      </c>
      <c r="AL87">
        <f t="shared" si="162"/>
        <v>1</v>
      </c>
      <c r="AM87">
        <f t="shared" si="162"/>
        <v>1</v>
      </c>
      <c r="AN87">
        <f t="shared" si="162"/>
        <v>1</v>
      </c>
      <c r="AO87">
        <f t="shared" si="162"/>
        <v>1</v>
      </c>
      <c r="AP87">
        <f t="shared" si="162"/>
        <v>1</v>
      </c>
    </row>
    <row r="88" spans="7:42">
      <c r="G88" s="15"/>
      <c r="H88" t="str">
        <f t="shared" ref="H88:I88" si="163">H87</f>
        <v>ACT_BND</v>
      </c>
      <c r="I88" t="str">
        <f t="shared" si="163"/>
        <v>UP</v>
      </c>
      <c r="K88" s="14">
        <v>2029</v>
      </c>
      <c r="L88" s="14" t="str">
        <f t="shared" si="34"/>
        <v>ELCSOL00</v>
      </c>
      <c r="M88">
        <f t="shared" si="133"/>
        <v>11.0682060691145</v>
      </c>
      <c r="N88">
        <f t="shared" si="134"/>
        <v>3.97294717170626</v>
      </c>
      <c r="O88">
        <f t="shared" si="135"/>
        <v>0.715441560115191</v>
      </c>
      <c r="P88">
        <f t="shared" si="136"/>
        <v>0.126882295608351</v>
      </c>
      <c r="Q88">
        <f t="shared" si="137"/>
        <v>31.0208768646508</v>
      </c>
      <c r="R88">
        <f t="shared" si="138"/>
        <v>0.27413179024478</v>
      </c>
      <c r="S88">
        <f t="shared" si="139"/>
        <v>0.262184943038157</v>
      </c>
      <c r="W88" s="19">
        <v>11.0682060691145</v>
      </c>
      <c r="X88" s="19">
        <v>3.97294717170626</v>
      </c>
      <c r="Y88" s="19">
        <v>0.715441560115191</v>
      </c>
      <c r="Z88" s="19">
        <v>0.126882295608351</v>
      </c>
      <c r="AA88" s="19">
        <v>31.0208768646508</v>
      </c>
      <c r="AB88" s="19">
        <v>0.27413179024478</v>
      </c>
      <c r="AC88" s="19">
        <v>0.262184943038157</v>
      </c>
      <c r="AJ88">
        <f t="shared" ref="AJ88:AP88" si="164">AJ80</f>
        <v>1</v>
      </c>
      <c r="AK88">
        <f t="shared" si="164"/>
        <v>1</v>
      </c>
      <c r="AL88">
        <f t="shared" si="164"/>
        <v>1</v>
      </c>
      <c r="AM88">
        <f t="shared" si="164"/>
        <v>1</v>
      </c>
      <c r="AN88">
        <f t="shared" si="164"/>
        <v>1</v>
      </c>
      <c r="AO88">
        <f t="shared" si="164"/>
        <v>1</v>
      </c>
      <c r="AP88">
        <f t="shared" si="164"/>
        <v>1</v>
      </c>
    </row>
    <row r="89" spans="7:42">
      <c r="G89" s="15"/>
      <c r="H89" t="str">
        <f t="shared" ref="H89:I89" si="165">H88</f>
        <v>ACT_BND</v>
      </c>
      <c r="I89" t="str">
        <f t="shared" si="165"/>
        <v>UP</v>
      </c>
      <c r="K89" s="14">
        <v>2029</v>
      </c>
      <c r="L89" s="14" t="str">
        <f t="shared" si="34"/>
        <v>ELCWIN00</v>
      </c>
      <c r="M89">
        <f t="shared" si="133"/>
        <v>51.0223427645788</v>
      </c>
      <c r="N89">
        <f t="shared" si="134"/>
        <v>9.39533372663787</v>
      </c>
      <c r="O89">
        <f t="shared" si="135"/>
        <v>32.8207597012239</v>
      </c>
      <c r="P89">
        <f t="shared" si="136"/>
        <v>3.87458230381569</v>
      </c>
      <c r="Q89">
        <f t="shared" si="137"/>
        <v>87.8867588192944</v>
      </c>
      <c r="R89">
        <f t="shared" si="138"/>
        <v>72.1677641828654</v>
      </c>
      <c r="S89">
        <f t="shared" si="139"/>
        <v>19.1039140169186</v>
      </c>
      <c r="W89" s="19">
        <v>51.0223427645788</v>
      </c>
      <c r="X89" s="19">
        <v>9.39533372663787</v>
      </c>
      <c r="Y89" s="19">
        <v>32.8207597012239</v>
      </c>
      <c r="Z89" s="19">
        <v>3.87458230381569</v>
      </c>
      <c r="AA89" s="19">
        <v>87.8867588192944</v>
      </c>
      <c r="AB89" s="19">
        <v>72.1677641828654</v>
      </c>
      <c r="AC89" s="19">
        <v>19.1039140169186</v>
      </c>
      <c r="AJ89">
        <f t="shared" ref="AJ89:AP89" si="166">AJ81</f>
        <v>1</v>
      </c>
      <c r="AK89">
        <f t="shared" si="166"/>
        <v>1</v>
      </c>
      <c r="AL89">
        <f t="shared" si="166"/>
        <v>1</v>
      </c>
      <c r="AM89">
        <f t="shared" si="166"/>
        <v>1</v>
      </c>
      <c r="AN89">
        <f t="shared" si="166"/>
        <v>1</v>
      </c>
      <c r="AO89">
        <f t="shared" si="166"/>
        <v>1</v>
      </c>
      <c r="AP89">
        <f t="shared" si="166"/>
        <v>1</v>
      </c>
    </row>
    <row r="90" spans="7:42">
      <c r="G90" s="15"/>
      <c r="H90" t="str">
        <f t="shared" ref="H90:I90" si="167">H89</f>
        <v>ACT_BND</v>
      </c>
      <c r="I90" t="str">
        <f t="shared" si="167"/>
        <v>UP</v>
      </c>
      <c r="K90" s="14">
        <v>2029</v>
      </c>
      <c r="L90" s="14" t="str">
        <f t="shared" si="34"/>
        <v>ELCWOO00</v>
      </c>
      <c r="M90">
        <f t="shared" si="133"/>
        <v>11.7863594466728</v>
      </c>
      <c r="N90">
        <f t="shared" si="134"/>
        <v>29.3532065123934</v>
      </c>
      <c r="O90">
        <f t="shared" si="135"/>
        <v>2.93571736398231</v>
      </c>
      <c r="P90">
        <f t="shared" si="136"/>
        <v>0.780553997737323</v>
      </c>
      <c r="Q90">
        <f t="shared" si="137"/>
        <v>17.5021414583976</v>
      </c>
      <c r="R90">
        <f t="shared" si="138"/>
        <v>26.4325258253625</v>
      </c>
      <c r="S90">
        <f t="shared" si="139"/>
        <v>3.7826807954438</v>
      </c>
      <c r="W90" s="19">
        <v>4.12522580633549</v>
      </c>
      <c r="X90" s="19">
        <v>10.2736222793377</v>
      </c>
      <c r="Y90" s="19">
        <v>1.02750107739381</v>
      </c>
      <c r="Z90" s="19">
        <v>0.273193899208063</v>
      </c>
      <c r="AA90" s="19">
        <v>6.12574951043916</v>
      </c>
      <c r="AB90" s="19">
        <v>9.25138403887689</v>
      </c>
      <c r="AC90" s="19">
        <v>1.32393827840533</v>
      </c>
      <c r="AJ90">
        <f t="shared" ref="AJ90:AP90" si="168">AJ82</f>
        <v>0.35</v>
      </c>
      <c r="AK90">
        <f t="shared" si="168"/>
        <v>0.35</v>
      </c>
      <c r="AL90">
        <f t="shared" si="168"/>
        <v>0.35</v>
      </c>
      <c r="AM90">
        <f t="shared" si="168"/>
        <v>0.35</v>
      </c>
      <c r="AN90">
        <f t="shared" si="168"/>
        <v>0.35</v>
      </c>
      <c r="AO90">
        <f t="shared" si="168"/>
        <v>0.35</v>
      </c>
      <c r="AP90">
        <f t="shared" si="168"/>
        <v>0.35</v>
      </c>
    </row>
    <row r="91" spans="7:42">
      <c r="G91" s="15"/>
      <c r="H91" t="str">
        <f t="shared" ref="H91:I91" si="169">H90</f>
        <v>ACT_BND</v>
      </c>
      <c r="I91" t="str">
        <f t="shared" si="169"/>
        <v>UP</v>
      </c>
      <c r="K91" s="14">
        <v>2030</v>
      </c>
      <c r="L91" s="14" t="str">
        <f t="shared" ref="L91:L154" si="170">L83</f>
        <v>ELCCOH00</v>
      </c>
      <c r="M91">
        <f t="shared" si="133"/>
        <v>0</v>
      </c>
      <c r="N91">
        <f t="shared" si="134"/>
        <v>0</v>
      </c>
      <c r="O91">
        <f t="shared" si="135"/>
        <v>5.89281857451405</v>
      </c>
      <c r="P91">
        <f t="shared" si="136"/>
        <v>0</v>
      </c>
      <c r="Q91">
        <f t="shared" si="137"/>
        <v>0</v>
      </c>
      <c r="R91">
        <f t="shared" si="138"/>
        <v>0</v>
      </c>
      <c r="S91">
        <f t="shared" si="139"/>
        <v>0</v>
      </c>
      <c r="W91" s="14">
        <v>0</v>
      </c>
      <c r="X91" s="14">
        <v>0</v>
      </c>
      <c r="Y91" s="19">
        <v>2.35712742980562</v>
      </c>
      <c r="Z91" s="14">
        <v>0</v>
      </c>
      <c r="AA91" s="14">
        <v>0</v>
      </c>
      <c r="AB91" s="14">
        <v>0</v>
      </c>
      <c r="AC91" s="14">
        <v>0</v>
      </c>
      <c r="AJ91">
        <f t="shared" ref="AJ91:AP91" si="171">AJ83</f>
        <v>0.4</v>
      </c>
      <c r="AK91">
        <f t="shared" si="171"/>
        <v>0.4</v>
      </c>
      <c r="AL91">
        <f t="shared" si="171"/>
        <v>0.4</v>
      </c>
      <c r="AM91">
        <f t="shared" si="171"/>
        <v>0.4</v>
      </c>
      <c r="AN91">
        <f t="shared" si="171"/>
        <v>0.4</v>
      </c>
      <c r="AO91">
        <f t="shared" si="171"/>
        <v>0.4</v>
      </c>
      <c r="AP91">
        <f t="shared" si="171"/>
        <v>0.4</v>
      </c>
    </row>
    <row r="92" spans="7:42">
      <c r="G92" s="15"/>
      <c r="H92" t="str">
        <f t="shared" ref="H92:I92" si="172">H91</f>
        <v>ACT_BND</v>
      </c>
      <c r="I92" t="str">
        <f t="shared" si="172"/>
        <v>UP</v>
      </c>
      <c r="K92" s="14">
        <v>2030</v>
      </c>
      <c r="L92" s="14" t="str">
        <f t="shared" si="170"/>
        <v>ELCGAS00</v>
      </c>
      <c r="M92">
        <f t="shared" si="133"/>
        <v>770.47063948884</v>
      </c>
      <c r="N92">
        <f t="shared" si="134"/>
        <v>85.284012162527</v>
      </c>
      <c r="O92">
        <f t="shared" si="135"/>
        <v>119.311020428366</v>
      </c>
      <c r="P92">
        <f t="shared" si="136"/>
        <v>0.156402670266379</v>
      </c>
      <c r="Q92">
        <f t="shared" si="137"/>
        <v>123.827874190065</v>
      </c>
      <c r="R92">
        <f t="shared" si="138"/>
        <v>0</v>
      </c>
      <c r="S92">
        <f t="shared" si="139"/>
        <v>53.0011166452485</v>
      </c>
      <c r="W92" s="19">
        <v>308.188255795536</v>
      </c>
      <c r="X92" s="19">
        <v>34.1136048650108</v>
      </c>
      <c r="Y92" s="19">
        <v>47.7244081713463</v>
      </c>
      <c r="Z92" s="19">
        <v>0.0625610681065515</v>
      </c>
      <c r="AA92" s="19">
        <v>49.5311496760259</v>
      </c>
      <c r="AB92" s="14">
        <v>0</v>
      </c>
      <c r="AC92" s="19">
        <v>21.2004466580994</v>
      </c>
      <c r="AJ92">
        <f t="shared" ref="AJ92:AP92" si="173">AJ84</f>
        <v>0.4</v>
      </c>
      <c r="AK92">
        <f t="shared" si="173"/>
        <v>0.4</v>
      </c>
      <c r="AL92">
        <f t="shared" si="173"/>
        <v>0.4</v>
      </c>
      <c r="AM92">
        <f t="shared" si="173"/>
        <v>0.4</v>
      </c>
      <c r="AN92">
        <f t="shared" si="173"/>
        <v>0.4</v>
      </c>
      <c r="AO92">
        <f t="shared" si="173"/>
        <v>0.4</v>
      </c>
      <c r="AP92">
        <f t="shared" si="173"/>
        <v>0.4</v>
      </c>
    </row>
    <row r="93" spans="7:42">
      <c r="G93" s="15"/>
      <c r="H93" t="str">
        <f t="shared" ref="H93:I93" si="174">H92</f>
        <v>ACT_BND</v>
      </c>
      <c r="I93" t="str">
        <f t="shared" si="174"/>
        <v>UP</v>
      </c>
      <c r="K93" s="14">
        <v>2030</v>
      </c>
      <c r="L93" s="14" t="str">
        <f t="shared" si="170"/>
        <v>ELCHFO00</v>
      </c>
      <c r="M93">
        <f t="shared" si="133"/>
        <v>0</v>
      </c>
      <c r="N93">
        <f t="shared" si="134"/>
        <v>0.505666562275017</v>
      </c>
      <c r="O93">
        <f t="shared" si="135"/>
        <v>0</v>
      </c>
      <c r="P93">
        <f t="shared" si="136"/>
        <v>0.0161166306695464</v>
      </c>
      <c r="Q93">
        <f t="shared" si="137"/>
        <v>0.163931616990641</v>
      </c>
      <c r="R93">
        <f t="shared" si="138"/>
        <v>3.84708423326133</v>
      </c>
      <c r="S93">
        <f t="shared" si="139"/>
        <v>0.241294738900888</v>
      </c>
      <c r="W93" s="14">
        <v>0</v>
      </c>
      <c r="X93" s="19">
        <v>0.151699968682505</v>
      </c>
      <c r="Y93" s="14">
        <v>0</v>
      </c>
      <c r="Z93" s="19">
        <v>0.00483498920086393</v>
      </c>
      <c r="AA93" s="19">
        <v>0.0491794850971922</v>
      </c>
      <c r="AB93" s="19">
        <v>1.1541252699784</v>
      </c>
      <c r="AC93" s="19">
        <v>0.0723884216702664</v>
      </c>
      <c r="AJ93">
        <f t="shared" ref="AJ93:AP93" si="175">AJ85</f>
        <v>0.3</v>
      </c>
      <c r="AK93">
        <f t="shared" si="175"/>
        <v>0.3</v>
      </c>
      <c r="AL93">
        <f t="shared" si="175"/>
        <v>0.3</v>
      </c>
      <c r="AM93">
        <f t="shared" si="175"/>
        <v>0.3</v>
      </c>
      <c r="AN93">
        <f t="shared" si="175"/>
        <v>0.3</v>
      </c>
      <c r="AO93">
        <f t="shared" si="175"/>
        <v>0.3</v>
      </c>
      <c r="AP93">
        <f t="shared" si="175"/>
        <v>0.3</v>
      </c>
    </row>
    <row r="94" spans="7:42">
      <c r="G94" s="15"/>
      <c r="H94" t="str">
        <f t="shared" ref="H94:I94" si="176">H93</f>
        <v>ACT_BND</v>
      </c>
      <c r="I94" t="str">
        <f t="shared" si="176"/>
        <v>UP</v>
      </c>
      <c r="K94" s="14">
        <v>2030</v>
      </c>
      <c r="L94" s="14" t="str">
        <f t="shared" si="170"/>
        <v>ELCHYD00</v>
      </c>
      <c r="M94">
        <f t="shared" si="133"/>
        <v>6.12721077241656</v>
      </c>
      <c r="N94">
        <f t="shared" si="134"/>
        <v>236.972293002457</v>
      </c>
      <c r="O94">
        <f t="shared" si="135"/>
        <v>15.3782089836937</v>
      </c>
      <c r="P94">
        <f t="shared" si="136"/>
        <v>139.625286603876</v>
      </c>
      <c r="Q94">
        <f t="shared" si="137"/>
        <v>139.348081056608</v>
      </c>
      <c r="R94">
        <f t="shared" si="138"/>
        <v>905.669156405632</v>
      </c>
      <c r="S94">
        <f t="shared" si="139"/>
        <v>181.761364375468</v>
      </c>
      <c r="W94" s="19">
        <v>5.94339444924406</v>
      </c>
      <c r="X94" s="19">
        <v>229.863124212383</v>
      </c>
      <c r="Y94" s="19">
        <v>14.9168627141829</v>
      </c>
      <c r="Z94" s="19">
        <v>135.43652800576</v>
      </c>
      <c r="AA94" s="19">
        <v>135.16763862491</v>
      </c>
      <c r="AB94" s="19">
        <v>878.499081713463</v>
      </c>
      <c r="AC94" s="19">
        <v>176.308523444204</v>
      </c>
      <c r="AJ94">
        <f t="shared" ref="AJ94:AP94" si="177">AJ86</f>
        <v>0.97</v>
      </c>
      <c r="AK94">
        <f t="shared" si="177"/>
        <v>0.97</v>
      </c>
      <c r="AL94">
        <f t="shared" si="177"/>
        <v>0.97</v>
      </c>
      <c r="AM94">
        <f t="shared" si="177"/>
        <v>0.97</v>
      </c>
      <c r="AN94">
        <f t="shared" si="177"/>
        <v>0.97</v>
      </c>
      <c r="AO94">
        <f t="shared" si="177"/>
        <v>0.97</v>
      </c>
      <c r="AP94">
        <f t="shared" si="177"/>
        <v>0.97</v>
      </c>
    </row>
    <row r="95" spans="7:42">
      <c r="G95" s="15"/>
      <c r="H95" t="str">
        <f t="shared" ref="H95:I95" si="178">H94</f>
        <v>ACT_BND</v>
      </c>
      <c r="I95" t="str">
        <f t="shared" si="178"/>
        <v>UP</v>
      </c>
      <c r="K95" s="14">
        <v>2030</v>
      </c>
      <c r="L95" s="14" t="str">
        <f t="shared" si="170"/>
        <v>ENCAN01_SMR</v>
      </c>
      <c r="M95">
        <f t="shared" si="133"/>
        <v>0</v>
      </c>
      <c r="N95">
        <f t="shared" si="134"/>
        <v>0</v>
      </c>
      <c r="O95">
        <f t="shared" si="135"/>
        <v>0</v>
      </c>
      <c r="P95">
        <f t="shared" si="136"/>
        <v>0</v>
      </c>
      <c r="Q95">
        <v>63.5345946378689</v>
      </c>
      <c r="R95">
        <f t="shared" si="138"/>
        <v>0</v>
      </c>
      <c r="S95">
        <v>8.18622868070553</v>
      </c>
      <c r="U95" s="18">
        <v>303.84976</v>
      </c>
      <c r="V95" s="18">
        <v>16.676775</v>
      </c>
      <c r="W95" s="14">
        <v>0</v>
      </c>
      <c r="X95" s="14">
        <v>0</v>
      </c>
      <c r="Y95" s="14">
        <v>0</v>
      </c>
      <c r="Z95" s="14">
        <v>0</v>
      </c>
      <c r="AA95" s="19">
        <v>276.229426637869</v>
      </c>
      <c r="AB95" s="14">
        <v>0</v>
      </c>
      <c r="AC95" s="19">
        <v>19.8599711807055</v>
      </c>
      <c r="AJ95">
        <f t="shared" ref="AJ95:AP95" si="179">AJ87</f>
        <v>1</v>
      </c>
      <c r="AK95">
        <f t="shared" si="179"/>
        <v>1</v>
      </c>
      <c r="AL95">
        <f t="shared" si="179"/>
        <v>1</v>
      </c>
      <c r="AM95">
        <f t="shared" si="179"/>
        <v>1</v>
      </c>
      <c r="AN95">
        <f t="shared" si="179"/>
        <v>1</v>
      </c>
      <c r="AO95">
        <f t="shared" si="179"/>
        <v>1</v>
      </c>
      <c r="AP95">
        <f t="shared" si="179"/>
        <v>1</v>
      </c>
    </row>
    <row r="96" spans="7:42">
      <c r="G96" s="15"/>
      <c r="H96" t="str">
        <f t="shared" ref="H96:I96" si="180">H95</f>
        <v>ACT_BND</v>
      </c>
      <c r="I96" t="str">
        <f t="shared" si="180"/>
        <v>UP</v>
      </c>
      <c r="K96" s="14">
        <v>2030</v>
      </c>
      <c r="L96" s="14" t="str">
        <f t="shared" si="170"/>
        <v>ELCSOL00</v>
      </c>
      <c r="M96">
        <f t="shared" si="133"/>
        <v>11.190604712023</v>
      </c>
      <c r="N96">
        <f t="shared" si="134"/>
        <v>4.349214042455</v>
      </c>
      <c r="O96">
        <f t="shared" si="135"/>
        <v>0.980978668106551</v>
      </c>
      <c r="P96">
        <f t="shared" si="136"/>
        <v>0.142988973650108</v>
      </c>
      <c r="Q96">
        <f t="shared" si="137"/>
        <v>31.3428751475882</v>
      </c>
      <c r="R96">
        <f t="shared" si="138"/>
        <v>0.316085786285097</v>
      </c>
      <c r="S96">
        <f t="shared" si="139"/>
        <v>0.279821562685385</v>
      </c>
      <c r="W96" s="19">
        <v>11.190604712023</v>
      </c>
      <c r="X96" s="14">
        <v>4.349214042455</v>
      </c>
      <c r="Y96" s="19">
        <v>0.980978668106551</v>
      </c>
      <c r="Z96" s="19">
        <v>0.142988973650108</v>
      </c>
      <c r="AA96" s="19">
        <v>31.3428751475882</v>
      </c>
      <c r="AB96" s="19">
        <v>0.316085786285097</v>
      </c>
      <c r="AC96" s="19">
        <v>0.279821562685385</v>
      </c>
      <c r="AJ96">
        <f t="shared" ref="AJ96:AP96" si="181">AJ88</f>
        <v>1</v>
      </c>
      <c r="AK96">
        <f t="shared" si="181"/>
        <v>1</v>
      </c>
      <c r="AL96">
        <f t="shared" si="181"/>
        <v>1</v>
      </c>
      <c r="AM96">
        <f t="shared" si="181"/>
        <v>1</v>
      </c>
      <c r="AN96">
        <f t="shared" si="181"/>
        <v>1</v>
      </c>
      <c r="AO96">
        <f t="shared" si="181"/>
        <v>1</v>
      </c>
      <c r="AP96">
        <f t="shared" si="181"/>
        <v>1</v>
      </c>
    </row>
    <row r="97" spans="7:42">
      <c r="G97" s="15"/>
      <c r="H97" t="str">
        <f t="shared" ref="H97:I97" si="182">H96</f>
        <v>ACT_BND</v>
      </c>
      <c r="I97" t="str">
        <f t="shared" si="182"/>
        <v>UP</v>
      </c>
      <c r="K97" s="14">
        <v>2030</v>
      </c>
      <c r="L97" s="14" t="str">
        <f t="shared" si="170"/>
        <v>ELCWIN00</v>
      </c>
      <c r="M97">
        <f t="shared" si="133"/>
        <v>51.0223427645788</v>
      </c>
      <c r="N97">
        <f t="shared" si="134"/>
        <v>9.41136936763859</v>
      </c>
      <c r="O97">
        <f t="shared" si="135"/>
        <v>35.1582880777538</v>
      </c>
      <c r="P97">
        <f t="shared" si="136"/>
        <v>4.14361900287977</v>
      </c>
      <c r="Q97">
        <f t="shared" si="137"/>
        <v>94.8111193664507</v>
      </c>
      <c r="R97">
        <f t="shared" si="138"/>
        <v>76.6996332973362</v>
      </c>
      <c r="S97">
        <f t="shared" si="139"/>
        <v>19.6404883797696</v>
      </c>
      <c r="W97" s="19">
        <v>51.0223427645788</v>
      </c>
      <c r="X97" s="19">
        <v>9.41136936763859</v>
      </c>
      <c r="Y97" s="19">
        <v>35.1582880777538</v>
      </c>
      <c r="Z97" s="19">
        <v>4.14361900287977</v>
      </c>
      <c r="AA97" s="19">
        <v>94.8111193664507</v>
      </c>
      <c r="AB97" s="19">
        <v>76.6996332973362</v>
      </c>
      <c r="AC97" s="19">
        <v>19.6404883797696</v>
      </c>
      <c r="AJ97">
        <f t="shared" ref="AJ97:AP97" si="183">AJ89</f>
        <v>1</v>
      </c>
      <c r="AK97">
        <f t="shared" si="183"/>
        <v>1</v>
      </c>
      <c r="AL97">
        <f t="shared" si="183"/>
        <v>1</v>
      </c>
      <c r="AM97">
        <f t="shared" si="183"/>
        <v>1</v>
      </c>
      <c r="AN97">
        <f t="shared" si="183"/>
        <v>1</v>
      </c>
      <c r="AO97">
        <f t="shared" si="183"/>
        <v>1</v>
      </c>
      <c r="AP97">
        <f t="shared" si="183"/>
        <v>1</v>
      </c>
    </row>
    <row r="98" spans="7:42">
      <c r="G98" s="15"/>
      <c r="H98" t="str">
        <f t="shared" ref="H98:I98" si="184">H97</f>
        <v>ACT_BND</v>
      </c>
      <c r="I98" t="str">
        <f t="shared" si="184"/>
        <v>UP</v>
      </c>
      <c r="K98" s="14">
        <v>2030</v>
      </c>
      <c r="L98" s="14" t="str">
        <f t="shared" si="170"/>
        <v>ELCWOO00</v>
      </c>
      <c r="M98">
        <f t="shared" si="133"/>
        <v>12.2375957729096</v>
      </c>
      <c r="N98">
        <f t="shared" si="134"/>
        <v>29.4503790424766</v>
      </c>
      <c r="O98">
        <f t="shared" si="135"/>
        <v>3.0588722451918</v>
      </c>
      <c r="P98">
        <f t="shared" si="136"/>
        <v>0.694775331173506</v>
      </c>
      <c r="Q98">
        <f t="shared" si="137"/>
        <v>12.5195862799547</v>
      </c>
      <c r="R98">
        <f t="shared" si="138"/>
        <v>31.9140481435771</v>
      </c>
      <c r="S98">
        <f t="shared" si="139"/>
        <v>4.7950772669752</v>
      </c>
      <c r="W98" s="19">
        <v>4.28315852051836</v>
      </c>
      <c r="X98" s="19">
        <v>10.3076326648668</v>
      </c>
      <c r="Y98" s="19">
        <v>1.07060528581713</v>
      </c>
      <c r="Z98" s="19">
        <v>0.243171365910727</v>
      </c>
      <c r="AA98" s="19">
        <v>4.38185519798416</v>
      </c>
      <c r="AB98" s="19">
        <v>11.169916850252</v>
      </c>
      <c r="AC98" s="19">
        <v>1.67827704344132</v>
      </c>
      <c r="AJ98">
        <f t="shared" ref="AJ98:AP98" si="185">AJ90</f>
        <v>0.35</v>
      </c>
      <c r="AK98">
        <f t="shared" si="185"/>
        <v>0.35</v>
      </c>
      <c r="AL98">
        <f t="shared" si="185"/>
        <v>0.35</v>
      </c>
      <c r="AM98">
        <f t="shared" si="185"/>
        <v>0.35</v>
      </c>
      <c r="AN98">
        <f t="shared" si="185"/>
        <v>0.35</v>
      </c>
      <c r="AO98">
        <f t="shared" si="185"/>
        <v>0.35</v>
      </c>
      <c r="AP98">
        <f t="shared" si="185"/>
        <v>0.35</v>
      </c>
    </row>
    <row r="99" spans="7:42">
      <c r="G99" s="15"/>
      <c r="H99" t="str">
        <f t="shared" ref="H99:I99" si="186">H98</f>
        <v>ACT_BND</v>
      </c>
      <c r="I99" t="str">
        <f t="shared" si="186"/>
        <v>UP</v>
      </c>
      <c r="K99" s="14">
        <v>2031</v>
      </c>
      <c r="L99" s="14" t="str">
        <f t="shared" si="170"/>
        <v>ELCCOH00</v>
      </c>
      <c r="M99">
        <f t="shared" si="133"/>
        <v>0</v>
      </c>
      <c r="N99">
        <f t="shared" si="134"/>
        <v>0</v>
      </c>
      <c r="O99">
        <f t="shared" si="135"/>
        <v>5.89281857451405</v>
      </c>
      <c r="P99">
        <f t="shared" si="136"/>
        <v>0</v>
      </c>
      <c r="Q99">
        <f t="shared" si="137"/>
        <v>0</v>
      </c>
      <c r="R99">
        <f t="shared" si="138"/>
        <v>0</v>
      </c>
      <c r="S99">
        <f t="shared" si="139"/>
        <v>0</v>
      </c>
      <c r="W99" s="14">
        <v>0</v>
      </c>
      <c r="X99" s="14">
        <v>0</v>
      </c>
      <c r="Y99" s="19">
        <v>2.35712742980562</v>
      </c>
      <c r="Z99" s="14">
        <v>0</v>
      </c>
      <c r="AA99" s="14">
        <v>0</v>
      </c>
      <c r="AB99" s="14">
        <v>0</v>
      </c>
      <c r="AC99" s="14">
        <v>0</v>
      </c>
      <c r="AJ99">
        <f t="shared" ref="AJ99:AP99" si="187">AJ91</f>
        <v>0.4</v>
      </c>
      <c r="AK99">
        <f t="shared" si="187"/>
        <v>0.4</v>
      </c>
      <c r="AL99">
        <f t="shared" si="187"/>
        <v>0.4</v>
      </c>
      <c r="AM99">
        <f t="shared" si="187"/>
        <v>0.4</v>
      </c>
      <c r="AN99">
        <f t="shared" si="187"/>
        <v>0.4</v>
      </c>
      <c r="AO99">
        <f t="shared" si="187"/>
        <v>0.4</v>
      </c>
      <c r="AP99">
        <f t="shared" si="187"/>
        <v>0.4</v>
      </c>
    </row>
    <row r="100" spans="7:42">
      <c r="G100" s="15"/>
      <c r="H100" t="str">
        <f t="shared" ref="H100:I100" si="188">H99</f>
        <v>ACT_BND</v>
      </c>
      <c r="I100" t="str">
        <f t="shared" si="188"/>
        <v>UP</v>
      </c>
      <c r="K100" s="14">
        <v>2031</v>
      </c>
      <c r="L100" s="14" t="str">
        <f t="shared" si="170"/>
        <v>ELCGAS00</v>
      </c>
      <c r="M100">
        <f t="shared" si="133"/>
        <v>786.071632199425</v>
      </c>
      <c r="N100">
        <f t="shared" si="134"/>
        <v>85.8581331290497</v>
      </c>
      <c r="O100">
        <f t="shared" si="135"/>
        <v>117.893722282217</v>
      </c>
      <c r="P100">
        <f t="shared" si="136"/>
        <v>0.133097219852412</v>
      </c>
      <c r="Q100">
        <f t="shared" si="137"/>
        <v>131.062227321814</v>
      </c>
      <c r="R100">
        <f t="shared" si="138"/>
        <v>0</v>
      </c>
      <c r="S100">
        <f t="shared" si="139"/>
        <v>51.1336876276278</v>
      </c>
      <c r="W100" s="19">
        <v>314.42865287977</v>
      </c>
      <c r="X100" s="19">
        <v>34.3432532516199</v>
      </c>
      <c r="Y100" s="19">
        <v>47.157488912887</v>
      </c>
      <c r="Z100" s="19">
        <v>0.0532388879409647</v>
      </c>
      <c r="AA100" s="19">
        <v>52.4248909287257</v>
      </c>
      <c r="AB100" s="14">
        <v>0</v>
      </c>
      <c r="AC100" s="19">
        <v>20.4534750510511</v>
      </c>
      <c r="AJ100">
        <f t="shared" ref="AJ100:AP100" si="189">AJ92</f>
        <v>0.4</v>
      </c>
      <c r="AK100">
        <f t="shared" si="189"/>
        <v>0.4</v>
      </c>
      <c r="AL100">
        <f t="shared" si="189"/>
        <v>0.4</v>
      </c>
      <c r="AM100">
        <f t="shared" si="189"/>
        <v>0.4</v>
      </c>
      <c r="AN100">
        <f t="shared" si="189"/>
        <v>0.4</v>
      </c>
      <c r="AO100">
        <f t="shared" si="189"/>
        <v>0.4</v>
      </c>
      <c r="AP100">
        <f t="shared" si="189"/>
        <v>0.4</v>
      </c>
    </row>
    <row r="101" spans="7:42">
      <c r="G101" s="15"/>
      <c r="H101" t="str">
        <f t="shared" ref="H101:I101" si="190">H100</f>
        <v>ACT_BND</v>
      </c>
      <c r="I101" t="str">
        <f t="shared" si="190"/>
        <v>UP</v>
      </c>
      <c r="K101" s="14">
        <v>2031</v>
      </c>
      <c r="L101" s="14" t="str">
        <f t="shared" si="170"/>
        <v>ELCHFO00</v>
      </c>
      <c r="M101">
        <f t="shared" si="133"/>
        <v>0</v>
      </c>
      <c r="N101">
        <f t="shared" si="134"/>
        <v>0.469507351691863</v>
      </c>
      <c r="O101">
        <f t="shared" si="135"/>
        <v>0</v>
      </c>
      <c r="P101">
        <f t="shared" si="136"/>
        <v>0.0143258939284857</v>
      </c>
      <c r="Q101">
        <f t="shared" si="137"/>
        <v>0.163931616990641</v>
      </c>
      <c r="R101">
        <f t="shared" si="138"/>
        <v>3.84708423326133</v>
      </c>
      <c r="S101">
        <f t="shared" si="139"/>
        <v>0.276466900167987</v>
      </c>
      <c r="W101" s="14">
        <v>0</v>
      </c>
      <c r="X101" s="19">
        <v>0.140852205507559</v>
      </c>
      <c r="Y101" s="14">
        <v>0</v>
      </c>
      <c r="Z101" s="19">
        <v>0.00429776817854572</v>
      </c>
      <c r="AA101" s="19">
        <v>0.0491794850971922</v>
      </c>
      <c r="AB101" s="19">
        <v>1.1541252699784</v>
      </c>
      <c r="AC101" s="19">
        <v>0.082940070050396</v>
      </c>
      <c r="AJ101">
        <f t="shared" ref="AJ101:AP101" si="191">AJ93</f>
        <v>0.3</v>
      </c>
      <c r="AK101">
        <f t="shared" si="191"/>
        <v>0.3</v>
      </c>
      <c r="AL101">
        <f t="shared" si="191"/>
        <v>0.3</v>
      </c>
      <c r="AM101">
        <f t="shared" si="191"/>
        <v>0.3</v>
      </c>
      <c r="AN101">
        <f t="shared" si="191"/>
        <v>0.3</v>
      </c>
      <c r="AO101">
        <f t="shared" si="191"/>
        <v>0.3</v>
      </c>
      <c r="AP101">
        <f t="shared" si="191"/>
        <v>0.3</v>
      </c>
    </row>
    <row r="102" spans="7:42">
      <c r="G102" s="15"/>
      <c r="H102" t="str">
        <f t="shared" ref="H102:I102" si="192">H101</f>
        <v>ACT_BND</v>
      </c>
      <c r="I102" t="str">
        <f t="shared" si="192"/>
        <v>UP</v>
      </c>
      <c r="K102" s="14">
        <v>2031</v>
      </c>
      <c r="L102" s="14" t="str">
        <f t="shared" si="170"/>
        <v>ELCHYD00</v>
      </c>
      <c r="M102">
        <f t="shared" si="133"/>
        <v>6.12721077241656</v>
      </c>
      <c r="N102">
        <f t="shared" si="134"/>
        <v>237.666552182465</v>
      </c>
      <c r="O102">
        <f t="shared" si="135"/>
        <v>15.3758915818693</v>
      </c>
      <c r="P102">
        <f t="shared" si="136"/>
        <v>138.885691367371</v>
      </c>
      <c r="Q102">
        <f t="shared" si="137"/>
        <v>139.42442434296</v>
      </c>
      <c r="R102">
        <f t="shared" si="138"/>
        <v>906.174600506187</v>
      </c>
      <c r="S102">
        <f t="shared" si="139"/>
        <v>181.841643342018</v>
      </c>
      <c r="W102" s="19">
        <v>5.94339444924406</v>
      </c>
      <c r="X102" s="19">
        <v>230.536555616991</v>
      </c>
      <c r="Y102" s="19">
        <v>14.9146148344132</v>
      </c>
      <c r="Z102" s="19">
        <v>134.71912062635</v>
      </c>
      <c r="AA102" s="19">
        <v>135.241691612671</v>
      </c>
      <c r="AB102" s="19">
        <v>878.989362491001</v>
      </c>
      <c r="AC102" s="19">
        <v>176.386394041757</v>
      </c>
      <c r="AJ102">
        <f t="shared" ref="AJ102:AP102" si="193">AJ94</f>
        <v>0.97</v>
      </c>
      <c r="AK102">
        <f t="shared" si="193"/>
        <v>0.97</v>
      </c>
      <c r="AL102">
        <f t="shared" si="193"/>
        <v>0.97</v>
      </c>
      <c r="AM102">
        <f t="shared" si="193"/>
        <v>0.97</v>
      </c>
      <c r="AN102">
        <f t="shared" si="193"/>
        <v>0.97</v>
      </c>
      <c r="AO102">
        <f t="shared" si="193"/>
        <v>0.97</v>
      </c>
      <c r="AP102">
        <f t="shared" si="193"/>
        <v>0.97</v>
      </c>
    </row>
    <row r="103" spans="7:42">
      <c r="G103" s="15"/>
      <c r="H103" t="str">
        <f t="shared" ref="H103:I103" si="194">H102</f>
        <v>ACT_BND</v>
      </c>
      <c r="I103" t="str">
        <f t="shared" si="194"/>
        <v>UP</v>
      </c>
      <c r="K103" s="14">
        <v>2031</v>
      </c>
      <c r="L103" s="14" t="str">
        <f t="shared" si="170"/>
        <v>ENCAN01_SMR</v>
      </c>
      <c r="M103">
        <f t="shared" si="133"/>
        <v>0</v>
      </c>
      <c r="N103">
        <f t="shared" si="134"/>
        <v>0</v>
      </c>
      <c r="O103">
        <f t="shared" si="135"/>
        <v>0</v>
      </c>
      <c r="P103">
        <f t="shared" si="136"/>
        <v>0</v>
      </c>
      <c r="Q103">
        <v>71.9512948178549</v>
      </c>
      <c r="R103">
        <f t="shared" si="138"/>
        <v>0</v>
      </c>
      <c r="S103">
        <v>8.21597766036719</v>
      </c>
      <c r="U103" s="18">
        <v>293.72476</v>
      </c>
      <c r="V103" s="18">
        <v>16.1208825</v>
      </c>
      <c r="W103" s="14">
        <v>0</v>
      </c>
      <c r="X103" s="14">
        <v>0</v>
      </c>
      <c r="Y103" s="14">
        <v>0</v>
      </c>
      <c r="Z103" s="14">
        <v>0</v>
      </c>
      <c r="AA103" s="19">
        <v>277.558626817855</v>
      </c>
      <c r="AB103" s="14">
        <v>0</v>
      </c>
      <c r="AC103" s="19">
        <v>19.5005954103672</v>
      </c>
      <c r="AJ103">
        <f t="shared" ref="AJ103:AP103" si="195">AJ95</f>
        <v>1</v>
      </c>
      <c r="AK103">
        <f t="shared" si="195"/>
        <v>1</v>
      </c>
      <c r="AL103">
        <f t="shared" si="195"/>
        <v>1</v>
      </c>
      <c r="AM103">
        <f t="shared" si="195"/>
        <v>1</v>
      </c>
      <c r="AN103">
        <f t="shared" si="195"/>
        <v>1</v>
      </c>
      <c r="AO103">
        <f t="shared" si="195"/>
        <v>1</v>
      </c>
      <c r="AP103">
        <f t="shared" si="195"/>
        <v>1</v>
      </c>
    </row>
    <row r="104" spans="7:42">
      <c r="G104" s="15"/>
      <c r="H104" t="str">
        <f t="shared" ref="H104:I104" si="196">H103</f>
        <v>ACT_BND</v>
      </c>
      <c r="I104" t="str">
        <f t="shared" si="196"/>
        <v>UP</v>
      </c>
      <c r="K104" s="14">
        <v>2031</v>
      </c>
      <c r="L104" s="14" t="str">
        <f t="shared" si="170"/>
        <v>ELCSOL00</v>
      </c>
      <c r="M104">
        <f t="shared" si="133"/>
        <v>14.2146301043916</v>
      </c>
      <c r="N104">
        <f t="shared" si="134"/>
        <v>8.50142901291937</v>
      </c>
      <c r="O104">
        <f t="shared" si="135"/>
        <v>2.0390164049676</v>
      </c>
      <c r="P104">
        <f t="shared" si="136"/>
        <v>0.148357866342693</v>
      </c>
      <c r="Q104">
        <f t="shared" si="137"/>
        <v>31.3466386069114</v>
      </c>
      <c r="R104">
        <f t="shared" si="138"/>
        <v>0.389505279337653</v>
      </c>
      <c r="S104">
        <f t="shared" si="139"/>
        <v>0.286788884539237</v>
      </c>
      <c r="W104" s="19">
        <v>14.2146301043916</v>
      </c>
      <c r="X104" s="19">
        <v>8.50142901291937</v>
      </c>
      <c r="Y104" s="19">
        <v>2.0390164049676</v>
      </c>
      <c r="Z104" s="19">
        <v>0.148357866342693</v>
      </c>
      <c r="AA104" s="19">
        <v>31.3466386069114</v>
      </c>
      <c r="AB104" s="19">
        <v>0.389505279337653</v>
      </c>
      <c r="AC104" s="19">
        <v>0.286788884539237</v>
      </c>
      <c r="AJ104">
        <f t="shared" ref="AJ104:AP104" si="197">AJ96</f>
        <v>1</v>
      </c>
      <c r="AK104">
        <f t="shared" si="197"/>
        <v>1</v>
      </c>
      <c r="AL104">
        <f t="shared" si="197"/>
        <v>1</v>
      </c>
      <c r="AM104">
        <f t="shared" si="197"/>
        <v>1</v>
      </c>
      <c r="AN104">
        <f t="shared" si="197"/>
        <v>1</v>
      </c>
      <c r="AO104">
        <f t="shared" si="197"/>
        <v>1</v>
      </c>
      <c r="AP104">
        <f t="shared" si="197"/>
        <v>1</v>
      </c>
    </row>
    <row r="105" spans="7:42">
      <c r="G105" s="15"/>
      <c r="H105" t="str">
        <f t="shared" ref="H105:I105" si="198">H104</f>
        <v>ACT_BND</v>
      </c>
      <c r="I105" t="str">
        <f t="shared" si="198"/>
        <v>UP</v>
      </c>
      <c r="K105" s="14">
        <v>2031</v>
      </c>
      <c r="L105" s="14" t="str">
        <f t="shared" si="170"/>
        <v>ELCWIN00</v>
      </c>
      <c r="M105">
        <f t="shared" si="133"/>
        <v>51.0223427645788</v>
      </c>
      <c r="N105">
        <f t="shared" si="134"/>
        <v>11.8160560227862</v>
      </c>
      <c r="O105">
        <f t="shared" si="135"/>
        <v>36.6597201223902</v>
      </c>
      <c r="P105">
        <f t="shared" si="136"/>
        <v>5.82374144348452</v>
      </c>
      <c r="Q105">
        <f t="shared" si="137"/>
        <v>99.1342314974802</v>
      </c>
      <c r="R105">
        <f t="shared" si="138"/>
        <v>82.4161406407487</v>
      </c>
      <c r="S105">
        <f t="shared" si="139"/>
        <v>24.4227546468682</v>
      </c>
      <c r="W105" s="19">
        <v>51.0223427645788</v>
      </c>
      <c r="X105" s="19">
        <v>11.8160560227862</v>
      </c>
      <c r="Y105" s="19">
        <v>36.6597201223902</v>
      </c>
      <c r="Z105" s="19">
        <v>5.82374144348452</v>
      </c>
      <c r="AA105" s="19">
        <v>99.1342314974802</v>
      </c>
      <c r="AB105" s="19">
        <v>82.4161406407487</v>
      </c>
      <c r="AC105" s="19">
        <v>24.4227546468682</v>
      </c>
      <c r="AJ105">
        <f t="shared" ref="AJ105:AP105" si="199">AJ97</f>
        <v>1</v>
      </c>
      <c r="AK105">
        <f t="shared" si="199"/>
        <v>1</v>
      </c>
      <c r="AL105">
        <f t="shared" si="199"/>
        <v>1</v>
      </c>
      <c r="AM105">
        <f t="shared" si="199"/>
        <v>1</v>
      </c>
      <c r="AN105">
        <f t="shared" si="199"/>
        <v>1</v>
      </c>
      <c r="AO105">
        <f t="shared" si="199"/>
        <v>1</v>
      </c>
      <c r="AP105">
        <f t="shared" si="199"/>
        <v>1</v>
      </c>
    </row>
    <row r="106" spans="7:42">
      <c r="G106" s="15"/>
      <c r="H106" t="str">
        <f t="shared" ref="H106:I106" si="200">H105</f>
        <v>ACT_BND</v>
      </c>
      <c r="I106" t="str">
        <f t="shared" si="200"/>
        <v>UP</v>
      </c>
      <c r="K106" s="14">
        <v>2031</v>
      </c>
      <c r="L106" s="14" t="str">
        <f t="shared" si="170"/>
        <v>ELCWOO00</v>
      </c>
      <c r="M106">
        <f t="shared" si="133"/>
        <v>12.1179330967808</v>
      </c>
      <c r="N106">
        <f t="shared" si="134"/>
        <v>29.777520382598</v>
      </c>
      <c r="O106">
        <f t="shared" si="135"/>
        <v>3.04078674997429</v>
      </c>
      <c r="P106">
        <f t="shared" si="136"/>
        <v>1.74771819705852</v>
      </c>
      <c r="Q106">
        <f t="shared" si="137"/>
        <v>15.5233823922658</v>
      </c>
      <c r="R106">
        <f t="shared" si="138"/>
        <v>37.765844739278</v>
      </c>
      <c r="S106">
        <f t="shared" si="139"/>
        <v>5.09982954420446</v>
      </c>
      <c r="W106" s="19">
        <v>4.24127658387329</v>
      </c>
      <c r="X106" s="19">
        <v>10.4221321339093</v>
      </c>
      <c r="Y106" s="14">
        <v>1.064275362491</v>
      </c>
      <c r="Z106" s="19">
        <v>0.611701368970482</v>
      </c>
      <c r="AA106" s="19">
        <v>5.43318383729302</v>
      </c>
      <c r="AB106" s="19">
        <v>13.2180456587473</v>
      </c>
      <c r="AC106" s="19">
        <v>1.78494034047156</v>
      </c>
      <c r="AJ106">
        <f t="shared" ref="AJ106:AP106" si="201">AJ98</f>
        <v>0.35</v>
      </c>
      <c r="AK106">
        <f t="shared" si="201"/>
        <v>0.35</v>
      </c>
      <c r="AL106">
        <f t="shared" si="201"/>
        <v>0.35</v>
      </c>
      <c r="AM106">
        <f t="shared" si="201"/>
        <v>0.35</v>
      </c>
      <c r="AN106">
        <f t="shared" si="201"/>
        <v>0.35</v>
      </c>
      <c r="AO106">
        <f t="shared" si="201"/>
        <v>0.35</v>
      </c>
      <c r="AP106">
        <f t="shared" si="201"/>
        <v>0.35</v>
      </c>
    </row>
    <row r="107" spans="7:42">
      <c r="G107" s="15"/>
      <c r="H107" t="str">
        <f t="shared" ref="H107:I107" si="202">H106</f>
        <v>ACT_BND</v>
      </c>
      <c r="I107" t="str">
        <f t="shared" si="202"/>
        <v>UP</v>
      </c>
      <c r="K107" s="14">
        <v>2032</v>
      </c>
      <c r="L107" s="14" t="str">
        <f t="shared" si="170"/>
        <v>ELCCOH00</v>
      </c>
      <c r="M107">
        <f t="shared" si="133"/>
        <v>0</v>
      </c>
      <c r="N107">
        <f t="shared" si="134"/>
        <v>0</v>
      </c>
      <c r="O107">
        <f t="shared" si="135"/>
        <v>5.89281857451405</v>
      </c>
      <c r="P107">
        <f t="shared" si="136"/>
        <v>0</v>
      </c>
      <c r="Q107">
        <f t="shared" si="137"/>
        <v>0</v>
      </c>
      <c r="R107">
        <f t="shared" si="138"/>
        <v>0</v>
      </c>
      <c r="S107">
        <f t="shared" si="139"/>
        <v>0</v>
      </c>
      <c r="W107" s="14">
        <v>0</v>
      </c>
      <c r="X107" s="14">
        <v>0</v>
      </c>
      <c r="Y107" s="19">
        <v>2.35712742980562</v>
      </c>
      <c r="Z107" s="14">
        <v>0</v>
      </c>
      <c r="AA107" s="14">
        <v>0</v>
      </c>
      <c r="AB107" s="14">
        <v>0</v>
      </c>
      <c r="AC107" s="14">
        <v>0</v>
      </c>
      <c r="AJ107">
        <f t="shared" ref="AJ107:AP107" si="203">AJ99</f>
        <v>0.4</v>
      </c>
      <c r="AK107">
        <f t="shared" si="203"/>
        <v>0.4</v>
      </c>
      <c r="AL107">
        <f t="shared" si="203"/>
        <v>0.4</v>
      </c>
      <c r="AM107">
        <f t="shared" si="203"/>
        <v>0.4</v>
      </c>
      <c r="AN107">
        <f t="shared" si="203"/>
        <v>0.4</v>
      </c>
      <c r="AO107">
        <f t="shared" si="203"/>
        <v>0.4</v>
      </c>
      <c r="AP107">
        <f t="shared" si="203"/>
        <v>0.4</v>
      </c>
    </row>
    <row r="108" spans="7:42">
      <c r="G108" s="15"/>
      <c r="H108" t="str">
        <f t="shared" ref="H108:I108" si="204">H107</f>
        <v>ACT_BND</v>
      </c>
      <c r="I108" t="str">
        <f t="shared" si="204"/>
        <v>UP</v>
      </c>
      <c r="K108" s="14">
        <v>2032</v>
      </c>
      <c r="L108" s="14" t="str">
        <f t="shared" si="170"/>
        <v>ELCGAS00</v>
      </c>
      <c r="M108">
        <f t="shared" si="133"/>
        <v>790.138768178545</v>
      </c>
      <c r="N108">
        <f t="shared" si="134"/>
        <v>93.058690986321</v>
      </c>
      <c r="O108">
        <f t="shared" si="135"/>
        <v>114.172305705543</v>
      </c>
      <c r="P108">
        <f t="shared" si="136"/>
        <v>0.117260604031677</v>
      </c>
      <c r="Q108">
        <f t="shared" si="137"/>
        <v>149.7722275018</v>
      </c>
      <c r="R108">
        <f t="shared" si="138"/>
        <v>0</v>
      </c>
      <c r="S108">
        <f t="shared" si="139"/>
        <v>51.8606418541127</v>
      </c>
      <c r="W108" s="19">
        <v>316.055507271418</v>
      </c>
      <c r="X108" s="19">
        <v>37.2234763945284</v>
      </c>
      <c r="Y108" s="19">
        <v>45.6689222822174</v>
      </c>
      <c r="Z108" s="19">
        <v>0.046904241612671</v>
      </c>
      <c r="AA108" s="19">
        <v>59.9088910007199</v>
      </c>
      <c r="AB108" s="14">
        <v>0</v>
      </c>
      <c r="AC108" s="19">
        <v>20.7442567416451</v>
      </c>
      <c r="AJ108">
        <f t="shared" ref="AJ108:AP108" si="205">AJ100</f>
        <v>0.4</v>
      </c>
      <c r="AK108">
        <f t="shared" si="205"/>
        <v>0.4</v>
      </c>
      <c r="AL108">
        <f t="shared" si="205"/>
        <v>0.4</v>
      </c>
      <c r="AM108">
        <f t="shared" si="205"/>
        <v>0.4</v>
      </c>
      <c r="AN108">
        <f t="shared" si="205"/>
        <v>0.4</v>
      </c>
      <c r="AO108">
        <f t="shared" si="205"/>
        <v>0.4</v>
      </c>
      <c r="AP108">
        <f t="shared" si="205"/>
        <v>0.4</v>
      </c>
    </row>
    <row r="109" spans="7:42">
      <c r="G109" s="15"/>
      <c r="H109" t="str">
        <f t="shared" ref="H109:I109" si="206">H108</f>
        <v>ACT_BND</v>
      </c>
      <c r="I109" t="str">
        <f t="shared" si="206"/>
        <v>UP</v>
      </c>
      <c r="K109" s="14">
        <v>2032</v>
      </c>
      <c r="L109" s="14" t="str">
        <f t="shared" si="170"/>
        <v>ELCHFO00</v>
      </c>
      <c r="M109">
        <f t="shared" si="133"/>
        <v>0</v>
      </c>
      <c r="N109">
        <f t="shared" si="134"/>
        <v>0.44026279637629</v>
      </c>
      <c r="O109">
        <f t="shared" si="135"/>
        <v>0</v>
      </c>
      <c r="P109">
        <f t="shared" si="136"/>
        <v>0.012535157187425</v>
      </c>
      <c r="Q109">
        <f t="shared" si="137"/>
        <v>0.163931616990641</v>
      </c>
      <c r="R109">
        <f t="shared" si="138"/>
        <v>3.84708423326133</v>
      </c>
      <c r="S109">
        <f t="shared" si="139"/>
        <v>0.316031915286777</v>
      </c>
      <c r="W109" s="14">
        <v>0</v>
      </c>
      <c r="X109" s="19">
        <v>0.132078838912887</v>
      </c>
      <c r="Y109" s="14">
        <v>0</v>
      </c>
      <c r="Z109" s="19">
        <v>0.0037605471562275</v>
      </c>
      <c r="AA109" s="19">
        <v>0.0491794850971922</v>
      </c>
      <c r="AB109" s="19">
        <v>1.1541252699784</v>
      </c>
      <c r="AC109" s="19">
        <v>0.0948095745860331</v>
      </c>
      <c r="AJ109">
        <f t="shared" ref="AJ109:AP109" si="207">AJ101</f>
        <v>0.3</v>
      </c>
      <c r="AK109">
        <f t="shared" si="207"/>
        <v>0.3</v>
      </c>
      <c r="AL109">
        <f t="shared" si="207"/>
        <v>0.3</v>
      </c>
      <c r="AM109">
        <f t="shared" si="207"/>
        <v>0.3</v>
      </c>
      <c r="AN109">
        <f t="shared" si="207"/>
        <v>0.3</v>
      </c>
      <c r="AO109">
        <f t="shared" si="207"/>
        <v>0.3</v>
      </c>
      <c r="AP109">
        <f t="shared" si="207"/>
        <v>0.3</v>
      </c>
    </row>
    <row r="110" spans="7:42">
      <c r="G110" s="15"/>
      <c r="H110" t="str">
        <f t="shared" ref="H110:I110" si="208">H109</f>
        <v>ACT_BND</v>
      </c>
      <c r="I110" t="str">
        <f t="shared" si="208"/>
        <v>UP</v>
      </c>
      <c r="K110" s="14">
        <v>2032</v>
      </c>
      <c r="L110" s="14" t="str">
        <f t="shared" si="170"/>
        <v>ELCHYD00</v>
      </c>
      <c r="M110">
        <f t="shared" si="133"/>
        <v>6.12721077241656</v>
      </c>
      <c r="N110">
        <f t="shared" si="134"/>
        <v>238.361368337749</v>
      </c>
      <c r="O110">
        <f t="shared" si="135"/>
        <v>15.7872026563648</v>
      </c>
      <c r="P110">
        <f t="shared" si="136"/>
        <v>138.590077635027</v>
      </c>
      <c r="Q110">
        <f t="shared" si="137"/>
        <v>139.807145465476</v>
      </c>
      <c r="R110">
        <f t="shared" si="138"/>
        <v>908.846945440241</v>
      </c>
      <c r="S110">
        <f t="shared" si="139"/>
        <v>181.853276683514</v>
      </c>
      <c r="W110" s="19">
        <v>5.94339444924406</v>
      </c>
      <c r="X110" s="19">
        <v>231.210527287617</v>
      </c>
      <c r="Y110" s="19">
        <v>15.3135865766739</v>
      </c>
      <c r="Z110" s="19">
        <v>134.432375305976</v>
      </c>
      <c r="AA110" s="19">
        <v>135.612931101512</v>
      </c>
      <c r="AB110" s="19">
        <v>881.581537077034</v>
      </c>
      <c r="AC110" s="19">
        <v>176.397678383009</v>
      </c>
      <c r="AJ110">
        <f t="shared" ref="AJ110:AP110" si="209">AJ102</f>
        <v>0.97</v>
      </c>
      <c r="AK110">
        <f t="shared" si="209"/>
        <v>0.97</v>
      </c>
      <c r="AL110">
        <f t="shared" si="209"/>
        <v>0.97</v>
      </c>
      <c r="AM110">
        <f t="shared" si="209"/>
        <v>0.97</v>
      </c>
      <c r="AN110">
        <f t="shared" si="209"/>
        <v>0.97</v>
      </c>
      <c r="AO110">
        <f t="shared" si="209"/>
        <v>0.97</v>
      </c>
      <c r="AP110">
        <f t="shared" si="209"/>
        <v>0.97</v>
      </c>
    </row>
    <row r="111" spans="7:42">
      <c r="G111" s="15"/>
      <c r="H111" t="str">
        <f t="shared" ref="H111:I111" si="210">H110</f>
        <v>ACT_BND</v>
      </c>
      <c r="I111" t="str">
        <f t="shared" si="210"/>
        <v>UP</v>
      </c>
      <c r="K111" s="14">
        <v>2032</v>
      </c>
      <c r="L111" s="14" t="str">
        <f t="shared" si="170"/>
        <v>ENCAN01_SMR</v>
      </c>
      <c r="M111">
        <f t="shared" si="133"/>
        <v>0</v>
      </c>
      <c r="N111">
        <f t="shared" si="134"/>
        <v>0</v>
      </c>
      <c r="O111">
        <f t="shared" si="135"/>
        <v>0</v>
      </c>
      <c r="P111">
        <f t="shared" si="136"/>
        <v>0</v>
      </c>
      <c r="Q111">
        <v>82.349055437005</v>
      </c>
      <c r="R111">
        <f t="shared" si="138"/>
        <v>0</v>
      </c>
      <c r="S111">
        <v>8.44889386465082</v>
      </c>
      <c r="U111" s="18">
        <v>283.59976</v>
      </c>
      <c r="V111" s="18">
        <v>15.56499</v>
      </c>
      <c r="W111" s="14">
        <v>0</v>
      </c>
      <c r="X111" s="14">
        <v>0</v>
      </c>
      <c r="Y111" s="14">
        <v>0</v>
      </c>
      <c r="Z111" s="14">
        <v>0</v>
      </c>
      <c r="AA111" s="19">
        <v>280.868887437005</v>
      </c>
      <c r="AB111" s="14">
        <v>0</v>
      </c>
      <c r="AC111" s="19">
        <v>19.3443868646508</v>
      </c>
      <c r="AJ111">
        <f t="shared" ref="AJ111:AP111" si="211">AJ103</f>
        <v>1</v>
      </c>
      <c r="AK111">
        <f t="shared" si="211"/>
        <v>1</v>
      </c>
      <c r="AL111">
        <f t="shared" si="211"/>
        <v>1</v>
      </c>
      <c r="AM111">
        <f t="shared" si="211"/>
        <v>1</v>
      </c>
      <c r="AN111">
        <f t="shared" si="211"/>
        <v>1</v>
      </c>
      <c r="AO111">
        <f t="shared" si="211"/>
        <v>1</v>
      </c>
      <c r="AP111">
        <f t="shared" si="211"/>
        <v>1</v>
      </c>
    </row>
    <row r="112" spans="7:42">
      <c r="G112" s="15"/>
      <c r="H112" t="str">
        <f t="shared" ref="H112:I112" si="212">H111</f>
        <v>ACT_BND</v>
      </c>
      <c r="I112" t="str">
        <f t="shared" si="212"/>
        <v>UP</v>
      </c>
      <c r="K112" s="14">
        <v>2032</v>
      </c>
      <c r="L112" s="14" t="str">
        <f t="shared" si="170"/>
        <v>ELCSOL00</v>
      </c>
      <c r="M112">
        <f t="shared" si="133"/>
        <v>17.2386554931605</v>
      </c>
      <c r="N112">
        <f t="shared" si="134"/>
        <v>12.6536605282829</v>
      </c>
      <c r="O112">
        <f t="shared" si="135"/>
        <v>3.09705414218862</v>
      </c>
      <c r="P112">
        <f t="shared" si="136"/>
        <v>0.153726759035277</v>
      </c>
      <c r="Q112">
        <f t="shared" si="137"/>
        <v>31.3504020698344</v>
      </c>
      <c r="R112">
        <f t="shared" si="138"/>
        <v>0.4629247724982</v>
      </c>
      <c r="S112">
        <f t="shared" si="139"/>
        <v>0.293756206425486</v>
      </c>
      <c r="W112" s="19">
        <v>17.2386554931605</v>
      </c>
      <c r="X112" s="19">
        <v>12.6536605282829</v>
      </c>
      <c r="Y112" s="19">
        <v>3.09705414218862</v>
      </c>
      <c r="Z112" s="19">
        <v>0.153726759035277</v>
      </c>
      <c r="AA112" s="19">
        <v>31.3504020698344</v>
      </c>
      <c r="AB112" s="19">
        <v>0.4629247724982</v>
      </c>
      <c r="AC112" s="19">
        <v>0.293756206425486</v>
      </c>
      <c r="AJ112">
        <f t="shared" ref="AJ112:AP112" si="213">AJ104</f>
        <v>1</v>
      </c>
      <c r="AK112">
        <f t="shared" si="213"/>
        <v>1</v>
      </c>
      <c r="AL112">
        <f t="shared" si="213"/>
        <v>1</v>
      </c>
      <c r="AM112">
        <f t="shared" si="213"/>
        <v>1</v>
      </c>
      <c r="AN112">
        <f t="shared" si="213"/>
        <v>1</v>
      </c>
      <c r="AO112">
        <f t="shared" si="213"/>
        <v>1</v>
      </c>
      <c r="AP112">
        <f t="shared" si="213"/>
        <v>1</v>
      </c>
    </row>
    <row r="113" spans="7:42">
      <c r="G113" s="15"/>
      <c r="H113" t="str">
        <f t="shared" ref="H113:I113" si="214">H112</f>
        <v>ACT_BND</v>
      </c>
      <c r="I113" t="str">
        <f t="shared" si="214"/>
        <v>UP</v>
      </c>
      <c r="K113" s="14">
        <v>2032</v>
      </c>
      <c r="L113" s="14" t="str">
        <f t="shared" si="170"/>
        <v>ELCWIN00</v>
      </c>
      <c r="M113">
        <f t="shared" si="133"/>
        <v>51.0223427645788</v>
      </c>
      <c r="N113">
        <f t="shared" si="134"/>
        <v>14.221665813031</v>
      </c>
      <c r="O113">
        <f t="shared" si="135"/>
        <v>38.1477223902088</v>
      </c>
      <c r="P113">
        <f t="shared" si="136"/>
        <v>7.50821938804896</v>
      </c>
      <c r="Q113">
        <f t="shared" si="137"/>
        <v>105.508863606911</v>
      </c>
      <c r="R113">
        <f t="shared" si="138"/>
        <v>88.1326479841613</v>
      </c>
      <c r="S113">
        <f t="shared" si="139"/>
        <v>29.186500525198</v>
      </c>
      <c r="W113" s="19">
        <v>51.0223427645788</v>
      </c>
      <c r="X113" s="19">
        <v>14.221665813031</v>
      </c>
      <c r="Y113" s="19">
        <v>38.1477223902088</v>
      </c>
      <c r="Z113" s="19">
        <v>7.50821938804896</v>
      </c>
      <c r="AA113" s="19">
        <v>105.508863606911</v>
      </c>
      <c r="AB113" s="19">
        <v>88.1326479841613</v>
      </c>
      <c r="AC113" s="19">
        <v>29.186500525198</v>
      </c>
      <c r="AJ113">
        <f t="shared" ref="AJ113:AP113" si="215">AJ105</f>
        <v>1</v>
      </c>
      <c r="AK113">
        <f t="shared" si="215"/>
        <v>1</v>
      </c>
      <c r="AL113">
        <f t="shared" si="215"/>
        <v>1</v>
      </c>
      <c r="AM113">
        <f t="shared" si="215"/>
        <v>1</v>
      </c>
      <c r="AN113">
        <f t="shared" si="215"/>
        <v>1</v>
      </c>
      <c r="AO113">
        <f t="shared" si="215"/>
        <v>1</v>
      </c>
      <c r="AP113">
        <f t="shared" si="215"/>
        <v>1</v>
      </c>
    </row>
    <row r="114" spans="7:42">
      <c r="G114" s="15"/>
      <c r="H114" t="str">
        <f t="shared" ref="H114:I114" si="216">H113</f>
        <v>ACT_BND</v>
      </c>
      <c r="I114" t="str">
        <f t="shared" si="216"/>
        <v>UP</v>
      </c>
      <c r="K114" s="14">
        <v>2032</v>
      </c>
      <c r="L114" s="14" t="str">
        <f t="shared" si="170"/>
        <v>ELCWOO00</v>
      </c>
      <c r="M114">
        <f t="shared" si="133"/>
        <v>11.5842988069526</v>
      </c>
      <c r="N114">
        <f t="shared" si="134"/>
        <v>30.7014411693923</v>
      </c>
      <c r="O114">
        <f t="shared" si="135"/>
        <v>2.98509322945594</v>
      </c>
      <c r="P114">
        <f t="shared" si="136"/>
        <v>2.7052611467654</v>
      </c>
      <c r="Q114">
        <f t="shared" si="137"/>
        <v>18.0203782268847</v>
      </c>
      <c r="R114">
        <f t="shared" si="138"/>
        <v>44.3568343823923</v>
      </c>
      <c r="S114">
        <f t="shared" si="139"/>
        <v>5.54570107847371</v>
      </c>
      <c r="W114" s="19">
        <v>4.05450458243341</v>
      </c>
      <c r="X114" s="19">
        <v>10.7455044092873</v>
      </c>
      <c r="Y114" s="19">
        <v>1.04478263030958</v>
      </c>
      <c r="Z114" s="19">
        <v>0.946841401367891</v>
      </c>
      <c r="AA114" s="19">
        <v>6.30713237940965</v>
      </c>
      <c r="AB114" s="19">
        <v>15.5248920338373</v>
      </c>
      <c r="AC114" s="19">
        <v>1.9409953774658</v>
      </c>
      <c r="AJ114">
        <f t="shared" ref="AJ114:AP114" si="217">AJ106</f>
        <v>0.35</v>
      </c>
      <c r="AK114">
        <f t="shared" si="217"/>
        <v>0.35</v>
      </c>
      <c r="AL114">
        <f t="shared" si="217"/>
        <v>0.35</v>
      </c>
      <c r="AM114">
        <f t="shared" si="217"/>
        <v>0.35</v>
      </c>
      <c r="AN114">
        <f t="shared" si="217"/>
        <v>0.35</v>
      </c>
      <c r="AO114">
        <f t="shared" si="217"/>
        <v>0.35</v>
      </c>
      <c r="AP114">
        <f t="shared" si="217"/>
        <v>0.35</v>
      </c>
    </row>
    <row r="115" spans="7:42">
      <c r="G115" s="15"/>
      <c r="H115" t="str">
        <f t="shared" ref="H115:I115" si="218">H114</f>
        <v>ACT_BND</v>
      </c>
      <c r="I115" t="str">
        <f t="shared" si="218"/>
        <v>UP</v>
      </c>
      <c r="K115" s="14">
        <v>2033</v>
      </c>
      <c r="L115" s="14" t="str">
        <f t="shared" si="170"/>
        <v>ELCCOH00</v>
      </c>
      <c r="M115">
        <f t="shared" si="133"/>
        <v>0</v>
      </c>
      <c r="N115">
        <f t="shared" si="134"/>
        <v>0</v>
      </c>
      <c r="O115">
        <f t="shared" si="135"/>
        <v>5.89281857451405</v>
      </c>
      <c r="P115">
        <f t="shared" si="136"/>
        <v>0</v>
      </c>
      <c r="Q115">
        <f t="shared" si="137"/>
        <v>0</v>
      </c>
      <c r="R115">
        <f t="shared" si="138"/>
        <v>0</v>
      </c>
      <c r="S115">
        <f t="shared" si="139"/>
        <v>0</v>
      </c>
      <c r="W115" s="14">
        <v>0</v>
      </c>
      <c r="X115" s="14">
        <v>0</v>
      </c>
      <c r="Y115" s="19">
        <v>2.35712742980562</v>
      </c>
      <c r="Z115" s="14">
        <v>0</v>
      </c>
      <c r="AA115" s="14">
        <v>0</v>
      </c>
      <c r="AB115" s="14">
        <v>0</v>
      </c>
      <c r="AC115" s="14">
        <v>0</v>
      </c>
      <c r="AJ115">
        <f t="shared" ref="AJ115:AP115" si="219">AJ107</f>
        <v>0.4</v>
      </c>
      <c r="AK115">
        <f t="shared" si="219"/>
        <v>0.4</v>
      </c>
      <c r="AL115">
        <f t="shared" si="219"/>
        <v>0.4</v>
      </c>
      <c r="AM115">
        <f t="shared" si="219"/>
        <v>0.4</v>
      </c>
      <c r="AN115">
        <f t="shared" si="219"/>
        <v>0.4</v>
      </c>
      <c r="AO115">
        <f t="shared" si="219"/>
        <v>0.4</v>
      </c>
      <c r="AP115">
        <f t="shared" si="219"/>
        <v>0.4</v>
      </c>
    </row>
    <row r="116" spans="7:42">
      <c r="G116" s="15"/>
      <c r="H116" t="str">
        <f t="shared" ref="H116:I116" si="220">H115</f>
        <v>ACT_BND</v>
      </c>
      <c r="I116" t="str">
        <f t="shared" si="220"/>
        <v>UP</v>
      </c>
      <c r="K116" s="14">
        <v>2033</v>
      </c>
      <c r="L116" s="14" t="str">
        <f t="shared" si="170"/>
        <v>ELCGAS00</v>
      </c>
      <c r="M116">
        <f t="shared" si="133"/>
        <v>794.655874460042</v>
      </c>
      <c r="N116">
        <f t="shared" si="134"/>
        <v>97.016030098992</v>
      </c>
      <c r="O116">
        <f t="shared" si="135"/>
        <v>111.787949154068</v>
      </c>
      <c r="P116">
        <f t="shared" si="136"/>
        <v>0.100044288696904</v>
      </c>
      <c r="Q116">
        <f t="shared" si="137"/>
        <v>153.927578473722</v>
      </c>
      <c r="R116">
        <f t="shared" si="138"/>
        <v>0</v>
      </c>
      <c r="S116">
        <f t="shared" si="139"/>
        <v>52.1591664392817</v>
      </c>
      <c r="W116" s="19">
        <v>317.862349784017</v>
      </c>
      <c r="X116" s="19">
        <v>38.8064120395968</v>
      </c>
      <c r="Y116" s="19">
        <v>44.7151796616271</v>
      </c>
      <c r="Z116" s="19">
        <v>0.0400177154787617</v>
      </c>
      <c r="AA116" s="19">
        <v>61.5710313894888</v>
      </c>
      <c r="AB116" s="14">
        <v>0</v>
      </c>
      <c r="AC116" s="19">
        <v>20.8636665757127</v>
      </c>
      <c r="AJ116">
        <f t="shared" ref="AJ116:AP116" si="221">AJ108</f>
        <v>0.4</v>
      </c>
      <c r="AK116">
        <f t="shared" si="221"/>
        <v>0.4</v>
      </c>
      <c r="AL116">
        <f t="shared" si="221"/>
        <v>0.4</v>
      </c>
      <c r="AM116">
        <f t="shared" si="221"/>
        <v>0.4</v>
      </c>
      <c r="AN116">
        <f t="shared" si="221"/>
        <v>0.4</v>
      </c>
      <c r="AO116">
        <f t="shared" si="221"/>
        <v>0.4</v>
      </c>
      <c r="AP116">
        <f t="shared" si="221"/>
        <v>0.4</v>
      </c>
    </row>
    <row r="117" spans="7:42">
      <c r="G117" s="15"/>
      <c r="H117" t="str">
        <f t="shared" ref="H117:I117" si="222">H116</f>
        <v>ACT_BND</v>
      </c>
      <c r="I117" t="str">
        <f t="shared" si="222"/>
        <v>UP</v>
      </c>
      <c r="K117" s="14">
        <v>2033</v>
      </c>
      <c r="L117" s="14" t="str">
        <f t="shared" si="170"/>
        <v>ELCHFO00</v>
      </c>
      <c r="M117">
        <f t="shared" si="133"/>
        <v>0</v>
      </c>
      <c r="N117">
        <f t="shared" si="134"/>
        <v>0.423941602471803</v>
      </c>
      <c r="O117">
        <f t="shared" si="135"/>
        <v>0</v>
      </c>
      <c r="P117">
        <f t="shared" si="136"/>
        <v>0.0085059995200384</v>
      </c>
      <c r="Q117">
        <f t="shared" si="137"/>
        <v>0.163931616990641</v>
      </c>
      <c r="R117">
        <f t="shared" si="138"/>
        <v>3.84708423326133</v>
      </c>
      <c r="S117">
        <f t="shared" si="139"/>
        <v>0.35882300863931</v>
      </c>
      <c r="W117" s="14">
        <v>0</v>
      </c>
      <c r="X117" s="19">
        <v>0.127182480741541</v>
      </c>
      <c r="Y117" s="14">
        <v>0</v>
      </c>
      <c r="Z117" s="19">
        <v>0.00255179985601152</v>
      </c>
      <c r="AA117" s="19">
        <v>0.0491794850971922</v>
      </c>
      <c r="AB117" s="19">
        <v>1.1541252699784</v>
      </c>
      <c r="AC117" s="19">
        <v>0.107646902591793</v>
      </c>
      <c r="AJ117">
        <f t="shared" ref="AJ117:AP117" si="223">AJ109</f>
        <v>0.3</v>
      </c>
      <c r="AK117">
        <f t="shared" si="223"/>
        <v>0.3</v>
      </c>
      <c r="AL117">
        <f t="shared" si="223"/>
        <v>0.3</v>
      </c>
      <c r="AM117">
        <f t="shared" si="223"/>
        <v>0.3</v>
      </c>
      <c r="AN117">
        <f t="shared" si="223"/>
        <v>0.3</v>
      </c>
      <c r="AO117">
        <f t="shared" si="223"/>
        <v>0.3</v>
      </c>
      <c r="AP117">
        <f t="shared" si="223"/>
        <v>0.3</v>
      </c>
    </row>
    <row r="118" spans="7:42">
      <c r="G118" s="15"/>
      <c r="H118" t="str">
        <f t="shared" ref="H118:I118" si="224">H117</f>
        <v>ACT_BND</v>
      </c>
      <c r="I118" t="str">
        <f t="shared" si="224"/>
        <v>UP</v>
      </c>
      <c r="K118" s="14">
        <v>2033</v>
      </c>
      <c r="L118" s="14" t="str">
        <f t="shared" si="170"/>
        <v>ELCHYD00</v>
      </c>
      <c r="M118">
        <f t="shared" si="133"/>
        <v>6.12721077241656</v>
      </c>
      <c r="N118">
        <f t="shared" si="134"/>
        <v>239.055677673622</v>
      </c>
      <c r="O118">
        <f t="shared" si="135"/>
        <v>15.7566426970378</v>
      </c>
      <c r="P118">
        <f t="shared" si="136"/>
        <v>137.846887547965</v>
      </c>
      <c r="Q118">
        <f t="shared" si="137"/>
        <v>139.872424498824</v>
      </c>
      <c r="R118">
        <f t="shared" si="138"/>
        <v>909.1819428054</v>
      </c>
      <c r="S118">
        <f t="shared" si="139"/>
        <v>181.810484694915</v>
      </c>
      <c r="W118" s="19">
        <v>5.94339444924406</v>
      </c>
      <c r="X118" s="19">
        <v>231.884007343413</v>
      </c>
      <c r="Y118" s="19">
        <v>15.2839434161267</v>
      </c>
      <c r="Z118" s="19">
        <v>133.711480921526</v>
      </c>
      <c r="AA118" s="19">
        <v>135.676251763859</v>
      </c>
      <c r="AB118" s="19">
        <v>881.906484521238</v>
      </c>
      <c r="AC118" s="19">
        <v>176.356170154068</v>
      </c>
      <c r="AJ118">
        <f t="shared" ref="AJ118:AP118" si="225">AJ110</f>
        <v>0.97</v>
      </c>
      <c r="AK118">
        <f t="shared" si="225"/>
        <v>0.97</v>
      </c>
      <c r="AL118">
        <f t="shared" si="225"/>
        <v>0.97</v>
      </c>
      <c r="AM118">
        <f t="shared" si="225"/>
        <v>0.97</v>
      </c>
      <c r="AN118">
        <f t="shared" si="225"/>
        <v>0.97</v>
      </c>
      <c r="AO118">
        <f t="shared" si="225"/>
        <v>0.97</v>
      </c>
      <c r="AP118">
        <f t="shared" si="225"/>
        <v>0.97</v>
      </c>
    </row>
    <row r="119" spans="7:42">
      <c r="G119" s="15"/>
      <c r="H119" t="str">
        <f t="shared" ref="H119:I119" si="226">H118</f>
        <v>ACT_BND</v>
      </c>
      <c r="I119" t="str">
        <f t="shared" si="226"/>
        <v>UP</v>
      </c>
      <c r="K119" s="14">
        <v>2033</v>
      </c>
      <c r="L119" s="14" t="str">
        <f t="shared" si="170"/>
        <v>ENCAN01_SMR</v>
      </c>
      <c r="M119">
        <f t="shared" si="133"/>
        <v>0</v>
      </c>
      <c r="N119">
        <f t="shared" si="134"/>
        <v>0</v>
      </c>
      <c r="O119">
        <f t="shared" si="135"/>
        <v>0</v>
      </c>
      <c r="P119">
        <f t="shared" si="136"/>
        <v>0</v>
      </c>
      <c r="Q119">
        <v>91.1232213117352</v>
      </c>
      <c r="R119">
        <f t="shared" si="138"/>
        <v>0</v>
      </c>
      <c r="S119">
        <v>8.801595900468</v>
      </c>
      <c r="U119" s="18">
        <v>273.47476</v>
      </c>
      <c r="V119" s="18">
        <v>15.0090975</v>
      </c>
      <c r="W119" s="14">
        <v>0</v>
      </c>
      <c r="X119" s="14">
        <v>0</v>
      </c>
      <c r="Y119" s="14">
        <v>0</v>
      </c>
      <c r="Z119" s="14">
        <v>0</v>
      </c>
      <c r="AA119" s="19">
        <v>282.555553311735</v>
      </c>
      <c r="AB119" s="14">
        <v>0</v>
      </c>
      <c r="AC119" s="19">
        <v>19.307964150468</v>
      </c>
      <c r="AJ119">
        <f t="shared" ref="AJ119:AP119" si="227">AJ111</f>
        <v>1</v>
      </c>
      <c r="AK119">
        <f t="shared" si="227"/>
        <v>1</v>
      </c>
      <c r="AL119">
        <f t="shared" si="227"/>
        <v>1</v>
      </c>
      <c r="AM119">
        <f t="shared" si="227"/>
        <v>1</v>
      </c>
      <c r="AN119">
        <f t="shared" si="227"/>
        <v>1</v>
      </c>
      <c r="AO119">
        <f t="shared" si="227"/>
        <v>1</v>
      </c>
      <c r="AP119">
        <f t="shared" si="227"/>
        <v>1</v>
      </c>
    </row>
    <row r="120" spans="7:42">
      <c r="G120" s="15"/>
      <c r="H120" t="str">
        <f t="shared" ref="H120:I120" si="228">H119</f>
        <v>ACT_BND</v>
      </c>
      <c r="I120" t="str">
        <f t="shared" si="228"/>
        <v>UP</v>
      </c>
      <c r="K120" s="14">
        <v>2033</v>
      </c>
      <c r="L120" s="14" t="str">
        <f t="shared" si="170"/>
        <v>ELCSOL00</v>
      </c>
      <c r="M120">
        <f t="shared" si="133"/>
        <v>20.2626808819294</v>
      </c>
      <c r="N120">
        <f t="shared" si="134"/>
        <v>16.8058617744528</v>
      </c>
      <c r="O120">
        <f t="shared" si="135"/>
        <v>4.15509187904968</v>
      </c>
      <c r="P120">
        <f t="shared" si="136"/>
        <v>0.159095651727862</v>
      </c>
      <c r="Q120">
        <f t="shared" si="137"/>
        <v>31.3541655291577</v>
      </c>
      <c r="R120">
        <f t="shared" si="138"/>
        <v>0.536344265658747</v>
      </c>
      <c r="S120">
        <f t="shared" si="139"/>
        <v>0.300723528275738</v>
      </c>
      <c r="W120" s="19">
        <v>20.2626808819294</v>
      </c>
      <c r="X120" s="19">
        <v>16.8058617744528</v>
      </c>
      <c r="Y120" s="19">
        <v>4.15509187904968</v>
      </c>
      <c r="Z120" s="19">
        <v>0.159095651727862</v>
      </c>
      <c r="AA120" s="19">
        <v>31.3541655291577</v>
      </c>
      <c r="AB120" s="19">
        <v>0.536344265658747</v>
      </c>
      <c r="AC120" s="19">
        <v>0.300723528275738</v>
      </c>
      <c r="AJ120">
        <f t="shared" ref="AJ120:AP120" si="229">AJ112</f>
        <v>1</v>
      </c>
      <c r="AK120">
        <f t="shared" si="229"/>
        <v>1</v>
      </c>
      <c r="AL120">
        <f t="shared" si="229"/>
        <v>1</v>
      </c>
      <c r="AM120">
        <f t="shared" si="229"/>
        <v>1</v>
      </c>
      <c r="AN120">
        <f t="shared" si="229"/>
        <v>1</v>
      </c>
      <c r="AO120">
        <f t="shared" si="229"/>
        <v>1</v>
      </c>
      <c r="AP120">
        <f t="shared" si="229"/>
        <v>1</v>
      </c>
    </row>
    <row r="121" spans="7:42">
      <c r="G121" s="15"/>
      <c r="H121" t="str">
        <f t="shared" ref="H121:I121" si="230">H120</f>
        <v>ACT_BND</v>
      </c>
      <c r="I121" t="str">
        <f t="shared" si="230"/>
        <v>UP</v>
      </c>
      <c r="K121" s="14">
        <v>2033</v>
      </c>
      <c r="L121" s="14" t="str">
        <f t="shared" si="170"/>
        <v>ELCWIN00</v>
      </c>
      <c r="M121">
        <f t="shared" si="133"/>
        <v>51.0223427645788</v>
      </c>
      <c r="N121">
        <f t="shared" si="134"/>
        <v>16.6263371474082</v>
      </c>
      <c r="O121">
        <f t="shared" si="135"/>
        <v>39.6416235061195</v>
      </c>
      <c r="P121">
        <f t="shared" si="136"/>
        <v>9.18296392368611</v>
      </c>
      <c r="Q121">
        <f t="shared" si="137"/>
        <v>111.060787329014</v>
      </c>
      <c r="R121">
        <f t="shared" si="138"/>
        <v>93.8491553275738</v>
      </c>
      <c r="S121">
        <f t="shared" si="139"/>
        <v>34.2660651112311</v>
      </c>
      <c r="W121" s="19">
        <v>51.0223427645788</v>
      </c>
      <c r="X121" s="19">
        <v>16.6263371474082</v>
      </c>
      <c r="Y121" s="19">
        <v>39.6416235061195</v>
      </c>
      <c r="Z121" s="19">
        <v>9.18296392368611</v>
      </c>
      <c r="AA121" s="19">
        <v>111.060787329014</v>
      </c>
      <c r="AB121" s="19">
        <v>93.8491553275738</v>
      </c>
      <c r="AC121" s="19">
        <v>34.2660651112311</v>
      </c>
      <c r="AJ121">
        <f t="shared" ref="AJ121:AP121" si="231">AJ113</f>
        <v>1</v>
      </c>
      <c r="AK121">
        <f t="shared" si="231"/>
        <v>1</v>
      </c>
      <c r="AL121">
        <f t="shared" si="231"/>
        <v>1</v>
      </c>
      <c r="AM121">
        <f t="shared" si="231"/>
        <v>1</v>
      </c>
      <c r="AN121">
        <f t="shared" si="231"/>
        <v>1</v>
      </c>
      <c r="AO121">
        <f t="shared" si="231"/>
        <v>1</v>
      </c>
      <c r="AP121">
        <f t="shared" si="231"/>
        <v>1</v>
      </c>
    </row>
    <row r="122" spans="7:42">
      <c r="G122" s="15"/>
      <c r="H122" t="str">
        <f t="shared" ref="H122:I122" si="232">H121</f>
        <v>ACT_BND</v>
      </c>
      <c r="I122" t="str">
        <f t="shared" si="232"/>
        <v>UP</v>
      </c>
      <c r="K122" s="14">
        <v>2033</v>
      </c>
      <c r="L122" s="14" t="str">
        <f t="shared" si="170"/>
        <v>ELCWOO00</v>
      </c>
      <c r="M122">
        <f t="shared" si="133"/>
        <v>10.8531147793891</v>
      </c>
      <c r="N122">
        <f t="shared" si="134"/>
        <v>30.814985416024</v>
      </c>
      <c r="O122">
        <f t="shared" si="135"/>
        <v>2.96421957420549</v>
      </c>
      <c r="P122">
        <f t="shared" si="136"/>
        <v>3.42276946724263</v>
      </c>
      <c r="Q122">
        <f t="shared" si="137"/>
        <v>19.4291463025815</v>
      </c>
      <c r="R122">
        <f t="shared" si="138"/>
        <v>62.5284820322946</v>
      </c>
      <c r="S122">
        <f t="shared" si="139"/>
        <v>5.74588156131851</v>
      </c>
      <c r="W122" s="19">
        <v>3.79859017278618</v>
      </c>
      <c r="X122" s="19">
        <v>10.7852448956084</v>
      </c>
      <c r="Y122" s="19">
        <v>1.03747685097192</v>
      </c>
      <c r="Z122" s="19">
        <v>1.19796931353492</v>
      </c>
      <c r="AA122" s="19">
        <v>6.80020120590353</v>
      </c>
      <c r="AB122" s="19">
        <v>21.8849687113031</v>
      </c>
      <c r="AC122" s="19">
        <v>2.01105854646148</v>
      </c>
      <c r="AJ122">
        <f t="shared" ref="AJ122:AP122" si="233">AJ114</f>
        <v>0.35</v>
      </c>
      <c r="AK122">
        <f t="shared" si="233"/>
        <v>0.35</v>
      </c>
      <c r="AL122">
        <f t="shared" si="233"/>
        <v>0.35</v>
      </c>
      <c r="AM122">
        <f t="shared" si="233"/>
        <v>0.35</v>
      </c>
      <c r="AN122">
        <f t="shared" si="233"/>
        <v>0.35</v>
      </c>
      <c r="AO122">
        <f t="shared" si="233"/>
        <v>0.35</v>
      </c>
      <c r="AP122">
        <f t="shared" si="233"/>
        <v>0.35</v>
      </c>
    </row>
    <row r="123" spans="7:42">
      <c r="G123" s="15"/>
      <c r="H123" t="str">
        <f t="shared" ref="H123:I123" si="234">H122</f>
        <v>ACT_BND</v>
      </c>
      <c r="I123" t="str">
        <f t="shared" si="234"/>
        <v>UP</v>
      </c>
      <c r="K123" s="14">
        <v>2034</v>
      </c>
      <c r="L123" s="14" t="str">
        <f t="shared" si="170"/>
        <v>ELCCOH00</v>
      </c>
      <c r="M123">
        <f t="shared" si="133"/>
        <v>0</v>
      </c>
      <c r="N123">
        <f t="shared" si="134"/>
        <v>0</v>
      </c>
      <c r="O123">
        <f t="shared" si="135"/>
        <v>5.89281857451405</v>
      </c>
      <c r="P123">
        <f t="shared" si="136"/>
        <v>0</v>
      </c>
      <c r="Q123">
        <f t="shared" si="137"/>
        <v>0</v>
      </c>
      <c r="R123">
        <f t="shared" si="138"/>
        <v>0</v>
      </c>
      <c r="S123">
        <f t="shared" si="139"/>
        <v>0</v>
      </c>
      <c r="W123" s="14">
        <v>0</v>
      </c>
      <c r="X123" s="14">
        <v>0</v>
      </c>
      <c r="Y123" s="19">
        <v>2.35712742980562</v>
      </c>
      <c r="Z123" s="14">
        <v>0</v>
      </c>
      <c r="AA123" s="14">
        <v>0</v>
      </c>
      <c r="AB123" s="14">
        <v>0</v>
      </c>
      <c r="AC123" s="14">
        <v>0</v>
      </c>
      <c r="AJ123">
        <f t="shared" ref="AJ123:AP123" si="235">AJ115</f>
        <v>0.4</v>
      </c>
      <c r="AK123">
        <f t="shared" si="235"/>
        <v>0.4</v>
      </c>
      <c r="AL123">
        <f t="shared" si="235"/>
        <v>0.4</v>
      </c>
      <c r="AM123">
        <f t="shared" si="235"/>
        <v>0.4</v>
      </c>
      <c r="AN123">
        <f t="shared" si="235"/>
        <v>0.4</v>
      </c>
      <c r="AO123">
        <f t="shared" si="235"/>
        <v>0.4</v>
      </c>
      <c r="AP123">
        <f t="shared" si="235"/>
        <v>0.4</v>
      </c>
    </row>
    <row r="124" spans="7:42">
      <c r="G124" s="15"/>
      <c r="H124" t="str">
        <f t="shared" ref="H124:I124" si="236">H123</f>
        <v>ACT_BND</v>
      </c>
      <c r="I124" t="str">
        <f t="shared" si="236"/>
        <v>UP</v>
      </c>
      <c r="K124" s="14">
        <v>2034</v>
      </c>
      <c r="L124" s="14" t="str">
        <f t="shared" si="170"/>
        <v>ELCGAS00</v>
      </c>
      <c r="M124">
        <f t="shared" si="133"/>
        <v>798.303916396687</v>
      </c>
      <c r="N124">
        <f t="shared" si="134"/>
        <v>95.3977202834772</v>
      </c>
      <c r="O124">
        <f t="shared" si="135"/>
        <v>108.134320464363</v>
      </c>
      <c r="P124">
        <f t="shared" si="136"/>
        <v>0.079233502699784</v>
      </c>
      <c r="Q124">
        <f t="shared" si="137"/>
        <v>129.773761699064</v>
      </c>
      <c r="R124">
        <f t="shared" si="138"/>
        <v>0</v>
      </c>
      <c r="S124">
        <f t="shared" si="139"/>
        <v>50.5874876222552</v>
      </c>
      <c r="W124" s="19">
        <v>319.321566558675</v>
      </c>
      <c r="X124" s="19">
        <v>38.1590881133909</v>
      </c>
      <c r="Y124" s="19">
        <v>43.2537281857451</v>
      </c>
      <c r="Z124" s="19">
        <v>0.0316934010799136</v>
      </c>
      <c r="AA124" s="19">
        <v>51.9095046796256</v>
      </c>
      <c r="AB124" s="14">
        <v>0</v>
      </c>
      <c r="AC124" s="19">
        <v>20.2349950489021</v>
      </c>
      <c r="AJ124">
        <f t="shared" ref="AJ124:AP124" si="237">AJ116</f>
        <v>0.4</v>
      </c>
      <c r="AK124">
        <f t="shared" si="237"/>
        <v>0.4</v>
      </c>
      <c r="AL124">
        <f t="shared" si="237"/>
        <v>0.4</v>
      </c>
      <c r="AM124">
        <f t="shared" si="237"/>
        <v>0.4</v>
      </c>
      <c r="AN124">
        <f t="shared" si="237"/>
        <v>0.4</v>
      </c>
      <c r="AO124">
        <f t="shared" si="237"/>
        <v>0.4</v>
      </c>
      <c r="AP124">
        <f t="shared" si="237"/>
        <v>0.4</v>
      </c>
    </row>
    <row r="125" spans="7:42">
      <c r="G125" s="15"/>
      <c r="H125" t="str">
        <f t="shared" ref="H125:I125" si="238">H124</f>
        <v>ACT_BND</v>
      </c>
      <c r="I125" t="str">
        <f t="shared" si="238"/>
        <v>UP</v>
      </c>
      <c r="K125" s="14">
        <v>2034</v>
      </c>
      <c r="L125" s="14" t="str">
        <f t="shared" si="170"/>
        <v>ELCHFO00</v>
      </c>
      <c r="M125">
        <f t="shared" si="133"/>
        <v>0</v>
      </c>
      <c r="N125">
        <f t="shared" si="134"/>
        <v>0.414970280057597</v>
      </c>
      <c r="O125">
        <f t="shared" si="135"/>
        <v>0</v>
      </c>
      <c r="P125">
        <f t="shared" si="136"/>
        <v>0.0068569556275498</v>
      </c>
      <c r="Q125">
        <f t="shared" si="137"/>
        <v>0.163931616990641</v>
      </c>
      <c r="R125">
        <f t="shared" si="138"/>
        <v>3.84708423326133</v>
      </c>
      <c r="S125">
        <f t="shared" si="139"/>
        <v>0.405310548836093</v>
      </c>
      <c r="W125" s="14">
        <v>0</v>
      </c>
      <c r="X125" s="19">
        <v>0.124491084017279</v>
      </c>
      <c r="Y125" s="14">
        <v>0</v>
      </c>
      <c r="Z125" s="19">
        <v>0.00205708668826494</v>
      </c>
      <c r="AA125" s="19">
        <v>0.0491794850971922</v>
      </c>
      <c r="AB125" s="19">
        <v>1.1541252699784</v>
      </c>
      <c r="AC125" s="19">
        <v>0.121593164650828</v>
      </c>
      <c r="AJ125">
        <f t="shared" ref="AJ125:AP125" si="239">AJ117</f>
        <v>0.3</v>
      </c>
      <c r="AK125">
        <f t="shared" si="239"/>
        <v>0.3</v>
      </c>
      <c r="AL125">
        <f t="shared" si="239"/>
        <v>0.3</v>
      </c>
      <c r="AM125">
        <f t="shared" si="239"/>
        <v>0.3</v>
      </c>
      <c r="AN125">
        <f t="shared" si="239"/>
        <v>0.3</v>
      </c>
      <c r="AO125">
        <f t="shared" si="239"/>
        <v>0.3</v>
      </c>
      <c r="AP125">
        <f t="shared" si="239"/>
        <v>0.3</v>
      </c>
    </row>
    <row r="126" spans="7:42">
      <c r="G126" s="15"/>
      <c r="H126" t="str">
        <f t="shared" ref="H126:I126" si="240">H125</f>
        <v>ACT_BND</v>
      </c>
      <c r="I126" t="str">
        <f t="shared" si="240"/>
        <v>UP</v>
      </c>
      <c r="K126" s="14">
        <v>2034</v>
      </c>
      <c r="L126" s="14" t="str">
        <f t="shared" si="170"/>
        <v>ELCHYD00</v>
      </c>
      <c r="M126">
        <f t="shared" si="133"/>
        <v>6.12721077241656</v>
      </c>
      <c r="N126">
        <f t="shared" si="134"/>
        <v>239.749296490095</v>
      </c>
      <c r="O126">
        <f t="shared" si="135"/>
        <v>15.6496343397682</v>
      </c>
      <c r="P126">
        <f t="shared" si="136"/>
        <v>136.89888646434</v>
      </c>
      <c r="Q126">
        <f t="shared" si="137"/>
        <v>139.745377301774</v>
      </c>
      <c r="R126">
        <f t="shared" si="138"/>
        <v>909.033678460362</v>
      </c>
      <c r="S126">
        <f t="shared" si="139"/>
        <v>181.574439557495</v>
      </c>
      <c r="W126" s="19">
        <v>5.94339444924406</v>
      </c>
      <c r="X126" s="19">
        <v>232.556817595392</v>
      </c>
      <c r="Y126" s="19">
        <v>15.1801453095752</v>
      </c>
      <c r="Z126" s="19">
        <v>132.79191987041</v>
      </c>
      <c r="AA126" s="19">
        <v>135.553015982721</v>
      </c>
      <c r="AB126" s="19">
        <v>881.762668106551</v>
      </c>
      <c r="AC126" s="19">
        <v>176.12720637077</v>
      </c>
      <c r="AJ126">
        <f t="shared" ref="AJ126:AP126" si="241">AJ118</f>
        <v>0.97</v>
      </c>
      <c r="AK126">
        <f t="shared" si="241"/>
        <v>0.97</v>
      </c>
      <c r="AL126">
        <f t="shared" si="241"/>
        <v>0.97</v>
      </c>
      <c r="AM126">
        <f t="shared" si="241"/>
        <v>0.97</v>
      </c>
      <c r="AN126">
        <f t="shared" si="241"/>
        <v>0.97</v>
      </c>
      <c r="AO126">
        <f t="shared" si="241"/>
        <v>0.97</v>
      </c>
      <c r="AP126">
        <f t="shared" si="241"/>
        <v>0.97</v>
      </c>
    </row>
    <row r="127" spans="7:42">
      <c r="G127" s="15"/>
      <c r="H127" t="str">
        <f t="shared" ref="H127:I127" si="242">H126</f>
        <v>ACT_BND</v>
      </c>
      <c r="I127" t="str">
        <f t="shared" si="242"/>
        <v>UP</v>
      </c>
      <c r="K127" s="14">
        <v>2034</v>
      </c>
      <c r="L127" s="14" t="str">
        <f t="shared" si="170"/>
        <v>ENCAN01_SMR</v>
      </c>
      <c r="M127">
        <f t="shared" si="133"/>
        <v>0</v>
      </c>
      <c r="N127">
        <f t="shared" si="134"/>
        <v>0</v>
      </c>
      <c r="O127">
        <f t="shared" si="135"/>
        <v>0</v>
      </c>
      <c r="P127">
        <f t="shared" si="136"/>
        <v>0</v>
      </c>
      <c r="Q127">
        <v>120.000953601152</v>
      </c>
      <c r="R127">
        <f t="shared" si="138"/>
        <v>0</v>
      </c>
      <c r="S127">
        <v>9.03050538408928</v>
      </c>
      <c r="U127" s="18">
        <v>263.34976</v>
      </c>
      <c r="V127" s="18">
        <v>14.453205</v>
      </c>
      <c r="W127" s="14">
        <v>0</v>
      </c>
      <c r="X127" s="14">
        <v>0</v>
      </c>
      <c r="Y127" s="14">
        <v>0</v>
      </c>
      <c r="Z127" s="14">
        <v>0</v>
      </c>
      <c r="AA127" s="19">
        <v>304.345785601152</v>
      </c>
      <c r="AB127" s="14">
        <v>0</v>
      </c>
      <c r="AC127" s="19">
        <v>19.1477488840893</v>
      </c>
      <c r="AJ127">
        <f t="shared" ref="AJ127:AP127" si="243">AJ119</f>
        <v>1</v>
      </c>
      <c r="AK127">
        <f t="shared" si="243"/>
        <v>1</v>
      </c>
      <c r="AL127">
        <f t="shared" si="243"/>
        <v>1</v>
      </c>
      <c r="AM127">
        <f t="shared" si="243"/>
        <v>1</v>
      </c>
      <c r="AN127">
        <f t="shared" si="243"/>
        <v>1</v>
      </c>
      <c r="AO127">
        <f t="shared" si="243"/>
        <v>1</v>
      </c>
      <c r="AP127">
        <f t="shared" si="243"/>
        <v>1</v>
      </c>
    </row>
    <row r="128" spans="7:42">
      <c r="G128" s="15"/>
      <c r="H128" t="str">
        <f t="shared" ref="H128:I128" si="244">H127</f>
        <v>ACT_BND</v>
      </c>
      <c r="I128" t="str">
        <f t="shared" si="244"/>
        <v>UP</v>
      </c>
      <c r="K128" s="14">
        <v>2034</v>
      </c>
      <c r="L128" s="14" t="str">
        <f t="shared" si="170"/>
        <v>ELCSOL00</v>
      </c>
      <c r="M128">
        <f t="shared" si="133"/>
        <v>23.2867062742981</v>
      </c>
      <c r="N128">
        <f t="shared" si="134"/>
        <v>20.9580718724838</v>
      </c>
      <c r="O128">
        <f t="shared" si="135"/>
        <v>5.21312961843052</v>
      </c>
      <c r="P128">
        <f t="shared" si="136"/>
        <v>0.164464544420446</v>
      </c>
      <c r="Q128">
        <f t="shared" si="137"/>
        <v>31.3579289884809</v>
      </c>
      <c r="R128">
        <f t="shared" si="138"/>
        <v>0.609763758459323</v>
      </c>
      <c r="S128">
        <f t="shared" si="139"/>
        <v>0.30769085012599</v>
      </c>
      <c r="W128" s="19">
        <v>23.2867062742981</v>
      </c>
      <c r="X128" s="19">
        <v>20.9580718724838</v>
      </c>
      <c r="Y128" s="19">
        <v>5.21312961843052</v>
      </c>
      <c r="Z128" s="19">
        <v>0.164464544420446</v>
      </c>
      <c r="AA128" s="19">
        <v>31.3579289884809</v>
      </c>
      <c r="AB128" s="19">
        <v>0.609763758459323</v>
      </c>
      <c r="AC128" s="19">
        <v>0.30769085012599</v>
      </c>
      <c r="AJ128">
        <f t="shared" ref="AJ128:AP128" si="245">AJ120</f>
        <v>1</v>
      </c>
      <c r="AK128">
        <f t="shared" si="245"/>
        <v>1</v>
      </c>
      <c r="AL128">
        <f t="shared" si="245"/>
        <v>1</v>
      </c>
      <c r="AM128">
        <f t="shared" si="245"/>
        <v>1</v>
      </c>
      <c r="AN128">
        <f t="shared" si="245"/>
        <v>1</v>
      </c>
      <c r="AO128">
        <f t="shared" si="245"/>
        <v>1</v>
      </c>
      <c r="AP128">
        <f t="shared" si="245"/>
        <v>1</v>
      </c>
    </row>
    <row r="129" spans="7:42">
      <c r="G129" s="15"/>
      <c r="H129" t="str">
        <f t="shared" ref="H129:I129" si="246">H128</f>
        <v>ACT_BND</v>
      </c>
      <c r="I129" t="str">
        <f t="shared" si="246"/>
        <v>UP</v>
      </c>
      <c r="K129" s="14">
        <v>2034</v>
      </c>
      <c r="L129" s="14" t="str">
        <f t="shared" si="170"/>
        <v>ELCWIN00</v>
      </c>
      <c r="M129">
        <f t="shared" si="133"/>
        <v>51.0223427645788</v>
      </c>
      <c r="N129">
        <f t="shared" si="134"/>
        <v>19.0309645191865</v>
      </c>
      <c r="O129">
        <f t="shared" si="135"/>
        <v>42.425655975522</v>
      </c>
      <c r="P129">
        <f t="shared" si="136"/>
        <v>10.8501600863931</v>
      </c>
      <c r="Q129">
        <f t="shared" si="137"/>
        <v>116.370841216703</v>
      </c>
      <c r="R129">
        <f t="shared" si="138"/>
        <v>99.5656627069834</v>
      </c>
      <c r="S129">
        <f t="shared" si="139"/>
        <v>38.9001650608351</v>
      </c>
      <c r="W129" s="19">
        <v>51.0223427645788</v>
      </c>
      <c r="X129" s="19">
        <v>19.0309645191865</v>
      </c>
      <c r="Y129" s="19">
        <v>42.425655975522</v>
      </c>
      <c r="Z129" s="19">
        <v>10.8501600863931</v>
      </c>
      <c r="AA129" s="19">
        <v>116.370841216703</v>
      </c>
      <c r="AB129" s="19">
        <v>99.5656627069834</v>
      </c>
      <c r="AC129" s="19">
        <v>38.9001650608351</v>
      </c>
      <c r="AJ129">
        <f t="shared" ref="AJ129:AP129" si="247">AJ121</f>
        <v>1</v>
      </c>
      <c r="AK129">
        <f t="shared" si="247"/>
        <v>1</v>
      </c>
      <c r="AL129">
        <f t="shared" si="247"/>
        <v>1</v>
      </c>
      <c r="AM129">
        <f t="shared" si="247"/>
        <v>1</v>
      </c>
      <c r="AN129">
        <f t="shared" si="247"/>
        <v>1</v>
      </c>
      <c r="AO129">
        <f t="shared" si="247"/>
        <v>1</v>
      </c>
      <c r="AP129">
        <f t="shared" si="247"/>
        <v>1</v>
      </c>
    </row>
    <row r="130" spans="7:42">
      <c r="G130" s="15"/>
      <c r="H130" t="str">
        <f t="shared" ref="H130:I130" si="248">H129</f>
        <v>ACT_BND</v>
      </c>
      <c r="I130" t="str">
        <f t="shared" si="248"/>
        <v>UP</v>
      </c>
      <c r="K130" s="14">
        <v>2034</v>
      </c>
      <c r="L130" s="14" t="str">
        <f t="shared" si="170"/>
        <v>ELCWOO00</v>
      </c>
      <c r="M130">
        <f t="shared" si="133"/>
        <v>9.7727413082382</v>
      </c>
      <c r="N130">
        <f t="shared" si="134"/>
        <v>30.4665068487091</v>
      </c>
      <c r="O130">
        <f t="shared" si="135"/>
        <v>2.9233633456752</v>
      </c>
      <c r="P130">
        <f t="shared" si="136"/>
        <v>3.8593796009462</v>
      </c>
      <c r="Q130">
        <f t="shared" si="137"/>
        <v>18.5232853337447</v>
      </c>
      <c r="R130">
        <f t="shared" si="138"/>
        <v>88.9827922760466</v>
      </c>
      <c r="S130">
        <f t="shared" si="139"/>
        <v>5.39482564341251</v>
      </c>
      <c r="W130" s="19">
        <v>3.42045945788337</v>
      </c>
      <c r="X130" s="19">
        <v>10.6632773970482</v>
      </c>
      <c r="Y130" s="19">
        <v>1.02317717098632</v>
      </c>
      <c r="Z130" s="19">
        <v>1.35078286033117</v>
      </c>
      <c r="AA130" s="19">
        <v>6.48314986681066</v>
      </c>
      <c r="AB130" s="19">
        <v>31.1439772966163</v>
      </c>
      <c r="AC130" s="19">
        <v>1.88818897519438</v>
      </c>
      <c r="AJ130">
        <f t="shared" ref="AJ130:AP130" si="249">AJ122</f>
        <v>0.35</v>
      </c>
      <c r="AK130">
        <f t="shared" si="249"/>
        <v>0.35</v>
      </c>
      <c r="AL130">
        <f t="shared" si="249"/>
        <v>0.35</v>
      </c>
      <c r="AM130">
        <f t="shared" si="249"/>
        <v>0.35</v>
      </c>
      <c r="AN130">
        <f t="shared" si="249"/>
        <v>0.35</v>
      </c>
      <c r="AO130">
        <f t="shared" si="249"/>
        <v>0.35</v>
      </c>
      <c r="AP130">
        <f t="shared" si="249"/>
        <v>0.35</v>
      </c>
    </row>
    <row r="131" spans="7:42">
      <c r="G131" s="15"/>
      <c r="H131" t="str">
        <f t="shared" ref="H131:I131" si="250">H130</f>
        <v>ACT_BND</v>
      </c>
      <c r="I131" t="str">
        <f t="shared" si="250"/>
        <v>UP</v>
      </c>
      <c r="K131" s="14">
        <v>2035</v>
      </c>
      <c r="L131" s="14" t="str">
        <f t="shared" si="170"/>
        <v>ELCCOH00</v>
      </c>
      <c r="M131">
        <f t="shared" si="133"/>
        <v>0</v>
      </c>
      <c r="N131">
        <f t="shared" si="134"/>
        <v>0</v>
      </c>
      <c r="O131">
        <f t="shared" si="135"/>
        <v>5.89281857451405</v>
      </c>
      <c r="P131">
        <f t="shared" si="136"/>
        <v>0</v>
      </c>
      <c r="Q131">
        <f t="shared" si="137"/>
        <v>0</v>
      </c>
      <c r="R131">
        <f t="shared" si="138"/>
        <v>0</v>
      </c>
      <c r="S131">
        <f t="shared" si="139"/>
        <v>0</v>
      </c>
      <c r="W131" s="14">
        <v>0</v>
      </c>
      <c r="X131" s="14">
        <v>0</v>
      </c>
      <c r="Y131" s="19">
        <v>2.35712742980562</v>
      </c>
      <c r="Z131" s="14">
        <v>0</v>
      </c>
      <c r="AA131" s="14">
        <v>0</v>
      </c>
      <c r="AB131" s="14">
        <v>0</v>
      </c>
      <c r="AC131" s="14">
        <v>0</v>
      </c>
      <c r="AJ131">
        <f t="shared" ref="AJ131:AP131" si="251">AJ123</f>
        <v>0.4</v>
      </c>
      <c r="AK131">
        <f t="shared" si="251"/>
        <v>0.4</v>
      </c>
      <c r="AL131">
        <f t="shared" si="251"/>
        <v>0.4</v>
      </c>
      <c r="AM131">
        <f t="shared" si="251"/>
        <v>0.4</v>
      </c>
      <c r="AN131">
        <f t="shared" si="251"/>
        <v>0.4</v>
      </c>
      <c r="AO131">
        <f t="shared" si="251"/>
        <v>0.4</v>
      </c>
      <c r="AP131">
        <f t="shared" si="251"/>
        <v>0.4</v>
      </c>
    </row>
    <row r="132" spans="7:42">
      <c r="G132" s="15"/>
      <c r="H132" t="str">
        <f t="shared" ref="H132:I132" si="252">H131</f>
        <v>ACT_BND</v>
      </c>
      <c r="I132" t="str">
        <f t="shared" si="252"/>
        <v>UP</v>
      </c>
      <c r="K132" s="14">
        <v>2035</v>
      </c>
      <c r="L132" s="14" t="str">
        <f t="shared" si="170"/>
        <v>ELCGAS00</v>
      </c>
      <c r="M132">
        <f t="shared" si="133"/>
        <v>795.541305705542</v>
      </c>
      <c r="N132">
        <f t="shared" si="134"/>
        <v>91.0470244699425</v>
      </c>
      <c r="O132">
        <f t="shared" si="135"/>
        <v>105.302999550036</v>
      </c>
      <c r="P132">
        <f t="shared" si="136"/>
        <v>0.05443105549856</v>
      </c>
      <c r="Q132">
        <f t="shared" si="137"/>
        <v>132.808820644348</v>
      </c>
      <c r="R132">
        <f t="shared" si="138"/>
        <v>0</v>
      </c>
      <c r="S132">
        <f t="shared" si="139"/>
        <v>51.0390706795807</v>
      </c>
      <c r="W132" s="19">
        <v>318.216522282217</v>
      </c>
      <c r="X132" s="19">
        <v>36.418809787977</v>
      </c>
      <c r="Y132" s="19">
        <v>42.1211998200144</v>
      </c>
      <c r="Z132" s="19">
        <v>0.021772422199424</v>
      </c>
      <c r="AA132" s="19">
        <v>53.1235282577394</v>
      </c>
      <c r="AB132" s="14">
        <v>0</v>
      </c>
      <c r="AC132" s="19">
        <v>20.4156282718323</v>
      </c>
      <c r="AJ132">
        <f t="shared" ref="AJ132:AP132" si="253">AJ124</f>
        <v>0.4</v>
      </c>
      <c r="AK132">
        <f t="shared" si="253"/>
        <v>0.4</v>
      </c>
      <c r="AL132">
        <f t="shared" si="253"/>
        <v>0.4</v>
      </c>
      <c r="AM132">
        <f t="shared" si="253"/>
        <v>0.4</v>
      </c>
      <c r="AN132">
        <f t="shared" si="253"/>
        <v>0.4</v>
      </c>
      <c r="AO132">
        <f t="shared" si="253"/>
        <v>0.4</v>
      </c>
      <c r="AP132">
        <f t="shared" si="253"/>
        <v>0.4</v>
      </c>
    </row>
    <row r="133" spans="7:42">
      <c r="G133" s="15"/>
      <c r="H133" t="str">
        <f t="shared" ref="H133:I133" si="254">H132</f>
        <v>ACT_BND</v>
      </c>
      <c r="I133" t="str">
        <f t="shared" si="254"/>
        <v>UP</v>
      </c>
      <c r="K133" s="14">
        <v>2035</v>
      </c>
      <c r="L133" s="14" t="str">
        <f t="shared" si="170"/>
        <v>ELCHFO00</v>
      </c>
      <c r="M133">
        <f t="shared" si="133"/>
        <v>0</v>
      </c>
      <c r="N133">
        <f t="shared" si="134"/>
        <v>0.40782309287257</v>
      </c>
      <c r="O133">
        <f t="shared" si="135"/>
        <v>0</v>
      </c>
      <c r="P133">
        <f t="shared" si="136"/>
        <v>0.00294855351571874</v>
      </c>
      <c r="Q133">
        <f t="shared" si="137"/>
        <v>0.163931616990641</v>
      </c>
      <c r="R133">
        <f t="shared" si="138"/>
        <v>3.84708423326133</v>
      </c>
      <c r="S133">
        <f t="shared" si="139"/>
        <v>0.00067815291576674</v>
      </c>
      <c r="W133" s="14">
        <v>0</v>
      </c>
      <c r="X133" s="19">
        <v>0.122346927861771</v>
      </c>
      <c r="Y133" s="14">
        <v>0</v>
      </c>
      <c r="Z133" s="19">
        <v>0.000884566054715623</v>
      </c>
      <c r="AA133" s="19">
        <v>0.0491794850971922</v>
      </c>
      <c r="AB133" s="19">
        <v>1.1541252699784</v>
      </c>
      <c r="AC133" s="19">
        <v>0.000203445874730022</v>
      </c>
      <c r="AJ133">
        <f t="shared" ref="AJ133:AP133" si="255">AJ125</f>
        <v>0.3</v>
      </c>
      <c r="AK133">
        <f t="shared" si="255"/>
        <v>0.3</v>
      </c>
      <c r="AL133">
        <f t="shared" si="255"/>
        <v>0.3</v>
      </c>
      <c r="AM133">
        <f t="shared" si="255"/>
        <v>0.3</v>
      </c>
      <c r="AN133">
        <f t="shared" si="255"/>
        <v>0.3</v>
      </c>
      <c r="AO133">
        <f t="shared" si="255"/>
        <v>0.3</v>
      </c>
      <c r="AP133">
        <f t="shared" si="255"/>
        <v>0.3</v>
      </c>
    </row>
    <row r="134" spans="7:42">
      <c r="G134" s="15"/>
      <c r="H134" t="str">
        <f t="shared" ref="H134:I134" si="256">H133</f>
        <v>ACT_BND</v>
      </c>
      <c r="I134" t="str">
        <f t="shared" si="256"/>
        <v>UP</v>
      </c>
      <c r="K134" s="14">
        <v>2035</v>
      </c>
      <c r="L134" s="14" t="str">
        <f t="shared" si="170"/>
        <v>ELCHYD00</v>
      </c>
      <c r="M134">
        <f t="shared" si="133"/>
        <v>6.12721077241656</v>
      </c>
      <c r="N134">
        <f t="shared" si="134"/>
        <v>240.442834752436</v>
      </c>
      <c r="O134">
        <f t="shared" si="135"/>
        <v>15.5678475354961</v>
      </c>
      <c r="P134">
        <f t="shared" si="136"/>
        <v>136.092979188469</v>
      </c>
      <c r="Q134">
        <f t="shared" si="137"/>
        <v>139.886809393393</v>
      </c>
      <c r="R134">
        <f t="shared" si="138"/>
        <v>909.194309115065</v>
      </c>
      <c r="S134">
        <f t="shared" si="139"/>
        <v>181.277922497829</v>
      </c>
      <c r="W134" s="19">
        <v>5.94339444924406</v>
      </c>
      <c r="X134" s="19">
        <v>233.229549709863</v>
      </c>
      <c r="Y134" s="19">
        <v>15.1008121094312</v>
      </c>
      <c r="Z134" s="19">
        <v>132.010189812815</v>
      </c>
      <c r="AA134" s="19">
        <v>135.690205111591</v>
      </c>
      <c r="AB134" s="19">
        <v>881.918479841613</v>
      </c>
      <c r="AC134" s="19">
        <v>175.839584822894</v>
      </c>
      <c r="AJ134">
        <f t="shared" ref="AJ134:AP134" si="257">AJ126</f>
        <v>0.97</v>
      </c>
      <c r="AK134">
        <f t="shared" si="257"/>
        <v>0.97</v>
      </c>
      <c r="AL134">
        <f t="shared" si="257"/>
        <v>0.97</v>
      </c>
      <c r="AM134">
        <f t="shared" si="257"/>
        <v>0.97</v>
      </c>
      <c r="AN134">
        <f t="shared" si="257"/>
        <v>0.97</v>
      </c>
      <c r="AO134">
        <f t="shared" si="257"/>
        <v>0.97</v>
      </c>
      <c r="AP134">
        <f t="shared" si="257"/>
        <v>0.97</v>
      </c>
    </row>
    <row r="135" spans="7:42">
      <c r="G135" s="15"/>
      <c r="H135" t="str">
        <f t="shared" ref="H135:I135" si="258">H134</f>
        <v>ACT_BND</v>
      </c>
      <c r="I135" t="str">
        <f t="shared" si="258"/>
        <v>UP</v>
      </c>
      <c r="K135" s="14">
        <v>2035</v>
      </c>
      <c r="L135" s="14" t="str">
        <f t="shared" si="170"/>
        <v>ENCAN01_SMR</v>
      </c>
      <c r="M135">
        <f t="shared" si="133"/>
        <v>0</v>
      </c>
      <c r="N135">
        <f t="shared" si="134"/>
        <v>0</v>
      </c>
      <c r="O135">
        <f t="shared" si="135"/>
        <v>0</v>
      </c>
      <c r="P135">
        <f t="shared" si="136"/>
        <v>0</v>
      </c>
      <c r="Q135">
        <v>128.915106948884</v>
      </c>
      <c r="R135">
        <f t="shared" si="138"/>
        <v>0</v>
      </c>
      <c r="S135">
        <v>9.34538693754498</v>
      </c>
      <c r="U135" s="18">
        <v>253.22476</v>
      </c>
      <c r="V135" s="18">
        <v>13.8973125</v>
      </c>
      <c r="W135" s="14">
        <v>0</v>
      </c>
      <c r="X135" s="14">
        <v>0</v>
      </c>
      <c r="Y135" s="14">
        <v>0</v>
      </c>
      <c r="Z135" s="14">
        <v>0</v>
      </c>
      <c r="AA135" s="19">
        <v>306.172438948884</v>
      </c>
      <c r="AB135" s="14">
        <v>0</v>
      </c>
      <c r="AC135" s="19">
        <v>19.073505687545</v>
      </c>
      <c r="AJ135">
        <f t="shared" ref="AJ135:AP135" si="259">AJ127</f>
        <v>1</v>
      </c>
      <c r="AK135">
        <f t="shared" si="259"/>
        <v>1</v>
      </c>
      <c r="AL135">
        <f t="shared" si="259"/>
        <v>1</v>
      </c>
      <c r="AM135">
        <f t="shared" si="259"/>
        <v>1</v>
      </c>
      <c r="AN135">
        <f t="shared" si="259"/>
        <v>1</v>
      </c>
      <c r="AO135">
        <f t="shared" si="259"/>
        <v>1</v>
      </c>
      <c r="AP135">
        <f t="shared" si="259"/>
        <v>1</v>
      </c>
    </row>
    <row r="136" spans="7:42">
      <c r="G136" s="15"/>
      <c r="H136" t="str">
        <f t="shared" ref="H136:I136" si="260">H135</f>
        <v>ACT_BND</v>
      </c>
      <c r="I136" t="str">
        <f t="shared" si="260"/>
        <v>UP</v>
      </c>
      <c r="K136" s="14">
        <v>2035</v>
      </c>
      <c r="L136" s="14" t="str">
        <f t="shared" si="170"/>
        <v>ELCSOL00</v>
      </c>
      <c r="M136">
        <f t="shared" si="133"/>
        <v>26.310731663067</v>
      </c>
      <c r="N136">
        <f t="shared" si="134"/>
        <v>25.2143115595572</v>
      </c>
      <c r="O136">
        <f t="shared" si="135"/>
        <v>6.2710577537797</v>
      </c>
      <c r="P136">
        <f t="shared" si="136"/>
        <v>0.169833437113031</v>
      </c>
      <c r="Q136">
        <f t="shared" si="137"/>
        <v>31.3616924478042</v>
      </c>
      <c r="R136">
        <f t="shared" si="138"/>
        <v>0.68318325161987</v>
      </c>
      <c r="S136">
        <f t="shared" si="139"/>
        <v>0.314658171965443</v>
      </c>
      <c r="W136" s="19">
        <v>26.310731663067</v>
      </c>
      <c r="X136" s="19">
        <v>25.2143115595572</v>
      </c>
      <c r="Y136" s="19">
        <v>6.2710577537797</v>
      </c>
      <c r="Z136" s="19">
        <v>0.169833437113031</v>
      </c>
      <c r="AA136" s="19">
        <v>31.3616924478042</v>
      </c>
      <c r="AB136" s="19">
        <v>0.68318325161987</v>
      </c>
      <c r="AC136" s="19">
        <v>0.314658171965443</v>
      </c>
      <c r="AJ136">
        <f t="shared" ref="AJ136:AP136" si="261">AJ128</f>
        <v>1</v>
      </c>
      <c r="AK136">
        <f t="shared" si="261"/>
        <v>1</v>
      </c>
      <c r="AL136">
        <f t="shared" si="261"/>
        <v>1</v>
      </c>
      <c r="AM136">
        <f t="shared" si="261"/>
        <v>1</v>
      </c>
      <c r="AN136">
        <f t="shared" si="261"/>
        <v>1</v>
      </c>
      <c r="AO136">
        <f t="shared" si="261"/>
        <v>1</v>
      </c>
      <c r="AP136">
        <f t="shared" si="261"/>
        <v>1</v>
      </c>
    </row>
    <row r="137" spans="7:42">
      <c r="G137" s="15"/>
      <c r="H137" t="str">
        <f t="shared" ref="H137:I137" si="262">H136</f>
        <v>ACT_BND</v>
      </c>
      <c r="I137" t="str">
        <f t="shared" si="262"/>
        <v>UP</v>
      </c>
      <c r="K137" s="14">
        <v>2035</v>
      </c>
      <c r="L137" s="14" t="str">
        <f t="shared" si="170"/>
        <v>ELCWIN00</v>
      </c>
      <c r="M137">
        <f t="shared" si="133"/>
        <v>51.0223427645788</v>
      </c>
      <c r="N137">
        <f t="shared" si="134"/>
        <v>21.4365590209503</v>
      </c>
      <c r="O137">
        <f t="shared" si="135"/>
        <v>43.9110270338373</v>
      </c>
      <c r="P137">
        <f t="shared" si="136"/>
        <v>12.5066067962563</v>
      </c>
      <c r="Q137">
        <f t="shared" si="137"/>
        <v>122.267873290137</v>
      </c>
      <c r="R137">
        <f t="shared" si="138"/>
        <v>105.282170050396</v>
      </c>
      <c r="S137">
        <f t="shared" si="139"/>
        <v>43.7259387613391</v>
      </c>
      <c r="W137" s="19">
        <v>51.0223427645788</v>
      </c>
      <c r="X137" s="19">
        <v>21.4365590209503</v>
      </c>
      <c r="Y137" s="19">
        <v>43.9110270338373</v>
      </c>
      <c r="Z137" s="19">
        <v>12.5066067962563</v>
      </c>
      <c r="AA137" s="19">
        <v>122.267873290137</v>
      </c>
      <c r="AB137" s="19">
        <v>105.282170050396</v>
      </c>
      <c r="AC137" s="19">
        <v>43.7259387613391</v>
      </c>
      <c r="AJ137">
        <f t="shared" ref="AJ137:AP137" si="263">AJ129</f>
        <v>1</v>
      </c>
      <c r="AK137">
        <f t="shared" si="263"/>
        <v>1</v>
      </c>
      <c r="AL137">
        <f t="shared" si="263"/>
        <v>1</v>
      </c>
      <c r="AM137">
        <f t="shared" si="263"/>
        <v>1</v>
      </c>
      <c r="AN137">
        <f t="shared" si="263"/>
        <v>1</v>
      </c>
      <c r="AO137">
        <f t="shared" si="263"/>
        <v>1</v>
      </c>
      <c r="AP137">
        <f t="shared" si="263"/>
        <v>1</v>
      </c>
    </row>
    <row r="138" spans="7:42">
      <c r="G138" s="15"/>
      <c r="H138" t="str">
        <f t="shared" ref="H138:I138" si="264">H137</f>
        <v>ACT_BND</v>
      </c>
      <c r="I138" t="str">
        <f t="shared" si="264"/>
        <v>UP</v>
      </c>
      <c r="K138" s="14">
        <v>2035</v>
      </c>
      <c r="L138" s="14" t="str">
        <f t="shared" si="170"/>
        <v>ELCWOO00</v>
      </c>
      <c r="M138">
        <f t="shared" si="133"/>
        <v>8.8281678381158</v>
      </c>
      <c r="N138">
        <f t="shared" si="134"/>
        <v>28.198575425486</v>
      </c>
      <c r="O138">
        <f t="shared" si="135"/>
        <v>2.90871110871131</v>
      </c>
      <c r="P138">
        <f t="shared" si="136"/>
        <v>5.53464005965237</v>
      </c>
      <c r="Q138">
        <f t="shared" si="137"/>
        <v>19.4882339812815</v>
      </c>
      <c r="R138">
        <f t="shared" si="138"/>
        <v>108.554371798827</v>
      </c>
      <c r="S138">
        <f t="shared" si="139"/>
        <v>5.15218417360897</v>
      </c>
      <c r="W138" s="19">
        <v>3.08985874334053</v>
      </c>
      <c r="X138" s="19">
        <v>9.86950139892009</v>
      </c>
      <c r="Y138" s="19">
        <v>1.01804888804896</v>
      </c>
      <c r="Z138" s="19">
        <v>1.93712402087833</v>
      </c>
      <c r="AA138" s="19">
        <v>6.82088189344852</v>
      </c>
      <c r="AB138" s="19">
        <v>37.9940301295896</v>
      </c>
      <c r="AC138" s="19">
        <v>1.80326446076314</v>
      </c>
      <c r="AJ138">
        <f t="shared" ref="AJ138:AP138" si="265">AJ130</f>
        <v>0.35</v>
      </c>
      <c r="AK138">
        <f t="shared" si="265"/>
        <v>0.35</v>
      </c>
      <c r="AL138">
        <f t="shared" si="265"/>
        <v>0.35</v>
      </c>
      <c r="AM138">
        <f t="shared" si="265"/>
        <v>0.35</v>
      </c>
      <c r="AN138">
        <f t="shared" si="265"/>
        <v>0.35</v>
      </c>
      <c r="AO138">
        <f t="shared" si="265"/>
        <v>0.35</v>
      </c>
      <c r="AP138">
        <f t="shared" si="265"/>
        <v>0.35</v>
      </c>
    </row>
    <row r="139" spans="7:42">
      <c r="G139" s="15"/>
      <c r="H139" t="str">
        <f t="shared" ref="H139:I139" si="266">H138</f>
        <v>ACT_BND</v>
      </c>
      <c r="I139" t="str">
        <f t="shared" si="266"/>
        <v>UP</v>
      </c>
      <c r="K139" s="14">
        <v>2036</v>
      </c>
      <c r="L139" s="14" t="str">
        <f t="shared" si="170"/>
        <v>ELCCOH00</v>
      </c>
      <c r="M139">
        <f t="shared" si="133"/>
        <v>0</v>
      </c>
      <c r="N139">
        <f t="shared" si="134"/>
        <v>0</v>
      </c>
      <c r="O139">
        <f t="shared" si="135"/>
        <v>5.89281857451405</v>
      </c>
      <c r="P139">
        <f t="shared" si="136"/>
        <v>0</v>
      </c>
      <c r="Q139">
        <f t="shared" si="137"/>
        <v>0</v>
      </c>
      <c r="R139">
        <f t="shared" si="138"/>
        <v>0</v>
      </c>
      <c r="S139">
        <f t="shared" si="139"/>
        <v>0</v>
      </c>
      <c r="W139" s="14">
        <v>0</v>
      </c>
      <c r="X139" s="14">
        <v>0</v>
      </c>
      <c r="Y139" s="19">
        <v>2.35712742980562</v>
      </c>
      <c r="Z139" s="14">
        <v>0</v>
      </c>
      <c r="AA139" s="14">
        <v>0</v>
      </c>
      <c r="AB139" s="14">
        <v>0</v>
      </c>
      <c r="AC139" s="14">
        <v>0</v>
      </c>
      <c r="AJ139">
        <f t="shared" ref="AJ139:AP139" si="267">AJ131</f>
        <v>0.4</v>
      </c>
      <c r="AK139">
        <f t="shared" si="267"/>
        <v>0.4</v>
      </c>
      <c r="AL139">
        <f t="shared" si="267"/>
        <v>0.4</v>
      </c>
      <c r="AM139">
        <f t="shared" si="267"/>
        <v>0.4</v>
      </c>
      <c r="AN139">
        <f t="shared" si="267"/>
        <v>0.4</v>
      </c>
      <c r="AO139">
        <f t="shared" si="267"/>
        <v>0.4</v>
      </c>
      <c r="AP139">
        <f t="shared" si="267"/>
        <v>0.4</v>
      </c>
    </row>
    <row r="140" spans="7:42">
      <c r="G140" s="15"/>
      <c r="H140" t="str">
        <f t="shared" ref="H140:I140" si="268">H139</f>
        <v>ACT_BND</v>
      </c>
      <c r="I140" t="str">
        <f t="shared" si="268"/>
        <v>UP</v>
      </c>
      <c r="K140" s="14">
        <v>2036</v>
      </c>
      <c r="L140" s="14" t="str">
        <f t="shared" si="170"/>
        <v>ELCGAS00</v>
      </c>
      <c r="M140">
        <f t="shared" ref="M140:M203" si="269">W140/AJ140</f>
        <v>792.582486411087</v>
      </c>
      <c r="N140">
        <f t="shared" ref="N140:N203" si="270">X140/AK140</f>
        <v>88.8060843296437</v>
      </c>
      <c r="O140">
        <f t="shared" ref="O140:O203" si="271">Y140/AL140</f>
        <v>100.661984881209</v>
      </c>
      <c r="P140">
        <f t="shared" ref="P140:P203" si="272">Z140/AM140</f>
        <v>0.0457028458423325</v>
      </c>
      <c r="Q140">
        <f t="shared" ref="Q140:Q203" si="273">AA140/AN140</f>
        <v>134.935846652268</v>
      </c>
      <c r="R140">
        <f t="shared" ref="R140:R203" si="274">AB140/AO140</f>
        <v>0</v>
      </c>
      <c r="S140">
        <f t="shared" ref="S140:S203" si="275">AC140/AP140</f>
        <v>50.5826274956353</v>
      </c>
      <c r="W140" s="19">
        <v>317.032994564435</v>
      </c>
      <c r="X140" s="19">
        <v>35.5224337318575</v>
      </c>
      <c r="Y140" s="19">
        <v>40.2647939524838</v>
      </c>
      <c r="Z140" s="19">
        <v>0.018281138336933</v>
      </c>
      <c r="AA140" s="19">
        <v>53.9743386609071</v>
      </c>
      <c r="AB140" s="14">
        <v>0</v>
      </c>
      <c r="AC140" s="19">
        <v>20.2330509982541</v>
      </c>
      <c r="AJ140">
        <f t="shared" ref="AJ140:AP140" si="276">AJ132</f>
        <v>0.4</v>
      </c>
      <c r="AK140">
        <f t="shared" si="276"/>
        <v>0.4</v>
      </c>
      <c r="AL140">
        <f t="shared" si="276"/>
        <v>0.4</v>
      </c>
      <c r="AM140">
        <f t="shared" si="276"/>
        <v>0.4</v>
      </c>
      <c r="AN140">
        <f t="shared" si="276"/>
        <v>0.4</v>
      </c>
      <c r="AO140">
        <f t="shared" si="276"/>
        <v>0.4</v>
      </c>
      <c r="AP140">
        <f t="shared" si="276"/>
        <v>0.4</v>
      </c>
    </row>
    <row r="141" spans="7:42">
      <c r="G141" s="15"/>
      <c r="H141" t="str">
        <f t="shared" ref="H141:I141" si="277">H140</f>
        <v>ACT_BND</v>
      </c>
      <c r="I141" t="str">
        <f t="shared" si="277"/>
        <v>UP</v>
      </c>
      <c r="K141" s="14">
        <v>2036</v>
      </c>
      <c r="L141" s="14" t="str">
        <f t="shared" si="170"/>
        <v>ELCHFO00</v>
      </c>
      <c r="M141">
        <f t="shared" si="269"/>
        <v>0</v>
      </c>
      <c r="N141">
        <f t="shared" si="270"/>
        <v>0.40293067386609</v>
      </c>
      <c r="O141">
        <f t="shared" si="271"/>
        <v>0</v>
      </c>
      <c r="P141">
        <f t="shared" si="272"/>
        <v>0.00223842092632589</v>
      </c>
      <c r="Q141">
        <f t="shared" si="273"/>
        <v>0</v>
      </c>
      <c r="R141">
        <f t="shared" si="274"/>
        <v>3.84708423326133</v>
      </c>
      <c r="S141">
        <f t="shared" si="275"/>
        <v>0.00268476576673866</v>
      </c>
      <c r="W141" s="14">
        <v>0</v>
      </c>
      <c r="X141" s="19">
        <v>0.120879202159827</v>
      </c>
      <c r="Y141" s="14">
        <v>0</v>
      </c>
      <c r="Z141" s="19">
        <v>0.000671526277897768</v>
      </c>
      <c r="AA141" s="14">
        <v>0</v>
      </c>
      <c r="AB141" s="19">
        <v>1.1541252699784</v>
      </c>
      <c r="AC141" s="19">
        <v>0.000805429730021598</v>
      </c>
      <c r="AJ141">
        <f t="shared" ref="AJ141:AP141" si="278">AJ133</f>
        <v>0.3</v>
      </c>
      <c r="AK141">
        <f t="shared" si="278"/>
        <v>0.3</v>
      </c>
      <c r="AL141">
        <f t="shared" si="278"/>
        <v>0.3</v>
      </c>
      <c r="AM141">
        <f t="shared" si="278"/>
        <v>0.3</v>
      </c>
      <c r="AN141">
        <f t="shared" si="278"/>
        <v>0.3</v>
      </c>
      <c r="AO141">
        <f t="shared" si="278"/>
        <v>0.3</v>
      </c>
      <c r="AP141">
        <f t="shared" si="278"/>
        <v>0.3</v>
      </c>
    </row>
    <row r="142" spans="7:42">
      <c r="G142" s="15"/>
      <c r="H142" t="str">
        <f t="shared" ref="H142:I142" si="279">H141</f>
        <v>ACT_BND</v>
      </c>
      <c r="I142" t="str">
        <f t="shared" si="279"/>
        <v>UP</v>
      </c>
      <c r="K142" s="14">
        <v>2036</v>
      </c>
      <c r="L142" s="14" t="str">
        <f t="shared" si="170"/>
        <v>ELCHYD00</v>
      </c>
      <c r="M142">
        <f t="shared" si="269"/>
        <v>6.12721077241656</v>
      </c>
      <c r="N142">
        <f t="shared" si="270"/>
        <v>240.410082049683</v>
      </c>
      <c r="O142">
        <f t="shared" si="271"/>
        <v>15.6225355740613</v>
      </c>
      <c r="P142">
        <f t="shared" si="272"/>
        <v>135.711881870069</v>
      </c>
      <c r="Q142">
        <f t="shared" si="273"/>
        <v>139.558171531844</v>
      </c>
      <c r="R142">
        <f t="shared" si="274"/>
        <v>911.22339219048</v>
      </c>
      <c r="S142">
        <f t="shared" si="275"/>
        <v>181.217412188551</v>
      </c>
      <c r="W142" s="19">
        <v>5.94339444924406</v>
      </c>
      <c r="X142" s="19">
        <v>233.197779588193</v>
      </c>
      <c r="Y142" s="19">
        <v>15.1538595068395</v>
      </c>
      <c r="Z142" s="19">
        <v>131.640525413967</v>
      </c>
      <c r="AA142" s="19">
        <v>135.371426385889</v>
      </c>
      <c r="AB142" s="19">
        <v>883.886690424766</v>
      </c>
      <c r="AC142" s="19">
        <v>175.780889822894</v>
      </c>
      <c r="AJ142">
        <f t="shared" ref="AJ142:AP142" si="280">AJ134</f>
        <v>0.97</v>
      </c>
      <c r="AK142">
        <f t="shared" si="280"/>
        <v>0.97</v>
      </c>
      <c r="AL142">
        <f t="shared" si="280"/>
        <v>0.97</v>
      </c>
      <c r="AM142">
        <f t="shared" si="280"/>
        <v>0.97</v>
      </c>
      <c r="AN142">
        <f t="shared" si="280"/>
        <v>0.97</v>
      </c>
      <c r="AO142">
        <f t="shared" si="280"/>
        <v>0.97</v>
      </c>
      <c r="AP142">
        <f t="shared" si="280"/>
        <v>0.97</v>
      </c>
    </row>
    <row r="143" spans="7:42">
      <c r="G143" s="15"/>
      <c r="H143" t="str">
        <f t="shared" ref="H143:I143" si="281">H142</f>
        <v>ACT_BND</v>
      </c>
      <c r="I143" t="str">
        <f t="shared" si="281"/>
        <v>UP</v>
      </c>
      <c r="K143" s="14">
        <v>2036</v>
      </c>
      <c r="L143" s="14" t="str">
        <f t="shared" si="170"/>
        <v>ENCAN01_SMR</v>
      </c>
      <c r="M143">
        <f t="shared" si="269"/>
        <v>0</v>
      </c>
      <c r="N143">
        <f t="shared" si="270"/>
        <v>0</v>
      </c>
      <c r="O143">
        <f t="shared" si="271"/>
        <v>0</v>
      </c>
      <c r="P143">
        <f t="shared" si="272"/>
        <v>0</v>
      </c>
      <c r="Q143">
        <v>134.81501612815</v>
      </c>
      <c r="R143">
        <f t="shared" si="274"/>
        <v>0</v>
      </c>
      <c r="S143">
        <v>9.7331296681066</v>
      </c>
      <c r="U143" s="18">
        <v>243.09976</v>
      </c>
      <c r="V143" s="18">
        <v>13.34142</v>
      </c>
      <c r="W143" s="14">
        <v>0</v>
      </c>
      <c r="X143" s="14">
        <v>0</v>
      </c>
      <c r="Y143" s="14">
        <v>0</v>
      </c>
      <c r="Z143" s="14">
        <v>0</v>
      </c>
      <c r="AA143" s="19">
        <v>304.98484812815</v>
      </c>
      <c r="AB143" s="14">
        <v>0</v>
      </c>
      <c r="AC143" s="19">
        <v>19.0721236681066</v>
      </c>
      <c r="AJ143">
        <f t="shared" ref="AJ143:AP143" si="282">AJ135</f>
        <v>1</v>
      </c>
      <c r="AK143">
        <f t="shared" si="282"/>
        <v>1</v>
      </c>
      <c r="AL143">
        <f t="shared" si="282"/>
        <v>1</v>
      </c>
      <c r="AM143">
        <f t="shared" si="282"/>
        <v>1</v>
      </c>
      <c r="AN143">
        <f t="shared" si="282"/>
        <v>1</v>
      </c>
      <c r="AO143">
        <f t="shared" si="282"/>
        <v>1</v>
      </c>
      <c r="AP143">
        <f t="shared" si="282"/>
        <v>1</v>
      </c>
    </row>
    <row r="144" spans="7:42">
      <c r="G144" s="15"/>
      <c r="H144" t="str">
        <f t="shared" ref="H144:I144" si="283">H143</f>
        <v>ACT_BND</v>
      </c>
      <c r="I144" t="str">
        <f t="shared" si="283"/>
        <v>UP</v>
      </c>
      <c r="K144" s="14">
        <v>2036</v>
      </c>
      <c r="L144" s="14" t="str">
        <f t="shared" si="170"/>
        <v>ELCSOL00</v>
      </c>
      <c r="M144">
        <f t="shared" si="269"/>
        <v>26.5827286465083</v>
      </c>
      <c r="N144">
        <f t="shared" si="270"/>
        <v>25.86721446446</v>
      </c>
      <c r="O144">
        <f t="shared" si="271"/>
        <v>8.73626924046076</v>
      </c>
      <c r="P144">
        <f t="shared" si="272"/>
        <v>0.175202329769618</v>
      </c>
      <c r="Q144">
        <f t="shared" si="273"/>
        <v>31.3654559107271</v>
      </c>
      <c r="R144">
        <f t="shared" si="274"/>
        <v>0.756602744780418</v>
      </c>
      <c r="S144">
        <f t="shared" si="275"/>
        <v>0.321625493826494</v>
      </c>
      <c r="W144" s="19">
        <v>26.5827286465083</v>
      </c>
      <c r="X144" s="14">
        <v>25.86721446446</v>
      </c>
      <c r="Y144" s="19">
        <v>8.73626924046076</v>
      </c>
      <c r="Z144" s="19">
        <v>0.175202329769618</v>
      </c>
      <c r="AA144" s="19">
        <v>31.3654559107271</v>
      </c>
      <c r="AB144" s="19">
        <v>0.756602744780418</v>
      </c>
      <c r="AC144" s="19">
        <v>0.321625493826494</v>
      </c>
      <c r="AJ144">
        <f t="shared" ref="AJ144:AP144" si="284">AJ136</f>
        <v>1</v>
      </c>
      <c r="AK144">
        <f t="shared" si="284"/>
        <v>1</v>
      </c>
      <c r="AL144">
        <f t="shared" si="284"/>
        <v>1</v>
      </c>
      <c r="AM144">
        <f t="shared" si="284"/>
        <v>1</v>
      </c>
      <c r="AN144">
        <f t="shared" si="284"/>
        <v>1</v>
      </c>
      <c r="AO144">
        <f t="shared" si="284"/>
        <v>1</v>
      </c>
      <c r="AP144">
        <f t="shared" si="284"/>
        <v>1</v>
      </c>
    </row>
    <row r="145" spans="7:42">
      <c r="G145" s="15"/>
      <c r="H145" t="str">
        <f t="shared" ref="H145:I145" si="285">H144</f>
        <v>ACT_BND</v>
      </c>
      <c r="I145" t="str">
        <f t="shared" si="285"/>
        <v>UP</v>
      </c>
      <c r="K145" s="14">
        <v>2036</v>
      </c>
      <c r="L145" s="14" t="str">
        <f t="shared" si="170"/>
        <v>ELCWIN00</v>
      </c>
      <c r="M145">
        <f t="shared" si="269"/>
        <v>51.0223427645788</v>
      </c>
      <c r="N145">
        <f t="shared" si="270"/>
        <v>28.3067941791937</v>
      </c>
      <c r="O145">
        <f t="shared" si="271"/>
        <v>45.222623650108</v>
      </c>
      <c r="P145">
        <f t="shared" si="272"/>
        <v>13.634245161987</v>
      </c>
      <c r="Q145">
        <f t="shared" si="273"/>
        <v>143.26077487401</v>
      </c>
      <c r="R145">
        <f t="shared" si="274"/>
        <v>107.760386573074</v>
      </c>
      <c r="S145">
        <f t="shared" si="275"/>
        <v>48.0341063603312</v>
      </c>
      <c r="W145" s="19">
        <v>51.0223427645788</v>
      </c>
      <c r="X145" s="19">
        <v>28.3067941791937</v>
      </c>
      <c r="Y145" s="19">
        <v>45.222623650108</v>
      </c>
      <c r="Z145" s="19">
        <v>13.634245161987</v>
      </c>
      <c r="AA145" s="19">
        <v>143.26077487401</v>
      </c>
      <c r="AB145" s="19">
        <v>107.760386573074</v>
      </c>
      <c r="AC145" s="19">
        <v>48.0341063603312</v>
      </c>
      <c r="AJ145">
        <f t="shared" ref="AJ145:AP145" si="286">AJ137</f>
        <v>1</v>
      </c>
      <c r="AK145">
        <f t="shared" si="286"/>
        <v>1</v>
      </c>
      <c r="AL145">
        <f t="shared" si="286"/>
        <v>1</v>
      </c>
      <c r="AM145">
        <f t="shared" si="286"/>
        <v>1</v>
      </c>
      <c r="AN145">
        <f t="shared" si="286"/>
        <v>1</v>
      </c>
      <c r="AO145">
        <f t="shared" si="286"/>
        <v>1</v>
      </c>
      <c r="AP145">
        <f t="shared" si="286"/>
        <v>1</v>
      </c>
    </row>
    <row r="146" spans="7:42">
      <c r="G146" s="15"/>
      <c r="H146" t="str">
        <f t="shared" ref="H146:I146" si="287">H145</f>
        <v>ACT_BND</v>
      </c>
      <c r="I146" t="str">
        <f t="shared" si="287"/>
        <v>UP</v>
      </c>
      <c r="K146" s="14">
        <v>2036</v>
      </c>
      <c r="L146" s="14" t="str">
        <f t="shared" si="170"/>
        <v>ELCWOO00</v>
      </c>
      <c r="M146">
        <f t="shared" si="269"/>
        <v>10.6606064280572</v>
      </c>
      <c r="N146">
        <f t="shared" si="270"/>
        <v>26.914313695053</v>
      </c>
      <c r="O146">
        <f t="shared" si="271"/>
        <v>2.87639285714286</v>
      </c>
      <c r="P146">
        <f t="shared" si="272"/>
        <v>7.02820999691454</v>
      </c>
      <c r="Q146">
        <f t="shared" si="273"/>
        <v>19.5432293942199</v>
      </c>
      <c r="R146">
        <f t="shared" si="274"/>
        <v>113.270774966574</v>
      </c>
      <c r="S146">
        <f t="shared" si="275"/>
        <v>5.04594356577189</v>
      </c>
      <c r="W146" s="19">
        <v>3.73121224982001</v>
      </c>
      <c r="X146" s="19">
        <v>9.42000979326854</v>
      </c>
      <c r="Y146" s="14">
        <v>1.0067375</v>
      </c>
      <c r="Z146" s="19">
        <v>2.45987349892009</v>
      </c>
      <c r="AA146" s="19">
        <v>6.84013028797696</v>
      </c>
      <c r="AB146" s="19">
        <v>39.6447712383009</v>
      </c>
      <c r="AC146" s="19">
        <v>1.76608024802016</v>
      </c>
      <c r="AJ146">
        <f t="shared" ref="AJ146:AP146" si="288">AJ138</f>
        <v>0.35</v>
      </c>
      <c r="AK146">
        <f t="shared" si="288"/>
        <v>0.35</v>
      </c>
      <c r="AL146">
        <f t="shared" si="288"/>
        <v>0.35</v>
      </c>
      <c r="AM146">
        <f t="shared" si="288"/>
        <v>0.35</v>
      </c>
      <c r="AN146">
        <f t="shared" si="288"/>
        <v>0.35</v>
      </c>
      <c r="AO146">
        <f t="shared" si="288"/>
        <v>0.35</v>
      </c>
      <c r="AP146">
        <f t="shared" si="288"/>
        <v>0.35</v>
      </c>
    </row>
    <row r="147" spans="7:42">
      <c r="G147" s="15"/>
      <c r="H147" t="str">
        <f t="shared" ref="H147:I147" si="289">H146</f>
        <v>ACT_BND</v>
      </c>
      <c r="I147" t="str">
        <f t="shared" si="289"/>
        <v>UP</v>
      </c>
      <c r="K147" s="14">
        <v>2037</v>
      </c>
      <c r="L147" s="14" t="str">
        <f t="shared" si="170"/>
        <v>ELCCOH00</v>
      </c>
      <c r="M147">
        <f t="shared" si="269"/>
        <v>0</v>
      </c>
      <c r="N147">
        <f t="shared" si="270"/>
        <v>0</v>
      </c>
      <c r="O147">
        <f t="shared" si="271"/>
        <v>5.89281857451405</v>
      </c>
      <c r="P147">
        <f t="shared" si="272"/>
        <v>0</v>
      </c>
      <c r="Q147">
        <f t="shared" si="273"/>
        <v>0</v>
      </c>
      <c r="R147">
        <f t="shared" si="274"/>
        <v>0</v>
      </c>
      <c r="S147">
        <f t="shared" si="275"/>
        <v>0</v>
      </c>
      <c r="W147" s="14">
        <v>0</v>
      </c>
      <c r="X147" s="14">
        <v>0</v>
      </c>
      <c r="Y147" s="19">
        <v>2.35712742980562</v>
      </c>
      <c r="Z147" s="14">
        <v>0</v>
      </c>
      <c r="AA147" s="14">
        <v>0</v>
      </c>
      <c r="AB147" s="14">
        <v>0</v>
      </c>
      <c r="AC147" s="14">
        <v>0</v>
      </c>
      <c r="AJ147">
        <f t="shared" ref="AJ147:AP147" si="290">AJ139</f>
        <v>0.4</v>
      </c>
      <c r="AK147">
        <f t="shared" si="290"/>
        <v>0.4</v>
      </c>
      <c r="AL147">
        <f t="shared" si="290"/>
        <v>0.4</v>
      </c>
      <c r="AM147">
        <f t="shared" si="290"/>
        <v>0.4</v>
      </c>
      <c r="AN147">
        <f t="shared" si="290"/>
        <v>0.4</v>
      </c>
      <c r="AO147">
        <f t="shared" si="290"/>
        <v>0.4</v>
      </c>
      <c r="AP147">
        <f t="shared" si="290"/>
        <v>0.4</v>
      </c>
    </row>
    <row r="148" spans="7:42">
      <c r="G148" s="15"/>
      <c r="H148" t="str">
        <f t="shared" ref="H148:I148" si="291">H147</f>
        <v>ACT_BND</v>
      </c>
      <c r="I148" t="str">
        <f t="shared" si="291"/>
        <v>UP</v>
      </c>
      <c r="K148" s="14">
        <v>2037</v>
      </c>
      <c r="L148" s="14" t="str">
        <f t="shared" si="170"/>
        <v>ELCGAS00</v>
      </c>
      <c r="M148">
        <f t="shared" si="269"/>
        <v>796.154452033837</v>
      </c>
      <c r="N148">
        <f t="shared" si="270"/>
        <v>88.7160604779518</v>
      </c>
      <c r="O148">
        <f t="shared" si="271"/>
        <v>94.3913942584592</v>
      </c>
      <c r="P148">
        <f t="shared" si="272"/>
        <v>0.035171528212743</v>
      </c>
      <c r="Q148">
        <f t="shared" si="273"/>
        <v>130.523009179266</v>
      </c>
      <c r="R148">
        <f t="shared" si="274"/>
        <v>0</v>
      </c>
      <c r="S148">
        <f t="shared" si="275"/>
        <v>49.4513233061825</v>
      </c>
      <c r="W148" s="19">
        <v>318.461780813535</v>
      </c>
      <c r="X148" s="19">
        <v>35.4864241911807</v>
      </c>
      <c r="Y148" s="19">
        <v>37.7565577033837</v>
      </c>
      <c r="Z148" s="19">
        <v>0.0140686112850972</v>
      </c>
      <c r="AA148" s="19">
        <v>52.2092036717063</v>
      </c>
      <c r="AB148" s="14">
        <v>0</v>
      </c>
      <c r="AC148" s="19">
        <v>19.780529322473</v>
      </c>
      <c r="AJ148">
        <f t="shared" ref="AJ148:AP148" si="292">AJ140</f>
        <v>0.4</v>
      </c>
      <c r="AK148">
        <f t="shared" si="292"/>
        <v>0.4</v>
      </c>
      <c r="AL148">
        <f t="shared" si="292"/>
        <v>0.4</v>
      </c>
      <c r="AM148">
        <f t="shared" si="292"/>
        <v>0.4</v>
      </c>
      <c r="AN148">
        <f t="shared" si="292"/>
        <v>0.4</v>
      </c>
      <c r="AO148">
        <f t="shared" si="292"/>
        <v>0.4</v>
      </c>
      <c r="AP148">
        <f t="shared" si="292"/>
        <v>0.4</v>
      </c>
    </row>
    <row r="149" spans="7:42">
      <c r="G149" s="15"/>
      <c r="H149" t="str">
        <f t="shared" ref="H149:I149" si="293">H148</f>
        <v>ACT_BND</v>
      </c>
      <c r="I149" t="str">
        <f t="shared" si="293"/>
        <v>UP</v>
      </c>
      <c r="K149" s="14">
        <v>2037</v>
      </c>
      <c r="L149" s="14" t="str">
        <f t="shared" si="170"/>
        <v>ELCHFO00</v>
      </c>
      <c r="M149">
        <f t="shared" si="269"/>
        <v>0</v>
      </c>
      <c r="N149">
        <f t="shared" si="270"/>
        <v>0.399685038156947</v>
      </c>
      <c r="O149">
        <f t="shared" si="271"/>
        <v>0</v>
      </c>
      <c r="P149">
        <f t="shared" si="272"/>
        <v>0.00223842092632589</v>
      </c>
      <c r="Q149">
        <f t="shared" si="273"/>
        <v>0</v>
      </c>
      <c r="R149">
        <f t="shared" si="274"/>
        <v>3.84708423326133</v>
      </c>
      <c r="S149">
        <f t="shared" si="275"/>
        <v>0.004796617062635</v>
      </c>
      <c r="W149" s="14">
        <v>0</v>
      </c>
      <c r="X149" s="19">
        <v>0.119905511447084</v>
      </c>
      <c r="Y149" s="14">
        <v>0</v>
      </c>
      <c r="Z149" s="19">
        <v>0.000671526277897768</v>
      </c>
      <c r="AA149" s="14">
        <v>0</v>
      </c>
      <c r="AB149" s="19">
        <v>1.1541252699784</v>
      </c>
      <c r="AC149" s="19">
        <v>0.0014389851187905</v>
      </c>
      <c r="AJ149">
        <f t="shared" ref="AJ149:AP149" si="294">AJ141</f>
        <v>0.3</v>
      </c>
      <c r="AK149">
        <f t="shared" si="294"/>
        <v>0.3</v>
      </c>
      <c r="AL149">
        <f t="shared" si="294"/>
        <v>0.3</v>
      </c>
      <c r="AM149">
        <f t="shared" si="294"/>
        <v>0.3</v>
      </c>
      <c r="AN149">
        <f t="shared" si="294"/>
        <v>0.3</v>
      </c>
      <c r="AO149">
        <f t="shared" si="294"/>
        <v>0.3</v>
      </c>
      <c r="AP149">
        <f t="shared" si="294"/>
        <v>0.3</v>
      </c>
    </row>
    <row r="150" spans="7:42">
      <c r="G150" s="15"/>
      <c r="H150" t="str">
        <f t="shared" ref="H150:I150" si="295">H149</f>
        <v>ACT_BND</v>
      </c>
      <c r="I150" t="str">
        <f t="shared" si="295"/>
        <v>UP</v>
      </c>
      <c r="K150" s="14">
        <v>2037</v>
      </c>
      <c r="L150" s="14" t="str">
        <f t="shared" si="170"/>
        <v>ELCHYD00</v>
      </c>
      <c r="M150">
        <f t="shared" si="269"/>
        <v>6.12721077241656</v>
      </c>
      <c r="N150">
        <f t="shared" si="270"/>
        <v>240.420592201242</v>
      </c>
      <c r="O150">
        <f t="shared" si="271"/>
        <v>15.6851913451047</v>
      </c>
      <c r="P150">
        <f t="shared" si="272"/>
        <v>135.13786106596</v>
      </c>
      <c r="Q150">
        <f t="shared" si="273"/>
        <v>139.1038941462</v>
      </c>
      <c r="R150">
        <f t="shared" si="274"/>
        <v>912.558174315127</v>
      </c>
      <c r="S150">
        <f t="shared" si="275"/>
        <v>181.118634825173</v>
      </c>
      <c r="W150" s="19">
        <v>5.94339444924406</v>
      </c>
      <c r="X150" s="19">
        <v>233.207974435205</v>
      </c>
      <c r="Y150" s="19">
        <v>15.2146356047516</v>
      </c>
      <c r="Z150" s="19">
        <v>131.083725233981</v>
      </c>
      <c r="AA150" s="19">
        <v>134.930777321814</v>
      </c>
      <c r="AB150" s="19">
        <v>885.181429085673</v>
      </c>
      <c r="AC150" s="19">
        <v>175.685075780418</v>
      </c>
      <c r="AJ150">
        <f t="shared" ref="AJ150:AP150" si="296">AJ142</f>
        <v>0.97</v>
      </c>
      <c r="AK150">
        <f t="shared" si="296"/>
        <v>0.97</v>
      </c>
      <c r="AL150">
        <f t="shared" si="296"/>
        <v>0.97</v>
      </c>
      <c r="AM150">
        <f t="shared" si="296"/>
        <v>0.97</v>
      </c>
      <c r="AN150">
        <f t="shared" si="296"/>
        <v>0.97</v>
      </c>
      <c r="AO150">
        <f t="shared" si="296"/>
        <v>0.97</v>
      </c>
      <c r="AP150">
        <f t="shared" si="296"/>
        <v>0.97</v>
      </c>
    </row>
    <row r="151" spans="7:42">
      <c r="G151" s="15"/>
      <c r="H151" t="str">
        <f t="shared" ref="H151:I151" si="297">H150</f>
        <v>ACT_BND</v>
      </c>
      <c r="I151" t="str">
        <f t="shared" si="297"/>
        <v>UP</v>
      </c>
      <c r="K151" s="14">
        <v>2037</v>
      </c>
      <c r="L151" s="14" t="str">
        <f t="shared" si="170"/>
        <v>ENCAN01_SMR</v>
      </c>
      <c r="M151">
        <f t="shared" si="269"/>
        <v>0</v>
      </c>
      <c r="N151">
        <f t="shared" si="270"/>
        <v>0</v>
      </c>
      <c r="O151">
        <f t="shared" si="271"/>
        <v>0</v>
      </c>
      <c r="P151">
        <f t="shared" si="272"/>
        <v>0</v>
      </c>
      <c r="Q151">
        <v>140.842004933045</v>
      </c>
      <c r="R151">
        <f t="shared" si="274"/>
        <v>0</v>
      </c>
      <c r="S151">
        <v>10.037699612491</v>
      </c>
      <c r="U151" s="18">
        <v>232.97476</v>
      </c>
      <c r="V151" s="18">
        <v>12.7855275</v>
      </c>
      <c r="W151" s="14">
        <v>0</v>
      </c>
      <c r="X151" s="14">
        <v>0</v>
      </c>
      <c r="Y151" s="14">
        <v>0</v>
      </c>
      <c r="Z151" s="14">
        <v>0</v>
      </c>
      <c r="AA151" s="19">
        <v>303.924336933045</v>
      </c>
      <c r="AB151" s="14">
        <v>0</v>
      </c>
      <c r="AC151" s="19">
        <v>18.987568862491</v>
      </c>
      <c r="AJ151">
        <f t="shared" ref="AJ151:AP151" si="298">AJ143</f>
        <v>1</v>
      </c>
      <c r="AK151">
        <f t="shared" si="298"/>
        <v>1</v>
      </c>
      <c r="AL151">
        <f t="shared" si="298"/>
        <v>1</v>
      </c>
      <c r="AM151">
        <f t="shared" si="298"/>
        <v>1</v>
      </c>
      <c r="AN151">
        <f t="shared" si="298"/>
        <v>1</v>
      </c>
      <c r="AO151">
        <f t="shared" si="298"/>
        <v>1</v>
      </c>
      <c r="AP151">
        <f t="shared" si="298"/>
        <v>1</v>
      </c>
    </row>
    <row r="152" spans="7:42">
      <c r="G152" s="15"/>
      <c r="H152" t="str">
        <f t="shared" ref="H152:I152" si="299">H151</f>
        <v>ACT_BND</v>
      </c>
      <c r="I152" t="str">
        <f t="shared" si="299"/>
        <v>UP</v>
      </c>
      <c r="K152" s="14">
        <v>2037</v>
      </c>
      <c r="L152" s="14" t="str">
        <f t="shared" si="170"/>
        <v>ELCSOL00</v>
      </c>
      <c r="M152">
        <f t="shared" si="269"/>
        <v>26.8547256299496</v>
      </c>
      <c r="N152">
        <f t="shared" si="270"/>
        <v>26.5201172930094</v>
      </c>
      <c r="O152">
        <f t="shared" si="271"/>
        <v>11.2002481209503</v>
      </c>
      <c r="P152">
        <f t="shared" si="272"/>
        <v>0.180571222462203</v>
      </c>
      <c r="Q152">
        <f t="shared" si="273"/>
        <v>31.3692193700504</v>
      </c>
      <c r="R152">
        <f t="shared" si="274"/>
        <v>0.830022237580994</v>
      </c>
      <c r="S152">
        <f t="shared" si="275"/>
        <v>0.328592815687545</v>
      </c>
      <c r="W152" s="19">
        <v>26.8547256299496</v>
      </c>
      <c r="X152" s="19">
        <v>26.5201172930094</v>
      </c>
      <c r="Y152" s="19">
        <v>11.2002481209503</v>
      </c>
      <c r="Z152" s="19">
        <v>0.180571222462203</v>
      </c>
      <c r="AA152" s="19">
        <v>31.3692193700504</v>
      </c>
      <c r="AB152" s="19">
        <v>0.830022237580994</v>
      </c>
      <c r="AC152" s="19">
        <v>0.328592815687545</v>
      </c>
      <c r="AJ152">
        <f t="shared" ref="AJ152:AP152" si="300">AJ144</f>
        <v>1</v>
      </c>
      <c r="AK152">
        <f t="shared" si="300"/>
        <v>1</v>
      </c>
      <c r="AL152">
        <f t="shared" si="300"/>
        <v>1</v>
      </c>
      <c r="AM152">
        <f t="shared" si="300"/>
        <v>1</v>
      </c>
      <c r="AN152">
        <f t="shared" si="300"/>
        <v>1</v>
      </c>
      <c r="AO152">
        <f t="shared" si="300"/>
        <v>1</v>
      </c>
      <c r="AP152">
        <f t="shared" si="300"/>
        <v>1</v>
      </c>
    </row>
    <row r="153" spans="7:42">
      <c r="G153" s="15"/>
      <c r="H153" t="str">
        <f t="shared" ref="H153:I153" si="301">H152</f>
        <v>ACT_BND</v>
      </c>
      <c r="I153" t="str">
        <f t="shared" si="301"/>
        <v>UP</v>
      </c>
      <c r="K153" s="14">
        <v>2037</v>
      </c>
      <c r="L153" s="14" t="str">
        <f t="shared" si="170"/>
        <v>ELCWIN00</v>
      </c>
      <c r="M153">
        <f t="shared" si="269"/>
        <v>51.0223427645788</v>
      </c>
      <c r="N153">
        <f t="shared" si="270"/>
        <v>35.1760728258819</v>
      </c>
      <c r="O153">
        <f t="shared" si="271"/>
        <v>46.4965681425486</v>
      </c>
      <c r="P153">
        <f t="shared" si="272"/>
        <v>14.7549817098632</v>
      </c>
      <c r="Q153">
        <f t="shared" si="273"/>
        <v>164.150005039597</v>
      </c>
      <c r="R153">
        <f t="shared" si="274"/>
        <v>110.238603095752</v>
      </c>
      <c r="S153">
        <f t="shared" si="275"/>
        <v>52.1199767023038</v>
      </c>
      <c r="W153" s="19">
        <v>51.0223427645788</v>
      </c>
      <c r="X153" s="19">
        <v>35.1760728258819</v>
      </c>
      <c r="Y153" s="19">
        <v>46.4965681425486</v>
      </c>
      <c r="Z153" s="19">
        <v>14.7549817098632</v>
      </c>
      <c r="AA153" s="19">
        <v>164.150005039597</v>
      </c>
      <c r="AB153" s="19">
        <v>110.238603095752</v>
      </c>
      <c r="AC153" s="19">
        <v>52.1199767023038</v>
      </c>
      <c r="AJ153">
        <f t="shared" ref="AJ153:AP153" si="302">AJ145</f>
        <v>1</v>
      </c>
      <c r="AK153">
        <f t="shared" si="302"/>
        <v>1</v>
      </c>
      <c r="AL153">
        <f t="shared" si="302"/>
        <v>1</v>
      </c>
      <c r="AM153">
        <f t="shared" si="302"/>
        <v>1</v>
      </c>
      <c r="AN153">
        <f t="shared" si="302"/>
        <v>1</v>
      </c>
      <c r="AO153">
        <f t="shared" si="302"/>
        <v>1</v>
      </c>
      <c r="AP153">
        <f t="shared" si="302"/>
        <v>1</v>
      </c>
    </row>
    <row r="154" spans="7:42">
      <c r="G154" s="15"/>
      <c r="H154" t="str">
        <f t="shared" ref="H154:I154" si="303">H153</f>
        <v>ACT_BND</v>
      </c>
      <c r="I154" t="str">
        <f t="shared" si="303"/>
        <v>UP</v>
      </c>
      <c r="K154" s="14">
        <v>2037</v>
      </c>
      <c r="L154" s="14" t="str">
        <f t="shared" si="170"/>
        <v>ELCWOO00</v>
      </c>
      <c r="M154">
        <f t="shared" si="269"/>
        <v>9.5326515828448</v>
      </c>
      <c r="N154">
        <f t="shared" si="270"/>
        <v>27.1164205201584</v>
      </c>
      <c r="O154">
        <f t="shared" si="271"/>
        <v>2.82768571017176</v>
      </c>
      <c r="P154">
        <f t="shared" si="272"/>
        <v>7.79273392574309</v>
      </c>
      <c r="Q154">
        <f t="shared" si="273"/>
        <v>19.4714500565669</v>
      </c>
      <c r="R154">
        <f t="shared" si="274"/>
        <v>123.348520004114</v>
      </c>
      <c r="S154">
        <f t="shared" si="275"/>
        <v>4.73337922040523</v>
      </c>
      <c r="W154" s="19">
        <v>3.33642805399568</v>
      </c>
      <c r="X154" s="19">
        <v>9.49074718205543</v>
      </c>
      <c r="Y154" s="19">
        <v>0.989689998560115</v>
      </c>
      <c r="Z154" s="19">
        <v>2.72745687401008</v>
      </c>
      <c r="AA154" s="19">
        <v>6.81500751979842</v>
      </c>
      <c r="AB154" s="19">
        <v>43.1719820014399</v>
      </c>
      <c r="AC154" s="19">
        <v>1.65668272714183</v>
      </c>
      <c r="AJ154">
        <f t="shared" ref="AJ154:AP154" si="304">AJ146</f>
        <v>0.35</v>
      </c>
      <c r="AK154">
        <f t="shared" si="304"/>
        <v>0.35</v>
      </c>
      <c r="AL154">
        <f t="shared" si="304"/>
        <v>0.35</v>
      </c>
      <c r="AM154">
        <f t="shared" si="304"/>
        <v>0.35</v>
      </c>
      <c r="AN154">
        <f t="shared" si="304"/>
        <v>0.35</v>
      </c>
      <c r="AO154">
        <f t="shared" si="304"/>
        <v>0.35</v>
      </c>
      <c r="AP154">
        <f t="shared" si="304"/>
        <v>0.35</v>
      </c>
    </row>
    <row r="155" spans="7:42">
      <c r="G155" s="15"/>
      <c r="H155" t="str">
        <f t="shared" ref="H155:I155" si="305">H154</f>
        <v>ACT_BND</v>
      </c>
      <c r="I155" t="str">
        <f t="shared" si="305"/>
        <v>UP</v>
      </c>
      <c r="K155" s="14">
        <v>2038</v>
      </c>
      <c r="L155" s="14" t="str">
        <f t="shared" ref="L155:L218" si="306">L147</f>
        <v>ELCCOH00</v>
      </c>
      <c r="M155">
        <f t="shared" si="269"/>
        <v>0</v>
      </c>
      <c r="N155">
        <f t="shared" si="270"/>
        <v>0</v>
      </c>
      <c r="O155">
        <f t="shared" si="271"/>
        <v>5.89281857451405</v>
      </c>
      <c r="P155">
        <f t="shared" si="272"/>
        <v>0</v>
      </c>
      <c r="Q155">
        <f t="shared" si="273"/>
        <v>0</v>
      </c>
      <c r="R155">
        <f t="shared" si="274"/>
        <v>0</v>
      </c>
      <c r="S155">
        <f t="shared" si="275"/>
        <v>0</v>
      </c>
      <c r="W155" s="14">
        <v>0</v>
      </c>
      <c r="X155" s="14">
        <v>0</v>
      </c>
      <c r="Y155" s="19">
        <v>2.35712742980562</v>
      </c>
      <c r="Z155" s="14">
        <v>0</v>
      </c>
      <c r="AA155" s="14">
        <v>0</v>
      </c>
      <c r="AB155" s="14">
        <v>0</v>
      </c>
      <c r="AC155" s="14">
        <v>0</v>
      </c>
      <c r="AJ155">
        <f t="shared" ref="AJ155:AP155" si="307">AJ147</f>
        <v>0.4</v>
      </c>
      <c r="AK155">
        <f t="shared" si="307"/>
        <v>0.4</v>
      </c>
      <c r="AL155">
        <f t="shared" si="307"/>
        <v>0.4</v>
      </c>
      <c r="AM155">
        <f t="shared" si="307"/>
        <v>0.4</v>
      </c>
      <c r="AN155">
        <f t="shared" si="307"/>
        <v>0.4</v>
      </c>
      <c r="AO155">
        <f t="shared" si="307"/>
        <v>0.4</v>
      </c>
      <c r="AP155">
        <f t="shared" si="307"/>
        <v>0.4</v>
      </c>
    </row>
    <row r="156" spans="7:42">
      <c r="G156" s="15"/>
      <c r="H156" t="str">
        <f t="shared" ref="H156:I156" si="308">H155</f>
        <v>ACT_BND</v>
      </c>
      <c r="I156" t="str">
        <f t="shared" si="308"/>
        <v>UP</v>
      </c>
      <c r="K156" s="14">
        <v>2038</v>
      </c>
      <c r="L156" s="14" t="str">
        <f t="shared" si="306"/>
        <v>ELCGAS00</v>
      </c>
      <c r="M156">
        <f t="shared" si="269"/>
        <v>801.233239200865</v>
      </c>
      <c r="N156">
        <f t="shared" si="270"/>
        <v>88.1777474092872</v>
      </c>
      <c r="O156">
        <f t="shared" si="271"/>
        <v>85.9905307685385</v>
      </c>
      <c r="P156">
        <f t="shared" si="272"/>
        <v>0</v>
      </c>
      <c r="Q156">
        <f t="shared" si="273"/>
        <v>129.512530237581</v>
      </c>
      <c r="R156">
        <f t="shared" si="274"/>
        <v>0</v>
      </c>
      <c r="S156">
        <f t="shared" si="275"/>
        <v>47.9291757940515</v>
      </c>
      <c r="W156" s="19">
        <v>320.493295680346</v>
      </c>
      <c r="X156" s="19">
        <v>35.2710989637149</v>
      </c>
      <c r="Y156" s="19">
        <v>34.3962123074154</v>
      </c>
      <c r="Z156" s="14">
        <v>0</v>
      </c>
      <c r="AA156" s="19">
        <v>51.8050120950324</v>
      </c>
      <c r="AB156" s="14">
        <v>0</v>
      </c>
      <c r="AC156" s="19">
        <v>19.1716703176206</v>
      </c>
      <c r="AJ156">
        <f t="shared" ref="AJ156:AP156" si="309">AJ148</f>
        <v>0.4</v>
      </c>
      <c r="AK156">
        <f t="shared" si="309"/>
        <v>0.4</v>
      </c>
      <c r="AL156">
        <f t="shared" si="309"/>
        <v>0.4</v>
      </c>
      <c r="AM156">
        <f t="shared" si="309"/>
        <v>0.4</v>
      </c>
      <c r="AN156">
        <f t="shared" si="309"/>
        <v>0.4</v>
      </c>
      <c r="AO156">
        <f t="shared" si="309"/>
        <v>0.4</v>
      </c>
      <c r="AP156">
        <f t="shared" si="309"/>
        <v>0.4</v>
      </c>
    </row>
    <row r="157" spans="7:42">
      <c r="G157" s="15"/>
      <c r="H157" t="str">
        <f t="shared" ref="H157:I157" si="310">H156</f>
        <v>ACT_BND</v>
      </c>
      <c r="I157" t="str">
        <f t="shared" si="310"/>
        <v>UP</v>
      </c>
      <c r="K157" s="14">
        <v>2038</v>
      </c>
      <c r="L157" s="14" t="str">
        <f t="shared" si="306"/>
        <v>ELCHFO00</v>
      </c>
      <c r="M157">
        <f t="shared" si="269"/>
        <v>0</v>
      </c>
      <c r="N157">
        <f t="shared" si="270"/>
        <v>0.399685038156947</v>
      </c>
      <c r="O157">
        <f t="shared" si="271"/>
        <v>0</v>
      </c>
      <c r="P157">
        <f t="shared" si="272"/>
        <v>0.00519268671706263</v>
      </c>
      <c r="Q157">
        <f t="shared" si="273"/>
        <v>0</v>
      </c>
      <c r="R157">
        <f t="shared" si="274"/>
        <v>3.84708423326133</v>
      </c>
      <c r="S157">
        <f t="shared" si="275"/>
        <v>0.0070074634989201</v>
      </c>
      <c r="W157" s="14">
        <v>0</v>
      </c>
      <c r="X157" s="19">
        <v>0.119905511447084</v>
      </c>
      <c r="Y157" s="14">
        <v>0</v>
      </c>
      <c r="Z157" s="19">
        <v>0.00155780601511879</v>
      </c>
      <c r="AA157" s="14">
        <v>0</v>
      </c>
      <c r="AB157" s="19">
        <v>1.1541252699784</v>
      </c>
      <c r="AC157" s="19">
        <v>0.00210223904967603</v>
      </c>
      <c r="AJ157">
        <f t="shared" ref="AJ157:AP157" si="311">AJ149</f>
        <v>0.3</v>
      </c>
      <c r="AK157">
        <f t="shared" si="311"/>
        <v>0.3</v>
      </c>
      <c r="AL157">
        <f t="shared" si="311"/>
        <v>0.3</v>
      </c>
      <c r="AM157">
        <f t="shared" si="311"/>
        <v>0.3</v>
      </c>
      <c r="AN157">
        <f t="shared" si="311"/>
        <v>0.3</v>
      </c>
      <c r="AO157">
        <f t="shared" si="311"/>
        <v>0.3</v>
      </c>
      <c r="AP157">
        <f t="shared" si="311"/>
        <v>0.3</v>
      </c>
    </row>
    <row r="158" spans="7:42">
      <c r="G158" s="15"/>
      <c r="H158" t="str">
        <f t="shared" ref="H158:I158" si="312">H157</f>
        <v>ACT_BND</v>
      </c>
      <c r="I158" t="str">
        <f t="shared" si="312"/>
        <v>UP</v>
      </c>
      <c r="K158" s="14">
        <v>2038</v>
      </c>
      <c r="L158" s="14" t="str">
        <f t="shared" si="306"/>
        <v>ELCHYD00</v>
      </c>
      <c r="M158">
        <f t="shared" si="269"/>
        <v>6.12721077241656</v>
      </c>
      <c r="N158">
        <f t="shared" si="270"/>
        <v>240.421560373108</v>
      </c>
      <c r="O158">
        <f t="shared" si="271"/>
        <v>15.636246955089</v>
      </c>
      <c r="P158">
        <f t="shared" si="272"/>
        <v>134.687504842911</v>
      </c>
      <c r="Q158">
        <f t="shared" si="273"/>
        <v>138.846098877038</v>
      </c>
      <c r="R158">
        <f t="shared" si="274"/>
        <v>913.987328642574</v>
      </c>
      <c r="S158">
        <f t="shared" si="275"/>
        <v>180.936021531102</v>
      </c>
      <c r="W158" s="19">
        <v>5.94339444924406</v>
      </c>
      <c r="X158" s="19">
        <v>233.208913561915</v>
      </c>
      <c r="Y158" s="19">
        <v>15.1671595464363</v>
      </c>
      <c r="Z158" s="19">
        <v>130.646879697624</v>
      </c>
      <c r="AA158" s="19">
        <v>134.680715910727</v>
      </c>
      <c r="AB158" s="19">
        <v>886.567708783297</v>
      </c>
      <c r="AC158" s="19">
        <v>175.507940885169</v>
      </c>
      <c r="AJ158">
        <f t="shared" ref="AJ158:AP158" si="313">AJ150</f>
        <v>0.97</v>
      </c>
      <c r="AK158">
        <f t="shared" si="313"/>
        <v>0.97</v>
      </c>
      <c r="AL158">
        <f t="shared" si="313"/>
        <v>0.97</v>
      </c>
      <c r="AM158">
        <f t="shared" si="313"/>
        <v>0.97</v>
      </c>
      <c r="AN158">
        <f t="shared" si="313"/>
        <v>0.97</v>
      </c>
      <c r="AO158">
        <f t="shared" si="313"/>
        <v>0.97</v>
      </c>
      <c r="AP158">
        <f t="shared" si="313"/>
        <v>0.97</v>
      </c>
    </row>
    <row r="159" spans="7:42">
      <c r="G159" s="15"/>
      <c r="H159" t="str">
        <f t="shared" ref="H159:I159" si="314">H158</f>
        <v>ACT_BND</v>
      </c>
      <c r="I159" t="str">
        <f t="shared" si="314"/>
        <v>UP</v>
      </c>
      <c r="K159" s="14">
        <v>2038</v>
      </c>
      <c r="L159" s="14" t="str">
        <f t="shared" si="306"/>
        <v>ENCAN01_SMR</v>
      </c>
      <c r="M159">
        <f t="shared" si="269"/>
        <v>0</v>
      </c>
      <c r="N159">
        <f t="shared" si="270"/>
        <v>0</v>
      </c>
      <c r="O159">
        <f t="shared" si="271"/>
        <v>0</v>
      </c>
      <c r="P159">
        <f t="shared" si="272"/>
        <v>0</v>
      </c>
      <c r="Q159">
        <v>147.082897661627</v>
      </c>
      <c r="R159">
        <f t="shared" si="274"/>
        <v>0</v>
      </c>
      <c r="S159">
        <v>10.3620877786177</v>
      </c>
      <c r="U159" s="18">
        <v>222.84976</v>
      </c>
      <c r="V159" s="18">
        <v>12.229635</v>
      </c>
      <c r="W159" s="14">
        <v>0</v>
      </c>
      <c r="X159" s="14">
        <v>0</v>
      </c>
      <c r="Y159" s="14">
        <v>0</v>
      </c>
      <c r="Z159" s="14">
        <v>0</v>
      </c>
      <c r="AA159" s="19">
        <v>303.077729661627</v>
      </c>
      <c r="AB159" s="14">
        <v>0</v>
      </c>
      <c r="AC159" s="19">
        <v>18.9228322786177</v>
      </c>
      <c r="AJ159">
        <f t="shared" ref="AJ159:AP159" si="315">AJ151</f>
        <v>1</v>
      </c>
      <c r="AK159">
        <f t="shared" si="315"/>
        <v>1</v>
      </c>
      <c r="AL159">
        <f t="shared" si="315"/>
        <v>1</v>
      </c>
      <c r="AM159">
        <f t="shared" si="315"/>
        <v>1</v>
      </c>
      <c r="AN159">
        <f t="shared" si="315"/>
        <v>1</v>
      </c>
      <c r="AO159">
        <f t="shared" si="315"/>
        <v>1</v>
      </c>
      <c r="AP159">
        <f t="shared" si="315"/>
        <v>1</v>
      </c>
    </row>
    <row r="160" spans="7:42">
      <c r="G160" s="15"/>
      <c r="H160" t="str">
        <f t="shared" ref="H160:I160" si="316">H159</f>
        <v>ACT_BND</v>
      </c>
      <c r="I160" t="str">
        <f t="shared" si="316"/>
        <v>UP</v>
      </c>
      <c r="K160" s="14">
        <v>2038</v>
      </c>
      <c r="L160" s="14" t="str">
        <f t="shared" si="306"/>
        <v>ELCSOL00</v>
      </c>
      <c r="M160">
        <f t="shared" si="269"/>
        <v>27.1267226133909</v>
      </c>
      <c r="N160">
        <f t="shared" si="270"/>
        <v>27.1730170513823</v>
      </c>
      <c r="O160">
        <f t="shared" si="271"/>
        <v>13.6612615550756</v>
      </c>
      <c r="P160">
        <f t="shared" si="272"/>
        <v>0.185940115154788</v>
      </c>
      <c r="Q160">
        <f t="shared" si="273"/>
        <v>31.3729828293736</v>
      </c>
      <c r="R160">
        <f t="shared" si="274"/>
        <v>0.903441730741541</v>
      </c>
      <c r="S160">
        <f t="shared" si="275"/>
        <v>0.335560137566595</v>
      </c>
      <c r="W160" s="19">
        <v>27.1267226133909</v>
      </c>
      <c r="X160" s="19">
        <v>27.1730170513823</v>
      </c>
      <c r="Y160" s="19">
        <v>13.6612615550756</v>
      </c>
      <c r="Z160" s="19">
        <v>0.185940115154788</v>
      </c>
      <c r="AA160" s="19">
        <v>31.3729828293736</v>
      </c>
      <c r="AB160" s="19">
        <v>0.903441730741541</v>
      </c>
      <c r="AC160" s="19">
        <v>0.335560137566595</v>
      </c>
      <c r="AJ160">
        <f t="shared" ref="AJ160:AP160" si="317">AJ152</f>
        <v>1</v>
      </c>
      <c r="AK160">
        <f t="shared" si="317"/>
        <v>1</v>
      </c>
      <c r="AL160">
        <f t="shared" si="317"/>
        <v>1</v>
      </c>
      <c r="AM160">
        <f t="shared" si="317"/>
        <v>1</v>
      </c>
      <c r="AN160">
        <f t="shared" si="317"/>
        <v>1</v>
      </c>
      <c r="AO160">
        <f t="shared" si="317"/>
        <v>1</v>
      </c>
      <c r="AP160">
        <f t="shared" si="317"/>
        <v>1</v>
      </c>
    </row>
    <row r="161" spans="7:42">
      <c r="G161" s="15"/>
      <c r="H161" t="str">
        <f t="shared" ref="H161:I161" si="318">H160</f>
        <v>ACT_BND</v>
      </c>
      <c r="I161" t="str">
        <f t="shared" si="318"/>
        <v>UP</v>
      </c>
      <c r="K161" s="14">
        <v>2038</v>
      </c>
      <c r="L161" s="14" t="str">
        <f t="shared" si="306"/>
        <v>ELCWIN00</v>
      </c>
      <c r="M161">
        <f t="shared" si="269"/>
        <v>51.0223427645788</v>
      </c>
      <c r="N161">
        <f t="shared" si="270"/>
        <v>42.0453543678186</v>
      </c>
      <c r="O161">
        <f t="shared" si="271"/>
        <v>48.9723816054716</v>
      </c>
      <c r="P161">
        <f t="shared" si="272"/>
        <v>15.8767092944564</v>
      </c>
      <c r="Q161">
        <f t="shared" si="273"/>
        <v>185.67679287257</v>
      </c>
      <c r="R161">
        <f t="shared" si="274"/>
        <v>112.716819582433</v>
      </c>
      <c r="S161">
        <f t="shared" si="275"/>
        <v>56.1386191465083</v>
      </c>
      <c r="W161" s="19">
        <v>51.0223427645788</v>
      </c>
      <c r="X161" s="19">
        <v>42.0453543678186</v>
      </c>
      <c r="Y161" s="19">
        <v>48.9723816054716</v>
      </c>
      <c r="Z161" s="19">
        <v>15.8767092944564</v>
      </c>
      <c r="AA161" s="19">
        <v>185.67679287257</v>
      </c>
      <c r="AB161" s="19">
        <v>112.716819582433</v>
      </c>
      <c r="AC161" s="19">
        <v>56.1386191465083</v>
      </c>
      <c r="AJ161">
        <f t="shared" ref="AJ161:AP161" si="319">AJ153</f>
        <v>1</v>
      </c>
      <c r="AK161">
        <f t="shared" si="319"/>
        <v>1</v>
      </c>
      <c r="AL161">
        <f t="shared" si="319"/>
        <v>1</v>
      </c>
      <c r="AM161">
        <f t="shared" si="319"/>
        <v>1</v>
      </c>
      <c r="AN161">
        <f t="shared" si="319"/>
        <v>1</v>
      </c>
      <c r="AO161">
        <f t="shared" si="319"/>
        <v>1</v>
      </c>
      <c r="AP161">
        <f t="shared" si="319"/>
        <v>1</v>
      </c>
    </row>
    <row r="162" spans="7:42">
      <c r="G162" s="15"/>
      <c r="H162" t="str">
        <f t="shared" ref="H162:I162" si="320">H161</f>
        <v>ACT_BND</v>
      </c>
      <c r="I162" t="str">
        <f t="shared" si="320"/>
        <v>UP</v>
      </c>
      <c r="K162" s="14">
        <v>2038</v>
      </c>
      <c r="L162" s="14" t="str">
        <f t="shared" si="306"/>
        <v>ELCWOO00</v>
      </c>
      <c r="M162">
        <f t="shared" si="269"/>
        <v>8.22334927902912</v>
      </c>
      <c r="N162">
        <f t="shared" si="270"/>
        <v>26.6807400514759</v>
      </c>
      <c r="O162">
        <f t="shared" si="271"/>
        <v>2.73599908155919</v>
      </c>
      <c r="P162">
        <f t="shared" si="272"/>
        <v>8.56622698961226</v>
      </c>
      <c r="Q162">
        <f t="shared" si="273"/>
        <v>19.5550546333436</v>
      </c>
      <c r="R162">
        <f t="shared" si="274"/>
        <v>133.430168157976</v>
      </c>
      <c r="S162">
        <f t="shared" si="275"/>
        <v>4.61125975511674</v>
      </c>
      <c r="W162" s="19">
        <v>2.87817224766019</v>
      </c>
      <c r="X162" s="19">
        <v>9.33825901801656</v>
      </c>
      <c r="Y162" s="19">
        <v>0.957599678545716</v>
      </c>
      <c r="Z162" s="19">
        <v>2.99817944636429</v>
      </c>
      <c r="AA162" s="19">
        <v>6.84426912167027</v>
      </c>
      <c r="AB162" s="19">
        <v>46.7005588552916</v>
      </c>
      <c r="AC162" s="19">
        <v>1.61394091429086</v>
      </c>
      <c r="AJ162">
        <f t="shared" ref="AJ162:AP162" si="321">AJ154</f>
        <v>0.35</v>
      </c>
      <c r="AK162">
        <f t="shared" si="321"/>
        <v>0.35</v>
      </c>
      <c r="AL162">
        <f t="shared" si="321"/>
        <v>0.35</v>
      </c>
      <c r="AM162">
        <f t="shared" si="321"/>
        <v>0.35</v>
      </c>
      <c r="AN162">
        <f t="shared" si="321"/>
        <v>0.35</v>
      </c>
      <c r="AO162">
        <f t="shared" si="321"/>
        <v>0.35</v>
      </c>
      <c r="AP162">
        <f t="shared" si="321"/>
        <v>0.35</v>
      </c>
    </row>
    <row r="163" spans="7:42">
      <c r="G163" s="15"/>
      <c r="H163" t="str">
        <f t="shared" ref="H163:I163" si="322">H162</f>
        <v>ACT_BND</v>
      </c>
      <c r="I163" t="str">
        <f t="shared" si="322"/>
        <v>UP</v>
      </c>
      <c r="K163" s="14">
        <v>2039</v>
      </c>
      <c r="L163" s="14" t="str">
        <f t="shared" si="306"/>
        <v>ELCCOH00</v>
      </c>
      <c r="M163">
        <f t="shared" si="269"/>
        <v>0</v>
      </c>
      <c r="N163">
        <f t="shared" si="270"/>
        <v>0</v>
      </c>
      <c r="O163">
        <f t="shared" si="271"/>
        <v>5.89281857451405</v>
      </c>
      <c r="P163">
        <f t="shared" si="272"/>
        <v>0</v>
      </c>
      <c r="Q163">
        <f t="shared" si="273"/>
        <v>0</v>
      </c>
      <c r="R163">
        <f t="shared" si="274"/>
        <v>0</v>
      </c>
      <c r="S163">
        <f t="shared" si="275"/>
        <v>0</v>
      </c>
      <c r="W163" s="14">
        <v>0</v>
      </c>
      <c r="X163" s="14">
        <v>0</v>
      </c>
      <c r="Y163" s="19">
        <v>2.35712742980562</v>
      </c>
      <c r="Z163" s="14">
        <v>0</v>
      </c>
      <c r="AA163" s="14">
        <v>0</v>
      </c>
      <c r="AB163" s="14">
        <v>0</v>
      </c>
      <c r="AC163" s="14">
        <v>0</v>
      </c>
      <c r="AJ163">
        <f t="shared" ref="AJ163:AP163" si="323">AJ155</f>
        <v>0.4</v>
      </c>
      <c r="AK163">
        <f t="shared" si="323"/>
        <v>0.4</v>
      </c>
      <c r="AL163">
        <f t="shared" si="323"/>
        <v>0.4</v>
      </c>
      <c r="AM163">
        <f t="shared" si="323"/>
        <v>0.4</v>
      </c>
      <c r="AN163">
        <f t="shared" si="323"/>
        <v>0.4</v>
      </c>
      <c r="AO163">
        <f t="shared" si="323"/>
        <v>0.4</v>
      </c>
      <c r="AP163">
        <f t="shared" si="323"/>
        <v>0.4</v>
      </c>
    </row>
    <row r="164" spans="7:42">
      <c r="G164" s="15"/>
      <c r="H164" t="str">
        <f t="shared" ref="H164:I164" si="324">H163</f>
        <v>ACT_BND</v>
      </c>
      <c r="I164" t="str">
        <f t="shared" si="324"/>
        <v>UP</v>
      </c>
      <c r="K164" s="14">
        <v>2039</v>
      </c>
      <c r="L164" s="14" t="str">
        <f t="shared" si="306"/>
        <v>ELCGAS00</v>
      </c>
      <c r="M164">
        <f t="shared" si="269"/>
        <v>802.424910817135</v>
      </c>
      <c r="N164">
        <f t="shared" si="270"/>
        <v>91.6036869562635</v>
      </c>
      <c r="O164">
        <f t="shared" si="271"/>
        <v>82.4951991540677</v>
      </c>
      <c r="P164">
        <f t="shared" si="272"/>
        <v>0</v>
      </c>
      <c r="Q164">
        <f t="shared" si="273"/>
        <v>116.165128329733</v>
      </c>
      <c r="R164">
        <f t="shared" si="274"/>
        <v>0</v>
      </c>
      <c r="S164">
        <f t="shared" si="275"/>
        <v>46.0084086661897</v>
      </c>
      <c r="W164" s="19">
        <v>320.969964326854</v>
      </c>
      <c r="X164" s="19">
        <v>36.6414747825054</v>
      </c>
      <c r="Y164" s="19">
        <v>32.9980796616271</v>
      </c>
      <c r="Z164" s="14">
        <v>0</v>
      </c>
      <c r="AA164" s="19">
        <v>46.4660513318934</v>
      </c>
      <c r="AB164" s="14">
        <v>0</v>
      </c>
      <c r="AC164" s="19">
        <v>18.4033634664759</v>
      </c>
      <c r="AJ164">
        <f t="shared" ref="AJ164:AP164" si="325">AJ156</f>
        <v>0.4</v>
      </c>
      <c r="AK164">
        <f t="shared" si="325"/>
        <v>0.4</v>
      </c>
      <c r="AL164">
        <f t="shared" si="325"/>
        <v>0.4</v>
      </c>
      <c r="AM164">
        <f t="shared" si="325"/>
        <v>0.4</v>
      </c>
      <c r="AN164">
        <f t="shared" si="325"/>
        <v>0.4</v>
      </c>
      <c r="AO164">
        <f t="shared" si="325"/>
        <v>0.4</v>
      </c>
      <c r="AP164">
        <f t="shared" si="325"/>
        <v>0.4</v>
      </c>
    </row>
    <row r="165" spans="7:42">
      <c r="G165" s="15"/>
      <c r="H165" t="str">
        <f t="shared" ref="H165:I165" si="326">H164</f>
        <v>ACT_BND</v>
      </c>
      <c r="I165" t="str">
        <f t="shared" si="326"/>
        <v>UP</v>
      </c>
      <c r="K165" s="14">
        <v>2039</v>
      </c>
      <c r="L165" s="14" t="str">
        <f t="shared" si="306"/>
        <v>ELCHFO00</v>
      </c>
      <c r="M165">
        <f t="shared" si="269"/>
        <v>0</v>
      </c>
      <c r="N165">
        <f t="shared" si="270"/>
        <v>0.399685038156947</v>
      </c>
      <c r="O165">
        <f t="shared" si="271"/>
        <v>0</v>
      </c>
      <c r="P165">
        <f t="shared" si="272"/>
        <v>0.00421827898968083</v>
      </c>
      <c r="Q165">
        <f t="shared" si="273"/>
        <v>0</v>
      </c>
      <c r="R165">
        <f t="shared" si="274"/>
        <v>3.84708423326133</v>
      </c>
      <c r="S165">
        <f t="shared" si="275"/>
        <v>0.0137859950683945</v>
      </c>
      <c r="W165" s="14">
        <v>0</v>
      </c>
      <c r="X165" s="19">
        <v>0.119905511447084</v>
      </c>
      <c r="Y165" s="14">
        <v>0</v>
      </c>
      <c r="Z165" s="19">
        <v>0.00126548369690425</v>
      </c>
      <c r="AA165" s="14">
        <v>0</v>
      </c>
      <c r="AB165" s="19">
        <v>1.1541252699784</v>
      </c>
      <c r="AC165" s="19">
        <v>0.00413579852051836</v>
      </c>
      <c r="AJ165">
        <f t="shared" ref="AJ165:AP165" si="327">AJ157</f>
        <v>0.3</v>
      </c>
      <c r="AK165">
        <f t="shared" si="327"/>
        <v>0.3</v>
      </c>
      <c r="AL165">
        <f t="shared" si="327"/>
        <v>0.3</v>
      </c>
      <c r="AM165">
        <f t="shared" si="327"/>
        <v>0.3</v>
      </c>
      <c r="AN165">
        <f t="shared" si="327"/>
        <v>0.3</v>
      </c>
      <c r="AO165">
        <f t="shared" si="327"/>
        <v>0.3</v>
      </c>
      <c r="AP165">
        <f t="shared" si="327"/>
        <v>0.3</v>
      </c>
    </row>
    <row r="166" spans="7:42">
      <c r="G166" s="15"/>
      <c r="H166" t="str">
        <f t="shared" ref="H166:I166" si="328">H165</f>
        <v>ACT_BND</v>
      </c>
      <c r="I166" t="str">
        <f t="shared" si="328"/>
        <v>UP</v>
      </c>
      <c r="K166" s="14">
        <v>2039</v>
      </c>
      <c r="L166" s="14" t="str">
        <f t="shared" si="306"/>
        <v>ELCHYD00</v>
      </c>
      <c r="M166">
        <f t="shared" si="269"/>
        <v>6.12721077241656</v>
      </c>
      <c r="N166">
        <f t="shared" si="270"/>
        <v>240.323506488759</v>
      </c>
      <c r="O166">
        <f t="shared" si="271"/>
        <v>15.6745547416001</v>
      </c>
      <c r="P166">
        <f t="shared" si="272"/>
        <v>134.259624293974</v>
      </c>
      <c r="Q166">
        <f t="shared" si="273"/>
        <v>138.738498734534</v>
      </c>
      <c r="R166">
        <f t="shared" si="274"/>
        <v>915.528097422309</v>
      </c>
      <c r="S166">
        <f t="shared" si="275"/>
        <v>180.821841936645</v>
      </c>
      <c r="W166" s="19">
        <v>5.94339444924406</v>
      </c>
      <c r="X166" s="19">
        <v>233.113801294096</v>
      </c>
      <c r="Y166" s="19">
        <v>15.2043180993521</v>
      </c>
      <c r="Z166" s="19">
        <v>130.231835565155</v>
      </c>
      <c r="AA166" s="19">
        <v>134.576343772498</v>
      </c>
      <c r="AB166" s="19">
        <v>888.06225449964</v>
      </c>
      <c r="AC166" s="19">
        <v>175.397186678546</v>
      </c>
      <c r="AJ166">
        <f t="shared" ref="AJ166:AP166" si="329">AJ158</f>
        <v>0.97</v>
      </c>
      <c r="AK166">
        <f t="shared" si="329"/>
        <v>0.97</v>
      </c>
      <c r="AL166">
        <f t="shared" si="329"/>
        <v>0.97</v>
      </c>
      <c r="AM166">
        <f t="shared" si="329"/>
        <v>0.97</v>
      </c>
      <c r="AN166">
        <f t="shared" si="329"/>
        <v>0.97</v>
      </c>
      <c r="AO166">
        <f t="shared" si="329"/>
        <v>0.97</v>
      </c>
      <c r="AP166">
        <f t="shared" si="329"/>
        <v>0.97</v>
      </c>
    </row>
    <row r="167" spans="7:42">
      <c r="G167" s="15"/>
      <c r="H167" t="str">
        <f t="shared" ref="H167:I167" si="330">H166</f>
        <v>ACT_BND</v>
      </c>
      <c r="I167" t="str">
        <f t="shared" si="330"/>
        <v>UP</v>
      </c>
      <c r="K167" s="14">
        <v>2039</v>
      </c>
      <c r="L167" s="14" t="str">
        <f t="shared" si="306"/>
        <v>ENCAN01_SMR</v>
      </c>
      <c r="M167">
        <f t="shared" si="269"/>
        <v>0</v>
      </c>
      <c r="N167">
        <f t="shared" si="270"/>
        <v>0</v>
      </c>
      <c r="O167">
        <f t="shared" si="271"/>
        <v>0</v>
      </c>
      <c r="P167">
        <f t="shared" si="272"/>
        <v>0</v>
      </c>
      <c r="Q167">
        <v>153.789879411087</v>
      </c>
      <c r="R167">
        <f t="shared" si="274"/>
        <v>0</v>
      </c>
      <c r="S167">
        <v>10.7823984681425</v>
      </c>
      <c r="U167" s="18">
        <v>212.72476</v>
      </c>
      <c r="V167" s="18">
        <v>11.6737425</v>
      </c>
      <c r="W167" s="14">
        <v>0</v>
      </c>
      <c r="X167" s="14">
        <v>0</v>
      </c>
      <c r="Y167" s="14">
        <v>0</v>
      </c>
      <c r="Z167" s="14">
        <v>0</v>
      </c>
      <c r="AA167" s="19">
        <v>302.697211411087</v>
      </c>
      <c r="AB167" s="14">
        <v>0</v>
      </c>
      <c r="AC167" s="19">
        <v>18.9540182181425</v>
      </c>
      <c r="AJ167">
        <f t="shared" ref="AJ167:AP167" si="331">AJ159</f>
        <v>1</v>
      </c>
      <c r="AK167">
        <f t="shared" si="331"/>
        <v>1</v>
      </c>
      <c r="AL167">
        <f t="shared" si="331"/>
        <v>1</v>
      </c>
      <c r="AM167">
        <f t="shared" si="331"/>
        <v>1</v>
      </c>
      <c r="AN167">
        <f t="shared" si="331"/>
        <v>1</v>
      </c>
      <c r="AO167">
        <f t="shared" si="331"/>
        <v>1</v>
      </c>
      <c r="AP167">
        <f t="shared" si="331"/>
        <v>1</v>
      </c>
    </row>
    <row r="168" spans="7:42">
      <c r="G168" s="15"/>
      <c r="H168" t="str">
        <f t="shared" ref="H168:I168" si="332">H167</f>
        <v>ACT_BND</v>
      </c>
      <c r="I168" t="str">
        <f t="shared" si="332"/>
        <v>UP</v>
      </c>
      <c r="K168" s="14">
        <v>2039</v>
      </c>
      <c r="L168" s="14" t="str">
        <f t="shared" si="306"/>
        <v>ELCSOL00</v>
      </c>
      <c r="M168">
        <f t="shared" si="269"/>
        <v>27.3987195968323</v>
      </c>
      <c r="N168">
        <f t="shared" si="270"/>
        <v>27.8259214371454</v>
      </c>
      <c r="O168">
        <f t="shared" si="271"/>
        <v>16.108230424766</v>
      </c>
      <c r="P168">
        <f t="shared" si="272"/>
        <v>0.191309007847372</v>
      </c>
      <c r="Q168">
        <f t="shared" si="273"/>
        <v>31.3767462886969</v>
      </c>
      <c r="R168">
        <f t="shared" si="274"/>
        <v>0.976861223902088</v>
      </c>
      <c r="S168">
        <f t="shared" si="275"/>
        <v>0.342527459416847</v>
      </c>
      <c r="W168" s="19">
        <v>27.3987195968323</v>
      </c>
      <c r="X168" s="19">
        <v>27.8259214371454</v>
      </c>
      <c r="Y168" s="19">
        <v>16.108230424766</v>
      </c>
      <c r="Z168" s="19">
        <v>0.191309007847372</v>
      </c>
      <c r="AA168" s="19">
        <v>31.3767462886969</v>
      </c>
      <c r="AB168" s="19">
        <v>0.976861223902088</v>
      </c>
      <c r="AC168" s="19">
        <v>0.342527459416847</v>
      </c>
      <c r="AJ168">
        <f t="shared" ref="AJ168:AP168" si="333">AJ160</f>
        <v>1</v>
      </c>
      <c r="AK168">
        <f t="shared" si="333"/>
        <v>1</v>
      </c>
      <c r="AL168">
        <f t="shared" si="333"/>
        <v>1</v>
      </c>
      <c r="AM168">
        <f t="shared" si="333"/>
        <v>1</v>
      </c>
      <c r="AN168">
        <f t="shared" si="333"/>
        <v>1</v>
      </c>
      <c r="AO168">
        <f t="shared" si="333"/>
        <v>1</v>
      </c>
      <c r="AP168">
        <f t="shared" si="333"/>
        <v>1</v>
      </c>
    </row>
    <row r="169" spans="7:42">
      <c r="G169" s="15"/>
      <c r="H169" t="str">
        <f t="shared" ref="H169:I169" si="334">H168</f>
        <v>ACT_BND</v>
      </c>
      <c r="I169" t="str">
        <f t="shared" si="334"/>
        <v>UP</v>
      </c>
      <c r="K169" s="14">
        <v>2039</v>
      </c>
      <c r="L169" s="14" t="str">
        <f t="shared" si="306"/>
        <v>ELCWIN00</v>
      </c>
      <c r="M169">
        <f t="shared" si="269"/>
        <v>51.0223427645788</v>
      </c>
      <c r="N169">
        <f t="shared" si="270"/>
        <v>48.9149877863211</v>
      </c>
      <c r="O169">
        <f t="shared" si="271"/>
        <v>50.1737129589633</v>
      </c>
      <c r="P169">
        <f t="shared" si="272"/>
        <v>16.9995719402448</v>
      </c>
      <c r="Q169">
        <f t="shared" si="273"/>
        <v>208.060582469402</v>
      </c>
      <c r="R169">
        <f t="shared" si="274"/>
        <v>115.195036105112</v>
      </c>
      <c r="S169">
        <f t="shared" si="275"/>
        <v>60.2960776850252</v>
      </c>
      <c r="W169" s="19">
        <v>51.0223427645788</v>
      </c>
      <c r="X169" s="19">
        <v>48.9149877863211</v>
      </c>
      <c r="Y169" s="19">
        <v>50.1737129589633</v>
      </c>
      <c r="Z169" s="19">
        <v>16.9995719402448</v>
      </c>
      <c r="AA169" s="19">
        <v>208.060582469402</v>
      </c>
      <c r="AB169" s="19">
        <v>115.195036105112</v>
      </c>
      <c r="AC169" s="19">
        <v>60.2960776850252</v>
      </c>
      <c r="AJ169">
        <f t="shared" ref="AJ169:AP169" si="335">AJ161</f>
        <v>1</v>
      </c>
      <c r="AK169">
        <f t="shared" si="335"/>
        <v>1</v>
      </c>
      <c r="AL169">
        <f t="shared" si="335"/>
        <v>1</v>
      </c>
      <c r="AM169">
        <f t="shared" si="335"/>
        <v>1</v>
      </c>
      <c r="AN169">
        <f t="shared" si="335"/>
        <v>1</v>
      </c>
      <c r="AO169">
        <f t="shared" si="335"/>
        <v>1</v>
      </c>
      <c r="AP169">
        <f t="shared" si="335"/>
        <v>1</v>
      </c>
    </row>
    <row r="170" spans="7:42">
      <c r="G170" s="15"/>
      <c r="H170" t="str">
        <f t="shared" ref="H170:I170" si="336">H169</f>
        <v>ACT_BND</v>
      </c>
      <c r="I170" t="str">
        <f t="shared" si="336"/>
        <v>UP</v>
      </c>
      <c r="K170" s="14">
        <v>2039</v>
      </c>
      <c r="L170" s="14" t="str">
        <f t="shared" si="306"/>
        <v>ELCWOO00</v>
      </c>
      <c r="M170">
        <f t="shared" si="269"/>
        <v>9.32123482361411</v>
      </c>
      <c r="N170">
        <f t="shared" si="270"/>
        <v>26.7210982136172</v>
      </c>
      <c r="O170">
        <f t="shared" si="271"/>
        <v>2.65054051321609</v>
      </c>
      <c r="P170">
        <f t="shared" si="272"/>
        <v>9.33809497171654</v>
      </c>
      <c r="Q170">
        <f t="shared" si="273"/>
        <v>20.1685772292502</v>
      </c>
      <c r="R170">
        <f t="shared" si="274"/>
        <v>149.524308855292</v>
      </c>
      <c r="S170">
        <f t="shared" si="275"/>
        <v>6.57356687226166</v>
      </c>
      <c r="W170" s="19">
        <v>3.26243218826494</v>
      </c>
      <c r="X170" s="19">
        <v>9.35238437476602</v>
      </c>
      <c r="Y170" s="19">
        <v>0.92768917962563</v>
      </c>
      <c r="Z170" s="19">
        <v>3.26833324010079</v>
      </c>
      <c r="AA170" s="19">
        <v>7.05900203023758</v>
      </c>
      <c r="AB170" s="19">
        <v>52.3335080993521</v>
      </c>
      <c r="AC170" s="19">
        <v>2.30074840529158</v>
      </c>
      <c r="AJ170">
        <f t="shared" ref="AJ170:AP170" si="337">AJ162</f>
        <v>0.35</v>
      </c>
      <c r="AK170">
        <f t="shared" si="337"/>
        <v>0.35</v>
      </c>
      <c r="AL170">
        <f t="shared" si="337"/>
        <v>0.35</v>
      </c>
      <c r="AM170">
        <f t="shared" si="337"/>
        <v>0.35</v>
      </c>
      <c r="AN170">
        <f t="shared" si="337"/>
        <v>0.35</v>
      </c>
      <c r="AO170">
        <f t="shared" si="337"/>
        <v>0.35</v>
      </c>
      <c r="AP170">
        <f t="shared" si="337"/>
        <v>0.35</v>
      </c>
    </row>
    <row r="171" spans="7:42">
      <c r="G171" s="15"/>
      <c r="H171" t="str">
        <f t="shared" ref="H171:I171" si="338">H170</f>
        <v>ACT_BND</v>
      </c>
      <c r="I171" t="str">
        <f t="shared" si="338"/>
        <v>UP</v>
      </c>
      <c r="K171" s="14">
        <v>2040</v>
      </c>
      <c r="L171" s="14" t="str">
        <f t="shared" si="306"/>
        <v>ELCCOH00</v>
      </c>
      <c r="M171">
        <f t="shared" si="269"/>
        <v>0</v>
      </c>
      <c r="N171">
        <f t="shared" si="270"/>
        <v>0</v>
      </c>
      <c r="O171">
        <f t="shared" si="271"/>
        <v>5.89281857451405</v>
      </c>
      <c r="P171">
        <f t="shared" si="272"/>
        <v>0</v>
      </c>
      <c r="Q171">
        <f t="shared" si="273"/>
        <v>0</v>
      </c>
      <c r="R171">
        <f t="shared" si="274"/>
        <v>0</v>
      </c>
      <c r="S171">
        <f t="shared" si="275"/>
        <v>0</v>
      </c>
      <c r="W171" s="14">
        <v>0</v>
      </c>
      <c r="X171" s="14">
        <v>0</v>
      </c>
      <c r="Y171" s="19">
        <v>2.35712742980562</v>
      </c>
      <c r="Z171" s="14">
        <v>0</v>
      </c>
      <c r="AA171" s="14">
        <v>0</v>
      </c>
      <c r="AB171" s="14">
        <v>0</v>
      </c>
      <c r="AC171" s="14">
        <v>0</v>
      </c>
      <c r="AJ171">
        <f t="shared" ref="AJ171:AP171" si="339">AJ163</f>
        <v>0.4</v>
      </c>
      <c r="AK171">
        <f t="shared" si="339"/>
        <v>0.4</v>
      </c>
      <c r="AL171">
        <f t="shared" si="339"/>
        <v>0.4</v>
      </c>
      <c r="AM171">
        <f t="shared" si="339"/>
        <v>0.4</v>
      </c>
      <c r="AN171">
        <f t="shared" si="339"/>
        <v>0.4</v>
      </c>
      <c r="AO171">
        <f t="shared" si="339"/>
        <v>0.4</v>
      </c>
      <c r="AP171">
        <f t="shared" si="339"/>
        <v>0.4</v>
      </c>
    </row>
    <row r="172" spans="7:42">
      <c r="G172" s="15"/>
      <c r="H172" t="str">
        <f t="shared" ref="H172:I172" si="340">H171</f>
        <v>ACT_BND</v>
      </c>
      <c r="I172" t="str">
        <f t="shared" si="340"/>
        <v>UP</v>
      </c>
      <c r="K172" s="14">
        <v>2040</v>
      </c>
      <c r="L172" s="14" t="str">
        <f t="shared" si="306"/>
        <v>ELCGAS00</v>
      </c>
      <c r="M172">
        <f t="shared" si="269"/>
        <v>807.59543961483</v>
      </c>
      <c r="N172">
        <f t="shared" si="270"/>
        <v>88.488827224532</v>
      </c>
      <c r="O172">
        <f t="shared" si="271"/>
        <v>78.1961800035997</v>
      </c>
      <c r="P172">
        <f t="shared" si="272"/>
        <v>0</v>
      </c>
      <c r="Q172">
        <f t="shared" si="273"/>
        <v>101.24634575234</v>
      </c>
      <c r="R172">
        <f t="shared" si="274"/>
        <v>0</v>
      </c>
      <c r="S172">
        <f t="shared" si="275"/>
        <v>44.5013362221022</v>
      </c>
      <c r="W172" s="19">
        <v>323.038175845932</v>
      </c>
      <c r="X172" s="19">
        <v>35.3955308898128</v>
      </c>
      <c r="Y172" s="19">
        <v>31.2784720014399</v>
      </c>
      <c r="Z172" s="14">
        <v>0</v>
      </c>
      <c r="AA172" s="19">
        <v>40.4985383009359</v>
      </c>
      <c r="AB172" s="14">
        <v>0</v>
      </c>
      <c r="AC172" s="19">
        <v>17.8005344888409</v>
      </c>
      <c r="AJ172">
        <f t="shared" ref="AJ172:AP172" si="341">AJ164</f>
        <v>0.4</v>
      </c>
      <c r="AK172">
        <f t="shared" si="341"/>
        <v>0.4</v>
      </c>
      <c r="AL172">
        <f t="shared" si="341"/>
        <v>0.4</v>
      </c>
      <c r="AM172">
        <f t="shared" si="341"/>
        <v>0.4</v>
      </c>
      <c r="AN172">
        <f t="shared" si="341"/>
        <v>0.4</v>
      </c>
      <c r="AO172">
        <f t="shared" si="341"/>
        <v>0.4</v>
      </c>
      <c r="AP172">
        <f t="shared" si="341"/>
        <v>0.4</v>
      </c>
    </row>
    <row r="173" spans="7:42">
      <c r="G173" s="15"/>
      <c r="H173" t="str">
        <f t="shared" ref="H173:I173" si="342">H172</f>
        <v>ACT_BND</v>
      </c>
      <c r="I173" t="str">
        <f t="shared" si="342"/>
        <v>UP</v>
      </c>
      <c r="K173" s="14">
        <v>2040</v>
      </c>
      <c r="L173" s="14" t="str">
        <f t="shared" si="306"/>
        <v>ELCHFO00</v>
      </c>
      <c r="M173">
        <f t="shared" si="269"/>
        <v>0</v>
      </c>
      <c r="N173">
        <f t="shared" si="270"/>
        <v>0.399685038156947</v>
      </c>
      <c r="O173">
        <f t="shared" si="271"/>
        <v>0</v>
      </c>
      <c r="P173">
        <f t="shared" si="272"/>
        <v>0.00437209121670267</v>
      </c>
      <c r="Q173">
        <f t="shared" si="273"/>
        <v>0</v>
      </c>
      <c r="R173">
        <f t="shared" si="274"/>
        <v>3.84708423326133</v>
      </c>
      <c r="S173">
        <f t="shared" si="275"/>
        <v>0.00815001871850253</v>
      </c>
      <c r="W173" s="14">
        <v>0</v>
      </c>
      <c r="X173" s="19">
        <v>0.119905511447084</v>
      </c>
      <c r="Y173" s="14">
        <v>0</v>
      </c>
      <c r="Z173" s="19">
        <v>0.0013116273650108</v>
      </c>
      <c r="AA173" s="14">
        <v>0</v>
      </c>
      <c r="AB173" s="19">
        <v>1.1541252699784</v>
      </c>
      <c r="AC173" s="19">
        <v>0.00244500561555076</v>
      </c>
      <c r="AJ173">
        <f t="shared" ref="AJ173:AP173" si="343">AJ165</f>
        <v>0.3</v>
      </c>
      <c r="AK173">
        <f t="shared" si="343"/>
        <v>0.3</v>
      </c>
      <c r="AL173">
        <f t="shared" si="343"/>
        <v>0.3</v>
      </c>
      <c r="AM173">
        <f t="shared" si="343"/>
        <v>0.3</v>
      </c>
      <c r="AN173">
        <f t="shared" si="343"/>
        <v>0.3</v>
      </c>
      <c r="AO173">
        <f t="shared" si="343"/>
        <v>0.3</v>
      </c>
      <c r="AP173">
        <f t="shared" si="343"/>
        <v>0.3</v>
      </c>
    </row>
    <row r="174" spans="7:42">
      <c r="G174" s="15"/>
      <c r="H174" t="str">
        <f t="shared" ref="H174:I174" si="344">H173</f>
        <v>ACT_BND</v>
      </c>
      <c r="I174" t="str">
        <f t="shared" si="344"/>
        <v>UP</v>
      </c>
      <c r="K174" s="14">
        <v>2040</v>
      </c>
      <c r="L174" s="14" t="str">
        <f t="shared" si="306"/>
        <v>ELCHYD00</v>
      </c>
      <c r="M174">
        <f t="shared" si="269"/>
        <v>6.12721077241656</v>
      </c>
      <c r="N174">
        <f t="shared" si="270"/>
        <v>240.119906234553</v>
      </c>
      <c r="O174">
        <f t="shared" si="271"/>
        <v>15.6203570023676</v>
      </c>
      <c r="P174">
        <f t="shared" si="272"/>
        <v>134.966771986076</v>
      </c>
      <c r="Q174">
        <f t="shared" si="273"/>
        <v>138.427077738935</v>
      </c>
      <c r="R174">
        <f t="shared" si="274"/>
        <v>916.682718784559</v>
      </c>
      <c r="S174">
        <f t="shared" si="275"/>
        <v>180.584103862454</v>
      </c>
      <c r="W174" s="19">
        <v>5.94339444924406</v>
      </c>
      <c r="X174" s="19">
        <v>232.916309047516</v>
      </c>
      <c r="Y174" s="19">
        <v>15.1517462922966</v>
      </c>
      <c r="Z174" s="19">
        <v>130.917768826494</v>
      </c>
      <c r="AA174" s="19">
        <v>134.274265406767</v>
      </c>
      <c r="AB174" s="19">
        <v>889.182237221022</v>
      </c>
      <c r="AC174" s="19">
        <v>175.16658074658</v>
      </c>
      <c r="AJ174">
        <f t="shared" ref="AJ174:AP174" si="345">AJ166</f>
        <v>0.97</v>
      </c>
      <c r="AK174">
        <f t="shared" si="345"/>
        <v>0.97</v>
      </c>
      <c r="AL174">
        <f t="shared" si="345"/>
        <v>0.97</v>
      </c>
      <c r="AM174">
        <f t="shared" si="345"/>
        <v>0.97</v>
      </c>
      <c r="AN174">
        <f t="shared" si="345"/>
        <v>0.97</v>
      </c>
      <c r="AO174">
        <f t="shared" si="345"/>
        <v>0.97</v>
      </c>
      <c r="AP174">
        <f t="shared" si="345"/>
        <v>0.97</v>
      </c>
    </row>
    <row r="175" spans="7:42">
      <c r="G175" s="15"/>
      <c r="H175" t="str">
        <f t="shared" ref="H175:I175" si="346">H174</f>
        <v>ACT_BND</v>
      </c>
      <c r="I175" t="str">
        <f t="shared" si="346"/>
        <v>UP</v>
      </c>
      <c r="K175" s="14">
        <v>2040</v>
      </c>
      <c r="L175" s="14" t="str">
        <f t="shared" si="306"/>
        <v>ENCAN01_SMR</v>
      </c>
      <c r="M175">
        <f t="shared" si="269"/>
        <v>0</v>
      </c>
      <c r="N175">
        <f t="shared" si="270"/>
        <v>0</v>
      </c>
      <c r="O175">
        <f t="shared" si="271"/>
        <v>0</v>
      </c>
      <c r="P175">
        <f t="shared" si="272"/>
        <v>0</v>
      </c>
      <c r="Q175">
        <v>159.716222031677</v>
      </c>
      <c r="R175">
        <f t="shared" si="274"/>
        <v>0</v>
      </c>
      <c r="S175">
        <v>11.1086434737221</v>
      </c>
      <c r="U175" s="18">
        <v>202.59976</v>
      </c>
      <c r="V175" s="18">
        <v>11.11785</v>
      </c>
      <c r="W175" s="14">
        <v>0</v>
      </c>
      <c r="X175" s="14">
        <v>0</v>
      </c>
      <c r="Y175" s="14">
        <v>0</v>
      </c>
      <c r="Z175" s="14">
        <v>0</v>
      </c>
      <c r="AA175" s="19">
        <v>301.536054031677</v>
      </c>
      <c r="AB175" s="14">
        <v>0</v>
      </c>
      <c r="AC175" s="19">
        <v>18.8911384737221</v>
      </c>
      <c r="AD175">
        <f>AC167-AC175</f>
        <v>0.0628797444203997</v>
      </c>
      <c r="AJ175">
        <f t="shared" ref="AJ175:AP175" si="347">AJ167</f>
        <v>1</v>
      </c>
      <c r="AK175">
        <f t="shared" si="347"/>
        <v>1</v>
      </c>
      <c r="AL175">
        <f t="shared" si="347"/>
        <v>1</v>
      </c>
      <c r="AM175">
        <f t="shared" si="347"/>
        <v>1</v>
      </c>
      <c r="AN175">
        <f t="shared" si="347"/>
        <v>1</v>
      </c>
      <c r="AO175">
        <f t="shared" si="347"/>
        <v>1</v>
      </c>
      <c r="AP175">
        <f t="shared" si="347"/>
        <v>1</v>
      </c>
    </row>
    <row r="176" spans="7:42">
      <c r="G176" s="15"/>
      <c r="H176" t="str">
        <f t="shared" ref="H176:I176" si="348">H175</f>
        <v>ACT_BND</v>
      </c>
      <c r="I176" t="str">
        <f t="shared" si="348"/>
        <v>UP</v>
      </c>
      <c r="K176" s="14">
        <v>2040</v>
      </c>
      <c r="L176" s="14" t="str">
        <f t="shared" si="306"/>
        <v>ELCSOL00</v>
      </c>
      <c r="M176">
        <f t="shared" si="269"/>
        <v>27.6707165802736</v>
      </c>
      <c r="N176">
        <f t="shared" si="270"/>
        <v>28.483594245432</v>
      </c>
      <c r="O176">
        <f t="shared" si="271"/>
        <v>18.5516197948164</v>
      </c>
      <c r="P176">
        <f t="shared" si="272"/>
        <v>0.196677900539957</v>
      </c>
      <c r="Q176">
        <f t="shared" si="273"/>
        <v>31.3805097516199</v>
      </c>
      <c r="R176">
        <f t="shared" si="274"/>
        <v>1.05028071706263</v>
      </c>
      <c r="S176">
        <f t="shared" si="275"/>
        <v>0.574292107307415</v>
      </c>
      <c r="W176" s="19">
        <v>27.6707165802736</v>
      </c>
      <c r="X176" s="19">
        <v>28.483594245432</v>
      </c>
      <c r="Y176" s="19">
        <v>18.5516197948164</v>
      </c>
      <c r="Z176" s="19">
        <v>0.196677900539957</v>
      </c>
      <c r="AA176" s="19">
        <v>31.3805097516199</v>
      </c>
      <c r="AB176" s="19">
        <v>1.05028071706263</v>
      </c>
      <c r="AC176" s="19">
        <v>0.574292107307415</v>
      </c>
      <c r="AJ176">
        <f t="shared" ref="AJ176:AP176" si="349">AJ168</f>
        <v>1</v>
      </c>
      <c r="AK176">
        <f t="shared" si="349"/>
        <v>1</v>
      </c>
      <c r="AL176">
        <f t="shared" si="349"/>
        <v>1</v>
      </c>
      <c r="AM176">
        <f t="shared" si="349"/>
        <v>1</v>
      </c>
      <c r="AN176">
        <f t="shared" si="349"/>
        <v>1</v>
      </c>
      <c r="AO176">
        <f t="shared" si="349"/>
        <v>1</v>
      </c>
      <c r="AP176">
        <f t="shared" si="349"/>
        <v>1</v>
      </c>
    </row>
    <row r="177" spans="7:42">
      <c r="G177" s="15"/>
      <c r="H177" t="str">
        <f t="shared" ref="H177:I177" si="350">H176</f>
        <v>ACT_BND</v>
      </c>
      <c r="I177" t="str">
        <f t="shared" si="350"/>
        <v>UP</v>
      </c>
      <c r="K177" s="14">
        <v>2040</v>
      </c>
      <c r="L177" s="14" t="str">
        <f t="shared" si="306"/>
        <v>ELCWIN00</v>
      </c>
      <c r="M177">
        <f t="shared" si="269"/>
        <v>51.0223427645788</v>
      </c>
      <c r="N177">
        <f t="shared" si="270"/>
        <v>55.7849249853132</v>
      </c>
      <c r="O177">
        <f t="shared" si="271"/>
        <v>51.3535127069834</v>
      </c>
      <c r="P177">
        <f t="shared" si="272"/>
        <v>18.1322060799136</v>
      </c>
      <c r="Q177">
        <f t="shared" si="273"/>
        <v>229.443244240461</v>
      </c>
      <c r="R177">
        <f t="shared" si="274"/>
        <v>117.67325262779</v>
      </c>
      <c r="S177">
        <f t="shared" si="275"/>
        <v>64.1412064683225</v>
      </c>
      <c r="W177" s="19">
        <v>51.0223427645788</v>
      </c>
      <c r="X177" s="19">
        <v>55.7849249853132</v>
      </c>
      <c r="Y177" s="19">
        <v>51.3535127069834</v>
      </c>
      <c r="Z177" s="19">
        <v>18.1322060799136</v>
      </c>
      <c r="AA177" s="19">
        <v>229.443244240461</v>
      </c>
      <c r="AB177" s="19">
        <v>117.67325262779</v>
      </c>
      <c r="AC177" s="19">
        <v>64.1412064683225</v>
      </c>
      <c r="AJ177">
        <f t="shared" ref="AJ177:AP177" si="351">AJ169</f>
        <v>1</v>
      </c>
      <c r="AK177">
        <f t="shared" si="351"/>
        <v>1</v>
      </c>
      <c r="AL177">
        <f t="shared" si="351"/>
        <v>1</v>
      </c>
      <c r="AM177">
        <f t="shared" si="351"/>
        <v>1</v>
      </c>
      <c r="AN177">
        <f t="shared" si="351"/>
        <v>1</v>
      </c>
      <c r="AO177">
        <f t="shared" si="351"/>
        <v>1</v>
      </c>
      <c r="AP177">
        <f t="shared" si="351"/>
        <v>1</v>
      </c>
    </row>
    <row r="178" spans="7:42">
      <c r="G178" s="15"/>
      <c r="H178" t="str">
        <f t="shared" ref="H178:I178" si="352">H177</f>
        <v>ACT_BND</v>
      </c>
      <c r="I178" t="str">
        <f t="shared" si="352"/>
        <v>UP</v>
      </c>
      <c r="K178" s="14">
        <v>2040</v>
      </c>
      <c r="L178" s="14" t="str">
        <f t="shared" si="306"/>
        <v>ELCWOO00</v>
      </c>
      <c r="M178">
        <f t="shared" si="269"/>
        <v>8.71813928622854</v>
      </c>
      <c r="N178">
        <f t="shared" si="270"/>
        <v>25.827234350108</v>
      </c>
      <c r="O178">
        <f t="shared" si="271"/>
        <v>2.46521718811067</v>
      </c>
      <c r="P178">
        <f t="shared" si="272"/>
        <v>10.7807152319243</v>
      </c>
      <c r="Q178">
        <f t="shared" si="273"/>
        <v>20.0292452226679</v>
      </c>
      <c r="R178">
        <f t="shared" si="274"/>
        <v>173.288041756659</v>
      </c>
      <c r="S178">
        <f t="shared" si="275"/>
        <v>6.5264235870616</v>
      </c>
      <c r="W178" s="19">
        <v>3.05134875017999</v>
      </c>
      <c r="X178" s="19">
        <v>9.0395320225378</v>
      </c>
      <c r="Y178" s="19">
        <v>0.862826015838733</v>
      </c>
      <c r="Z178" s="19">
        <v>3.77325033117351</v>
      </c>
      <c r="AA178" s="19">
        <v>7.01023582793376</v>
      </c>
      <c r="AB178" s="19">
        <v>60.6508146148308</v>
      </c>
      <c r="AC178" s="19">
        <v>2.28424825547156</v>
      </c>
      <c r="AJ178">
        <f t="shared" ref="AJ178:AP178" si="353">AJ170</f>
        <v>0.35</v>
      </c>
      <c r="AK178">
        <f t="shared" si="353"/>
        <v>0.35</v>
      </c>
      <c r="AL178">
        <f t="shared" si="353"/>
        <v>0.35</v>
      </c>
      <c r="AM178">
        <f t="shared" si="353"/>
        <v>0.35</v>
      </c>
      <c r="AN178">
        <f t="shared" si="353"/>
        <v>0.35</v>
      </c>
      <c r="AO178">
        <f t="shared" si="353"/>
        <v>0.35</v>
      </c>
      <c r="AP178">
        <f t="shared" si="353"/>
        <v>0.35</v>
      </c>
    </row>
    <row r="179" spans="7:42">
      <c r="G179" s="15"/>
      <c r="H179" t="str">
        <f t="shared" ref="H179:I179" si="354">H178</f>
        <v>ACT_BND</v>
      </c>
      <c r="I179" t="str">
        <f t="shared" si="354"/>
        <v>UP</v>
      </c>
      <c r="K179" s="14">
        <v>2041</v>
      </c>
      <c r="L179" s="14" t="str">
        <f t="shared" si="306"/>
        <v>ELCCOH00</v>
      </c>
      <c r="M179">
        <f t="shared" si="269"/>
        <v>0</v>
      </c>
      <c r="N179">
        <f t="shared" si="270"/>
        <v>0</v>
      </c>
      <c r="O179">
        <f t="shared" si="271"/>
        <v>5.89281857451405</v>
      </c>
      <c r="P179">
        <f t="shared" si="272"/>
        <v>0</v>
      </c>
      <c r="Q179">
        <f t="shared" si="273"/>
        <v>0</v>
      </c>
      <c r="R179">
        <f t="shared" si="274"/>
        <v>0</v>
      </c>
      <c r="S179">
        <f t="shared" si="275"/>
        <v>0</v>
      </c>
      <c r="W179" s="14">
        <v>0</v>
      </c>
      <c r="X179" s="14">
        <v>0</v>
      </c>
      <c r="Y179" s="19">
        <v>2.35712742980562</v>
      </c>
      <c r="Z179" s="14">
        <v>0</v>
      </c>
      <c r="AA179" s="14">
        <v>0</v>
      </c>
      <c r="AB179" s="14">
        <v>0</v>
      </c>
      <c r="AC179" s="14">
        <v>0</v>
      </c>
      <c r="AJ179">
        <f t="shared" ref="AJ179:AP179" si="355">AJ171</f>
        <v>0.4</v>
      </c>
      <c r="AK179">
        <f t="shared" si="355"/>
        <v>0.4</v>
      </c>
      <c r="AL179">
        <f t="shared" si="355"/>
        <v>0.4</v>
      </c>
      <c r="AM179">
        <f t="shared" si="355"/>
        <v>0.4</v>
      </c>
      <c r="AN179">
        <f t="shared" si="355"/>
        <v>0.4</v>
      </c>
      <c r="AO179">
        <f t="shared" si="355"/>
        <v>0.4</v>
      </c>
      <c r="AP179">
        <f t="shared" si="355"/>
        <v>0.4</v>
      </c>
    </row>
    <row r="180" spans="7:42">
      <c r="G180" s="15"/>
      <c r="H180" t="str">
        <f t="shared" ref="H180:I180" si="356">H179</f>
        <v>ACT_BND</v>
      </c>
      <c r="I180" t="str">
        <f t="shared" si="356"/>
        <v>UP</v>
      </c>
      <c r="K180" s="14">
        <v>2041</v>
      </c>
      <c r="L180" s="14" t="str">
        <f t="shared" si="306"/>
        <v>ELCGAS00</v>
      </c>
      <c r="M180">
        <f t="shared" si="269"/>
        <v>774.07676025918</v>
      </c>
      <c r="N180">
        <f t="shared" si="270"/>
        <v>86.2451969709322</v>
      </c>
      <c r="O180">
        <f t="shared" si="271"/>
        <v>76.9936614200865</v>
      </c>
      <c r="P180">
        <f t="shared" si="272"/>
        <v>0</v>
      </c>
      <c r="Q180">
        <f t="shared" si="273"/>
        <v>87.7001443304535</v>
      </c>
      <c r="R180">
        <f t="shared" si="274"/>
        <v>0</v>
      </c>
      <c r="S180">
        <f t="shared" si="275"/>
        <v>40.184436213103</v>
      </c>
      <c r="W180" s="19">
        <v>309.630704103672</v>
      </c>
      <c r="X180" s="19">
        <v>34.4980787883729</v>
      </c>
      <c r="Y180" s="19">
        <v>30.7974645680346</v>
      </c>
      <c r="Z180" s="14">
        <v>0</v>
      </c>
      <c r="AA180" s="19">
        <v>35.0800577321814</v>
      </c>
      <c r="AB180" s="14">
        <v>0</v>
      </c>
      <c r="AC180" s="19">
        <v>16.0737744852412</v>
      </c>
      <c r="AJ180">
        <f t="shared" ref="AJ180:AP180" si="357">AJ172</f>
        <v>0.4</v>
      </c>
      <c r="AK180">
        <f t="shared" si="357"/>
        <v>0.4</v>
      </c>
      <c r="AL180">
        <f t="shared" si="357"/>
        <v>0.4</v>
      </c>
      <c r="AM180">
        <f t="shared" si="357"/>
        <v>0.4</v>
      </c>
      <c r="AN180">
        <f t="shared" si="357"/>
        <v>0.4</v>
      </c>
      <c r="AO180">
        <f t="shared" si="357"/>
        <v>0.4</v>
      </c>
      <c r="AP180">
        <f t="shared" si="357"/>
        <v>0.4</v>
      </c>
    </row>
    <row r="181" spans="7:42">
      <c r="G181" s="15"/>
      <c r="H181" t="str">
        <f t="shared" ref="H181:I181" si="358">H180</f>
        <v>ACT_BND</v>
      </c>
      <c r="I181" t="str">
        <f t="shared" si="358"/>
        <v>UP</v>
      </c>
      <c r="K181" s="14">
        <v>2041</v>
      </c>
      <c r="L181" s="14" t="str">
        <f t="shared" si="306"/>
        <v>ELCHFO00</v>
      </c>
      <c r="M181">
        <f t="shared" si="269"/>
        <v>0</v>
      </c>
      <c r="N181">
        <f t="shared" si="270"/>
        <v>0.399685038156947</v>
      </c>
      <c r="O181">
        <f t="shared" si="271"/>
        <v>0</v>
      </c>
      <c r="P181">
        <f t="shared" si="272"/>
        <v>0.0047229890088793</v>
      </c>
      <c r="Q181">
        <f t="shared" si="273"/>
        <v>0</v>
      </c>
      <c r="R181">
        <f t="shared" si="274"/>
        <v>3.84708423326133</v>
      </c>
      <c r="S181">
        <f t="shared" si="275"/>
        <v>0.0211610663066955</v>
      </c>
      <c r="W181" s="14">
        <v>0</v>
      </c>
      <c r="X181" s="19">
        <v>0.119905511447084</v>
      </c>
      <c r="Y181" s="14">
        <v>0</v>
      </c>
      <c r="Z181" s="19">
        <v>0.00141689670266379</v>
      </c>
      <c r="AA181" s="14">
        <v>0</v>
      </c>
      <c r="AB181" s="19">
        <v>1.1541252699784</v>
      </c>
      <c r="AC181" s="19">
        <v>0.00634831989200864</v>
      </c>
      <c r="AJ181">
        <f t="shared" ref="AJ181:AP181" si="359">AJ173</f>
        <v>0.3</v>
      </c>
      <c r="AK181">
        <f t="shared" si="359"/>
        <v>0.3</v>
      </c>
      <c r="AL181">
        <f t="shared" si="359"/>
        <v>0.3</v>
      </c>
      <c r="AM181">
        <f t="shared" si="359"/>
        <v>0.3</v>
      </c>
      <c r="AN181">
        <f t="shared" si="359"/>
        <v>0.3</v>
      </c>
      <c r="AO181">
        <f t="shared" si="359"/>
        <v>0.3</v>
      </c>
      <c r="AP181">
        <f t="shared" si="359"/>
        <v>0.3</v>
      </c>
    </row>
    <row r="182" spans="7:42">
      <c r="G182" s="15"/>
      <c r="H182" t="str">
        <f t="shared" ref="H182:I182" si="360">H181</f>
        <v>ACT_BND</v>
      </c>
      <c r="I182" t="str">
        <f t="shared" si="360"/>
        <v>UP</v>
      </c>
      <c r="K182" s="14">
        <v>2041</v>
      </c>
      <c r="L182" s="14" t="str">
        <f t="shared" si="306"/>
        <v>ELCHYD00</v>
      </c>
      <c r="M182">
        <f t="shared" si="269"/>
        <v>6.12721077241656</v>
      </c>
      <c r="N182">
        <f t="shared" si="270"/>
        <v>239.862237484135</v>
      </c>
      <c r="O182">
        <f t="shared" si="271"/>
        <v>15.4470486406448</v>
      </c>
      <c r="P182">
        <f t="shared" si="272"/>
        <v>135.297781612523</v>
      </c>
      <c r="Q182">
        <f t="shared" si="273"/>
        <v>138.325008349847</v>
      </c>
      <c r="R182">
        <f t="shared" si="274"/>
        <v>917.778198733792</v>
      </c>
      <c r="S182">
        <f t="shared" si="275"/>
        <v>180.251285271611</v>
      </c>
      <c r="W182" s="19">
        <v>5.94339444924406</v>
      </c>
      <c r="X182" s="19">
        <v>232.666370359611</v>
      </c>
      <c r="Y182" s="19">
        <v>14.9836371814255</v>
      </c>
      <c r="Z182" s="19">
        <v>131.238848164147</v>
      </c>
      <c r="AA182" s="19">
        <v>134.175258099352</v>
      </c>
      <c r="AB182" s="19">
        <v>890.244852771778</v>
      </c>
      <c r="AC182" s="19">
        <v>174.843746713463</v>
      </c>
      <c r="AJ182">
        <f t="shared" ref="AJ182:AP182" si="361">AJ174</f>
        <v>0.97</v>
      </c>
      <c r="AK182">
        <f t="shared" si="361"/>
        <v>0.97</v>
      </c>
      <c r="AL182">
        <f t="shared" si="361"/>
        <v>0.97</v>
      </c>
      <c r="AM182">
        <f t="shared" si="361"/>
        <v>0.97</v>
      </c>
      <c r="AN182">
        <f t="shared" si="361"/>
        <v>0.97</v>
      </c>
      <c r="AO182">
        <f t="shared" si="361"/>
        <v>0.97</v>
      </c>
      <c r="AP182">
        <f t="shared" si="361"/>
        <v>0.97</v>
      </c>
    </row>
    <row r="183" spans="7:42">
      <c r="G183" s="15"/>
      <c r="H183" t="str">
        <f t="shared" ref="H183:I183" si="362">H182</f>
        <v>ACT_BND</v>
      </c>
      <c r="I183" t="str">
        <f t="shared" si="362"/>
        <v>UP</v>
      </c>
      <c r="K183" s="14">
        <v>2041</v>
      </c>
      <c r="L183" s="14" t="str">
        <f t="shared" si="306"/>
        <v>ENCAN01_SMR</v>
      </c>
      <c r="M183">
        <f t="shared" si="269"/>
        <v>0</v>
      </c>
      <c r="N183">
        <f t="shared" si="270"/>
        <v>0</v>
      </c>
      <c r="O183">
        <f t="shared" si="271"/>
        <v>0</v>
      </c>
      <c r="P183">
        <f t="shared" si="272"/>
        <v>0</v>
      </c>
      <c r="Q183">
        <v>166.430004357091</v>
      </c>
      <c r="R183">
        <f t="shared" si="274"/>
        <v>0</v>
      </c>
      <c r="S183">
        <v>11.3856542532397</v>
      </c>
      <c r="U183" s="18">
        <v>192.47476</v>
      </c>
      <c r="V183" s="18">
        <v>10.5619575</v>
      </c>
      <c r="W183" s="14">
        <v>0</v>
      </c>
      <c r="X183" s="14">
        <v>0</v>
      </c>
      <c r="Y183" s="14">
        <v>0</v>
      </c>
      <c r="Z183" s="14">
        <v>0</v>
      </c>
      <c r="AA183" s="19">
        <v>301.162336357091</v>
      </c>
      <c r="AB183" s="14">
        <v>0</v>
      </c>
      <c r="AC183" s="19">
        <v>18.7790245032397</v>
      </c>
      <c r="AD183">
        <f>AC175-AC183</f>
        <v>0.112113970482401</v>
      </c>
      <c r="AJ183">
        <f t="shared" ref="AJ183:AP183" si="363">AJ175</f>
        <v>1</v>
      </c>
      <c r="AK183">
        <f t="shared" si="363"/>
        <v>1</v>
      </c>
      <c r="AL183">
        <f t="shared" si="363"/>
        <v>1</v>
      </c>
      <c r="AM183">
        <f t="shared" si="363"/>
        <v>1</v>
      </c>
      <c r="AN183">
        <f t="shared" si="363"/>
        <v>1</v>
      </c>
      <c r="AO183">
        <f t="shared" si="363"/>
        <v>1</v>
      </c>
      <c r="AP183">
        <f t="shared" si="363"/>
        <v>1</v>
      </c>
    </row>
    <row r="184" spans="7:42">
      <c r="G184" s="15"/>
      <c r="H184" t="str">
        <f t="shared" ref="H184:I184" si="364">H183</f>
        <v>ACT_BND</v>
      </c>
      <c r="I184" t="str">
        <f t="shared" si="364"/>
        <v>UP</v>
      </c>
      <c r="K184" s="14">
        <v>2041</v>
      </c>
      <c r="L184" s="14" t="str">
        <f t="shared" si="306"/>
        <v>ELCSOL00</v>
      </c>
      <c r="M184">
        <f t="shared" si="269"/>
        <v>28.7827404211663</v>
      </c>
      <c r="N184">
        <f t="shared" si="270"/>
        <v>31.0726118192981</v>
      </c>
      <c r="O184">
        <f t="shared" si="271"/>
        <v>19.2096424190065</v>
      </c>
      <c r="P184">
        <f t="shared" si="272"/>
        <v>0.614556601151908</v>
      </c>
      <c r="Q184">
        <f t="shared" si="273"/>
        <v>35.8897651583873</v>
      </c>
      <c r="R184">
        <f t="shared" si="274"/>
        <v>1.10272321202304</v>
      </c>
      <c r="S184">
        <f t="shared" si="275"/>
        <v>0.585503211951044</v>
      </c>
      <c r="W184" s="19">
        <v>28.7827404211663</v>
      </c>
      <c r="X184" s="19">
        <v>31.0726118192981</v>
      </c>
      <c r="Y184" s="19">
        <v>19.2096424190065</v>
      </c>
      <c r="Z184" s="19">
        <v>0.614556601151908</v>
      </c>
      <c r="AA184" s="19">
        <v>35.8897651583873</v>
      </c>
      <c r="AB184" s="19">
        <v>1.10272321202304</v>
      </c>
      <c r="AC184" s="19">
        <v>0.585503211951044</v>
      </c>
      <c r="AJ184">
        <f t="shared" ref="AJ184:AP184" si="365">AJ176</f>
        <v>1</v>
      </c>
      <c r="AK184">
        <f t="shared" si="365"/>
        <v>1</v>
      </c>
      <c r="AL184">
        <f t="shared" si="365"/>
        <v>1</v>
      </c>
      <c r="AM184">
        <f t="shared" si="365"/>
        <v>1</v>
      </c>
      <c r="AN184">
        <f t="shared" si="365"/>
        <v>1</v>
      </c>
      <c r="AO184">
        <f t="shared" si="365"/>
        <v>1</v>
      </c>
      <c r="AP184">
        <f t="shared" si="365"/>
        <v>1</v>
      </c>
    </row>
    <row r="185" spans="7:42">
      <c r="G185" s="15"/>
      <c r="H185" t="str">
        <f t="shared" ref="H185:I185" si="366">H184</f>
        <v>ACT_BND</v>
      </c>
      <c r="I185" t="str">
        <f t="shared" si="366"/>
        <v>UP</v>
      </c>
      <c r="K185" s="14">
        <v>2041</v>
      </c>
      <c r="L185" s="14" t="str">
        <f t="shared" si="306"/>
        <v>ELCWIN00</v>
      </c>
      <c r="M185">
        <f t="shared" si="269"/>
        <v>68.0238142188625</v>
      </c>
      <c r="N185">
        <f t="shared" si="270"/>
        <v>61.7139389715623</v>
      </c>
      <c r="O185">
        <f t="shared" si="271"/>
        <v>52.9316295176386</v>
      </c>
      <c r="P185">
        <f t="shared" si="272"/>
        <v>18.1469809827214</v>
      </c>
      <c r="Q185">
        <f t="shared" si="273"/>
        <v>241.553935853132</v>
      </c>
      <c r="R185">
        <f t="shared" si="274"/>
        <v>119.118486825054</v>
      </c>
      <c r="S185">
        <f t="shared" si="275"/>
        <v>65.5597358383729</v>
      </c>
      <c r="W185" s="19">
        <v>68.0238142188625</v>
      </c>
      <c r="X185" s="19">
        <v>61.7139389715623</v>
      </c>
      <c r="Y185" s="19">
        <v>52.9316295176386</v>
      </c>
      <c r="Z185" s="19">
        <v>18.1469809827214</v>
      </c>
      <c r="AA185" s="19">
        <v>241.553935853132</v>
      </c>
      <c r="AB185" s="19">
        <v>119.118486825054</v>
      </c>
      <c r="AC185" s="19">
        <v>65.5597358383729</v>
      </c>
      <c r="AJ185">
        <f t="shared" ref="AJ185:AP185" si="367">AJ177</f>
        <v>1</v>
      </c>
      <c r="AK185">
        <f t="shared" si="367"/>
        <v>1</v>
      </c>
      <c r="AL185">
        <f t="shared" si="367"/>
        <v>1</v>
      </c>
      <c r="AM185">
        <f t="shared" si="367"/>
        <v>1</v>
      </c>
      <c r="AN185">
        <f t="shared" si="367"/>
        <v>1</v>
      </c>
      <c r="AO185">
        <f t="shared" si="367"/>
        <v>1</v>
      </c>
      <c r="AP185">
        <f t="shared" si="367"/>
        <v>1</v>
      </c>
    </row>
    <row r="186" spans="7:42">
      <c r="G186" s="15"/>
      <c r="H186" t="str">
        <f t="shared" ref="H186:I186" si="368">H185</f>
        <v>ACT_BND</v>
      </c>
      <c r="I186" t="str">
        <f t="shared" si="368"/>
        <v>UP</v>
      </c>
      <c r="K186" s="14">
        <v>2041</v>
      </c>
      <c r="L186" s="14" t="str">
        <f t="shared" si="306"/>
        <v>ELCWOO00</v>
      </c>
      <c r="M186">
        <f t="shared" si="269"/>
        <v>7.05280602694643</v>
      </c>
      <c r="N186">
        <f t="shared" si="270"/>
        <v>27.3249275836882</v>
      </c>
      <c r="O186">
        <f t="shared" si="271"/>
        <v>2.39861328088039</v>
      </c>
      <c r="P186">
        <f t="shared" si="272"/>
        <v>11.3338101511879</v>
      </c>
      <c r="Q186">
        <f t="shared" si="273"/>
        <v>19.6539409338681</v>
      </c>
      <c r="R186">
        <f t="shared" si="274"/>
        <v>193.14481898591</v>
      </c>
      <c r="S186">
        <f t="shared" si="275"/>
        <v>6.75211446744832</v>
      </c>
      <c r="W186" s="19">
        <v>2.46848210943125</v>
      </c>
      <c r="X186" s="19">
        <v>9.56372465429086</v>
      </c>
      <c r="Y186" s="19">
        <v>0.839514648308135</v>
      </c>
      <c r="Z186" s="19">
        <v>3.96683355291577</v>
      </c>
      <c r="AA186" s="19">
        <v>6.87887932685385</v>
      </c>
      <c r="AB186" s="19">
        <v>67.6006866450684</v>
      </c>
      <c r="AC186" s="19">
        <v>2.36324006360691</v>
      </c>
      <c r="AJ186">
        <f t="shared" ref="AJ186:AP186" si="369">AJ178</f>
        <v>0.35</v>
      </c>
      <c r="AK186">
        <f t="shared" si="369"/>
        <v>0.35</v>
      </c>
      <c r="AL186">
        <f t="shared" si="369"/>
        <v>0.35</v>
      </c>
      <c r="AM186">
        <f t="shared" si="369"/>
        <v>0.35</v>
      </c>
      <c r="AN186">
        <f t="shared" si="369"/>
        <v>0.35</v>
      </c>
      <c r="AO186">
        <f t="shared" si="369"/>
        <v>0.35</v>
      </c>
      <c r="AP186">
        <f t="shared" si="369"/>
        <v>0.35</v>
      </c>
    </row>
    <row r="187" spans="7:42">
      <c r="G187" s="15"/>
      <c r="H187" t="str">
        <f t="shared" ref="H187:I187" si="370">H186</f>
        <v>ACT_BND</v>
      </c>
      <c r="I187" t="str">
        <f t="shared" si="370"/>
        <v>UP</v>
      </c>
      <c r="K187" s="14">
        <v>2042</v>
      </c>
      <c r="L187" s="14" t="str">
        <f t="shared" si="306"/>
        <v>ELCCOH00</v>
      </c>
      <c r="M187">
        <f t="shared" si="269"/>
        <v>0</v>
      </c>
      <c r="N187">
        <f t="shared" si="270"/>
        <v>0</v>
      </c>
      <c r="O187">
        <f t="shared" si="271"/>
        <v>5.89281857451405</v>
      </c>
      <c r="P187">
        <f t="shared" si="272"/>
        <v>0</v>
      </c>
      <c r="Q187">
        <f t="shared" si="273"/>
        <v>0</v>
      </c>
      <c r="R187">
        <f t="shared" si="274"/>
        <v>0</v>
      </c>
      <c r="S187">
        <f t="shared" si="275"/>
        <v>0</v>
      </c>
      <c r="W187" s="14">
        <v>0</v>
      </c>
      <c r="X187" s="14">
        <v>0</v>
      </c>
      <c r="Y187" s="19">
        <v>2.35712742980562</v>
      </c>
      <c r="Z187" s="14">
        <v>0</v>
      </c>
      <c r="AA187" s="14">
        <v>0</v>
      </c>
      <c r="AB187" s="14">
        <v>0</v>
      </c>
      <c r="AC187" s="14">
        <v>0</v>
      </c>
      <c r="AJ187">
        <f t="shared" ref="AJ187:AP187" si="371">AJ179</f>
        <v>0.4</v>
      </c>
      <c r="AK187">
        <f t="shared" si="371"/>
        <v>0.4</v>
      </c>
      <c r="AL187">
        <f t="shared" si="371"/>
        <v>0.4</v>
      </c>
      <c r="AM187">
        <f t="shared" si="371"/>
        <v>0.4</v>
      </c>
      <c r="AN187">
        <f t="shared" si="371"/>
        <v>0.4</v>
      </c>
      <c r="AO187">
        <f t="shared" si="371"/>
        <v>0.4</v>
      </c>
      <c r="AP187">
        <f t="shared" si="371"/>
        <v>0.4</v>
      </c>
    </row>
    <row r="188" spans="7:42">
      <c r="G188" s="15"/>
      <c r="H188" t="str">
        <f t="shared" ref="H188:I188" si="372">H187</f>
        <v>ACT_BND</v>
      </c>
      <c r="I188" t="str">
        <f t="shared" si="372"/>
        <v>UP</v>
      </c>
      <c r="K188" s="14">
        <v>2042</v>
      </c>
      <c r="L188" s="14" t="str">
        <f t="shared" si="306"/>
        <v>ELCGAS00</v>
      </c>
      <c r="M188">
        <f t="shared" si="269"/>
        <v>738.188529697625</v>
      </c>
      <c r="N188">
        <f t="shared" si="270"/>
        <v>79.4311292653887</v>
      </c>
      <c r="O188">
        <f t="shared" si="271"/>
        <v>75.4617185655147</v>
      </c>
      <c r="P188">
        <f t="shared" si="272"/>
        <v>0</v>
      </c>
      <c r="Q188">
        <f t="shared" si="273"/>
        <v>90.8775120590352</v>
      </c>
      <c r="R188">
        <f t="shared" si="274"/>
        <v>0</v>
      </c>
      <c r="S188">
        <f t="shared" si="275"/>
        <v>48.3426777537797</v>
      </c>
      <c r="W188" s="19">
        <v>295.27541187905</v>
      </c>
      <c r="X188" s="19">
        <v>31.7724517061555</v>
      </c>
      <c r="Y188" s="19">
        <v>30.1846874262059</v>
      </c>
      <c r="Z188" s="14">
        <v>0</v>
      </c>
      <c r="AA188" s="19">
        <v>36.3510048236141</v>
      </c>
      <c r="AB188" s="14">
        <v>0</v>
      </c>
      <c r="AC188" s="19">
        <v>19.3370711015119</v>
      </c>
      <c r="AJ188">
        <f t="shared" ref="AJ188:AP188" si="373">AJ180</f>
        <v>0.4</v>
      </c>
      <c r="AK188">
        <f t="shared" si="373"/>
        <v>0.4</v>
      </c>
      <c r="AL188">
        <f t="shared" si="373"/>
        <v>0.4</v>
      </c>
      <c r="AM188">
        <f t="shared" si="373"/>
        <v>0.4</v>
      </c>
      <c r="AN188">
        <f t="shared" si="373"/>
        <v>0.4</v>
      </c>
      <c r="AO188">
        <f t="shared" si="373"/>
        <v>0.4</v>
      </c>
      <c r="AP188">
        <f t="shared" si="373"/>
        <v>0.4</v>
      </c>
    </row>
    <row r="189" spans="7:42">
      <c r="G189" s="15"/>
      <c r="H189" t="str">
        <f t="shared" ref="H189:I189" si="374">H188</f>
        <v>ACT_BND</v>
      </c>
      <c r="I189" t="str">
        <f t="shared" si="374"/>
        <v>UP</v>
      </c>
      <c r="K189" s="14">
        <v>2042</v>
      </c>
      <c r="L189" s="14" t="str">
        <f t="shared" si="306"/>
        <v>ELCHFO00</v>
      </c>
      <c r="M189">
        <f t="shared" si="269"/>
        <v>0</v>
      </c>
      <c r="N189">
        <f t="shared" si="270"/>
        <v>0.399685038156947</v>
      </c>
      <c r="O189">
        <f t="shared" si="271"/>
        <v>0</v>
      </c>
      <c r="P189">
        <f t="shared" si="272"/>
        <v>0.00492452603791697</v>
      </c>
      <c r="Q189">
        <f t="shared" si="273"/>
        <v>0</v>
      </c>
      <c r="R189">
        <f t="shared" si="274"/>
        <v>3.84708423326133</v>
      </c>
      <c r="S189">
        <f t="shared" si="275"/>
        <v>0.991819389416847</v>
      </c>
      <c r="W189" s="14">
        <v>0</v>
      </c>
      <c r="X189" s="19">
        <v>0.119905511447084</v>
      </c>
      <c r="Y189" s="14">
        <v>0</v>
      </c>
      <c r="Z189" s="19">
        <v>0.00147735781137509</v>
      </c>
      <c r="AA189" s="14">
        <v>0</v>
      </c>
      <c r="AB189" s="19">
        <v>1.1541252699784</v>
      </c>
      <c r="AC189" s="19">
        <v>0.297545816825054</v>
      </c>
      <c r="AJ189">
        <f t="shared" ref="AJ189:AP189" si="375">AJ181</f>
        <v>0.3</v>
      </c>
      <c r="AK189">
        <f t="shared" si="375"/>
        <v>0.3</v>
      </c>
      <c r="AL189">
        <f t="shared" si="375"/>
        <v>0.3</v>
      </c>
      <c r="AM189">
        <f t="shared" si="375"/>
        <v>0.3</v>
      </c>
      <c r="AN189">
        <f t="shared" si="375"/>
        <v>0.3</v>
      </c>
      <c r="AO189">
        <f t="shared" si="375"/>
        <v>0.3</v>
      </c>
      <c r="AP189">
        <f t="shared" si="375"/>
        <v>0.3</v>
      </c>
    </row>
    <row r="190" spans="7:42">
      <c r="G190" s="15"/>
      <c r="H190" t="str">
        <f t="shared" ref="H190:I190" si="376">H189</f>
        <v>ACT_BND</v>
      </c>
      <c r="I190" t="str">
        <f t="shared" si="376"/>
        <v>UP</v>
      </c>
      <c r="K190" s="14">
        <v>2042</v>
      </c>
      <c r="L190" s="14" t="str">
        <f t="shared" si="306"/>
        <v>ELCHYD00</v>
      </c>
      <c r="M190">
        <f t="shared" si="269"/>
        <v>6.12721077241656</v>
      </c>
      <c r="N190">
        <f t="shared" si="270"/>
        <v>239.547113386846</v>
      </c>
      <c r="O190">
        <f t="shared" si="271"/>
        <v>15.1968226640838</v>
      </c>
      <c r="P190">
        <f t="shared" si="272"/>
        <v>135.933809051977</v>
      </c>
      <c r="Q190">
        <f t="shared" si="273"/>
        <v>138.421064364335</v>
      </c>
      <c r="R190">
        <f t="shared" si="274"/>
        <v>920.797302071504</v>
      </c>
      <c r="S190">
        <f t="shared" si="275"/>
        <v>181.3937961253</v>
      </c>
      <c r="W190" s="19">
        <v>5.94339444924406</v>
      </c>
      <c r="X190" s="19">
        <v>232.360699985241</v>
      </c>
      <c r="Y190" s="19">
        <v>14.7409179841613</v>
      </c>
      <c r="Z190" s="19">
        <v>131.855794780418</v>
      </c>
      <c r="AA190" s="19">
        <v>134.268432433405</v>
      </c>
      <c r="AB190" s="19">
        <v>893.173383009359</v>
      </c>
      <c r="AC190" s="19">
        <v>175.951982241541</v>
      </c>
      <c r="AJ190">
        <f t="shared" ref="AJ190:AP190" si="377">AJ182</f>
        <v>0.97</v>
      </c>
      <c r="AK190">
        <f t="shared" si="377"/>
        <v>0.97</v>
      </c>
      <c r="AL190">
        <f t="shared" si="377"/>
        <v>0.97</v>
      </c>
      <c r="AM190">
        <f t="shared" si="377"/>
        <v>0.97</v>
      </c>
      <c r="AN190">
        <f t="shared" si="377"/>
        <v>0.97</v>
      </c>
      <c r="AO190">
        <f t="shared" si="377"/>
        <v>0.97</v>
      </c>
      <c r="AP190">
        <f t="shared" si="377"/>
        <v>0.97</v>
      </c>
    </row>
    <row r="191" spans="7:42">
      <c r="G191" s="15"/>
      <c r="H191" t="str">
        <f t="shared" ref="H191:I191" si="378">H190</f>
        <v>ACT_BND</v>
      </c>
      <c r="I191" t="str">
        <f t="shared" si="378"/>
        <v>UP</v>
      </c>
      <c r="K191" s="14">
        <v>2042</v>
      </c>
      <c r="L191" s="14" t="str">
        <f t="shared" si="306"/>
        <v>ENCAN01_SMR</v>
      </c>
      <c r="M191">
        <f t="shared" si="269"/>
        <v>0</v>
      </c>
      <c r="N191">
        <f t="shared" si="270"/>
        <v>0</v>
      </c>
      <c r="O191">
        <f t="shared" si="271"/>
        <v>0</v>
      </c>
      <c r="P191">
        <f t="shared" si="272"/>
        <v>0</v>
      </c>
      <c r="Q191">
        <v>174.422977323254</v>
      </c>
      <c r="R191">
        <f t="shared" si="274"/>
        <v>0</v>
      </c>
      <c r="S191">
        <v>11.6626650327573</v>
      </c>
      <c r="U191" s="18">
        <v>182.34976</v>
      </c>
      <c r="V191" s="18">
        <v>10.006065</v>
      </c>
      <c r="W191" s="14">
        <v>0</v>
      </c>
      <c r="X191" s="14">
        <v>0</v>
      </c>
      <c r="Y191" s="14">
        <v>0</v>
      </c>
      <c r="Z191" s="14">
        <v>0</v>
      </c>
      <c r="AA191" s="19">
        <v>302.067809323254</v>
      </c>
      <c r="AB191" s="14">
        <v>0</v>
      </c>
      <c r="AC191" s="14">
        <v>0</v>
      </c>
      <c r="AJ191">
        <f t="shared" ref="AJ191:AP191" si="379">AJ183</f>
        <v>1</v>
      </c>
      <c r="AK191">
        <f t="shared" si="379"/>
        <v>1</v>
      </c>
      <c r="AL191">
        <f t="shared" si="379"/>
        <v>1</v>
      </c>
      <c r="AM191">
        <f t="shared" si="379"/>
        <v>1</v>
      </c>
      <c r="AN191">
        <f t="shared" si="379"/>
        <v>1</v>
      </c>
      <c r="AO191">
        <f t="shared" si="379"/>
        <v>1</v>
      </c>
      <c r="AP191">
        <f t="shared" si="379"/>
        <v>1</v>
      </c>
    </row>
    <row r="192" spans="7:42">
      <c r="G192" s="15"/>
      <c r="H192" t="str">
        <f t="shared" ref="H192:I192" si="380">H191</f>
        <v>ACT_BND</v>
      </c>
      <c r="I192" t="str">
        <f t="shared" si="380"/>
        <v>UP</v>
      </c>
      <c r="K192" s="14">
        <v>2042</v>
      </c>
      <c r="L192" s="14" t="str">
        <f t="shared" si="306"/>
        <v>ELCSOL00</v>
      </c>
      <c r="M192">
        <f t="shared" si="269"/>
        <v>29.894764262059</v>
      </c>
      <c r="N192">
        <f t="shared" si="270"/>
        <v>33.6616302700432</v>
      </c>
      <c r="O192">
        <f t="shared" si="271"/>
        <v>19.8785358459323</v>
      </c>
      <c r="P192">
        <f t="shared" si="272"/>
        <v>1.03243530201584</v>
      </c>
      <c r="Q192">
        <f t="shared" si="273"/>
        <v>40.3990205543557</v>
      </c>
      <c r="R192">
        <f t="shared" si="274"/>
        <v>1.15516570698344</v>
      </c>
      <c r="S192">
        <f t="shared" si="275"/>
        <v>0.597692136213103</v>
      </c>
      <c r="W192" s="19">
        <v>29.894764262059</v>
      </c>
      <c r="X192" s="19">
        <v>33.6616302700432</v>
      </c>
      <c r="Y192" s="19">
        <v>19.8785358459323</v>
      </c>
      <c r="Z192" s="19">
        <v>1.03243530201584</v>
      </c>
      <c r="AA192" s="19">
        <v>40.3990205543557</v>
      </c>
      <c r="AB192" s="19">
        <v>1.15516570698344</v>
      </c>
      <c r="AC192" s="19">
        <v>0.597692136213103</v>
      </c>
      <c r="AJ192">
        <f t="shared" ref="AJ192:AP192" si="381">AJ184</f>
        <v>1</v>
      </c>
      <c r="AK192">
        <f t="shared" si="381"/>
        <v>1</v>
      </c>
      <c r="AL192">
        <f t="shared" si="381"/>
        <v>1</v>
      </c>
      <c r="AM192">
        <f t="shared" si="381"/>
        <v>1</v>
      </c>
      <c r="AN192">
        <f t="shared" si="381"/>
        <v>1</v>
      </c>
      <c r="AO192">
        <f t="shared" si="381"/>
        <v>1</v>
      </c>
      <c r="AP192">
        <f t="shared" si="381"/>
        <v>1</v>
      </c>
    </row>
    <row r="193" spans="7:42">
      <c r="G193" s="15"/>
      <c r="H193" t="str">
        <f t="shared" ref="H193:I193" si="382">H192</f>
        <v>ACT_BND</v>
      </c>
      <c r="I193" t="str">
        <f t="shared" si="382"/>
        <v>UP</v>
      </c>
      <c r="K193" s="14">
        <v>2042</v>
      </c>
      <c r="L193" s="14" t="str">
        <f t="shared" si="306"/>
        <v>ELCWIN00</v>
      </c>
      <c r="M193">
        <f t="shared" si="269"/>
        <v>85.0252856731461</v>
      </c>
      <c r="N193">
        <f t="shared" si="270"/>
        <v>67.6443025919726</v>
      </c>
      <c r="O193">
        <f t="shared" si="271"/>
        <v>54.4811186105112</v>
      </c>
      <c r="P193">
        <f t="shared" si="272"/>
        <v>18.1617805183585</v>
      </c>
      <c r="Q193">
        <f t="shared" si="273"/>
        <v>254.351735313175</v>
      </c>
      <c r="R193">
        <f t="shared" si="274"/>
        <v>120.563721022318</v>
      </c>
      <c r="S193">
        <f t="shared" si="275"/>
        <v>69.5402312055436</v>
      </c>
      <c r="W193" s="19">
        <v>85.0252856731461</v>
      </c>
      <c r="X193" s="19">
        <v>67.6443025919726</v>
      </c>
      <c r="Y193" s="19">
        <v>54.4811186105112</v>
      </c>
      <c r="Z193" s="19">
        <v>18.1617805183585</v>
      </c>
      <c r="AA193" s="19">
        <v>254.351735313175</v>
      </c>
      <c r="AB193" s="19">
        <v>120.563721022318</v>
      </c>
      <c r="AC193" s="19">
        <v>69.5402312055436</v>
      </c>
      <c r="AJ193">
        <f t="shared" ref="AJ193:AP193" si="383">AJ185</f>
        <v>1</v>
      </c>
      <c r="AK193">
        <f t="shared" si="383"/>
        <v>1</v>
      </c>
      <c r="AL193">
        <f t="shared" si="383"/>
        <v>1</v>
      </c>
      <c r="AM193">
        <f t="shared" si="383"/>
        <v>1</v>
      </c>
      <c r="AN193">
        <f t="shared" si="383"/>
        <v>1</v>
      </c>
      <c r="AO193">
        <f t="shared" si="383"/>
        <v>1</v>
      </c>
      <c r="AP193">
        <f t="shared" si="383"/>
        <v>1</v>
      </c>
    </row>
    <row r="194" spans="7:42">
      <c r="G194" s="15"/>
      <c r="H194" t="str">
        <f t="shared" ref="H194:I194" si="384">H193</f>
        <v>ACT_BND</v>
      </c>
      <c r="I194" t="str">
        <f t="shared" si="384"/>
        <v>UP</v>
      </c>
      <c r="K194" s="14">
        <v>2042</v>
      </c>
      <c r="L194" s="14" t="str">
        <f t="shared" si="306"/>
        <v>ELCWOO00</v>
      </c>
      <c r="M194">
        <f t="shared" si="269"/>
        <v>5.1475298961226</v>
      </c>
      <c r="N194">
        <f t="shared" si="270"/>
        <v>26.4029450976139</v>
      </c>
      <c r="O194">
        <f t="shared" si="271"/>
        <v>2.37533187082176</v>
      </c>
      <c r="P194">
        <f t="shared" si="272"/>
        <v>12.175840471048</v>
      </c>
      <c r="Q194">
        <f t="shared" si="273"/>
        <v>20.2739696287154</v>
      </c>
      <c r="R194">
        <f t="shared" si="274"/>
        <v>221.013018821351</v>
      </c>
      <c r="S194">
        <f t="shared" si="275"/>
        <v>8.36125626463026</v>
      </c>
      <c r="W194" s="19">
        <v>1.80163546364291</v>
      </c>
      <c r="X194" s="19">
        <v>9.24103078416487</v>
      </c>
      <c r="Y194" s="19">
        <v>0.831366154787617</v>
      </c>
      <c r="Z194" s="19">
        <v>4.26154416486681</v>
      </c>
      <c r="AA194" s="19">
        <v>7.0958893700504</v>
      </c>
      <c r="AB194" s="19">
        <v>77.354556587473</v>
      </c>
      <c r="AC194" s="19">
        <v>2.92643969262059</v>
      </c>
      <c r="AJ194">
        <f t="shared" ref="AJ194:AP194" si="385">AJ186</f>
        <v>0.35</v>
      </c>
      <c r="AK194">
        <f t="shared" si="385"/>
        <v>0.35</v>
      </c>
      <c r="AL194">
        <f t="shared" si="385"/>
        <v>0.35</v>
      </c>
      <c r="AM194">
        <f t="shared" si="385"/>
        <v>0.35</v>
      </c>
      <c r="AN194">
        <f t="shared" si="385"/>
        <v>0.35</v>
      </c>
      <c r="AO194">
        <f t="shared" si="385"/>
        <v>0.35</v>
      </c>
      <c r="AP194">
        <f t="shared" si="385"/>
        <v>0.35</v>
      </c>
    </row>
    <row r="195" spans="7:42">
      <c r="G195" s="15"/>
      <c r="H195" t="str">
        <f t="shared" ref="H195:I195" si="386">H194</f>
        <v>ACT_BND</v>
      </c>
      <c r="I195" t="str">
        <f t="shared" si="386"/>
        <v>UP</v>
      </c>
      <c r="K195" s="14">
        <v>2043</v>
      </c>
      <c r="L195" s="14" t="str">
        <f t="shared" si="306"/>
        <v>ELCCOH00</v>
      </c>
      <c r="M195">
        <f t="shared" si="269"/>
        <v>0</v>
      </c>
      <c r="N195">
        <f t="shared" si="270"/>
        <v>0</v>
      </c>
      <c r="O195">
        <f t="shared" si="271"/>
        <v>5.89281857451405</v>
      </c>
      <c r="P195">
        <f t="shared" si="272"/>
        <v>0</v>
      </c>
      <c r="Q195">
        <f t="shared" si="273"/>
        <v>0</v>
      </c>
      <c r="R195">
        <f t="shared" si="274"/>
        <v>0</v>
      </c>
      <c r="S195">
        <f t="shared" si="275"/>
        <v>0</v>
      </c>
      <c r="W195" s="14">
        <v>0</v>
      </c>
      <c r="X195" s="14">
        <v>0</v>
      </c>
      <c r="Y195" s="19">
        <v>2.35712742980562</v>
      </c>
      <c r="Z195" s="14">
        <v>0</v>
      </c>
      <c r="AA195" s="14">
        <v>0</v>
      </c>
      <c r="AB195" s="14">
        <v>0</v>
      </c>
      <c r="AC195" s="14">
        <v>0</v>
      </c>
      <c r="AJ195">
        <f t="shared" ref="AJ195:AP195" si="387">AJ187</f>
        <v>0.4</v>
      </c>
      <c r="AK195">
        <f t="shared" si="387"/>
        <v>0.4</v>
      </c>
      <c r="AL195">
        <f t="shared" si="387"/>
        <v>0.4</v>
      </c>
      <c r="AM195">
        <f t="shared" si="387"/>
        <v>0.4</v>
      </c>
      <c r="AN195">
        <f t="shared" si="387"/>
        <v>0.4</v>
      </c>
      <c r="AO195">
        <f t="shared" si="387"/>
        <v>0.4</v>
      </c>
      <c r="AP195">
        <f t="shared" si="387"/>
        <v>0.4</v>
      </c>
    </row>
    <row r="196" spans="7:42">
      <c r="G196" s="15"/>
      <c r="H196" t="str">
        <f t="shared" ref="H196:I196" si="388">H195</f>
        <v>ACT_BND</v>
      </c>
      <c r="I196" t="str">
        <f t="shared" si="388"/>
        <v>UP</v>
      </c>
      <c r="K196" s="14">
        <v>2043</v>
      </c>
      <c r="L196" s="14" t="str">
        <f t="shared" si="306"/>
        <v>ELCGAS00</v>
      </c>
      <c r="M196">
        <f t="shared" si="269"/>
        <v>700.345153167747</v>
      </c>
      <c r="N196">
        <f t="shared" si="270"/>
        <v>72.957829386159</v>
      </c>
      <c r="O196">
        <f t="shared" si="271"/>
        <v>74.0432255309575</v>
      </c>
      <c r="P196">
        <f t="shared" si="272"/>
        <v>0</v>
      </c>
      <c r="Q196">
        <f t="shared" si="273"/>
        <v>91.0934614830812</v>
      </c>
      <c r="R196">
        <f t="shared" si="274"/>
        <v>0</v>
      </c>
      <c r="S196">
        <f t="shared" si="275"/>
        <v>47.468138849892</v>
      </c>
      <c r="W196" s="19">
        <v>280.138061267099</v>
      </c>
      <c r="X196" s="19">
        <v>29.1831317544636</v>
      </c>
      <c r="Y196" s="19">
        <v>29.617290212383</v>
      </c>
      <c r="Z196" s="14">
        <v>0</v>
      </c>
      <c r="AA196" s="19">
        <v>36.4373845932325</v>
      </c>
      <c r="AB196" s="14">
        <v>0</v>
      </c>
      <c r="AC196" s="19">
        <v>18.9872555399568</v>
      </c>
      <c r="AJ196">
        <f t="shared" ref="AJ196:AP196" si="389">AJ188</f>
        <v>0.4</v>
      </c>
      <c r="AK196">
        <f t="shared" si="389"/>
        <v>0.4</v>
      </c>
      <c r="AL196">
        <f t="shared" si="389"/>
        <v>0.4</v>
      </c>
      <c r="AM196">
        <f t="shared" si="389"/>
        <v>0.4</v>
      </c>
      <c r="AN196">
        <f t="shared" si="389"/>
        <v>0.4</v>
      </c>
      <c r="AO196">
        <f t="shared" si="389"/>
        <v>0.4</v>
      </c>
      <c r="AP196">
        <f t="shared" si="389"/>
        <v>0.4</v>
      </c>
    </row>
    <row r="197" spans="7:42">
      <c r="G197" s="15"/>
      <c r="H197" t="str">
        <f t="shared" ref="H197:I197" si="390">H196</f>
        <v>ACT_BND</v>
      </c>
      <c r="I197" t="str">
        <f t="shared" si="390"/>
        <v>UP</v>
      </c>
      <c r="K197" s="14">
        <v>2043</v>
      </c>
      <c r="L197" s="14" t="str">
        <f t="shared" si="306"/>
        <v>ELCHFO00</v>
      </c>
      <c r="M197">
        <f t="shared" si="269"/>
        <v>0</v>
      </c>
      <c r="N197">
        <f t="shared" si="270"/>
        <v>0.399685038156947</v>
      </c>
      <c r="O197">
        <f t="shared" si="271"/>
        <v>0</v>
      </c>
      <c r="P197">
        <f t="shared" si="272"/>
        <v>0.00503782295416367</v>
      </c>
      <c r="Q197">
        <f t="shared" si="273"/>
        <v>0</v>
      </c>
      <c r="R197">
        <f t="shared" si="274"/>
        <v>3.84708423326133</v>
      </c>
      <c r="S197">
        <f t="shared" si="275"/>
        <v>1.15307850268778</v>
      </c>
      <c r="W197" s="14">
        <v>0</v>
      </c>
      <c r="X197" s="19">
        <v>0.119905511447084</v>
      </c>
      <c r="Y197" s="14">
        <v>0</v>
      </c>
      <c r="Z197" s="19">
        <v>0.0015113468862491</v>
      </c>
      <c r="AA197" s="14">
        <v>0</v>
      </c>
      <c r="AB197" s="19">
        <v>1.1541252699784</v>
      </c>
      <c r="AC197" s="19">
        <v>0.345923550806335</v>
      </c>
      <c r="AJ197">
        <f t="shared" ref="AJ197:AP197" si="391">AJ189</f>
        <v>0.3</v>
      </c>
      <c r="AK197">
        <f t="shared" si="391"/>
        <v>0.3</v>
      </c>
      <c r="AL197">
        <f t="shared" si="391"/>
        <v>0.3</v>
      </c>
      <c r="AM197">
        <f t="shared" si="391"/>
        <v>0.3</v>
      </c>
      <c r="AN197">
        <f t="shared" si="391"/>
        <v>0.3</v>
      </c>
      <c r="AO197">
        <f t="shared" si="391"/>
        <v>0.3</v>
      </c>
      <c r="AP197">
        <f t="shared" si="391"/>
        <v>0.3</v>
      </c>
    </row>
    <row r="198" spans="7:42">
      <c r="G198" s="15"/>
      <c r="H198" t="str">
        <f t="shared" ref="H198:I198" si="392">H197</f>
        <v>ACT_BND</v>
      </c>
      <c r="I198" t="str">
        <f t="shared" si="392"/>
        <v>UP</v>
      </c>
      <c r="K198" s="14">
        <v>2043</v>
      </c>
      <c r="L198" s="14" t="str">
        <f t="shared" si="306"/>
        <v>ELCHYD00</v>
      </c>
      <c r="M198">
        <f t="shared" si="269"/>
        <v>6.12717646010999</v>
      </c>
      <c r="N198">
        <f t="shared" si="270"/>
        <v>238.988080892209</v>
      </c>
      <c r="O198">
        <f t="shared" si="271"/>
        <v>14.8919876310926</v>
      </c>
      <c r="P198">
        <f t="shared" si="272"/>
        <v>136.497312722199</v>
      </c>
      <c r="Q198">
        <f t="shared" si="273"/>
        <v>138.349933609435</v>
      </c>
      <c r="R198">
        <f t="shared" si="274"/>
        <v>921.714380292875</v>
      </c>
      <c r="S198">
        <f t="shared" si="275"/>
        <v>181.398321363363</v>
      </c>
      <c r="W198" s="19">
        <v>5.94336116630669</v>
      </c>
      <c r="X198" s="19">
        <v>231.818438465443</v>
      </c>
      <c r="Y198" s="19">
        <v>14.4452280021598</v>
      </c>
      <c r="Z198" s="19">
        <v>132.402393340533</v>
      </c>
      <c r="AA198" s="19">
        <v>134.199435601152</v>
      </c>
      <c r="AB198" s="19">
        <v>894.062948884089</v>
      </c>
      <c r="AC198" s="19">
        <v>175.956371722462</v>
      </c>
      <c r="AJ198">
        <f t="shared" ref="AJ198:AP198" si="393">AJ190</f>
        <v>0.97</v>
      </c>
      <c r="AK198">
        <f t="shared" si="393"/>
        <v>0.97</v>
      </c>
      <c r="AL198">
        <f t="shared" si="393"/>
        <v>0.97</v>
      </c>
      <c r="AM198">
        <f t="shared" si="393"/>
        <v>0.97</v>
      </c>
      <c r="AN198">
        <f t="shared" si="393"/>
        <v>0.97</v>
      </c>
      <c r="AO198">
        <f t="shared" si="393"/>
        <v>0.97</v>
      </c>
      <c r="AP198">
        <f t="shared" si="393"/>
        <v>0.97</v>
      </c>
    </row>
    <row r="199" spans="7:42">
      <c r="G199" s="15"/>
      <c r="H199" t="str">
        <f t="shared" ref="H199:I199" si="394">H198</f>
        <v>ACT_BND</v>
      </c>
      <c r="I199" t="str">
        <f t="shared" si="394"/>
        <v>UP</v>
      </c>
      <c r="K199" s="14">
        <v>2043</v>
      </c>
      <c r="L199" s="14" t="str">
        <f t="shared" si="306"/>
        <v>ENCAN01_SMR</v>
      </c>
      <c r="M199">
        <f t="shared" si="269"/>
        <v>0</v>
      </c>
      <c r="N199">
        <f t="shared" si="270"/>
        <v>0</v>
      </c>
      <c r="O199">
        <f t="shared" si="271"/>
        <v>0</v>
      </c>
      <c r="P199">
        <f t="shared" si="272"/>
        <v>0</v>
      </c>
      <c r="Q199">
        <v>180.679029087113</v>
      </c>
      <c r="R199">
        <f t="shared" si="274"/>
        <v>0</v>
      </c>
      <c r="S199">
        <v>11.9396758122748</v>
      </c>
      <c r="U199" s="18">
        <v>172.22476</v>
      </c>
      <c r="V199" s="18">
        <v>9.4501725</v>
      </c>
      <c r="W199" s="14">
        <v>0</v>
      </c>
      <c r="X199" s="14">
        <v>0</v>
      </c>
      <c r="Y199" s="14">
        <v>0</v>
      </c>
      <c r="Z199" s="14">
        <v>0</v>
      </c>
      <c r="AA199" s="19">
        <v>301.236361087113</v>
      </c>
      <c r="AB199" s="14">
        <v>0</v>
      </c>
      <c r="AC199" s="14">
        <v>0</v>
      </c>
      <c r="AJ199">
        <f t="shared" ref="AJ199:AP199" si="395">AJ191</f>
        <v>1</v>
      </c>
      <c r="AK199">
        <f t="shared" si="395"/>
        <v>1</v>
      </c>
      <c r="AL199">
        <f t="shared" si="395"/>
        <v>1</v>
      </c>
      <c r="AM199">
        <f t="shared" si="395"/>
        <v>1</v>
      </c>
      <c r="AN199">
        <f t="shared" si="395"/>
        <v>1</v>
      </c>
      <c r="AO199">
        <f t="shared" si="395"/>
        <v>1</v>
      </c>
      <c r="AP199">
        <f t="shared" si="395"/>
        <v>1</v>
      </c>
    </row>
    <row r="200" spans="7:42">
      <c r="G200" s="15"/>
      <c r="H200" t="str">
        <f t="shared" ref="H200:I200" si="396">H199</f>
        <v>ACT_BND</v>
      </c>
      <c r="I200" t="str">
        <f t="shared" si="396"/>
        <v>UP</v>
      </c>
      <c r="K200" s="14">
        <v>2043</v>
      </c>
      <c r="L200" s="14" t="str">
        <f t="shared" si="306"/>
        <v>ELCSOL00</v>
      </c>
      <c r="M200">
        <f t="shared" si="269"/>
        <v>31.0067881029518</v>
      </c>
      <c r="N200">
        <f t="shared" si="270"/>
        <v>36.2506631837401</v>
      </c>
      <c r="O200">
        <f t="shared" si="271"/>
        <v>20.5262497480202</v>
      </c>
      <c r="P200">
        <f t="shared" si="272"/>
        <v>1.45031400323974</v>
      </c>
      <c r="Q200">
        <f t="shared" si="273"/>
        <v>44.9068898488121</v>
      </c>
      <c r="R200">
        <f t="shared" si="274"/>
        <v>1.20760820194384</v>
      </c>
      <c r="S200">
        <f t="shared" si="275"/>
        <v>0.60760445</v>
      </c>
      <c r="W200" s="19">
        <v>31.0067881029518</v>
      </c>
      <c r="X200" s="19">
        <v>36.2506631837401</v>
      </c>
      <c r="Y200" s="19">
        <v>20.5262497480202</v>
      </c>
      <c r="Z200" s="19">
        <v>1.45031400323974</v>
      </c>
      <c r="AA200" s="19">
        <v>44.9068898488121</v>
      </c>
      <c r="AB200" s="19">
        <v>1.20760820194384</v>
      </c>
      <c r="AC200" s="14">
        <v>0.60760445</v>
      </c>
      <c r="AJ200">
        <f t="shared" ref="AJ200:AP200" si="397">AJ192</f>
        <v>1</v>
      </c>
      <c r="AK200">
        <f t="shared" si="397"/>
        <v>1</v>
      </c>
      <c r="AL200">
        <f t="shared" si="397"/>
        <v>1</v>
      </c>
      <c r="AM200">
        <f t="shared" si="397"/>
        <v>1</v>
      </c>
      <c r="AN200">
        <f t="shared" si="397"/>
        <v>1</v>
      </c>
      <c r="AO200">
        <f t="shared" si="397"/>
        <v>1</v>
      </c>
      <c r="AP200">
        <f t="shared" si="397"/>
        <v>1</v>
      </c>
    </row>
    <row r="201" spans="7:42">
      <c r="G201" s="15"/>
      <c r="H201" t="str">
        <f t="shared" ref="H201:I201" si="398">H200</f>
        <v>ACT_BND</v>
      </c>
      <c r="I201" t="str">
        <f t="shared" si="398"/>
        <v>UP</v>
      </c>
      <c r="K201" s="14">
        <v>2043</v>
      </c>
      <c r="L201" s="14" t="str">
        <f t="shared" si="306"/>
        <v>ELCWIN00</v>
      </c>
      <c r="M201">
        <f t="shared" si="269"/>
        <v>102.026757163427</v>
      </c>
      <c r="N201">
        <f t="shared" si="270"/>
        <v>73.5735742405687</v>
      </c>
      <c r="O201">
        <f t="shared" si="271"/>
        <v>56.0021213462923</v>
      </c>
      <c r="P201">
        <f t="shared" si="272"/>
        <v>18.1719849856012</v>
      </c>
      <c r="Q201">
        <f t="shared" si="273"/>
        <v>266.344135889129</v>
      </c>
      <c r="R201">
        <f t="shared" si="274"/>
        <v>122.008955219582</v>
      </c>
      <c r="S201">
        <f t="shared" si="275"/>
        <v>71.6413441321094</v>
      </c>
      <c r="W201" s="19">
        <v>102.026757163427</v>
      </c>
      <c r="X201" s="19">
        <v>73.5735742405687</v>
      </c>
      <c r="Y201" s="19">
        <v>56.0021213462923</v>
      </c>
      <c r="Z201" s="19">
        <v>18.1719849856012</v>
      </c>
      <c r="AA201" s="19">
        <v>266.344135889129</v>
      </c>
      <c r="AB201" s="19">
        <v>122.008955219582</v>
      </c>
      <c r="AC201" s="19">
        <v>71.6413441321094</v>
      </c>
      <c r="AJ201">
        <f t="shared" ref="AJ201:AP201" si="399">AJ193</f>
        <v>1</v>
      </c>
      <c r="AK201">
        <f t="shared" si="399"/>
        <v>1</v>
      </c>
      <c r="AL201">
        <f t="shared" si="399"/>
        <v>1</v>
      </c>
      <c r="AM201">
        <f t="shared" si="399"/>
        <v>1</v>
      </c>
      <c r="AN201">
        <f t="shared" si="399"/>
        <v>1</v>
      </c>
      <c r="AO201">
        <f t="shared" si="399"/>
        <v>1</v>
      </c>
      <c r="AP201">
        <f t="shared" si="399"/>
        <v>1</v>
      </c>
    </row>
    <row r="202" spans="7:42">
      <c r="G202" s="15"/>
      <c r="H202" t="str">
        <f t="shared" ref="H202:I202" si="400">H201</f>
        <v>ACT_BND</v>
      </c>
      <c r="I202" t="str">
        <f t="shared" si="400"/>
        <v>UP</v>
      </c>
      <c r="K202" s="14">
        <v>2043</v>
      </c>
      <c r="L202" s="14" t="str">
        <f t="shared" si="306"/>
        <v>ELCWOO00</v>
      </c>
      <c r="M202">
        <f t="shared" si="269"/>
        <v>3.70369759024991</v>
      </c>
      <c r="N202">
        <f t="shared" si="270"/>
        <v>25.0560852995886</v>
      </c>
      <c r="O202">
        <f t="shared" si="271"/>
        <v>2.30574835236038</v>
      </c>
      <c r="P202">
        <f t="shared" si="272"/>
        <v>13.0943704309369</v>
      </c>
      <c r="Q202">
        <f t="shared" si="273"/>
        <v>19.955141324694</v>
      </c>
      <c r="R202">
        <f t="shared" si="274"/>
        <v>229.392560629435</v>
      </c>
      <c r="S202">
        <f t="shared" si="275"/>
        <v>8.20033074802017</v>
      </c>
      <c r="W202" s="19">
        <v>1.29629415658747</v>
      </c>
      <c r="X202" s="19">
        <v>8.76962985485601</v>
      </c>
      <c r="Y202" s="19">
        <v>0.807011923326134</v>
      </c>
      <c r="Z202" s="19">
        <v>4.58302965082793</v>
      </c>
      <c r="AA202" s="19">
        <v>6.98429946364291</v>
      </c>
      <c r="AB202" s="19">
        <v>80.2873962203024</v>
      </c>
      <c r="AC202" s="19">
        <v>2.87011576180706</v>
      </c>
      <c r="AJ202">
        <f t="shared" ref="AJ202:AP202" si="401">AJ194</f>
        <v>0.35</v>
      </c>
      <c r="AK202">
        <f t="shared" si="401"/>
        <v>0.35</v>
      </c>
      <c r="AL202">
        <f t="shared" si="401"/>
        <v>0.35</v>
      </c>
      <c r="AM202">
        <f t="shared" si="401"/>
        <v>0.35</v>
      </c>
      <c r="AN202">
        <f t="shared" si="401"/>
        <v>0.35</v>
      </c>
      <c r="AO202">
        <f t="shared" si="401"/>
        <v>0.35</v>
      </c>
      <c r="AP202">
        <f t="shared" si="401"/>
        <v>0.35</v>
      </c>
    </row>
    <row r="203" spans="7:42">
      <c r="G203" s="15"/>
      <c r="H203" t="str">
        <f t="shared" ref="H203:I203" si="402">H202</f>
        <v>ACT_BND</v>
      </c>
      <c r="I203" t="str">
        <f t="shared" si="402"/>
        <v>UP</v>
      </c>
      <c r="K203" s="14">
        <v>2044</v>
      </c>
      <c r="L203" s="14" t="str">
        <f t="shared" si="306"/>
        <v>ELCCOH00</v>
      </c>
      <c r="M203">
        <f t="shared" si="269"/>
        <v>0</v>
      </c>
      <c r="N203">
        <f t="shared" si="270"/>
        <v>0</v>
      </c>
      <c r="O203">
        <f t="shared" si="271"/>
        <v>5.89281857451405</v>
      </c>
      <c r="P203">
        <f t="shared" si="272"/>
        <v>0</v>
      </c>
      <c r="Q203">
        <f t="shared" si="273"/>
        <v>0</v>
      </c>
      <c r="R203">
        <f t="shared" si="274"/>
        <v>0</v>
      </c>
      <c r="S203">
        <f t="shared" si="275"/>
        <v>0</v>
      </c>
      <c r="W203" s="14">
        <v>0</v>
      </c>
      <c r="X203" s="14">
        <v>0</v>
      </c>
      <c r="Y203" s="19">
        <v>2.35712742980562</v>
      </c>
      <c r="Z203" s="14">
        <v>0</v>
      </c>
      <c r="AA203" s="14">
        <v>0</v>
      </c>
      <c r="AB203" s="14">
        <v>0</v>
      </c>
      <c r="AC203" s="14">
        <v>0</v>
      </c>
      <c r="AJ203">
        <f t="shared" ref="AJ203:AP203" si="403">AJ195</f>
        <v>0.4</v>
      </c>
      <c r="AK203">
        <f t="shared" si="403"/>
        <v>0.4</v>
      </c>
      <c r="AL203">
        <f t="shared" si="403"/>
        <v>0.4</v>
      </c>
      <c r="AM203">
        <f t="shared" si="403"/>
        <v>0.4</v>
      </c>
      <c r="AN203">
        <f t="shared" si="403"/>
        <v>0.4</v>
      </c>
      <c r="AO203">
        <f t="shared" si="403"/>
        <v>0.4</v>
      </c>
      <c r="AP203">
        <f t="shared" si="403"/>
        <v>0.4</v>
      </c>
    </row>
    <row r="204" spans="7:42">
      <c r="G204" s="15"/>
      <c r="H204" t="str">
        <f t="shared" ref="H204:I204" si="404">H203</f>
        <v>ACT_BND</v>
      </c>
      <c r="I204" t="str">
        <f t="shared" si="404"/>
        <v>UP</v>
      </c>
      <c r="K204" s="14">
        <v>2044</v>
      </c>
      <c r="L204" s="14" t="str">
        <f t="shared" si="306"/>
        <v>ELCGAS00</v>
      </c>
      <c r="M204">
        <f t="shared" ref="M204:M258" si="405">W204/AJ204</f>
        <v>663.999814704822</v>
      </c>
      <c r="N204">
        <f t="shared" ref="N204:N258" si="406">X204/AK204</f>
        <v>73.6568350080092</v>
      </c>
      <c r="O204">
        <f t="shared" ref="O204:O258" si="407">Y204/AL204</f>
        <v>73.535533486321</v>
      </c>
      <c r="P204">
        <f t="shared" ref="P204:P258" si="408">Z204/AM204</f>
        <v>0</v>
      </c>
      <c r="Q204">
        <f t="shared" ref="Q204:Q258" si="409">AA204/AN204</f>
        <v>93.1476224802015</v>
      </c>
      <c r="R204">
        <f t="shared" ref="R204:R258" si="410">AB204/AO204</f>
        <v>0</v>
      </c>
      <c r="S204">
        <f t="shared" ref="S204:S258" si="411">AC204/AP204</f>
        <v>39.6162990190785</v>
      </c>
      <c r="W204" s="19">
        <v>265.599925881929</v>
      </c>
      <c r="X204" s="19">
        <v>29.4627340032037</v>
      </c>
      <c r="Y204" s="19">
        <v>29.4142133945284</v>
      </c>
      <c r="Z204" s="14">
        <v>0</v>
      </c>
      <c r="AA204" s="19">
        <v>37.2590489920806</v>
      </c>
      <c r="AB204" s="14">
        <v>0</v>
      </c>
      <c r="AC204" s="19">
        <v>15.8465196076314</v>
      </c>
      <c r="AJ204">
        <f t="shared" ref="AJ204:AP204" si="412">AJ196</f>
        <v>0.4</v>
      </c>
      <c r="AK204">
        <f t="shared" si="412"/>
        <v>0.4</v>
      </c>
      <c r="AL204">
        <f t="shared" si="412"/>
        <v>0.4</v>
      </c>
      <c r="AM204">
        <f t="shared" si="412"/>
        <v>0.4</v>
      </c>
      <c r="AN204">
        <f t="shared" si="412"/>
        <v>0.4</v>
      </c>
      <c r="AO204">
        <f t="shared" si="412"/>
        <v>0.4</v>
      </c>
      <c r="AP204">
        <f t="shared" si="412"/>
        <v>0.4</v>
      </c>
    </row>
    <row r="205" spans="7:42">
      <c r="G205" s="15"/>
      <c r="H205" t="str">
        <f t="shared" ref="H205:I205" si="413">H204</f>
        <v>ACT_BND</v>
      </c>
      <c r="I205" t="str">
        <f t="shared" si="413"/>
        <v>UP</v>
      </c>
      <c r="K205" s="14">
        <v>2044</v>
      </c>
      <c r="L205" s="14" t="str">
        <f t="shared" si="306"/>
        <v>ELCHFO00</v>
      </c>
      <c r="M205">
        <f t="shared" si="405"/>
        <v>0</v>
      </c>
      <c r="N205">
        <f t="shared" si="406"/>
        <v>0.399685038156947</v>
      </c>
      <c r="O205">
        <f t="shared" si="407"/>
        <v>0</v>
      </c>
      <c r="P205">
        <f t="shared" si="408"/>
        <v>0.00514584996400287</v>
      </c>
      <c r="Q205">
        <f t="shared" si="409"/>
        <v>0</v>
      </c>
      <c r="R205">
        <f t="shared" si="410"/>
        <v>3.84708423326133</v>
      </c>
      <c r="S205">
        <f t="shared" si="411"/>
        <v>0.0814556707943363</v>
      </c>
      <c r="W205" s="14">
        <v>0</v>
      </c>
      <c r="X205" s="19">
        <v>0.119905511447084</v>
      </c>
      <c r="Y205" s="14">
        <v>0</v>
      </c>
      <c r="Z205" s="19">
        <v>0.00154375498920086</v>
      </c>
      <c r="AA205" s="14">
        <v>0</v>
      </c>
      <c r="AB205" s="19">
        <v>1.1541252699784</v>
      </c>
      <c r="AC205" s="19">
        <v>0.0244367012383009</v>
      </c>
      <c r="AJ205">
        <f t="shared" ref="AJ205:AP205" si="414">AJ197</f>
        <v>0.3</v>
      </c>
      <c r="AK205">
        <f t="shared" si="414"/>
        <v>0.3</v>
      </c>
      <c r="AL205">
        <f t="shared" si="414"/>
        <v>0.3</v>
      </c>
      <c r="AM205">
        <f t="shared" si="414"/>
        <v>0.3</v>
      </c>
      <c r="AN205">
        <f t="shared" si="414"/>
        <v>0.3</v>
      </c>
      <c r="AO205">
        <f t="shared" si="414"/>
        <v>0.3</v>
      </c>
      <c r="AP205">
        <f t="shared" si="414"/>
        <v>0.3</v>
      </c>
    </row>
    <row r="206" spans="7:42">
      <c r="G206" s="15"/>
      <c r="H206" t="str">
        <f t="shared" ref="H206:I206" si="415">H205</f>
        <v>ACT_BND</v>
      </c>
      <c r="I206" t="str">
        <f t="shared" si="415"/>
        <v>UP</v>
      </c>
      <c r="K206" s="14">
        <v>2044</v>
      </c>
      <c r="L206" s="14" t="str">
        <f t="shared" si="306"/>
        <v>ELCHYD00</v>
      </c>
      <c r="M206">
        <f t="shared" si="405"/>
        <v>6.12623349142377</v>
      </c>
      <c r="N206">
        <f t="shared" si="406"/>
        <v>238.263008934337</v>
      </c>
      <c r="O206">
        <f t="shared" si="407"/>
        <v>14.5991429902103</v>
      </c>
      <c r="P206">
        <f t="shared" si="408"/>
        <v>136.676877045712</v>
      </c>
      <c r="Q206">
        <f t="shared" si="409"/>
        <v>138.21612125463</v>
      </c>
      <c r="R206">
        <f t="shared" si="410"/>
        <v>921.016493360943</v>
      </c>
      <c r="S206">
        <f t="shared" si="411"/>
        <v>180.647389681815</v>
      </c>
      <c r="W206" s="19">
        <v>5.94244648668106</v>
      </c>
      <c r="X206" s="19">
        <v>231.115118666307</v>
      </c>
      <c r="Y206" s="19">
        <v>14.161168700504</v>
      </c>
      <c r="Z206" s="19">
        <v>132.576570734341</v>
      </c>
      <c r="AA206" s="19">
        <v>134.069637616991</v>
      </c>
      <c r="AB206" s="19">
        <v>893.385998560115</v>
      </c>
      <c r="AC206" s="19">
        <v>175.227967991361</v>
      </c>
      <c r="AJ206">
        <f t="shared" ref="AJ206:AP206" si="416">AJ198</f>
        <v>0.97</v>
      </c>
      <c r="AK206">
        <f t="shared" si="416"/>
        <v>0.97</v>
      </c>
      <c r="AL206">
        <f t="shared" si="416"/>
        <v>0.97</v>
      </c>
      <c r="AM206">
        <f t="shared" si="416"/>
        <v>0.97</v>
      </c>
      <c r="AN206">
        <f t="shared" si="416"/>
        <v>0.97</v>
      </c>
      <c r="AO206">
        <f t="shared" si="416"/>
        <v>0.97</v>
      </c>
      <c r="AP206">
        <f t="shared" si="416"/>
        <v>0.97</v>
      </c>
    </row>
    <row r="207" spans="7:42">
      <c r="G207" s="15"/>
      <c r="H207" t="str">
        <f t="shared" ref="H207:I207" si="417">H206</f>
        <v>ACT_BND</v>
      </c>
      <c r="I207" t="str">
        <f t="shared" si="417"/>
        <v>UP</v>
      </c>
      <c r="K207" s="14">
        <v>2044</v>
      </c>
      <c r="L207" s="14" t="str">
        <f t="shared" si="306"/>
        <v>ENCAN01_SMR</v>
      </c>
      <c r="M207">
        <f t="shared" si="405"/>
        <v>0</v>
      </c>
      <c r="N207">
        <f t="shared" si="406"/>
        <v>0</v>
      </c>
      <c r="O207">
        <f t="shared" si="407"/>
        <v>0</v>
      </c>
      <c r="P207">
        <f t="shared" si="408"/>
        <v>0</v>
      </c>
      <c r="Q207">
        <v>186.103322895608</v>
      </c>
      <c r="R207">
        <f t="shared" si="410"/>
        <v>0</v>
      </c>
      <c r="S207">
        <v>11.7209833160547</v>
      </c>
      <c r="U207" s="18">
        <v>162.09976</v>
      </c>
      <c r="V207" s="18">
        <v>8.89428</v>
      </c>
      <c r="W207" s="14">
        <v>0</v>
      </c>
      <c r="X207" s="14">
        <v>0</v>
      </c>
      <c r="Y207" s="14">
        <v>0</v>
      </c>
      <c r="Z207" s="14">
        <v>0</v>
      </c>
      <c r="AA207" s="19">
        <v>299.573154895608</v>
      </c>
      <c r="AB207" s="14">
        <v>0</v>
      </c>
      <c r="AC207" s="19">
        <v>17.9469793160547</v>
      </c>
      <c r="AJ207">
        <f t="shared" ref="AJ207:AP207" si="418">AJ199</f>
        <v>1</v>
      </c>
      <c r="AK207">
        <f t="shared" si="418"/>
        <v>1</v>
      </c>
      <c r="AL207">
        <f t="shared" si="418"/>
        <v>1</v>
      </c>
      <c r="AM207">
        <f t="shared" si="418"/>
        <v>1</v>
      </c>
      <c r="AN207">
        <f t="shared" si="418"/>
        <v>1</v>
      </c>
      <c r="AO207">
        <f t="shared" si="418"/>
        <v>1</v>
      </c>
      <c r="AP207">
        <f t="shared" si="418"/>
        <v>1</v>
      </c>
    </row>
    <row r="208" spans="7:42">
      <c r="G208" s="15"/>
      <c r="H208" t="str">
        <f t="shared" ref="H208:I208" si="419">H207</f>
        <v>ACT_BND</v>
      </c>
      <c r="I208" t="str">
        <f t="shared" si="419"/>
        <v>UP</v>
      </c>
      <c r="K208" s="14">
        <v>2044</v>
      </c>
      <c r="L208" s="14" t="str">
        <f t="shared" si="306"/>
        <v>ELCSOL00</v>
      </c>
      <c r="M208">
        <f t="shared" si="405"/>
        <v>32.1188119402448</v>
      </c>
      <c r="N208">
        <f t="shared" si="406"/>
        <v>38.8396915473902</v>
      </c>
      <c r="O208">
        <f t="shared" si="407"/>
        <v>21.1853168178546</v>
      </c>
      <c r="P208">
        <f t="shared" si="408"/>
        <v>1.86819270410367</v>
      </c>
      <c r="Q208">
        <f t="shared" si="409"/>
        <v>49.3735588552916</v>
      </c>
      <c r="R208">
        <f t="shared" si="410"/>
        <v>1.26005069690425</v>
      </c>
      <c r="S208">
        <f t="shared" si="411"/>
        <v>0.611005744636429</v>
      </c>
      <c r="W208" s="19">
        <v>32.1188119402448</v>
      </c>
      <c r="X208" s="19">
        <v>38.8396915473902</v>
      </c>
      <c r="Y208" s="19">
        <v>21.1853168178546</v>
      </c>
      <c r="Z208" s="19">
        <v>1.86819270410367</v>
      </c>
      <c r="AA208" s="19">
        <v>49.3735588552916</v>
      </c>
      <c r="AB208" s="19">
        <v>1.26005069690425</v>
      </c>
      <c r="AC208" s="19">
        <v>0.611005744636429</v>
      </c>
      <c r="AJ208">
        <f t="shared" ref="AJ208:AP208" si="420">AJ200</f>
        <v>1</v>
      </c>
      <c r="AK208">
        <f t="shared" si="420"/>
        <v>1</v>
      </c>
      <c r="AL208">
        <f t="shared" si="420"/>
        <v>1</v>
      </c>
      <c r="AM208">
        <f t="shared" si="420"/>
        <v>1</v>
      </c>
      <c r="AN208">
        <f t="shared" si="420"/>
        <v>1</v>
      </c>
      <c r="AO208">
        <f t="shared" si="420"/>
        <v>1</v>
      </c>
      <c r="AP208">
        <f t="shared" si="420"/>
        <v>1</v>
      </c>
    </row>
    <row r="209" spans="7:42">
      <c r="G209" s="15"/>
      <c r="H209" t="str">
        <f t="shared" ref="H209:I209" si="421">H208</f>
        <v>ACT_BND</v>
      </c>
      <c r="I209" t="str">
        <f t="shared" si="421"/>
        <v>UP</v>
      </c>
      <c r="K209" s="14">
        <v>2044</v>
      </c>
      <c r="L209" s="14" t="str">
        <f t="shared" si="306"/>
        <v>ELCWIN00</v>
      </c>
      <c r="M209">
        <f t="shared" si="405"/>
        <v>119.028228617711</v>
      </c>
      <c r="N209">
        <f t="shared" si="406"/>
        <v>79.5035844843413</v>
      </c>
      <c r="O209">
        <f t="shared" si="407"/>
        <v>57.5007528077754</v>
      </c>
      <c r="P209">
        <f t="shared" si="408"/>
        <v>18.1769650107991</v>
      </c>
      <c r="Q209">
        <f t="shared" si="409"/>
        <v>278.257228185745</v>
      </c>
      <c r="R209">
        <f t="shared" si="410"/>
        <v>123.454189416847</v>
      </c>
      <c r="S209">
        <f t="shared" si="411"/>
        <v>71.8701329802016</v>
      </c>
      <c r="W209" s="19">
        <v>119.028228617711</v>
      </c>
      <c r="X209" s="19">
        <v>79.5035844843413</v>
      </c>
      <c r="Y209" s="19">
        <v>57.5007528077754</v>
      </c>
      <c r="Z209" s="19">
        <v>18.1769650107991</v>
      </c>
      <c r="AA209" s="19">
        <v>278.257228185745</v>
      </c>
      <c r="AB209" s="19">
        <v>123.454189416847</v>
      </c>
      <c r="AC209" s="19">
        <v>71.8701329802016</v>
      </c>
      <c r="AJ209">
        <f t="shared" ref="AJ209:AP209" si="422">AJ201</f>
        <v>1</v>
      </c>
      <c r="AK209">
        <f t="shared" si="422"/>
        <v>1</v>
      </c>
      <c r="AL209">
        <f t="shared" si="422"/>
        <v>1</v>
      </c>
      <c r="AM209">
        <f t="shared" si="422"/>
        <v>1</v>
      </c>
      <c r="AN209">
        <f t="shared" si="422"/>
        <v>1</v>
      </c>
      <c r="AO209">
        <f t="shared" si="422"/>
        <v>1</v>
      </c>
      <c r="AP209">
        <f t="shared" si="422"/>
        <v>1</v>
      </c>
    </row>
    <row r="210" spans="7:42">
      <c r="G210" s="15"/>
      <c r="H210" t="str">
        <f t="shared" ref="H210:I210" si="423">H209</f>
        <v>ACT_BND</v>
      </c>
      <c r="I210" t="str">
        <f t="shared" si="423"/>
        <v>UP</v>
      </c>
      <c r="K210" s="14">
        <v>2044</v>
      </c>
      <c r="L210" s="14" t="str">
        <f t="shared" si="306"/>
        <v>ELCWOO00</v>
      </c>
      <c r="M210">
        <f t="shared" si="405"/>
        <v>3.02758924508897</v>
      </c>
      <c r="N210">
        <f t="shared" si="406"/>
        <v>24.4518165360177</v>
      </c>
      <c r="O210">
        <f t="shared" si="407"/>
        <v>2.24666836367376</v>
      </c>
      <c r="P210">
        <f t="shared" si="408"/>
        <v>13.7769426103055</v>
      </c>
      <c r="Q210">
        <f t="shared" si="409"/>
        <v>19.2319276972128</v>
      </c>
      <c r="R210">
        <f t="shared" si="410"/>
        <v>215.341539442559</v>
      </c>
      <c r="S210">
        <f t="shared" si="411"/>
        <v>6.4844936539134</v>
      </c>
      <c r="W210" s="19">
        <v>1.05965623578114</v>
      </c>
      <c r="X210" s="19">
        <v>8.55813578760619</v>
      </c>
      <c r="Y210" s="19">
        <v>0.786333927285817</v>
      </c>
      <c r="Z210" s="19">
        <v>4.82192991360691</v>
      </c>
      <c r="AA210" s="19">
        <v>6.73117469402448</v>
      </c>
      <c r="AB210" s="19">
        <v>75.3695388048956</v>
      </c>
      <c r="AC210" s="19">
        <v>2.26957277886969</v>
      </c>
      <c r="AJ210">
        <f t="shared" ref="AJ210:AP210" si="424">AJ202</f>
        <v>0.35</v>
      </c>
      <c r="AK210">
        <f t="shared" si="424"/>
        <v>0.35</v>
      </c>
      <c r="AL210">
        <f t="shared" si="424"/>
        <v>0.35</v>
      </c>
      <c r="AM210">
        <f t="shared" si="424"/>
        <v>0.35</v>
      </c>
      <c r="AN210">
        <f t="shared" si="424"/>
        <v>0.35</v>
      </c>
      <c r="AO210">
        <f t="shared" si="424"/>
        <v>0.35</v>
      </c>
      <c r="AP210">
        <f t="shared" si="424"/>
        <v>0.35</v>
      </c>
    </row>
    <row r="211" spans="7:42">
      <c r="G211" s="15"/>
      <c r="H211" t="str">
        <f t="shared" ref="H211:I211" si="425">H210</f>
        <v>ACT_BND</v>
      </c>
      <c r="I211" t="str">
        <f t="shared" si="425"/>
        <v>UP</v>
      </c>
      <c r="K211" s="14">
        <v>2045</v>
      </c>
      <c r="L211" s="14" t="str">
        <f t="shared" si="306"/>
        <v>ELCCOH00</v>
      </c>
      <c r="M211">
        <f t="shared" si="405"/>
        <v>0</v>
      </c>
      <c r="N211">
        <f t="shared" si="406"/>
        <v>0</v>
      </c>
      <c r="O211">
        <f t="shared" si="407"/>
        <v>5.89281857451405</v>
      </c>
      <c r="P211">
        <f t="shared" si="408"/>
        <v>0</v>
      </c>
      <c r="Q211">
        <f t="shared" si="409"/>
        <v>0</v>
      </c>
      <c r="R211">
        <f t="shared" si="410"/>
        <v>0</v>
      </c>
      <c r="S211">
        <f t="shared" si="411"/>
        <v>0</v>
      </c>
      <c r="W211" s="14">
        <v>0</v>
      </c>
      <c r="X211" s="14">
        <v>0</v>
      </c>
      <c r="Y211" s="19">
        <v>2.35712742980562</v>
      </c>
      <c r="Z211" s="14">
        <v>0</v>
      </c>
      <c r="AA211" s="14">
        <v>0</v>
      </c>
      <c r="AB211" s="14">
        <v>0</v>
      </c>
      <c r="AC211" s="14">
        <v>0</v>
      </c>
      <c r="AJ211">
        <f t="shared" ref="AJ211:AP211" si="426">AJ203</f>
        <v>0.4</v>
      </c>
      <c r="AK211">
        <f t="shared" si="426"/>
        <v>0.4</v>
      </c>
      <c r="AL211">
        <f t="shared" si="426"/>
        <v>0.4</v>
      </c>
      <c r="AM211">
        <f t="shared" si="426"/>
        <v>0.4</v>
      </c>
      <c r="AN211">
        <f t="shared" si="426"/>
        <v>0.4</v>
      </c>
      <c r="AO211">
        <f t="shared" si="426"/>
        <v>0.4</v>
      </c>
      <c r="AP211">
        <f t="shared" si="426"/>
        <v>0.4</v>
      </c>
    </row>
    <row r="212" spans="7:42">
      <c r="G212" s="15"/>
      <c r="H212" t="str">
        <f t="shared" ref="H212:I212" si="427">H211</f>
        <v>ACT_BND</v>
      </c>
      <c r="I212" t="str">
        <f t="shared" si="427"/>
        <v>UP</v>
      </c>
      <c r="K212" s="14">
        <v>2045</v>
      </c>
      <c r="L212" s="14" t="str">
        <f t="shared" si="306"/>
        <v>ELCGAS00</v>
      </c>
      <c r="M212">
        <f t="shared" si="405"/>
        <v>630.55058162347</v>
      </c>
      <c r="N212">
        <f t="shared" si="406"/>
        <v>69.8549432433405</v>
      </c>
      <c r="O212">
        <f t="shared" si="407"/>
        <v>73.1319278527717</v>
      </c>
      <c r="P212">
        <f t="shared" si="408"/>
        <v>0</v>
      </c>
      <c r="Q212">
        <f t="shared" si="409"/>
        <v>95.4881647768178</v>
      </c>
      <c r="R212">
        <f t="shared" si="410"/>
        <v>0</v>
      </c>
      <c r="S212">
        <f t="shared" si="411"/>
        <v>38.460675638949</v>
      </c>
      <c r="W212" s="19">
        <v>252.220232649388</v>
      </c>
      <c r="X212" s="19">
        <v>27.9419772973362</v>
      </c>
      <c r="Y212" s="19">
        <v>29.2527711411087</v>
      </c>
      <c r="Z212" s="14">
        <v>0</v>
      </c>
      <c r="AA212" s="19">
        <v>38.1952659107271</v>
      </c>
      <c r="AB212" s="14">
        <v>0</v>
      </c>
      <c r="AC212" s="19">
        <v>15.3842702555796</v>
      </c>
      <c r="AJ212">
        <f t="shared" ref="AJ212:AP212" si="428">AJ204</f>
        <v>0.4</v>
      </c>
      <c r="AK212">
        <f t="shared" si="428"/>
        <v>0.4</v>
      </c>
      <c r="AL212">
        <f t="shared" si="428"/>
        <v>0.4</v>
      </c>
      <c r="AM212">
        <f t="shared" si="428"/>
        <v>0.4</v>
      </c>
      <c r="AN212">
        <f t="shared" si="428"/>
        <v>0.4</v>
      </c>
      <c r="AO212">
        <f t="shared" si="428"/>
        <v>0.4</v>
      </c>
      <c r="AP212">
        <f t="shared" si="428"/>
        <v>0.4</v>
      </c>
    </row>
    <row r="213" spans="7:42">
      <c r="G213" s="15"/>
      <c r="H213" t="str">
        <f t="shared" ref="H213:I213" si="429">H212</f>
        <v>ACT_BND</v>
      </c>
      <c r="I213" t="str">
        <f t="shared" si="429"/>
        <v>UP</v>
      </c>
      <c r="K213" s="14">
        <v>2045</v>
      </c>
      <c r="L213" s="14" t="str">
        <f t="shared" si="306"/>
        <v>ELCHFO00</v>
      </c>
      <c r="M213">
        <f t="shared" si="405"/>
        <v>0</v>
      </c>
      <c r="N213">
        <f t="shared" si="406"/>
        <v>0.399685038156947</v>
      </c>
      <c r="O213">
        <f t="shared" si="407"/>
        <v>0</v>
      </c>
      <c r="P213">
        <f t="shared" si="408"/>
        <v>0.00442775142788577</v>
      </c>
      <c r="Q213">
        <f t="shared" si="409"/>
        <v>0</v>
      </c>
      <c r="R213">
        <f t="shared" si="410"/>
        <v>3.84708423326133</v>
      </c>
      <c r="S213">
        <f t="shared" si="411"/>
        <v>0.0101424575593952</v>
      </c>
      <c r="W213" s="14">
        <v>0</v>
      </c>
      <c r="X213" s="19">
        <v>0.119905511447084</v>
      </c>
      <c r="Y213" s="14">
        <v>0</v>
      </c>
      <c r="Z213" s="19">
        <v>0.00132832542836573</v>
      </c>
      <c r="AA213" s="14">
        <v>0</v>
      </c>
      <c r="AB213" s="19">
        <v>1.1541252699784</v>
      </c>
      <c r="AC213" s="19">
        <v>0.00304273726781857</v>
      </c>
      <c r="AJ213">
        <f t="shared" ref="AJ213:AP213" si="430">AJ205</f>
        <v>0.3</v>
      </c>
      <c r="AK213">
        <f t="shared" si="430"/>
        <v>0.3</v>
      </c>
      <c r="AL213">
        <f t="shared" si="430"/>
        <v>0.3</v>
      </c>
      <c r="AM213">
        <f t="shared" si="430"/>
        <v>0.3</v>
      </c>
      <c r="AN213">
        <f t="shared" si="430"/>
        <v>0.3</v>
      </c>
      <c r="AO213">
        <f t="shared" si="430"/>
        <v>0.3</v>
      </c>
      <c r="AP213">
        <f t="shared" si="430"/>
        <v>0.3</v>
      </c>
    </row>
    <row r="214" spans="7:42">
      <c r="G214" s="15"/>
      <c r="H214" t="str">
        <f t="shared" ref="H214:I214" si="431">H213</f>
        <v>ACT_BND</v>
      </c>
      <c r="I214" t="str">
        <f t="shared" si="431"/>
        <v>UP</v>
      </c>
      <c r="K214" s="14">
        <v>2045</v>
      </c>
      <c r="L214" s="14" t="str">
        <f t="shared" si="306"/>
        <v>ELCHYD00</v>
      </c>
      <c r="M214">
        <f t="shared" si="405"/>
        <v>6.12351815813498</v>
      </c>
      <c r="N214">
        <f t="shared" si="406"/>
        <v>237.331377788293</v>
      </c>
      <c r="O214">
        <f t="shared" si="407"/>
        <v>14.2874086786459</v>
      </c>
      <c r="P214">
        <f t="shared" si="408"/>
        <v>136.264543912775</v>
      </c>
      <c r="Q214">
        <f t="shared" si="409"/>
        <v>138.102094995287</v>
      </c>
      <c r="R214">
        <f t="shared" si="410"/>
        <v>921.878443291547</v>
      </c>
      <c r="S214">
        <f t="shared" si="411"/>
        <v>180.66211332413</v>
      </c>
      <c r="W214" s="19">
        <v>5.93981261339093</v>
      </c>
      <c r="X214" s="19">
        <v>230.211436454644</v>
      </c>
      <c r="Y214" s="19">
        <v>13.8587864182865</v>
      </c>
      <c r="Z214" s="19">
        <v>132.176607595392</v>
      </c>
      <c r="AA214" s="19">
        <v>133.959032145428</v>
      </c>
      <c r="AB214" s="19">
        <v>894.222089992801</v>
      </c>
      <c r="AC214" s="19">
        <v>175.242249924406</v>
      </c>
      <c r="AJ214">
        <f t="shared" ref="AJ214:AP214" si="432">AJ206</f>
        <v>0.97</v>
      </c>
      <c r="AK214">
        <f t="shared" si="432"/>
        <v>0.97</v>
      </c>
      <c r="AL214">
        <f t="shared" si="432"/>
        <v>0.97</v>
      </c>
      <c r="AM214">
        <f t="shared" si="432"/>
        <v>0.97</v>
      </c>
      <c r="AN214">
        <f t="shared" si="432"/>
        <v>0.97</v>
      </c>
      <c r="AO214">
        <f t="shared" si="432"/>
        <v>0.97</v>
      </c>
      <c r="AP214">
        <f t="shared" si="432"/>
        <v>0.97</v>
      </c>
    </row>
    <row r="215" spans="7:42">
      <c r="G215" s="15"/>
      <c r="H215" t="str">
        <f t="shared" ref="H215:I215" si="433">H214</f>
        <v>ACT_BND</v>
      </c>
      <c r="I215" t="str">
        <f t="shared" si="433"/>
        <v>UP</v>
      </c>
      <c r="K215" s="14">
        <v>2045</v>
      </c>
      <c r="L215" s="14" t="str">
        <f t="shared" si="306"/>
        <v>ENCAN01_SMR</v>
      </c>
      <c r="M215">
        <f t="shared" si="405"/>
        <v>0</v>
      </c>
      <c r="N215">
        <f t="shared" si="406"/>
        <v>0</v>
      </c>
      <c r="O215">
        <f t="shared" si="407"/>
        <v>0</v>
      </c>
      <c r="P215">
        <f t="shared" si="408"/>
        <v>0</v>
      </c>
      <c r="Q215">
        <v>191.922115300216</v>
      </c>
      <c r="R215">
        <f t="shared" si="410"/>
        <v>0</v>
      </c>
      <c r="S215">
        <v>12.0794169465443</v>
      </c>
      <c r="U215" s="18">
        <v>151.97476</v>
      </c>
      <c r="V215" s="18">
        <v>8.3383875</v>
      </c>
      <c r="W215" s="14">
        <v>0</v>
      </c>
      <c r="X215" s="14">
        <v>0</v>
      </c>
      <c r="Y215" s="14">
        <v>0</v>
      </c>
      <c r="Z215" s="14">
        <v>0</v>
      </c>
      <c r="AA215" s="19">
        <v>298.304447300216</v>
      </c>
      <c r="AB215" s="14">
        <v>0</v>
      </c>
      <c r="AC215" s="19">
        <v>17.9162881965443</v>
      </c>
      <c r="AJ215">
        <f t="shared" ref="AJ215:AP215" si="434">AJ207</f>
        <v>1</v>
      </c>
      <c r="AK215">
        <f t="shared" si="434"/>
        <v>1</v>
      </c>
      <c r="AL215">
        <f t="shared" si="434"/>
        <v>1</v>
      </c>
      <c r="AM215">
        <f t="shared" si="434"/>
        <v>1</v>
      </c>
      <c r="AN215">
        <f t="shared" si="434"/>
        <v>1</v>
      </c>
      <c r="AO215">
        <f t="shared" si="434"/>
        <v>1</v>
      </c>
      <c r="AP215">
        <f t="shared" si="434"/>
        <v>1</v>
      </c>
    </row>
    <row r="216" spans="7:42">
      <c r="G216" s="15"/>
      <c r="H216" t="str">
        <f t="shared" ref="H216:I216" si="435">H215</f>
        <v>ACT_BND</v>
      </c>
      <c r="I216" t="str">
        <f t="shared" si="435"/>
        <v>UP</v>
      </c>
      <c r="K216" s="14">
        <v>2045</v>
      </c>
      <c r="L216" s="14" t="str">
        <f t="shared" si="306"/>
        <v>ELCSOL00</v>
      </c>
      <c r="M216">
        <f t="shared" si="405"/>
        <v>33.2308357811375</v>
      </c>
      <c r="N216">
        <f t="shared" si="406"/>
        <v>41.4779620641793</v>
      </c>
      <c r="O216">
        <f t="shared" si="407"/>
        <v>21.8279011591073</v>
      </c>
      <c r="P216">
        <f t="shared" si="408"/>
        <v>2.2860714049676</v>
      </c>
      <c r="Q216">
        <f t="shared" si="409"/>
        <v>53.822523650108</v>
      </c>
      <c r="R216">
        <f t="shared" si="410"/>
        <v>1.31249319222462</v>
      </c>
      <c r="S216">
        <f t="shared" si="411"/>
        <v>1.03722598038157</v>
      </c>
      <c r="W216" s="19">
        <v>33.2308357811375</v>
      </c>
      <c r="X216" s="19">
        <v>41.4779620641793</v>
      </c>
      <c r="Y216" s="19">
        <v>21.8279011591073</v>
      </c>
      <c r="Z216" s="19">
        <v>2.2860714049676</v>
      </c>
      <c r="AA216" s="19">
        <v>53.822523650108</v>
      </c>
      <c r="AB216" s="19">
        <v>1.31249319222462</v>
      </c>
      <c r="AC216" s="19">
        <v>1.03722598038157</v>
      </c>
      <c r="AJ216">
        <f t="shared" ref="AJ216:AP216" si="436">AJ208</f>
        <v>1</v>
      </c>
      <c r="AK216">
        <f t="shared" si="436"/>
        <v>1</v>
      </c>
      <c r="AL216">
        <f t="shared" si="436"/>
        <v>1</v>
      </c>
      <c r="AM216">
        <f t="shared" si="436"/>
        <v>1</v>
      </c>
      <c r="AN216">
        <f t="shared" si="436"/>
        <v>1</v>
      </c>
      <c r="AO216">
        <f t="shared" si="436"/>
        <v>1</v>
      </c>
      <c r="AP216">
        <f t="shared" si="436"/>
        <v>1</v>
      </c>
    </row>
    <row r="217" spans="7:42">
      <c r="G217" s="15"/>
      <c r="H217" t="str">
        <f t="shared" ref="H217:I217" si="437">H216</f>
        <v>ACT_BND</v>
      </c>
      <c r="I217" t="str">
        <f t="shared" si="437"/>
        <v>UP</v>
      </c>
      <c r="K217" s="14">
        <v>2045</v>
      </c>
      <c r="L217" s="14" t="str">
        <f t="shared" si="306"/>
        <v>ELCWIN00</v>
      </c>
      <c r="M217">
        <f t="shared" si="405"/>
        <v>136.027836429086</v>
      </c>
      <c r="N217">
        <f t="shared" si="406"/>
        <v>85.4334414811735</v>
      </c>
      <c r="O217">
        <f t="shared" si="407"/>
        <v>58.9617278617711</v>
      </c>
      <c r="P217">
        <f t="shared" si="408"/>
        <v>18.8891630921526</v>
      </c>
      <c r="Q217">
        <f t="shared" si="409"/>
        <v>290.117132829374</v>
      </c>
      <c r="R217">
        <f t="shared" si="410"/>
        <v>124.899423614111</v>
      </c>
      <c r="S217">
        <f t="shared" si="411"/>
        <v>74.2136386137509</v>
      </c>
      <c r="W217" s="19">
        <v>136.027836429086</v>
      </c>
      <c r="X217" s="19">
        <v>85.4334414811735</v>
      </c>
      <c r="Y217" s="19">
        <v>58.9617278617711</v>
      </c>
      <c r="Z217" s="19">
        <v>18.8891630921526</v>
      </c>
      <c r="AA217" s="19">
        <v>290.117132829374</v>
      </c>
      <c r="AB217" s="19">
        <v>124.899423614111</v>
      </c>
      <c r="AC217" s="19">
        <v>74.2136386137509</v>
      </c>
      <c r="AJ217">
        <f t="shared" ref="AJ217:AP217" si="438">AJ209</f>
        <v>1</v>
      </c>
      <c r="AK217">
        <f t="shared" si="438"/>
        <v>1</v>
      </c>
      <c r="AL217">
        <f t="shared" si="438"/>
        <v>1</v>
      </c>
      <c r="AM217">
        <f t="shared" si="438"/>
        <v>1</v>
      </c>
      <c r="AN217">
        <f t="shared" si="438"/>
        <v>1</v>
      </c>
      <c r="AO217">
        <f t="shared" si="438"/>
        <v>1</v>
      </c>
      <c r="AP217">
        <f t="shared" si="438"/>
        <v>1</v>
      </c>
    </row>
    <row r="218" spans="7:42">
      <c r="G218" s="15"/>
      <c r="H218" t="str">
        <f t="shared" ref="H218:I218" si="439">H217</f>
        <v>ACT_BND</v>
      </c>
      <c r="I218" t="str">
        <f t="shared" si="439"/>
        <v>UP</v>
      </c>
      <c r="K218" s="14">
        <v>2045</v>
      </c>
      <c r="L218" s="14" t="str">
        <f t="shared" si="306"/>
        <v>ELCWOO00</v>
      </c>
      <c r="M218">
        <f t="shared" si="405"/>
        <v>2.73955456752031</v>
      </c>
      <c r="N218">
        <f t="shared" si="406"/>
        <v>23.8179359192945</v>
      </c>
      <c r="O218">
        <f t="shared" si="407"/>
        <v>2.20747064383421</v>
      </c>
      <c r="P218">
        <f t="shared" si="408"/>
        <v>14.4695788336933</v>
      </c>
      <c r="Q218">
        <f t="shared" si="409"/>
        <v>19.137024550036</v>
      </c>
      <c r="R218">
        <f t="shared" si="410"/>
        <v>219.001708526175</v>
      </c>
      <c r="S218">
        <f t="shared" si="411"/>
        <v>7.13659599547466</v>
      </c>
      <c r="W218" s="19">
        <v>0.958844098632109</v>
      </c>
      <c r="X218" s="19">
        <v>8.33627757175306</v>
      </c>
      <c r="Y218" s="19">
        <v>0.772614725341973</v>
      </c>
      <c r="Z218" s="19">
        <v>5.06435259179266</v>
      </c>
      <c r="AA218" s="19">
        <v>6.6979585925126</v>
      </c>
      <c r="AB218" s="19">
        <v>76.6505979841613</v>
      </c>
      <c r="AC218" s="19">
        <v>2.49780859841613</v>
      </c>
      <c r="AJ218">
        <f t="shared" ref="AJ218:AP218" si="440">AJ210</f>
        <v>0.35</v>
      </c>
      <c r="AK218">
        <f t="shared" si="440"/>
        <v>0.35</v>
      </c>
      <c r="AL218">
        <f t="shared" si="440"/>
        <v>0.35</v>
      </c>
      <c r="AM218">
        <f t="shared" si="440"/>
        <v>0.35</v>
      </c>
      <c r="AN218">
        <f t="shared" si="440"/>
        <v>0.35</v>
      </c>
      <c r="AO218">
        <f t="shared" si="440"/>
        <v>0.35</v>
      </c>
      <c r="AP218">
        <f t="shared" si="440"/>
        <v>0.35</v>
      </c>
    </row>
    <row r="219" spans="7:42">
      <c r="G219" s="15"/>
      <c r="H219" t="str">
        <f t="shared" ref="H219:I219" si="441">H218</f>
        <v>ACT_BND</v>
      </c>
      <c r="I219" t="str">
        <f t="shared" si="441"/>
        <v>UP</v>
      </c>
      <c r="K219" s="14">
        <v>2046</v>
      </c>
      <c r="L219" s="14" t="str">
        <f t="shared" ref="L219:L258" si="442">L211</f>
        <v>ELCCOH00</v>
      </c>
      <c r="M219">
        <f t="shared" si="405"/>
        <v>0</v>
      </c>
      <c r="N219">
        <f t="shared" si="406"/>
        <v>0</v>
      </c>
      <c r="O219">
        <f t="shared" si="407"/>
        <v>5.89281857451405</v>
      </c>
      <c r="P219">
        <f t="shared" si="408"/>
        <v>0</v>
      </c>
      <c r="Q219">
        <f t="shared" si="409"/>
        <v>0</v>
      </c>
      <c r="R219">
        <f t="shared" si="410"/>
        <v>0</v>
      </c>
      <c r="S219">
        <f t="shared" si="411"/>
        <v>0</v>
      </c>
      <c r="W219" s="14">
        <v>0</v>
      </c>
      <c r="X219" s="14">
        <v>0</v>
      </c>
      <c r="Y219" s="19">
        <v>2.35712742980562</v>
      </c>
      <c r="Z219" s="14">
        <v>0</v>
      </c>
      <c r="AA219" s="14">
        <v>0</v>
      </c>
      <c r="AB219" s="14">
        <v>0</v>
      </c>
      <c r="AC219" s="14">
        <v>0</v>
      </c>
      <c r="AJ219">
        <f t="shared" ref="AJ219:AP219" si="443">AJ211</f>
        <v>0.4</v>
      </c>
      <c r="AK219">
        <f t="shared" si="443"/>
        <v>0.4</v>
      </c>
      <c r="AL219">
        <f t="shared" si="443"/>
        <v>0.4</v>
      </c>
      <c r="AM219">
        <f t="shared" si="443"/>
        <v>0.4</v>
      </c>
      <c r="AN219">
        <f t="shared" si="443"/>
        <v>0.4</v>
      </c>
      <c r="AO219">
        <f t="shared" si="443"/>
        <v>0.4</v>
      </c>
      <c r="AP219">
        <f t="shared" si="443"/>
        <v>0.4</v>
      </c>
    </row>
    <row r="220" spans="7:42">
      <c r="G220" s="15"/>
      <c r="H220" t="str">
        <f t="shared" ref="H220:I220" si="444">H219</f>
        <v>ACT_BND</v>
      </c>
      <c r="I220" t="str">
        <f t="shared" si="444"/>
        <v>UP</v>
      </c>
      <c r="K220" s="14">
        <v>2046</v>
      </c>
      <c r="L220" s="14" t="str">
        <f t="shared" si="442"/>
        <v>ELCGAS00</v>
      </c>
      <c r="M220">
        <f t="shared" si="405"/>
        <v>627.616644708422</v>
      </c>
      <c r="N220">
        <f t="shared" si="406"/>
        <v>71.674085261699</v>
      </c>
      <c r="O220">
        <f t="shared" si="407"/>
        <v>74.5337379049675</v>
      </c>
      <c r="P220">
        <f t="shared" si="408"/>
        <v>0</v>
      </c>
      <c r="Q220">
        <f t="shared" si="409"/>
        <v>96.756918286537</v>
      </c>
      <c r="R220">
        <f t="shared" si="410"/>
        <v>0</v>
      </c>
      <c r="S220">
        <f t="shared" si="411"/>
        <v>37.9610523938085</v>
      </c>
      <c r="W220" s="19">
        <v>251.046657883369</v>
      </c>
      <c r="X220" s="19">
        <v>28.6696341046796</v>
      </c>
      <c r="Y220" s="19">
        <v>29.813495161987</v>
      </c>
      <c r="Z220" s="14">
        <v>0</v>
      </c>
      <c r="AA220" s="19">
        <v>38.7027673146148</v>
      </c>
      <c r="AB220" s="14">
        <v>0</v>
      </c>
      <c r="AC220" s="19">
        <v>15.1844209575234</v>
      </c>
      <c r="AJ220">
        <f t="shared" ref="AJ220:AP220" si="445">AJ212</f>
        <v>0.4</v>
      </c>
      <c r="AK220">
        <f t="shared" si="445"/>
        <v>0.4</v>
      </c>
      <c r="AL220">
        <f t="shared" si="445"/>
        <v>0.4</v>
      </c>
      <c r="AM220">
        <f t="shared" si="445"/>
        <v>0.4</v>
      </c>
      <c r="AN220">
        <f t="shared" si="445"/>
        <v>0.4</v>
      </c>
      <c r="AO220">
        <f t="shared" si="445"/>
        <v>0.4</v>
      </c>
      <c r="AP220">
        <f t="shared" si="445"/>
        <v>0.4</v>
      </c>
    </row>
    <row r="221" spans="7:42">
      <c r="G221" s="15"/>
      <c r="H221" t="str">
        <f t="shared" ref="H221:I221" si="446">H220</f>
        <v>ACT_BND</v>
      </c>
      <c r="I221" t="str">
        <f t="shared" si="446"/>
        <v>UP</v>
      </c>
      <c r="K221" s="14">
        <v>2046</v>
      </c>
      <c r="L221" s="14" t="str">
        <f t="shared" si="442"/>
        <v>ELCHFO00</v>
      </c>
      <c r="M221">
        <f t="shared" si="405"/>
        <v>0</v>
      </c>
      <c r="N221">
        <f t="shared" si="406"/>
        <v>0.399685038156947</v>
      </c>
      <c r="O221">
        <f t="shared" si="407"/>
        <v>0</v>
      </c>
      <c r="P221">
        <f t="shared" si="408"/>
        <v>0.00477241322294217</v>
      </c>
      <c r="Q221">
        <f t="shared" si="409"/>
        <v>0</v>
      </c>
      <c r="R221">
        <f t="shared" si="410"/>
        <v>3.84708423326133</v>
      </c>
      <c r="S221">
        <f t="shared" si="411"/>
        <v>0.027680212287017</v>
      </c>
      <c r="W221" s="14">
        <v>0</v>
      </c>
      <c r="X221" s="19">
        <v>0.119905511447084</v>
      </c>
      <c r="Y221" s="14">
        <v>0</v>
      </c>
      <c r="Z221" s="19">
        <v>0.00143172396688265</v>
      </c>
      <c r="AA221" s="14">
        <v>0</v>
      </c>
      <c r="AB221" s="19">
        <v>1.1541252699784</v>
      </c>
      <c r="AC221" s="19">
        <v>0.00830406368610511</v>
      </c>
      <c r="AJ221">
        <f t="shared" ref="AJ221:AP221" si="447">AJ213</f>
        <v>0.3</v>
      </c>
      <c r="AK221">
        <f t="shared" si="447"/>
        <v>0.3</v>
      </c>
      <c r="AL221">
        <f t="shared" si="447"/>
        <v>0.3</v>
      </c>
      <c r="AM221">
        <f t="shared" si="447"/>
        <v>0.3</v>
      </c>
      <c r="AN221">
        <f t="shared" si="447"/>
        <v>0.3</v>
      </c>
      <c r="AO221">
        <f t="shared" si="447"/>
        <v>0.3</v>
      </c>
      <c r="AP221">
        <f t="shared" si="447"/>
        <v>0.3</v>
      </c>
    </row>
    <row r="222" spans="7:42">
      <c r="G222" s="15"/>
      <c r="H222" t="str">
        <f t="shared" ref="H222:I222" si="448">H221</f>
        <v>ACT_BND</v>
      </c>
      <c r="I222" t="str">
        <f t="shared" si="448"/>
        <v>UP</v>
      </c>
      <c r="K222" s="14">
        <v>2046</v>
      </c>
      <c r="L222" s="14" t="str">
        <f t="shared" si="442"/>
        <v>ELCHYD00</v>
      </c>
      <c r="M222">
        <f t="shared" si="405"/>
        <v>6.12302252603297</v>
      </c>
      <c r="N222">
        <f t="shared" si="406"/>
        <v>236.765474228289</v>
      </c>
      <c r="O222">
        <f t="shared" si="407"/>
        <v>14.1706506312485</v>
      </c>
      <c r="P222">
        <f t="shared" si="408"/>
        <v>136.258497064565</v>
      </c>
      <c r="Q222">
        <f t="shared" si="409"/>
        <v>138.112465542963</v>
      </c>
      <c r="R222">
        <f t="shared" si="410"/>
        <v>922.444136922655</v>
      </c>
      <c r="S222">
        <f t="shared" si="411"/>
        <v>180.644052719824</v>
      </c>
      <c r="W222" s="19">
        <v>5.93933185025198</v>
      </c>
      <c r="X222" s="19">
        <v>229.66251000144</v>
      </c>
      <c r="Y222" s="19">
        <v>13.745531112311</v>
      </c>
      <c r="Z222" s="19">
        <v>132.170742152628</v>
      </c>
      <c r="AA222" s="19">
        <v>133.969091576674</v>
      </c>
      <c r="AB222" s="19">
        <v>894.770812814975</v>
      </c>
      <c r="AC222" s="19">
        <v>175.224731138229</v>
      </c>
      <c r="AJ222">
        <f t="shared" ref="AJ222:AP222" si="449">AJ214</f>
        <v>0.97</v>
      </c>
      <c r="AK222">
        <f t="shared" si="449"/>
        <v>0.97</v>
      </c>
      <c r="AL222">
        <f t="shared" si="449"/>
        <v>0.97</v>
      </c>
      <c r="AM222">
        <f t="shared" si="449"/>
        <v>0.97</v>
      </c>
      <c r="AN222">
        <f t="shared" si="449"/>
        <v>0.97</v>
      </c>
      <c r="AO222">
        <f t="shared" si="449"/>
        <v>0.97</v>
      </c>
      <c r="AP222">
        <f t="shared" si="449"/>
        <v>0.97</v>
      </c>
    </row>
    <row r="223" spans="7:42">
      <c r="G223" s="15"/>
      <c r="H223" t="str">
        <f t="shared" ref="H223:I223" si="450">H222</f>
        <v>ACT_BND</v>
      </c>
      <c r="I223" t="str">
        <f t="shared" si="450"/>
        <v>UP</v>
      </c>
      <c r="K223" s="14">
        <v>2046</v>
      </c>
      <c r="L223" s="14" t="str">
        <f t="shared" si="442"/>
        <v>ENCAN01_SMR</v>
      </c>
      <c r="M223">
        <f t="shared" si="405"/>
        <v>0</v>
      </c>
      <c r="N223">
        <f t="shared" si="406"/>
        <v>0</v>
      </c>
      <c r="O223">
        <f t="shared" si="407"/>
        <v>0</v>
      </c>
      <c r="P223">
        <f t="shared" si="408"/>
        <v>0</v>
      </c>
      <c r="Q223">
        <v>199.39553913031</v>
      </c>
      <c r="R223">
        <f t="shared" si="410"/>
        <v>0</v>
      </c>
      <c r="S223">
        <v>12.3697051342693</v>
      </c>
      <c r="U223" s="18">
        <v>141.84976</v>
      </c>
      <c r="V223" s="18">
        <v>7.782495</v>
      </c>
      <c r="W223" s="14">
        <v>0</v>
      </c>
      <c r="X223" s="14">
        <v>0</v>
      </c>
      <c r="Y223" s="14">
        <v>0</v>
      </c>
      <c r="Z223" s="14">
        <v>0</v>
      </c>
      <c r="AA223" s="19">
        <v>298.69037113031</v>
      </c>
      <c r="AB223" s="14">
        <v>0</v>
      </c>
      <c r="AC223" s="19">
        <v>17.8174516342693</v>
      </c>
      <c r="AJ223">
        <f t="shared" ref="AJ223:AP223" si="451">AJ215</f>
        <v>1</v>
      </c>
      <c r="AK223">
        <f t="shared" si="451"/>
        <v>1</v>
      </c>
      <c r="AL223">
        <f t="shared" si="451"/>
        <v>1</v>
      </c>
      <c r="AM223">
        <f t="shared" si="451"/>
        <v>1</v>
      </c>
      <c r="AN223">
        <f t="shared" si="451"/>
        <v>1</v>
      </c>
      <c r="AO223">
        <f t="shared" si="451"/>
        <v>1</v>
      </c>
      <c r="AP223">
        <f t="shared" si="451"/>
        <v>1</v>
      </c>
    </row>
    <row r="224" spans="7:42">
      <c r="G224" s="15"/>
      <c r="H224" t="str">
        <f t="shared" ref="H224:I224" si="452">H223</f>
        <v>ACT_BND</v>
      </c>
      <c r="I224" t="str">
        <f t="shared" si="452"/>
        <v>UP</v>
      </c>
      <c r="K224" s="14">
        <v>2046</v>
      </c>
      <c r="L224" s="14" t="str">
        <f t="shared" si="442"/>
        <v>ELCSOL00</v>
      </c>
      <c r="M224">
        <f t="shared" si="405"/>
        <v>37.8032636069114</v>
      </c>
      <c r="N224">
        <f t="shared" si="406"/>
        <v>42.4275830062743</v>
      </c>
      <c r="O224">
        <f t="shared" si="407"/>
        <v>22.1942763678906</v>
      </c>
      <c r="P224">
        <f t="shared" si="408"/>
        <v>2.69652345284377</v>
      </c>
      <c r="Q224">
        <f t="shared" si="409"/>
        <v>56.7799724982001</v>
      </c>
      <c r="R224">
        <f t="shared" si="410"/>
        <v>5.73255316774658</v>
      </c>
      <c r="S224">
        <f t="shared" si="411"/>
        <v>1.73840999830814</v>
      </c>
      <c r="W224" s="19">
        <v>37.8032636069114</v>
      </c>
      <c r="X224" s="19">
        <v>42.4275830062743</v>
      </c>
      <c r="Y224" s="19">
        <v>22.1942763678906</v>
      </c>
      <c r="Z224" s="19">
        <v>2.69652345284377</v>
      </c>
      <c r="AA224" s="19">
        <v>56.7799724982001</v>
      </c>
      <c r="AB224" s="19">
        <v>5.73255316774658</v>
      </c>
      <c r="AC224" s="19">
        <v>1.73840999830814</v>
      </c>
      <c r="AJ224">
        <f t="shared" ref="AJ224:AP224" si="453">AJ216</f>
        <v>1</v>
      </c>
      <c r="AK224">
        <f t="shared" si="453"/>
        <v>1</v>
      </c>
      <c r="AL224">
        <f t="shared" si="453"/>
        <v>1</v>
      </c>
      <c r="AM224">
        <f t="shared" si="453"/>
        <v>1</v>
      </c>
      <c r="AN224">
        <f t="shared" si="453"/>
        <v>1</v>
      </c>
      <c r="AO224">
        <f t="shared" si="453"/>
        <v>1</v>
      </c>
      <c r="AP224">
        <f t="shared" si="453"/>
        <v>1</v>
      </c>
    </row>
    <row r="225" spans="7:42">
      <c r="G225" s="15"/>
      <c r="H225" t="str">
        <f t="shared" ref="H225:I225" si="454">H224</f>
        <v>ACT_BND</v>
      </c>
      <c r="I225" t="str">
        <f t="shared" si="454"/>
        <v>UP</v>
      </c>
      <c r="K225" s="14">
        <v>2046</v>
      </c>
      <c r="L225" s="14" t="str">
        <f t="shared" si="442"/>
        <v>ELCWIN00</v>
      </c>
      <c r="M225">
        <f t="shared" si="405"/>
        <v>138.605686537077</v>
      </c>
      <c r="N225">
        <f t="shared" si="406"/>
        <v>91.1894899212743</v>
      </c>
      <c r="O225">
        <f t="shared" si="407"/>
        <v>60.1919188984881</v>
      </c>
      <c r="P225">
        <f t="shared" si="408"/>
        <v>19.2443253275738</v>
      </c>
      <c r="Q225">
        <f t="shared" si="409"/>
        <v>299.126034017279</v>
      </c>
      <c r="R225">
        <f t="shared" si="410"/>
        <v>125.995362491001</v>
      </c>
      <c r="S225">
        <f t="shared" si="411"/>
        <v>76.1165495640749</v>
      </c>
      <c r="W225" s="19">
        <v>138.605686537077</v>
      </c>
      <c r="X225" s="19">
        <v>91.1894899212743</v>
      </c>
      <c r="Y225" s="19">
        <v>60.1919188984881</v>
      </c>
      <c r="Z225" s="19">
        <v>19.2443253275738</v>
      </c>
      <c r="AA225" s="19">
        <v>299.126034017279</v>
      </c>
      <c r="AB225" s="19">
        <v>125.995362491001</v>
      </c>
      <c r="AC225" s="19">
        <v>76.1165495640749</v>
      </c>
      <c r="AJ225">
        <f t="shared" ref="AJ225:AP225" si="455">AJ217</f>
        <v>1</v>
      </c>
      <c r="AK225">
        <f t="shared" si="455"/>
        <v>1</v>
      </c>
      <c r="AL225">
        <f t="shared" si="455"/>
        <v>1</v>
      </c>
      <c r="AM225">
        <f t="shared" si="455"/>
        <v>1</v>
      </c>
      <c r="AN225">
        <f t="shared" si="455"/>
        <v>1</v>
      </c>
      <c r="AO225">
        <f t="shared" si="455"/>
        <v>1</v>
      </c>
      <c r="AP225">
        <f t="shared" si="455"/>
        <v>1</v>
      </c>
    </row>
    <row r="226" spans="7:42">
      <c r="G226" s="15"/>
      <c r="H226" t="str">
        <f t="shared" ref="H226:I226" si="456">H225</f>
        <v>ACT_BND</v>
      </c>
      <c r="I226" t="str">
        <f t="shared" si="456"/>
        <v>UP</v>
      </c>
      <c r="K226" s="14">
        <v>2046</v>
      </c>
      <c r="L226" s="14" t="str">
        <f t="shared" si="442"/>
        <v>ELCWOO00</v>
      </c>
      <c r="M226">
        <f t="shared" si="405"/>
        <v>2.31465567108917</v>
      </c>
      <c r="N226">
        <f t="shared" si="406"/>
        <v>25.6917440285097</v>
      </c>
      <c r="O226">
        <f t="shared" si="407"/>
        <v>2.19651773835236</v>
      </c>
      <c r="P226">
        <f t="shared" si="408"/>
        <v>14.9768884294971</v>
      </c>
      <c r="Q226">
        <f t="shared" si="409"/>
        <v>19.6260046487709</v>
      </c>
      <c r="R226">
        <f t="shared" si="410"/>
        <v>222.014939010593</v>
      </c>
      <c r="S226">
        <f t="shared" si="411"/>
        <v>6.90557562521854</v>
      </c>
      <c r="W226" s="19">
        <v>0.81012948488121</v>
      </c>
      <c r="X226" s="19">
        <v>8.9921104099784</v>
      </c>
      <c r="Y226" s="19">
        <v>0.768781208423326</v>
      </c>
      <c r="Z226" s="19">
        <v>5.24191095032397</v>
      </c>
      <c r="AA226" s="19">
        <v>6.86910162706983</v>
      </c>
      <c r="AB226" s="19">
        <v>77.7052286537077</v>
      </c>
      <c r="AC226" s="19">
        <v>2.41695146882649</v>
      </c>
      <c r="AJ226">
        <f t="shared" ref="AJ226:AP226" si="457">AJ218</f>
        <v>0.35</v>
      </c>
      <c r="AK226">
        <f t="shared" si="457"/>
        <v>0.35</v>
      </c>
      <c r="AL226">
        <f t="shared" si="457"/>
        <v>0.35</v>
      </c>
      <c r="AM226">
        <f t="shared" si="457"/>
        <v>0.35</v>
      </c>
      <c r="AN226">
        <f t="shared" si="457"/>
        <v>0.35</v>
      </c>
      <c r="AO226">
        <f t="shared" si="457"/>
        <v>0.35</v>
      </c>
      <c r="AP226">
        <f t="shared" si="457"/>
        <v>0.35</v>
      </c>
    </row>
    <row r="227" spans="7:42">
      <c r="G227" s="15"/>
      <c r="H227" t="str">
        <f t="shared" ref="H227:I227" si="458">H226</f>
        <v>ACT_BND</v>
      </c>
      <c r="I227" t="str">
        <f t="shared" si="458"/>
        <v>UP</v>
      </c>
      <c r="K227" s="14">
        <v>2047</v>
      </c>
      <c r="L227" s="14" t="str">
        <f t="shared" si="442"/>
        <v>ELCCOH00</v>
      </c>
      <c r="M227">
        <f t="shared" si="405"/>
        <v>0</v>
      </c>
      <c r="N227">
        <f t="shared" si="406"/>
        <v>0</v>
      </c>
      <c r="O227">
        <f t="shared" si="407"/>
        <v>5.89281857451405</v>
      </c>
      <c r="P227">
        <f t="shared" si="408"/>
        <v>0</v>
      </c>
      <c r="Q227">
        <f t="shared" si="409"/>
        <v>0</v>
      </c>
      <c r="R227">
        <f t="shared" si="410"/>
        <v>0</v>
      </c>
      <c r="S227">
        <f t="shared" si="411"/>
        <v>0</v>
      </c>
      <c r="W227" s="14">
        <v>0</v>
      </c>
      <c r="X227" s="14">
        <v>0</v>
      </c>
      <c r="Y227" s="19">
        <v>2.35712742980562</v>
      </c>
      <c r="Z227" s="14">
        <v>0</v>
      </c>
      <c r="AA227" s="14">
        <v>0</v>
      </c>
      <c r="AB227" s="14">
        <v>0</v>
      </c>
      <c r="AC227" s="14">
        <v>0</v>
      </c>
      <c r="AJ227">
        <f t="shared" ref="AJ227:AP227" si="459">AJ219</f>
        <v>0.4</v>
      </c>
      <c r="AK227">
        <f t="shared" si="459"/>
        <v>0.4</v>
      </c>
      <c r="AL227">
        <f t="shared" si="459"/>
        <v>0.4</v>
      </c>
      <c r="AM227">
        <f t="shared" si="459"/>
        <v>0.4</v>
      </c>
      <c r="AN227">
        <f t="shared" si="459"/>
        <v>0.4</v>
      </c>
      <c r="AO227">
        <f t="shared" si="459"/>
        <v>0.4</v>
      </c>
      <c r="AP227">
        <f t="shared" si="459"/>
        <v>0.4</v>
      </c>
    </row>
    <row r="228" spans="7:42">
      <c r="G228" s="15"/>
      <c r="H228" t="str">
        <f t="shared" ref="H228:I228" si="460">H227</f>
        <v>ACT_BND</v>
      </c>
      <c r="I228" t="str">
        <f t="shared" si="460"/>
        <v>UP</v>
      </c>
      <c r="K228" s="14">
        <v>2047</v>
      </c>
      <c r="L228" s="14" t="str">
        <f t="shared" si="442"/>
        <v>ELCGAS00</v>
      </c>
      <c r="M228">
        <f t="shared" si="405"/>
        <v>624.640445104392</v>
      </c>
      <c r="N228">
        <f t="shared" si="406"/>
        <v>73.2757440527357</v>
      </c>
      <c r="O228">
        <f t="shared" si="407"/>
        <v>75.6429756659467</v>
      </c>
      <c r="P228">
        <f t="shared" si="408"/>
        <v>0</v>
      </c>
      <c r="Q228">
        <f t="shared" si="409"/>
        <v>102.512394888409</v>
      </c>
      <c r="R228">
        <f t="shared" si="410"/>
        <v>0</v>
      </c>
      <c r="S228">
        <f t="shared" si="411"/>
        <v>37.2028396328295</v>
      </c>
      <c r="W228" s="19">
        <v>249.856178041757</v>
      </c>
      <c r="X228" s="19">
        <v>29.3102976210943</v>
      </c>
      <c r="Y228" s="19">
        <v>30.2571902663787</v>
      </c>
      <c r="Z228" s="14">
        <v>0</v>
      </c>
      <c r="AA228" s="19">
        <v>41.0049579553636</v>
      </c>
      <c r="AB228" s="14">
        <v>0</v>
      </c>
      <c r="AC228" s="19">
        <v>14.8811358531318</v>
      </c>
      <c r="AJ228">
        <f t="shared" ref="AJ228:AP228" si="461">AJ220</f>
        <v>0.4</v>
      </c>
      <c r="AK228">
        <f t="shared" si="461"/>
        <v>0.4</v>
      </c>
      <c r="AL228">
        <f t="shared" si="461"/>
        <v>0.4</v>
      </c>
      <c r="AM228">
        <f t="shared" si="461"/>
        <v>0.4</v>
      </c>
      <c r="AN228">
        <f t="shared" si="461"/>
        <v>0.4</v>
      </c>
      <c r="AO228">
        <f t="shared" si="461"/>
        <v>0.4</v>
      </c>
      <c r="AP228">
        <f t="shared" si="461"/>
        <v>0.4</v>
      </c>
    </row>
    <row r="229" spans="7:42">
      <c r="G229" s="15"/>
      <c r="H229" t="str">
        <f t="shared" ref="H229:I229" si="462">H228</f>
        <v>ACT_BND</v>
      </c>
      <c r="I229" t="str">
        <f t="shared" si="462"/>
        <v>UP</v>
      </c>
      <c r="K229" s="14">
        <v>2047</v>
      </c>
      <c r="L229" s="14" t="str">
        <f t="shared" si="442"/>
        <v>ELCHFO00</v>
      </c>
      <c r="M229">
        <f t="shared" si="405"/>
        <v>0</v>
      </c>
      <c r="N229">
        <f t="shared" si="406"/>
        <v>0.399685038156947</v>
      </c>
      <c r="O229">
        <f t="shared" si="407"/>
        <v>0</v>
      </c>
      <c r="P229">
        <f t="shared" si="408"/>
        <v>0.0053438208663307</v>
      </c>
      <c r="Q229">
        <f t="shared" si="409"/>
        <v>0</v>
      </c>
      <c r="R229">
        <f t="shared" si="410"/>
        <v>3.84708423326133</v>
      </c>
      <c r="S229">
        <f t="shared" si="411"/>
        <v>0.044766779025678</v>
      </c>
      <c r="W229" s="14">
        <v>0</v>
      </c>
      <c r="X229" s="19">
        <v>0.119905511447084</v>
      </c>
      <c r="Y229" s="14">
        <v>0</v>
      </c>
      <c r="Z229" s="19">
        <v>0.00160314625989921</v>
      </c>
      <c r="AA229" s="14">
        <v>0</v>
      </c>
      <c r="AB229" s="19">
        <v>1.1541252699784</v>
      </c>
      <c r="AC229" s="19">
        <v>0.0134300337077034</v>
      </c>
      <c r="AJ229">
        <f t="shared" ref="AJ229:AP229" si="463">AJ221</f>
        <v>0.3</v>
      </c>
      <c r="AK229">
        <f t="shared" si="463"/>
        <v>0.3</v>
      </c>
      <c r="AL229">
        <f t="shared" si="463"/>
        <v>0.3</v>
      </c>
      <c r="AM229">
        <f t="shared" si="463"/>
        <v>0.3</v>
      </c>
      <c r="AN229">
        <f t="shared" si="463"/>
        <v>0.3</v>
      </c>
      <c r="AO229">
        <f t="shared" si="463"/>
        <v>0.3</v>
      </c>
      <c r="AP229">
        <f t="shared" si="463"/>
        <v>0.3</v>
      </c>
    </row>
    <row r="230" spans="7:42">
      <c r="G230" s="15"/>
      <c r="H230" t="str">
        <f t="shared" ref="H230:I230" si="464">H229</f>
        <v>ACT_BND</v>
      </c>
      <c r="I230" t="str">
        <f t="shared" si="464"/>
        <v>UP</v>
      </c>
      <c r="K230" s="14">
        <v>2047</v>
      </c>
      <c r="L230" s="14" t="str">
        <f t="shared" si="442"/>
        <v>ELCHYD00</v>
      </c>
      <c r="M230">
        <f t="shared" si="405"/>
        <v>6.11306890665241</v>
      </c>
      <c r="N230">
        <f t="shared" si="406"/>
        <v>236.20737780759</v>
      </c>
      <c r="O230">
        <f t="shared" si="407"/>
        <v>14.0555607126688</v>
      </c>
      <c r="P230">
        <f t="shared" si="408"/>
        <v>136.369821090601</v>
      </c>
      <c r="Q230">
        <f t="shared" si="409"/>
        <v>138.139816897123</v>
      </c>
      <c r="R230">
        <f t="shared" si="410"/>
        <v>922.665216390936</v>
      </c>
      <c r="S230">
        <f t="shared" si="411"/>
        <v>180.575090955445</v>
      </c>
      <c r="W230" s="19">
        <v>5.92967683945284</v>
      </c>
      <c r="X230" s="19">
        <v>229.121156473362</v>
      </c>
      <c r="Y230" s="19">
        <v>13.6338938912887</v>
      </c>
      <c r="Z230" s="19">
        <v>132.278726457883</v>
      </c>
      <c r="AA230" s="19">
        <v>133.995622390209</v>
      </c>
      <c r="AB230" s="19">
        <v>894.985259899208</v>
      </c>
      <c r="AC230" s="19">
        <v>175.157838226782</v>
      </c>
      <c r="AJ230">
        <f t="shared" ref="AJ230:AP230" si="465">AJ222</f>
        <v>0.97</v>
      </c>
      <c r="AK230">
        <f t="shared" si="465"/>
        <v>0.97</v>
      </c>
      <c r="AL230">
        <f t="shared" si="465"/>
        <v>0.97</v>
      </c>
      <c r="AM230">
        <f t="shared" si="465"/>
        <v>0.97</v>
      </c>
      <c r="AN230">
        <f t="shared" si="465"/>
        <v>0.97</v>
      </c>
      <c r="AO230">
        <f t="shared" si="465"/>
        <v>0.97</v>
      </c>
      <c r="AP230">
        <f t="shared" si="465"/>
        <v>0.97</v>
      </c>
    </row>
    <row r="231" spans="7:42">
      <c r="G231" s="15"/>
      <c r="H231" t="str">
        <f t="shared" ref="H231:I231" si="466">H230</f>
        <v>ACT_BND</v>
      </c>
      <c r="I231" t="str">
        <f t="shared" si="466"/>
        <v>UP</v>
      </c>
      <c r="K231" s="14">
        <v>2047</v>
      </c>
      <c r="L231" s="14" t="str">
        <f t="shared" si="442"/>
        <v>ENCAN01_SMR</v>
      </c>
      <c r="M231">
        <f t="shared" si="405"/>
        <v>0</v>
      </c>
      <c r="N231">
        <f t="shared" si="406"/>
        <v>0</v>
      </c>
      <c r="O231">
        <f t="shared" si="407"/>
        <v>0</v>
      </c>
      <c r="P231">
        <f t="shared" si="408"/>
        <v>0</v>
      </c>
      <c r="Q231">
        <v>206.032493701944</v>
      </c>
      <c r="R231">
        <f t="shared" si="410"/>
        <v>0</v>
      </c>
      <c r="S231">
        <v>12.6450803162347</v>
      </c>
      <c r="U231" s="18">
        <v>131.72476</v>
      </c>
      <c r="V231" s="18">
        <v>7.2266025</v>
      </c>
      <c r="W231" s="14">
        <v>0</v>
      </c>
      <c r="X231" s="14">
        <v>0</v>
      </c>
      <c r="Y231" s="14">
        <v>0</v>
      </c>
      <c r="Z231" s="14">
        <v>0</v>
      </c>
      <c r="AA231" s="19">
        <v>298.239825701944</v>
      </c>
      <c r="AB231" s="14">
        <v>0</v>
      </c>
      <c r="AC231" s="19">
        <v>17.7037020662347</v>
      </c>
      <c r="AJ231">
        <f t="shared" ref="AJ231:AP231" si="467">AJ223</f>
        <v>1</v>
      </c>
      <c r="AK231">
        <f t="shared" si="467"/>
        <v>1</v>
      </c>
      <c r="AL231">
        <f t="shared" si="467"/>
        <v>1</v>
      </c>
      <c r="AM231">
        <f t="shared" si="467"/>
        <v>1</v>
      </c>
      <c r="AN231">
        <f t="shared" si="467"/>
        <v>1</v>
      </c>
      <c r="AO231">
        <f t="shared" si="467"/>
        <v>1</v>
      </c>
      <c r="AP231">
        <f t="shared" si="467"/>
        <v>1</v>
      </c>
    </row>
    <row r="232" spans="7:42">
      <c r="G232" s="15"/>
      <c r="H232" t="str">
        <f t="shared" ref="H232:I232" si="468">H231</f>
        <v>ACT_BND</v>
      </c>
      <c r="I232" t="str">
        <f t="shared" si="468"/>
        <v>UP</v>
      </c>
      <c r="K232" s="14">
        <v>2047</v>
      </c>
      <c r="L232" s="14" t="str">
        <f t="shared" si="442"/>
        <v>ELCSOL00</v>
      </c>
      <c r="M232">
        <f t="shared" si="405"/>
        <v>42.3756913966883</v>
      </c>
      <c r="N232">
        <f t="shared" si="406"/>
        <v>43.3766806881281</v>
      </c>
      <c r="O232">
        <f t="shared" si="407"/>
        <v>22.5535303491721</v>
      </c>
      <c r="P232">
        <f t="shared" si="408"/>
        <v>3.10697550071994</v>
      </c>
      <c r="Q232">
        <f t="shared" si="409"/>
        <v>59.7894916846652</v>
      </c>
      <c r="R232">
        <f t="shared" si="410"/>
        <v>10.1526131389489</v>
      </c>
      <c r="S232">
        <f t="shared" si="411"/>
        <v>2.43483875107991</v>
      </c>
      <c r="W232" s="19">
        <v>42.3756913966883</v>
      </c>
      <c r="X232" s="19">
        <v>43.3766806881281</v>
      </c>
      <c r="Y232" s="19">
        <v>22.5535303491721</v>
      </c>
      <c r="Z232" s="19">
        <v>3.10697550071994</v>
      </c>
      <c r="AA232" s="19">
        <v>59.7894916846652</v>
      </c>
      <c r="AB232" s="19">
        <v>10.1526131389489</v>
      </c>
      <c r="AC232" s="19">
        <v>2.43483875107991</v>
      </c>
      <c r="AJ232">
        <f t="shared" ref="AJ232:AP232" si="469">AJ224</f>
        <v>1</v>
      </c>
      <c r="AK232">
        <f t="shared" si="469"/>
        <v>1</v>
      </c>
      <c r="AL232">
        <f t="shared" si="469"/>
        <v>1</v>
      </c>
      <c r="AM232">
        <f t="shared" si="469"/>
        <v>1</v>
      </c>
      <c r="AN232">
        <f t="shared" si="469"/>
        <v>1</v>
      </c>
      <c r="AO232">
        <f t="shared" si="469"/>
        <v>1</v>
      </c>
      <c r="AP232">
        <f t="shared" si="469"/>
        <v>1</v>
      </c>
    </row>
    <row r="233" spans="7:42">
      <c r="G233" s="15"/>
      <c r="H233" t="str">
        <f t="shared" ref="H233:I233" si="470">H232</f>
        <v>ACT_BND</v>
      </c>
      <c r="I233" t="str">
        <f t="shared" si="470"/>
        <v>UP</v>
      </c>
      <c r="K233" s="14">
        <v>2047</v>
      </c>
      <c r="L233" s="14" t="str">
        <f t="shared" si="442"/>
        <v>ELCWIN00</v>
      </c>
      <c r="M233">
        <f t="shared" si="405"/>
        <v>141.158149604032</v>
      </c>
      <c r="N233">
        <f t="shared" si="406"/>
        <v>96.9449235555076</v>
      </c>
      <c r="O233">
        <f t="shared" si="407"/>
        <v>61.3867421166307</v>
      </c>
      <c r="P233">
        <f t="shared" si="408"/>
        <v>19.6028031209503</v>
      </c>
      <c r="Q233">
        <f t="shared" si="409"/>
        <v>306.689919546436</v>
      </c>
      <c r="R233">
        <f t="shared" si="410"/>
        <v>127.091301331893</v>
      </c>
      <c r="S233">
        <f t="shared" si="411"/>
        <v>77.9120927030238</v>
      </c>
      <c r="W233" s="19">
        <v>141.158149604032</v>
      </c>
      <c r="X233" s="19">
        <v>96.9449235555076</v>
      </c>
      <c r="Y233" s="19">
        <v>61.3867421166307</v>
      </c>
      <c r="Z233" s="19">
        <v>19.6028031209503</v>
      </c>
      <c r="AA233" s="19">
        <v>306.689919546436</v>
      </c>
      <c r="AB233" s="19">
        <v>127.091301331893</v>
      </c>
      <c r="AC233" s="19">
        <v>77.9120927030238</v>
      </c>
      <c r="AJ233">
        <f t="shared" ref="AJ233:AP233" si="471">AJ225</f>
        <v>1</v>
      </c>
      <c r="AK233">
        <f t="shared" si="471"/>
        <v>1</v>
      </c>
      <c r="AL233">
        <f t="shared" si="471"/>
        <v>1</v>
      </c>
      <c r="AM233">
        <f t="shared" si="471"/>
        <v>1</v>
      </c>
      <c r="AN233">
        <f t="shared" si="471"/>
        <v>1</v>
      </c>
      <c r="AO233">
        <f t="shared" si="471"/>
        <v>1</v>
      </c>
      <c r="AP233">
        <f t="shared" si="471"/>
        <v>1</v>
      </c>
    </row>
    <row r="234" spans="7:42">
      <c r="G234" s="15"/>
      <c r="H234" t="str">
        <f t="shared" ref="H234:I234" si="472">H233</f>
        <v>ACT_BND</v>
      </c>
      <c r="I234" t="str">
        <f t="shared" si="472"/>
        <v>UP</v>
      </c>
      <c r="K234" s="14">
        <v>2047</v>
      </c>
      <c r="L234" s="14" t="str">
        <f t="shared" si="442"/>
        <v>ELCWOO00</v>
      </c>
      <c r="M234">
        <f t="shared" si="405"/>
        <v>2.08605726319037</v>
      </c>
      <c r="N234">
        <f t="shared" si="406"/>
        <v>27.0403974658953</v>
      </c>
      <c r="O234">
        <f t="shared" si="407"/>
        <v>2.1763454880181</v>
      </c>
      <c r="P234">
        <f t="shared" si="408"/>
        <v>15.5822873290137</v>
      </c>
      <c r="Q234">
        <f t="shared" si="409"/>
        <v>20.0041251671295</v>
      </c>
      <c r="R234">
        <f t="shared" si="410"/>
        <v>222.617354417361</v>
      </c>
      <c r="S234">
        <f t="shared" si="411"/>
        <v>6.7394283044328</v>
      </c>
      <c r="W234" s="19">
        <v>0.730120042116631</v>
      </c>
      <c r="X234" s="19">
        <v>9.46413911306335</v>
      </c>
      <c r="Y234" s="19">
        <v>0.761720920806335</v>
      </c>
      <c r="Z234" s="19">
        <v>5.45380056515479</v>
      </c>
      <c r="AA234" s="19">
        <v>7.00144380849532</v>
      </c>
      <c r="AB234" s="19">
        <v>77.9160740460763</v>
      </c>
      <c r="AC234" s="19">
        <v>2.35879990655148</v>
      </c>
      <c r="AJ234">
        <f t="shared" ref="AJ234:AP234" si="473">AJ226</f>
        <v>0.35</v>
      </c>
      <c r="AK234">
        <f t="shared" si="473"/>
        <v>0.35</v>
      </c>
      <c r="AL234">
        <f t="shared" si="473"/>
        <v>0.35</v>
      </c>
      <c r="AM234">
        <f t="shared" si="473"/>
        <v>0.35</v>
      </c>
      <c r="AN234">
        <f t="shared" si="473"/>
        <v>0.35</v>
      </c>
      <c r="AO234">
        <f t="shared" si="473"/>
        <v>0.35</v>
      </c>
      <c r="AP234">
        <f t="shared" si="473"/>
        <v>0.35</v>
      </c>
    </row>
    <row r="235" spans="7:42">
      <c r="G235" s="15"/>
      <c r="H235" t="str">
        <f t="shared" ref="H235:I235" si="474">H234</f>
        <v>ACT_BND</v>
      </c>
      <c r="I235" t="str">
        <f t="shared" si="474"/>
        <v>UP</v>
      </c>
      <c r="K235" s="14">
        <v>2048</v>
      </c>
      <c r="L235" s="14" t="str">
        <f t="shared" si="442"/>
        <v>ELCCOH00</v>
      </c>
      <c r="M235">
        <f t="shared" si="405"/>
        <v>0</v>
      </c>
      <c r="N235">
        <f t="shared" si="406"/>
        <v>0</v>
      </c>
      <c r="O235">
        <f t="shared" si="407"/>
        <v>5.89281857451405</v>
      </c>
      <c r="P235">
        <f t="shared" si="408"/>
        <v>0</v>
      </c>
      <c r="Q235">
        <f t="shared" si="409"/>
        <v>0</v>
      </c>
      <c r="R235">
        <f t="shared" si="410"/>
        <v>0</v>
      </c>
      <c r="S235">
        <f t="shared" si="411"/>
        <v>0</v>
      </c>
      <c r="W235" s="14">
        <v>0</v>
      </c>
      <c r="X235" s="14">
        <v>0</v>
      </c>
      <c r="Y235" s="19">
        <v>2.35712742980562</v>
      </c>
      <c r="Z235" s="14">
        <v>0</v>
      </c>
      <c r="AA235" s="14">
        <v>0</v>
      </c>
      <c r="AB235" s="14">
        <v>0</v>
      </c>
      <c r="AC235" s="14">
        <v>0</v>
      </c>
      <c r="AJ235">
        <f t="shared" ref="AJ235:AP235" si="475">AJ227</f>
        <v>0.4</v>
      </c>
      <c r="AK235">
        <f t="shared" si="475"/>
        <v>0.4</v>
      </c>
      <c r="AL235">
        <f t="shared" si="475"/>
        <v>0.4</v>
      </c>
      <c r="AM235">
        <f t="shared" si="475"/>
        <v>0.4</v>
      </c>
      <c r="AN235">
        <f t="shared" si="475"/>
        <v>0.4</v>
      </c>
      <c r="AO235">
        <f t="shared" si="475"/>
        <v>0.4</v>
      </c>
      <c r="AP235">
        <f t="shared" si="475"/>
        <v>0.4</v>
      </c>
    </row>
    <row r="236" spans="7:42">
      <c r="G236" s="15"/>
      <c r="H236" t="str">
        <f t="shared" ref="H236:I236" si="476">H235</f>
        <v>ACT_BND</v>
      </c>
      <c r="I236" t="str">
        <f t="shared" si="476"/>
        <v>UP</v>
      </c>
      <c r="K236" s="14">
        <v>2048</v>
      </c>
      <c r="L236" s="14" t="str">
        <f t="shared" si="442"/>
        <v>ELCGAS00</v>
      </c>
      <c r="M236">
        <f t="shared" si="405"/>
        <v>620.7106600072</v>
      </c>
      <c r="N236">
        <f t="shared" si="406"/>
        <v>76.4004928205542</v>
      </c>
      <c r="O236">
        <f t="shared" si="407"/>
        <v>76.274852573794</v>
      </c>
      <c r="P236">
        <f t="shared" si="408"/>
        <v>0</v>
      </c>
      <c r="Q236">
        <f t="shared" si="409"/>
        <v>108.366015388769</v>
      </c>
      <c r="R236">
        <f t="shared" si="410"/>
        <v>0</v>
      </c>
      <c r="S236">
        <f t="shared" si="411"/>
        <v>36.4583251169907</v>
      </c>
      <c r="W236" s="19">
        <v>248.28426400288</v>
      </c>
      <c r="X236" s="19">
        <v>30.5601971282217</v>
      </c>
      <c r="Y236" s="19">
        <v>30.5099410295176</v>
      </c>
      <c r="Z236" s="14">
        <v>0</v>
      </c>
      <c r="AA236" s="19">
        <v>43.3464061555076</v>
      </c>
      <c r="AB236" s="14">
        <v>0</v>
      </c>
      <c r="AC236" s="19">
        <v>14.5833300467963</v>
      </c>
      <c r="AJ236">
        <f t="shared" ref="AJ236:AP236" si="477">AJ228</f>
        <v>0.4</v>
      </c>
      <c r="AK236">
        <f t="shared" si="477"/>
        <v>0.4</v>
      </c>
      <c r="AL236">
        <f t="shared" si="477"/>
        <v>0.4</v>
      </c>
      <c r="AM236">
        <f t="shared" si="477"/>
        <v>0.4</v>
      </c>
      <c r="AN236">
        <f t="shared" si="477"/>
        <v>0.4</v>
      </c>
      <c r="AO236">
        <f t="shared" si="477"/>
        <v>0.4</v>
      </c>
      <c r="AP236">
        <f t="shared" si="477"/>
        <v>0.4</v>
      </c>
    </row>
    <row r="237" spans="7:42">
      <c r="G237" s="15"/>
      <c r="H237" t="str">
        <f t="shared" ref="H237:I237" si="478">H236</f>
        <v>ACT_BND</v>
      </c>
      <c r="I237" t="str">
        <f t="shared" si="478"/>
        <v>UP</v>
      </c>
      <c r="K237" s="14">
        <v>2048</v>
      </c>
      <c r="L237" s="14" t="str">
        <f t="shared" si="442"/>
        <v>ELCHFO00</v>
      </c>
      <c r="M237">
        <f t="shared" si="405"/>
        <v>0</v>
      </c>
      <c r="N237">
        <f t="shared" si="406"/>
        <v>0.399685038156947</v>
      </c>
      <c r="O237">
        <f t="shared" si="407"/>
        <v>0</v>
      </c>
      <c r="P237">
        <f t="shared" si="408"/>
        <v>0.0113562073434125</v>
      </c>
      <c r="Q237">
        <f t="shared" si="409"/>
        <v>0</v>
      </c>
      <c r="R237">
        <f t="shared" si="410"/>
        <v>3.84708423326133</v>
      </c>
      <c r="S237">
        <f t="shared" si="411"/>
        <v>0.0714055279457643</v>
      </c>
      <c r="W237" s="14">
        <v>0</v>
      </c>
      <c r="X237" s="19">
        <v>0.119905511447084</v>
      </c>
      <c r="Y237" s="14">
        <v>0</v>
      </c>
      <c r="Z237" s="19">
        <v>0.00340686220302376</v>
      </c>
      <c r="AA237" s="14">
        <v>0</v>
      </c>
      <c r="AB237" s="19">
        <v>1.1541252699784</v>
      </c>
      <c r="AC237" s="19">
        <v>0.0214216583837293</v>
      </c>
      <c r="AJ237">
        <f t="shared" ref="AJ237:AP237" si="479">AJ229</f>
        <v>0.3</v>
      </c>
      <c r="AK237">
        <f t="shared" si="479"/>
        <v>0.3</v>
      </c>
      <c r="AL237">
        <f t="shared" si="479"/>
        <v>0.3</v>
      </c>
      <c r="AM237">
        <f t="shared" si="479"/>
        <v>0.3</v>
      </c>
      <c r="AN237">
        <f t="shared" si="479"/>
        <v>0.3</v>
      </c>
      <c r="AO237">
        <f t="shared" si="479"/>
        <v>0.3</v>
      </c>
      <c r="AP237">
        <f t="shared" si="479"/>
        <v>0.3</v>
      </c>
    </row>
    <row r="238" spans="7:42">
      <c r="G238" s="15"/>
      <c r="H238" t="str">
        <f t="shared" ref="H238:I238" si="480">H237</f>
        <v>ACT_BND</v>
      </c>
      <c r="I238" t="str">
        <f t="shared" si="480"/>
        <v>UP</v>
      </c>
      <c r="K238" s="14">
        <v>2048</v>
      </c>
      <c r="L238" s="14" t="str">
        <f t="shared" si="442"/>
        <v>ELCHYD00</v>
      </c>
      <c r="M238">
        <f t="shared" si="405"/>
        <v>6.1072852233677</v>
      </c>
      <c r="N238">
        <f t="shared" si="406"/>
        <v>235.735875798431</v>
      </c>
      <c r="O238">
        <f t="shared" si="407"/>
        <v>13.8959471102105</v>
      </c>
      <c r="P238">
        <f t="shared" si="408"/>
        <v>136.387263773537</v>
      </c>
      <c r="Q238">
        <f t="shared" si="409"/>
        <v>138.128391411161</v>
      </c>
      <c r="R238">
        <f t="shared" si="410"/>
        <v>922.802942115146</v>
      </c>
      <c r="S238">
        <f t="shared" si="411"/>
        <v>180.472904114434</v>
      </c>
      <c r="W238" s="19">
        <v>5.92406666666667</v>
      </c>
      <c r="X238" s="19">
        <v>228.663799524478</v>
      </c>
      <c r="Y238" s="19">
        <v>13.4790686969042</v>
      </c>
      <c r="Z238" s="19">
        <v>132.295645860331</v>
      </c>
      <c r="AA238" s="19">
        <v>133.984539668826</v>
      </c>
      <c r="AB238" s="19">
        <v>895.118853851692</v>
      </c>
      <c r="AC238" s="19">
        <v>175.058716991001</v>
      </c>
      <c r="AJ238">
        <f t="shared" ref="AJ238:AP238" si="481">AJ230</f>
        <v>0.97</v>
      </c>
      <c r="AK238">
        <f t="shared" si="481"/>
        <v>0.97</v>
      </c>
      <c r="AL238">
        <f t="shared" si="481"/>
        <v>0.97</v>
      </c>
      <c r="AM238">
        <f t="shared" si="481"/>
        <v>0.97</v>
      </c>
      <c r="AN238">
        <f t="shared" si="481"/>
        <v>0.97</v>
      </c>
      <c r="AO238">
        <f t="shared" si="481"/>
        <v>0.97</v>
      </c>
      <c r="AP238">
        <f t="shared" si="481"/>
        <v>0.97</v>
      </c>
    </row>
    <row r="239" spans="7:42">
      <c r="G239" s="15"/>
      <c r="H239" t="str">
        <f t="shared" ref="H239:I239" si="482">H238</f>
        <v>ACT_BND</v>
      </c>
      <c r="I239" t="str">
        <f t="shared" si="482"/>
        <v>UP</v>
      </c>
      <c r="K239" s="14">
        <v>2048</v>
      </c>
      <c r="L239" s="14" t="str">
        <f t="shared" si="442"/>
        <v>ENCAN01_SMR</v>
      </c>
      <c r="M239">
        <f t="shared" si="405"/>
        <v>0</v>
      </c>
      <c r="N239">
        <f t="shared" si="406"/>
        <v>0</v>
      </c>
      <c r="O239">
        <f t="shared" si="407"/>
        <v>0</v>
      </c>
      <c r="P239">
        <f t="shared" si="408"/>
        <v>0</v>
      </c>
      <c r="Q239">
        <v>212.77602537941</v>
      </c>
      <c r="R239">
        <f t="shared" si="410"/>
        <v>0</v>
      </c>
      <c r="S239">
        <v>12.9694261389489</v>
      </c>
      <c r="U239" s="18">
        <v>121.59976</v>
      </c>
      <c r="V239" s="18">
        <v>6.67071</v>
      </c>
      <c r="W239" s="14">
        <v>0</v>
      </c>
      <c r="X239" s="14">
        <v>0</v>
      </c>
      <c r="Y239" s="14">
        <v>0</v>
      </c>
      <c r="Z239" s="14">
        <v>0</v>
      </c>
      <c r="AA239" s="19">
        <v>297.89585737941</v>
      </c>
      <c r="AB239" s="14">
        <v>0</v>
      </c>
      <c r="AC239" s="19">
        <v>17.6389231389489</v>
      </c>
      <c r="AJ239">
        <f t="shared" ref="AJ239:AP239" si="483">AJ231</f>
        <v>1</v>
      </c>
      <c r="AK239">
        <f t="shared" si="483"/>
        <v>1</v>
      </c>
      <c r="AL239">
        <f t="shared" si="483"/>
        <v>1</v>
      </c>
      <c r="AM239">
        <f t="shared" si="483"/>
        <v>1</v>
      </c>
      <c r="AN239">
        <f t="shared" si="483"/>
        <v>1</v>
      </c>
      <c r="AO239">
        <f t="shared" si="483"/>
        <v>1</v>
      </c>
      <c r="AP239">
        <f t="shared" si="483"/>
        <v>1</v>
      </c>
    </row>
    <row r="240" spans="7:42">
      <c r="G240" s="15"/>
      <c r="H240" t="str">
        <f t="shared" ref="H240:I240" si="484">H239</f>
        <v>ACT_BND</v>
      </c>
      <c r="I240" t="str">
        <f t="shared" si="484"/>
        <v>UP</v>
      </c>
      <c r="K240" s="14">
        <v>2048</v>
      </c>
      <c r="L240" s="14" t="str">
        <f t="shared" si="442"/>
        <v>ELCSOL00</v>
      </c>
      <c r="M240">
        <f t="shared" si="405"/>
        <v>46.9481192224622</v>
      </c>
      <c r="N240">
        <f t="shared" si="406"/>
        <v>44.3237503141865</v>
      </c>
      <c r="O240">
        <f t="shared" si="407"/>
        <v>22.9186215478762</v>
      </c>
      <c r="P240">
        <f t="shared" si="408"/>
        <v>3.51742754895608</v>
      </c>
      <c r="Q240">
        <f t="shared" si="409"/>
        <v>62.720984737221</v>
      </c>
      <c r="R240">
        <f t="shared" si="410"/>
        <v>14.5726731137509</v>
      </c>
      <c r="S240">
        <f t="shared" si="411"/>
        <v>3.13849406972642</v>
      </c>
      <c r="W240" s="19">
        <v>46.9481192224622</v>
      </c>
      <c r="X240" s="19">
        <v>44.3237503141865</v>
      </c>
      <c r="Y240" s="19">
        <v>22.9186215478762</v>
      </c>
      <c r="Z240" s="19">
        <v>3.51742754895608</v>
      </c>
      <c r="AA240" s="19">
        <v>62.720984737221</v>
      </c>
      <c r="AB240" s="19">
        <v>14.5726731137509</v>
      </c>
      <c r="AC240" s="19">
        <v>3.13849406972642</v>
      </c>
      <c r="AJ240">
        <f t="shared" ref="AJ240:AP240" si="485">AJ232</f>
        <v>1</v>
      </c>
      <c r="AK240">
        <f t="shared" si="485"/>
        <v>1</v>
      </c>
      <c r="AL240">
        <f t="shared" si="485"/>
        <v>1</v>
      </c>
      <c r="AM240">
        <f t="shared" si="485"/>
        <v>1</v>
      </c>
      <c r="AN240">
        <f t="shared" si="485"/>
        <v>1</v>
      </c>
      <c r="AO240">
        <f t="shared" si="485"/>
        <v>1</v>
      </c>
      <c r="AP240">
        <f t="shared" si="485"/>
        <v>1</v>
      </c>
    </row>
    <row r="241" spans="7:42">
      <c r="G241" s="15"/>
      <c r="H241" t="str">
        <f t="shared" ref="H241:I241" si="486">H240</f>
        <v>ACT_BND</v>
      </c>
      <c r="I241" t="str">
        <f t="shared" si="486"/>
        <v>UP</v>
      </c>
      <c r="K241" s="14">
        <v>2048</v>
      </c>
      <c r="L241" s="14" t="str">
        <f t="shared" si="442"/>
        <v>ELCWIN00</v>
      </c>
      <c r="M241">
        <f t="shared" si="405"/>
        <v>143.70187912167</v>
      </c>
      <c r="N241">
        <f t="shared" si="406"/>
        <v>102.700976253636</v>
      </c>
      <c r="O241">
        <f t="shared" si="407"/>
        <v>62.5269266738661</v>
      </c>
      <c r="P241">
        <f t="shared" si="408"/>
        <v>19.9576128725702</v>
      </c>
      <c r="Q241">
        <f t="shared" si="409"/>
        <v>314.216915550756</v>
      </c>
      <c r="R241">
        <f t="shared" si="410"/>
        <v>128.187240172786</v>
      </c>
      <c r="S241">
        <f t="shared" si="411"/>
        <v>79.7459468606911</v>
      </c>
      <c r="W241" s="19">
        <v>143.70187912167</v>
      </c>
      <c r="X241" s="19">
        <v>102.700976253636</v>
      </c>
      <c r="Y241" s="19">
        <v>62.5269266738661</v>
      </c>
      <c r="Z241" s="19">
        <v>19.9576128725702</v>
      </c>
      <c r="AA241" s="19">
        <v>314.216915550756</v>
      </c>
      <c r="AB241" s="19">
        <v>128.187240172786</v>
      </c>
      <c r="AC241" s="19">
        <v>79.7459468606911</v>
      </c>
      <c r="AJ241">
        <f t="shared" ref="AJ241:AP241" si="487">AJ233</f>
        <v>1</v>
      </c>
      <c r="AK241">
        <f t="shared" si="487"/>
        <v>1</v>
      </c>
      <c r="AL241">
        <f t="shared" si="487"/>
        <v>1</v>
      </c>
      <c r="AM241">
        <f t="shared" si="487"/>
        <v>1</v>
      </c>
      <c r="AN241">
        <f t="shared" si="487"/>
        <v>1</v>
      </c>
      <c r="AO241">
        <f t="shared" si="487"/>
        <v>1</v>
      </c>
      <c r="AP241">
        <f t="shared" si="487"/>
        <v>1</v>
      </c>
    </row>
    <row r="242" spans="7:42">
      <c r="G242" s="15"/>
      <c r="H242" t="str">
        <f t="shared" ref="H242:I242" si="488">H241</f>
        <v>ACT_BND</v>
      </c>
      <c r="I242" t="str">
        <f t="shared" si="488"/>
        <v>UP</v>
      </c>
      <c r="K242" s="14">
        <v>2048</v>
      </c>
      <c r="L242" s="14" t="str">
        <f t="shared" si="442"/>
        <v>ELCWOO00</v>
      </c>
      <c r="M242">
        <f t="shared" si="405"/>
        <v>3.16676781137509</v>
      </c>
      <c r="N242">
        <f t="shared" si="406"/>
        <v>27.5528812814152</v>
      </c>
      <c r="O242">
        <f t="shared" si="407"/>
        <v>2.17108472385066</v>
      </c>
      <c r="P242">
        <f t="shared" si="408"/>
        <v>16.2246826596729</v>
      </c>
      <c r="Q242">
        <f t="shared" si="409"/>
        <v>20.5657838630053</v>
      </c>
      <c r="R242">
        <f t="shared" si="410"/>
        <v>223.588850663375</v>
      </c>
      <c r="S242">
        <f t="shared" si="411"/>
        <v>6.61782737683843</v>
      </c>
      <c r="W242" s="19">
        <v>1.10836873398128</v>
      </c>
      <c r="X242" s="19">
        <v>9.64350844849532</v>
      </c>
      <c r="Y242" s="19">
        <v>0.759879653347732</v>
      </c>
      <c r="Z242" s="19">
        <v>5.67863893088553</v>
      </c>
      <c r="AA242" s="19">
        <v>7.19802435205184</v>
      </c>
      <c r="AB242" s="19">
        <v>78.2560977321814</v>
      </c>
      <c r="AC242" s="19">
        <v>2.31623958189345</v>
      </c>
      <c r="AJ242">
        <f t="shared" ref="AJ242:AP242" si="489">AJ234</f>
        <v>0.35</v>
      </c>
      <c r="AK242">
        <f t="shared" si="489"/>
        <v>0.35</v>
      </c>
      <c r="AL242">
        <f t="shared" si="489"/>
        <v>0.35</v>
      </c>
      <c r="AM242">
        <f t="shared" si="489"/>
        <v>0.35</v>
      </c>
      <c r="AN242">
        <f t="shared" si="489"/>
        <v>0.35</v>
      </c>
      <c r="AO242">
        <f t="shared" si="489"/>
        <v>0.35</v>
      </c>
      <c r="AP242">
        <f t="shared" si="489"/>
        <v>0.35</v>
      </c>
    </row>
    <row r="243" spans="7:42">
      <c r="G243" s="15"/>
      <c r="H243" t="str">
        <f t="shared" ref="H243:I243" si="490">H242</f>
        <v>ACT_BND</v>
      </c>
      <c r="I243" t="str">
        <f t="shared" si="490"/>
        <v>UP</v>
      </c>
      <c r="K243" s="14">
        <v>2049</v>
      </c>
      <c r="L243" s="14" t="str">
        <f t="shared" si="442"/>
        <v>ELCCOH00</v>
      </c>
      <c r="M243">
        <f t="shared" si="405"/>
        <v>0</v>
      </c>
      <c r="N243">
        <f t="shared" si="406"/>
        <v>0</v>
      </c>
      <c r="O243">
        <f t="shared" si="407"/>
        <v>5.89281857451405</v>
      </c>
      <c r="P243">
        <f t="shared" si="408"/>
        <v>0</v>
      </c>
      <c r="Q243">
        <f t="shared" si="409"/>
        <v>0</v>
      </c>
      <c r="R243">
        <f t="shared" si="410"/>
        <v>0</v>
      </c>
      <c r="S243">
        <f t="shared" si="411"/>
        <v>0</v>
      </c>
      <c r="W243" s="14">
        <v>0</v>
      </c>
      <c r="X243" s="14">
        <v>0</v>
      </c>
      <c r="Y243" s="19">
        <v>2.35712742980562</v>
      </c>
      <c r="Z243" s="14">
        <v>0</v>
      </c>
      <c r="AA243" s="14">
        <v>0</v>
      </c>
      <c r="AB243" s="14">
        <v>0</v>
      </c>
      <c r="AC243" s="14">
        <v>0</v>
      </c>
      <c r="AJ243">
        <f t="shared" ref="AJ243:AP243" si="491">AJ235</f>
        <v>0.4</v>
      </c>
      <c r="AK243">
        <f t="shared" si="491"/>
        <v>0.4</v>
      </c>
      <c r="AL243">
        <f t="shared" si="491"/>
        <v>0.4</v>
      </c>
      <c r="AM243">
        <f t="shared" si="491"/>
        <v>0.4</v>
      </c>
      <c r="AN243">
        <f t="shared" si="491"/>
        <v>0.4</v>
      </c>
      <c r="AO243">
        <f t="shared" si="491"/>
        <v>0.4</v>
      </c>
      <c r="AP243">
        <f t="shared" si="491"/>
        <v>0.4</v>
      </c>
    </row>
    <row r="244" spans="7:42">
      <c r="G244" s="15"/>
      <c r="H244" t="str">
        <f t="shared" ref="H244:I244" si="492">H243</f>
        <v>ACT_BND</v>
      </c>
      <c r="I244" t="str">
        <f t="shared" si="492"/>
        <v>UP</v>
      </c>
      <c r="K244" s="14">
        <v>2049</v>
      </c>
      <c r="L244" s="14" t="str">
        <f t="shared" si="442"/>
        <v>ELCGAS00</v>
      </c>
      <c r="M244">
        <f t="shared" si="405"/>
        <v>616.326946454283</v>
      </c>
      <c r="N244">
        <f t="shared" si="406"/>
        <v>79.8145490189885</v>
      </c>
      <c r="O244">
        <f t="shared" si="407"/>
        <v>77.3128325233982</v>
      </c>
      <c r="P244">
        <f t="shared" si="408"/>
        <v>0</v>
      </c>
      <c r="Q244">
        <f t="shared" si="409"/>
        <v>113.789314434845</v>
      </c>
      <c r="R244">
        <f t="shared" si="410"/>
        <v>0</v>
      </c>
      <c r="S244">
        <f t="shared" si="411"/>
        <v>35.5706607901367</v>
      </c>
      <c r="W244" s="19">
        <v>246.530778581713</v>
      </c>
      <c r="X244" s="19">
        <v>31.9258196075954</v>
      </c>
      <c r="Y244" s="19">
        <v>30.9251330093593</v>
      </c>
      <c r="Z244" s="14">
        <v>0</v>
      </c>
      <c r="AA244" s="19">
        <v>45.5157257739381</v>
      </c>
      <c r="AB244" s="14">
        <v>0</v>
      </c>
      <c r="AC244" s="19">
        <v>14.2282643160547</v>
      </c>
      <c r="AJ244">
        <f t="shared" ref="AJ244:AP244" si="493">AJ236</f>
        <v>0.4</v>
      </c>
      <c r="AK244">
        <f t="shared" si="493"/>
        <v>0.4</v>
      </c>
      <c r="AL244">
        <f t="shared" si="493"/>
        <v>0.4</v>
      </c>
      <c r="AM244">
        <f t="shared" si="493"/>
        <v>0.4</v>
      </c>
      <c r="AN244">
        <f t="shared" si="493"/>
        <v>0.4</v>
      </c>
      <c r="AO244">
        <f t="shared" si="493"/>
        <v>0.4</v>
      </c>
      <c r="AP244">
        <f t="shared" si="493"/>
        <v>0.4</v>
      </c>
    </row>
    <row r="245" spans="7:42">
      <c r="G245" s="15"/>
      <c r="H245" t="str">
        <f t="shared" ref="H245:I245" si="494">H244</f>
        <v>ACT_BND</v>
      </c>
      <c r="I245" t="str">
        <f t="shared" si="494"/>
        <v>UP</v>
      </c>
      <c r="K245" s="14">
        <v>2049</v>
      </c>
      <c r="L245" s="14" t="str">
        <f t="shared" si="442"/>
        <v>ELCHFO00</v>
      </c>
      <c r="M245">
        <f t="shared" si="405"/>
        <v>0</v>
      </c>
      <c r="N245">
        <f t="shared" si="406"/>
        <v>0.399685038156947</v>
      </c>
      <c r="O245">
        <f t="shared" si="407"/>
        <v>0</v>
      </c>
      <c r="P245">
        <f t="shared" si="408"/>
        <v>0.0473831629469643</v>
      </c>
      <c r="Q245">
        <f t="shared" si="409"/>
        <v>0</v>
      </c>
      <c r="R245">
        <f t="shared" si="410"/>
        <v>3.84708423326133</v>
      </c>
      <c r="S245">
        <f t="shared" si="411"/>
        <v>0.103999185205184</v>
      </c>
      <c r="W245" s="14">
        <v>0</v>
      </c>
      <c r="X245" s="19">
        <v>0.119905511447084</v>
      </c>
      <c r="Y245" s="14">
        <v>0</v>
      </c>
      <c r="Z245" s="19">
        <v>0.0142149488840893</v>
      </c>
      <c r="AA245" s="14">
        <v>0</v>
      </c>
      <c r="AB245" s="19">
        <v>1.1541252699784</v>
      </c>
      <c r="AC245" s="19">
        <v>0.0311997555615551</v>
      </c>
      <c r="AJ245">
        <f t="shared" ref="AJ245:AP245" si="495">AJ237</f>
        <v>0.3</v>
      </c>
      <c r="AK245">
        <f t="shared" si="495"/>
        <v>0.3</v>
      </c>
      <c r="AL245">
        <f t="shared" si="495"/>
        <v>0.3</v>
      </c>
      <c r="AM245">
        <f t="shared" si="495"/>
        <v>0.3</v>
      </c>
      <c r="AN245">
        <f t="shared" si="495"/>
        <v>0.3</v>
      </c>
      <c r="AO245">
        <f t="shared" si="495"/>
        <v>0.3</v>
      </c>
      <c r="AP245">
        <f t="shared" si="495"/>
        <v>0.3</v>
      </c>
    </row>
    <row r="246" spans="7:42">
      <c r="G246" s="15"/>
      <c r="H246" t="str">
        <f t="shared" ref="H246:I246" si="496">H245</f>
        <v>ACT_BND</v>
      </c>
      <c r="I246" t="str">
        <f t="shared" si="496"/>
        <v>UP</v>
      </c>
      <c r="K246" s="14">
        <v>2049</v>
      </c>
      <c r="L246" s="14" t="str">
        <f t="shared" si="442"/>
        <v>ELCHYD00</v>
      </c>
      <c r="M246">
        <f t="shared" si="405"/>
        <v>6.10126505755828</v>
      </c>
      <c r="N246">
        <f t="shared" si="406"/>
        <v>235.206926761446</v>
      </c>
      <c r="O246">
        <f t="shared" si="407"/>
        <v>13.7824526025546</v>
      </c>
      <c r="P246">
        <f t="shared" si="408"/>
        <v>136.31978501926</v>
      </c>
      <c r="Q246">
        <f t="shared" si="409"/>
        <v>137.870948913777</v>
      </c>
      <c r="R246">
        <f t="shared" si="410"/>
        <v>922.92554051346</v>
      </c>
      <c r="S246">
        <f t="shared" si="411"/>
        <v>180.411860490377</v>
      </c>
      <c r="W246" s="19">
        <v>5.91822710583153</v>
      </c>
      <c r="X246" s="19">
        <v>228.150718958603</v>
      </c>
      <c r="Y246" s="19">
        <v>13.368979024478</v>
      </c>
      <c r="Z246" s="19">
        <v>132.230191468682</v>
      </c>
      <c r="AA246" s="19">
        <v>133.734820446364</v>
      </c>
      <c r="AB246" s="19">
        <v>895.237774298056</v>
      </c>
      <c r="AC246" s="19">
        <v>174.999504675666</v>
      </c>
      <c r="AJ246">
        <f t="shared" ref="AJ246:AP246" si="497">AJ238</f>
        <v>0.97</v>
      </c>
      <c r="AK246">
        <f t="shared" si="497"/>
        <v>0.97</v>
      </c>
      <c r="AL246">
        <f t="shared" si="497"/>
        <v>0.97</v>
      </c>
      <c r="AM246">
        <f t="shared" si="497"/>
        <v>0.97</v>
      </c>
      <c r="AN246">
        <f t="shared" si="497"/>
        <v>0.97</v>
      </c>
      <c r="AO246">
        <f t="shared" si="497"/>
        <v>0.97</v>
      </c>
      <c r="AP246">
        <f t="shared" si="497"/>
        <v>0.97</v>
      </c>
    </row>
    <row r="247" spans="7:42">
      <c r="G247" s="15"/>
      <c r="H247" t="str">
        <f t="shared" ref="H247:I247" si="498">H246</f>
        <v>ACT_BND</v>
      </c>
      <c r="I247" t="str">
        <f t="shared" si="498"/>
        <v>UP</v>
      </c>
      <c r="K247" s="14">
        <v>2049</v>
      </c>
      <c r="L247" s="14" t="str">
        <f t="shared" si="442"/>
        <v>ENCAN01_SMR</v>
      </c>
      <c r="M247">
        <f t="shared" si="405"/>
        <v>0</v>
      </c>
      <c r="N247">
        <f t="shared" si="406"/>
        <v>0</v>
      </c>
      <c r="O247">
        <f t="shared" si="407"/>
        <v>0</v>
      </c>
      <c r="P247">
        <f t="shared" si="408"/>
        <v>0</v>
      </c>
      <c r="Q247">
        <v>219.677471275738</v>
      </c>
      <c r="R247">
        <f t="shared" si="410"/>
        <v>0</v>
      </c>
      <c r="S247">
        <v>13.3034159321454</v>
      </c>
      <c r="U247" s="18">
        <v>111.47476</v>
      </c>
      <c r="V247" s="18">
        <v>6.1148175</v>
      </c>
      <c r="W247" s="14">
        <v>0</v>
      </c>
      <c r="X247" s="14">
        <v>0</v>
      </c>
      <c r="Y247" s="14">
        <v>0</v>
      </c>
      <c r="Z247" s="14">
        <v>0</v>
      </c>
      <c r="AA247" s="19">
        <v>297.709803275738</v>
      </c>
      <c r="AB247" s="14">
        <v>0</v>
      </c>
      <c r="AC247" s="19">
        <v>17.5837881821454</v>
      </c>
      <c r="AJ247">
        <f t="shared" ref="AJ247:AP247" si="499">AJ239</f>
        <v>1</v>
      </c>
      <c r="AK247">
        <f t="shared" si="499"/>
        <v>1</v>
      </c>
      <c r="AL247">
        <f t="shared" si="499"/>
        <v>1</v>
      </c>
      <c r="AM247">
        <f t="shared" si="499"/>
        <v>1</v>
      </c>
      <c r="AN247">
        <f t="shared" si="499"/>
        <v>1</v>
      </c>
      <c r="AO247">
        <f t="shared" si="499"/>
        <v>1</v>
      </c>
      <c r="AP247">
        <f t="shared" si="499"/>
        <v>1</v>
      </c>
    </row>
    <row r="248" spans="7:42">
      <c r="G248" s="15"/>
      <c r="H248" t="str">
        <f t="shared" ref="H248:I248" si="500">H247</f>
        <v>ACT_BND</v>
      </c>
      <c r="I248" t="str">
        <f t="shared" si="500"/>
        <v>UP</v>
      </c>
      <c r="K248" s="14">
        <v>2049</v>
      </c>
      <c r="L248" s="14" t="str">
        <f t="shared" si="442"/>
        <v>ELCSOL00</v>
      </c>
      <c r="M248">
        <f t="shared" si="405"/>
        <v>51.5205168826494</v>
      </c>
      <c r="N248">
        <f t="shared" si="406"/>
        <v>45.2724410111411</v>
      </c>
      <c r="O248">
        <f t="shared" si="407"/>
        <v>23.2839531101512</v>
      </c>
      <c r="P248">
        <f t="shared" si="408"/>
        <v>3.92787959683225</v>
      </c>
      <c r="Q248">
        <f t="shared" si="409"/>
        <v>65.6640429085673</v>
      </c>
      <c r="R248">
        <f t="shared" si="410"/>
        <v>18.9927330921526</v>
      </c>
      <c r="S248">
        <f t="shared" si="411"/>
        <v>3.83865392865371</v>
      </c>
      <c r="W248" s="19">
        <v>51.5205168826494</v>
      </c>
      <c r="X248" s="19">
        <v>45.2724410111411</v>
      </c>
      <c r="Y248" s="19">
        <v>23.2839531101512</v>
      </c>
      <c r="Z248" s="19">
        <v>3.92787959683225</v>
      </c>
      <c r="AA248" s="19">
        <v>65.6640429085673</v>
      </c>
      <c r="AB248" s="19">
        <v>18.9927330921526</v>
      </c>
      <c r="AC248" s="19">
        <v>3.83865392865371</v>
      </c>
      <c r="AJ248">
        <f t="shared" ref="AJ248:AP248" si="501">AJ240</f>
        <v>1</v>
      </c>
      <c r="AK248">
        <f t="shared" si="501"/>
        <v>1</v>
      </c>
      <c r="AL248">
        <f t="shared" si="501"/>
        <v>1</v>
      </c>
      <c r="AM248">
        <f t="shared" si="501"/>
        <v>1</v>
      </c>
      <c r="AN248">
        <f t="shared" si="501"/>
        <v>1</v>
      </c>
      <c r="AO248">
        <f t="shared" si="501"/>
        <v>1</v>
      </c>
      <c r="AP248">
        <f t="shared" si="501"/>
        <v>1</v>
      </c>
    </row>
    <row r="249" spans="7:42">
      <c r="G249" s="15"/>
      <c r="H249" t="str">
        <f t="shared" ref="H249:I249" si="502">H248</f>
        <v>ACT_BND</v>
      </c>
      <c r="I249" t="str">
        <f t="shared" si="502"/>
        <v>UP</v>
      </c>
      <c r="K249" s="14">
        <v>2049</v>
      </c>
      <c r="L249" s="14" t="str">
        <f t="shared" si="442"/>
        <v>ELCWIN00</v>
      </c>
      <c r="M249">
        <f t="shared" si="405"/>
        <v>146.223699460043</v>
      </c>
      <c r="N249">
        <f t="shared" si="406"/>
        <v>108.452929551008</v>
      </c>
      <c r="O249">
        <f t="shared" si="407"/>
        <v>63.6852575953924</v>
      </c>
      <c r="P249">
        <f t="shared" si="408"/>
        <v>20.3105348272138</v>
      </c>
      <c r="Q249">
        <f t="shared" si="409"/>
        <v>321.75218012959</v>
      </c>
      <c r="R249">
        <f t="shared" si="410"/>
        <v>129.283179013679</v>
      </c>
      <c r="S249">
        <f t="shared" si="411"/>
        <v>81.4898412559395</v>
      </c>
      <c r="W249" s="19">
        <v>146.223699460043</v>
      </c>
      <c r="X249" s="19">
        <v>108.452929551008</v>
      </c>
      <c r="Y249" s="19">
        <v>63.6852575953924</v>
      </c>
      <c r="Z249" s="19">
        <v>20.3105348272138</v>
      </c>
      <c r="AA249" s="19">
        <v>321.75218012959</v>
      </c>
      <c r="AB249" s="19">
        <v>129.283179013679</v>
      </c>
      <c r="AC249" s="19">
        <v>81.4898412559395</v>
      </c>
      <c r="AJ249">
        <f t="shared" ref="AJ249:AP249" si="503">AJ241</f>
        <v>1</v>
      </c>
      <c r="AK249">
        <f t="shared" si="503"/>
        <v>1</v>
      </c>
      <c r="AL249">
        <f t="shared" si="503"/>
        <v>1</v>
      </c>
      <c r="AM249">
        <f t="shared" si="503"/>
        <v>1</v>
      </c>
      <c r="AN249">
        <f t="shared" si="503"/>
        <v>1</v>
      </c>
      <c r="AO249">
        <f t="shared" si="503"/>
        <v>1</v>
      </c>
      <c r="AP249">
        <f t="shared" si="503"/>
        <v>1</v>
      </c>
    </row>
    <row r="250" spans="7:42">
      <c r="G250" s="15"/>
      <c r="H250" t="str">
        <f t="shared" ref="H250:I250" si="504">H249</f>
        <v>ACT_BND</v>
      </c>
      <c r="I250" t="str">
        <f t="shared" si="504"/>
        <v>UP</v>
      </c>
      <c r="K250" s="14">
        <v>2049</v>
      </c>
      <c r="L250" s="14" t="str">
        <f t="shared" si="442"/>
        <v>ELCWOO00</v>
      </c>
      <c r="M250">
        <f t="shared" si="405"/>
        <v>5.743687489458</v>
      </c>
      <c r="N250">
        <f t="shared" si="406"/>
        <v>27.8167873177517</v>
      </c>
      <c r="O250">
        <f t="shared" si="407"/>
        <v>2.17106452020981</v>
      </c>
      <c r="P250">
        <f t="shared" si="408"/>
        <v>17.5788423943227</v>
      </c>
      <c r="Q250">
        <f t="shared" si="409"/>
        <v>20.7706229661627</v>
      </c>
      <c r="R250">
        <f t="shared" si="410"/>
        <v>225.095849840584</v>
      </c>
      <c r="S250">
        <f t="shared" si="411"/>
        <v>6.5359057489458</v>
      </c>
      <c r="W250" s="19">
        <v>2.0102906213103</v>
      </c>
      <c r="X250" s="19">
        <v>9.7358755612131</v>
      </c>
      <c r="Y250" s="19">
        <v>0.759872582073434</v>
      </c>
      <c r="Z250" s="19">
        <v>6.15259483801296</v>
      </c>
      <c r="AA250" s="19">
        <v>7.26971803815695</v>
      </c>
      <c r="AB250" s="19">
        <v>78.7835474442045</v>
      </c>
      <c r="AC250" s="19">
        <v>2.28756701213103</v>
      </c>
      <c r="AJ250">
        <f t="shared" ref="AJ250:AP250" si="505">AJ242</f>
        <v>0.35</v>
      </c>
      <c r="AK250">
        <f t="shared" si="505"/>
        <v>0.35</v>
      </c>
      <c r="AL250">
        <f t="shared" si="505"/>
        <v>0.35</v>
      </c>
      <c r="AM250">
        <f t="shared" si="505"/>
        <v>0.35</v>
      </c>
      <c r="AN250">
        <f t="shared" si="505"/>
        <v>0.35</v>
      </c>
      <c r="AO250">
        <f t="shared" si="505"/>
        <v>0.35</v>
      </c>
      <c r="AP250">
        <f t="shared" si="505"/>
        <v>0.35</v>
      </c>
    </row>
    <row r="251" spans="7:42">
      <c r="G251" s="15"/>
      <c r="H251" t="str">
        <f t="shared" ref="H251:I251" si="506">H250</f>
        <v>ACT_BND</v>
      </c>
      <c r="I251" t="str">
        <f t="shared" si="506"/>
        <v>UP</v>
      </c>
      <c r="K251" s="14">
        <v>2050</v>
      </c>
      <c r="L251" s="14" t="str">
        <f t="shared" si="442"/>
        <v>ELCCOH00</v>
      </c>
      <c r="M251">
        <f t="shared" si="405"/>
        <v>0</v>
      </c>
      <c r="N251">
        <f t="shared" si="406"/>
        <v>0</v>
      </c>
      <c r="O251">
        <f t="shared" si="407"/>
        <v>5.90368520518358</v>
      </c>
      <c r="P251">
        <f t="shared" si="408"/>
        <v>0</v>
      </c>
      <c r="Q251">
        <f t="shared" si="409"/>
        <v>0</v>
      </c>
      <c r="R251">
        <f t="shared" si="410"/>
        <v>0</v>
      </c>
      <c r="S251">
        <f t="shared" si="411"/>
        <v>0</v>
      </c>
      <c r="W251" s="14">
        <v>0</v>
      </c>
      <c r="X251" s="14">
        <v>0</v>
      </c>
      <c r="Y251" s="19">
        <v>2.36147408207343</v>
      </c>
      <c r="Z251" s="14">
        <v>0</v>
      </c>
      <c r="AA251" s="14">
        <v>0</v>
      </c>
      <c r="AB251" s="14">
        <v>0</v>
      </c>
      <c r="AC251" s="14">
        <v>0</v>
      </c>
      <c r="AJ251">
        <f t="shared" ref="AJ251:AP251" si="507">AJ243</f>
        <v>0.4</v>
      </c>
      <c r="AK251">
        <f t="shared" si="507"/>
        <v>0.4</v>
      </c>
      <c r="AL251">
        <f t="shared" si="507"/>
        <v>0.4</v>
      </c>
      <c r="AM251">
        <f t="shared" si="507"/>
        <v>0.4</v>
      </c>
      <c r="AN251">
        <f t="shared" si="507"/>
        <v>0.4</v>
      </c>
      <c r="AO251">
        <f t="shared" si="507"/>
        <v>0.4</v>
      </c>
      <c r="AP251">
        <f t="shared" si="507"/>
        <v>0.4</v>
      </c>
    </row>
    <row r="252" spans="7:42">
      <c r="G252" s="15"/>
      <c r="H252" t="str">
        <f t="shared" ref="H252:I252" si="508">H251</f>
        <v>ACT_BND</v>
      </c>
      <c r="I252" t="str">
        <f t="shared" si="508"/>
        <v>UP</v>
      </c>
      <c r="K252" s="14">
        <v>2050</v>
      </c>
      <c r="L252" s="14" t="str">
        <f t="shared" si="442"/>
        <v>ELCGAS00</v>
      </c>
      <c r="M252">
        <f t="shared" si="405"/>
        <v>607.59069600432</v>
      </c>
      <c r="N252">
        <f t="shared" si="406"/>
        <v>86.638772513679</v>
      </c>
      <c r="O252">
        <f t="shared" si="407"/>
        <v>78.3544098902087</v>
      </c>
      <c r="P252">
        <f t="shared" si="408"/>
        <v>0</v>
      </c>
      <c r="Q252">
        <f t="shared" si="409"/>
        <v>118.885938354931</v>
      </c>
      <c r="R252">
        <f t="shared" si="410"/>
        <v>0</v>
      </c>
      <c r="S252">
        <f t="shared" si="411"/>
        <v>29.608599226062</v>
      </c>
      <c r="W252" s="19">
        <v>243.036278401728</v>
      </c>
      <c r="X252" s="19">
        <v>34.6555090054716</v>
      </c>
      <c r="Y252" s="19">
        <v>31.3417639560835</v>
      </c>
      <c r="Z252" s="14">
        <v>0</v>
      </c>
      <c r="AA252" s="19">
        <v>47.5543753419726</v>
      </c>
      <c r="AB252" s="14">
        <v>0</v>
      </c>
      <c r="AC252" s="19">
        <v>11.8434396904248</v>
      </c>
      <c r="AJ252">
        <f t="shared" ref="AJ252:AP252" si="509">AJ244</f>
        <v>0.4</v>
      </c>
      <c r="AK252">
        <f t="shared" si="509"/>
        <v>0.4</v>
      </c>
      <c r="AL252">
        <f t="shared" si="509"/>
        <v>0.4</v>
      </c>
      <c r="AM252">
        <f t="shared" si="509"/>
        <v>0.4</v>
      </c>
      <c r="AN252">
        <f t="shared" si="509"/>
        <v>0.4</v>
      </c>
      <c r="AO252">
        <f t="shared" si="509"/>
        <v>0.4</v>
      </c>
      <c r="AP252">
        <f t="shared" si="509"/>
        <v>0.4</v>
      </c>
    </row>
    <row r="253" spans="7:42">
      <c r="G253" s="15"/>
      <c r="H253" t="str">
        <f t="shared" ref="H253:I253" si="510">H252</f>
        <v>ACT_BND</v>
      </c>
      <c r="I253" t="str">
        <f t="shared" si="510"/>
        <v>UP</v>
      </c>
      <c r="K253" s="14">
        <v>2050</v>
      </c>
      <c r="L253" s="14" t="str">
        <f t="shared" si="442"/>
        <v>ELCHFO00</v>
      </c>
      <c r="M253">
        <f t="shared" si="405"/>
        <v>0</v>
      </c>
      <c r="N253">
        <f t="shared" si="406"/>
        <v>0.406786530597553</v>
      </c>
      <c r="O253">
        <f t="shared" si="407"/>
        <v>0.0038417033837293</v>
      </c>
      <c r="P253">
        <f t="shared" si="408"/>
        <v>0.0424862055795537</v>
      </c>
      <c r="Q253">
        <f t="shared" si="409"/>
        <v>0</v>
      </c>
      <c r="R253">
        <f t="shared" si="410"/>
        <v>3.84708423326133</v>
      </c>
      <c r="S253">
        <f t="shared" si="411"/>
        <v>0.0536082088552917</v>
      </c>
      <c r="W253" s="14">
        <v>0</v>
      </c>
      <c r="X253" s="19">
        <v>0.122035959179266</v>
      </c>
      <c r="Y253" s="19">
        <v>0.00115251101511879</v>
      </c>
      <c r="Z253" s="19">
        <v>0.0127458616738661</v>
      </c>
      <c r="AA253" s="14">
        <v>0</v>
      </c>
      <c r="AB253" s="19">
        <v>1.1541252699784</v>
      </c>
      <c r="AC253" s="19">
        <v>0.0160824626565875</v>
      </c>
      <c r="AJ253">
        <f t="shared" ref="AJ253:AP253" si="511">AJ245</f>
        <v>0.3</v>
      </c>
      <c r="AK253">
        <f t="shared" si="511"/>
        <v>0.3</v>
      </c>
      <c r="AL253">
        <f t="shared" si="511"/>
        <v>0.3</v>
      </c>
      <c r="AM253">
        <f t="shared" si="511"/>
        <v>0.3</v>
      </c>
      <c r="AN253">
        <f t="shared" si="511"/>
        <v>0.3</v>
      </c>
      <c r="AO253">
        <f t="shared" si="511"/>
        <v>0.3</v>
      </c>
      <c r="AP253">
        <f t="shared" si="511"/>
        <v>0.3</v>
      </c>
    </row>
    <row r="254" spans="7:42">
      <c r="G254" s="15"/>
      <c r="H254" t="str">
        <f t="shared" ref="H254:I254" si="512">H253</f>
        <v>ACT_BND</v>
      </c>
      <c r="I254" t="str">
        <f t="shared" si="512"/>
        <v>UP</v>
      </c>
      <c r="K254" s="14">
        <v>2050</v>
      </c>
      <c r="L254" s="14" t="str">
        <f t="shared" si="442"/>
        <v>ELCHYD00</v>
      </c>
      <c r="M254">
        <f t="shared" si="405"/>
        <v>6.09295792790185</v>
      </c>
      <c r="N254">
        <f t="shared" si="406"/>
        <v>234.719426297566</v>
      </c>
      <c r="O254">
        <f t="shared" si="407"/>
        <v>13.6212854571634</v>
      </c>
      <c r="P254">
        <f t="shared" si="408"/>
        <v>136.400000259773</v>
      </c>
      <c r="Q254">
        <f t="shared" si="409"/>
        <v>137.757540506038</v>
      </c>
      <c r="R254">
        <f t="shared" si="410"/>
        <v>922.928496730571</v>
      </c>
      <c r="S254">
        <f t="shared" si="411"/>
        <v>180.343606389303</v>
      </c>
      <c r="W254" s="19">
        <v>5.91016919006479</v>
      </c>
      <c r="X254" s="19">
        <v>227.677843508639</v>
      </c>
      <c r="Y254" s="19">
        <v>13.2126468934485</v>
      </c>
      <c r="Z254" s="19">
        <v>132.30800025198</v>
      </c>
      <c r="AA254" s="19">
        <v>133.624814290857</v>
      </c>
      <c r="AB254" s="19">
        <v>895.240641828654</v>
      </c>
      <c r="AC254" s="19">
        <v>174.933298197624</v>
      </c>
      <c r="AJ254">
        <f t="shared" ref="AJ254:AP254" si="513">AJ246</f>
        <v>0.97</v>
      </c>
      <c r="AK254">
        <f t="shared" si="513"/>
        <v>0.97</v>
      </c>
      <c r="AL254">
        <f t="shared" si="513"/>
        <v>0.97</v>
      </c>
      <c r="AM254">
        <f t="shared" si="513"/>
        <v>0.97</v>
      </c>
      <c r="AN254">
        <f t="shared" si="513"/>
        <v>0.97</v>
      </c>
      <c r="AO254">
        <f t="shared" si="513"/>
        <v>0.97</v>
      </c>
      <c r="AP254">
        <f t="shared" si="513"/>
        <v>0.97</v>
      </c>
    </row>
    <row r="255" spans="7:42">
      <c r="G255" s="15"/>
      <c r="H255" t="str">
        <f t="shared" ref="H255:I255" si="514">H254</f>
        <v>ACT_BND</v>
      </c>
      <c r="I255" t="str">
        <f t="shared" si="514"/>
        <v>UP</v>
      </c>
      <c r="K255" s="14">
        <v>2050</v>
      </c>
      <c r="L255" s="14" t="str">
        <f t="shared" si="442"/>
        <v>ENCAN01_SMR</v>
      </c>
      <c r="M255">
        <f t="shared" si="405"/>
        <v>0</v>
      </c>
      <c r="N255">
        <f t="shared" si="406"/>
        <v>0</v>
      </c>
      <c r="O255">
        <f t="shared" si="407"/>
        <v>0</v>
      </c>
      <c r="P255">
        <f t="shared" si="408"/>
        <v>0</v>
      </c>
      <c r="Q255">
        <v>226.663074227502</v>
      </c>
      <c r="R255">
        <f t="shared" si="410"/>
        <v>0</v>
      </c>
      <c r="S255">
        <v>13.562716099712</v>
      </c>
      <c r="U255" s="18">
        <v>101.34976</v>
      </c>
      <c r="V255" s="18">
        <v>5.558925</v>
      </c>
      <c r="W255" s="14">
        <v>0</v>
      </c>
      <c r="X255" s="14">
        <v>0</v>
      </c>
      <c r="Y255" s="14">
        <v>0</v>
      </c>
      <c r="Z255" s="14">
        <v>0</v>
      </c>
      <c r="AA255" s="19">
        <v>297.607906227502</v>
      </c>
      <c r="AB255" s="14">
        <v>0</v>
      </c>
      <c r="AC255" s="19">
        <v>17.453963599712</v>
      </c>
      <c r="AJ255">
        <f t="shared" ref="AJ255:AP255" si="515">AJ247</f>
        <v>1</v>
      </c>
      <c r="AK255">
        <f t="shared" si="515"/>
        <v>1</v>
      </c>
      <c r="AL255">
        <f t="shared" si="515"/>
        <v>1</v>
      </c>
      <c r="AM255">
        <f t="shared" si="515"/>
        <v>1</v>
      </c>
      <c r="AN255">
        <f t="shared" si="515"/>
        <v>1</v>
      </c>
      <c r="AO255">
        <f t="shared" si="515"/>
        <v>1</v>
      </c>
      <c r="AP255">
        <f t="shared" si="515"/>
        <v>1</v>
      </c>
    </row>
    <row r="256" spans="7:42">
      <c r="G256" s="15"/>
      <c r="H256" t="str">
        <f t="shared" ref="H256:I256" si="516">H255</f>
        <v>ACT_BND</v>
      </c>
      <c r="I256" t="str">
        <f t="shared" si="516"/>
        <v>UP</v>
      </c>
      <c r="K256" s="14">
        <v>2050</v>
      </c>
      <c r="L256" s="14" t="str">
        <f t="shared" si="442"/>
        <v>ELCSOL00</v>
      </c>
      <c r="M256">
        <f t="shared" si="405"/>
        <v>56.0880059035277</v>
      </c>
      <c r="N256">
        <f t="shared" si="406"/>
        <v>45.7957209604284</v>
      </c>
      <c r="O256">
        <f t="shared" si="407"/>
        <v>23.6066761735061</v>
      </c>
      <c r="P256">
        <f t="shared" si="408"/>
        <v>4.33833164506839</v>
      </c>
      <c r="Q256">
        <f t="shared" si="409"/>
        <v>68.5283290856731</v>
      </c>
      <c r="R256">
        <f t="shared" si="410"/>
        <v>23.4127930669546</v>
      </c>
      <c r="S256">
        <f t="shared" si="411"/>
        <v>4.77348660403168</v>
      </c>
      <c r="W256" s="19">
        <v>56.0880059035277</v>
      </c>
      <c r="X256" s="19">
        <v>45.7957209604284</v>
      </c>
      <c r="Y256" s="19">
        <v>23.6066761735061</v>
      </c>
      <c r="Z256" s="19">
        <v>4.33833164506839</v>
      </c>
      <c r="AA256" s="19">
        <v>68.5283290856731</v>
      </c>
      <c r="AB256" s="19">
        <v>23.4127930669546</v>
      </c>
      <c r="AC256" s="19">
        <v>4.77348660403168</v>
      </c>
      <c r="AJ256">
        <f t="shared" ref="AJ256:AP256" si="517">AJ248</f>
        <v>1</v>
      </c>
      <c r="AK256">
        <f t="shared" si="517"/>
        <v>1</v>
      </c>
      <c r="AL256">
        <f t="shared" si="517"/>
        <v>1</v>
      </c>
      <c r="AM256">
        <f t="shared" si="517"/>
        <v>1</v>
      </c>
      <c r="AN256">
        <f t="shared" si="517"/>
        <v>1</v>
      </c>
      <c r="AO256">
        <f t="shared" si="517"/>
        <v>1</v>
      </c>
      <c r="AP256">
        <f t="shared" si="517"/>
        <v>1</v>
      </c>
    </row>
    <row r="257" spans="7:42">
      <c r="G257" s="15"/>
      <c r="H257" t="str">
        <f t="shared" ref="H257:I257" si="518">H256</f>
        <v>ACT_BND</v>
      </c>
      <c r="I257" t="str">
        <f t="shared" si="518"/>
        <v>UP</v>
      </c>
      <c r="K257" s="14">
        <v>2050</v>
      </c>
      <c r="L257" s="14" t="str">
        <f t="shared" si="442"/>
        <v>ELCWIN00</v>
      </c>
      <c r="M257">
        <f t="shared" si="405"/>
        <v>148.722291720662</v>
      </c>
      <c r="N257">
        <f t="shared" si="406"/>
        <v>114.203432030634</v>
      </c>
      <c r="O257">
        <f t="shared" si="407"/>
        <v>64.824375449964</v>
      </c>
      <c r="P257">
        <f t="shared" si="408"/>
        <v>20.6617620050396</v>
      </c>
      <c r="Q257">
        <f t="shared" si="409"/>
        <v>328.966514974802</v>
      </c>
      <c r="R257">
        <f t="shared" si="410"/>
        <v>130.379117854572</v>
      </c>
      <c r="S257">
        <f t="shared" si="411"/>
        <v>83.1301574042477</v>
      </c>
      <c r="W257" s="19">
        <v>148.722291720662</v>
      </c>
      <c r="X257" s="19">
        <v>114.203432030634</v>
      </c>
      <c r="Y257" s="19">
        <v>64.824375449964</v>
      </c>
      <c r="Z257" s="19">
        <v>20.6617620050396</v>
      </c>
      <c r="AA257" s="19">
        <v>328.966514974802</v>
      </c>
      <c r="AB257" s="19">
        <v>130.379117854572</v>
      </c>
      <c r="AC257" s="19">
        <v>83.1301574042477</v>
      </c>
      <c r="AJ257">
        <f t="shared" ref="AJ257:AP257" si="519">AJ249</f>
        <v>1</v>
      </c>
      <c r="AK257">
        <f t="shared" si="519"/>
        <v>1</v>
      </c>
      <c r="AL257">
        <f t="shared" si="519"/>
        <v>1</v>
      </c>
      <c r="AM257">
        <f t="shared" si="519"/>
        <v>1</v>
      </c>
      <c r="AN257">
        <f t="shared" si="519"/>
        <v>1</v>
      </c>
      <c r="AO257">
        <f t="shared" si="519"/>
        <v>1</v>
      </c>
      <c r="AP257">
        <f t="shared" si="519"/>
        <v>1</v>
      </c>
    </row>
    <row r="258" spans="7:42">
      <c r="G258" s="15"/>
      <c r="H258" t="str">
        <f t="shared" ref="H258:I258" si="520">H257</f>
        <v>ACT_BND</v>
      </c>
      <c r="I258" t="str">
        <f t="shared" si="520"/>
        <v>UP</v>
      </c>
      <c r="K258" s="14">
        <v>2050</v>
      </c>
      <c r="L258" s="14" t="str">
        <f t="shared" si="442"/>
        <v>ELCWOO00</v>
      </c>
      <c r="M258">
        <f t="shared" si="405"/>
        <v>9.54249750694231</v>
      </c>
      <c r="N258">
        <f t="shared" si="406"/>
        <v>28.5719528590969</v>
      </c>
      <c r="O258">
        <f t="shared" si="407"/>
        <v>2.16985993314821</v>
      </c>
      <c r="P258">
        <f t="shared" si="408"/>
        <v>19.8176715108506</v>
      </c>
      <c r="Q258">
        <f t="shared" si="409"/>
        <v>20.6260336007405</v>
      </c>
      <c r="R258">
        <f t="shared" si="410"/>
        <v>231.281545407796</v>
      </c>
      <c r="S258">
        <f t="shared" si="411"/>
        <v>6.99344953604854</v>
      </c>
      <c r="W258" s="19">
        <v>3.33987412742981</v>
      </c>
      <c r="X258" s="19">
        <v>10.0001835006839</v>
      </c>
      <c r="Y258" s="19">
        <v>0.759450976601872</v>
      </c>
      <c r="Z258" s="19">
        <v>6.9361850287977</v>
      </c>
      <c r="AA258" s="19">
        <v>7.21911176025918</v>
      </c>
      <c r="AB258" s="19">
        <v>80.9485408927286</v>
      </c>
      <c r="AC258" s="19">
        <v>2.44770733761699</v>
      </c>
      <c r="AJ258">
        <f t="shared" ref="AJ258:AP258" si="521">AJ250</f>
        <v>0.35</v>
      </c>
      <c r="AK258">
        <f t="shared" si="521"/>
        <v>0.35</v>
      </c>
      <c r="AL258">
        <f t="shared" si="521"/>
        <v>0.35</v>
      </c>
      <c r="AM258">
        <f t="shared" si="521"/>
        <v>0.35</v>
      </c>
      <c r="AN258">
        <f t="shared" si="521"/>
        <v>0.35</v>
      </c>
      <c r="AO258">
        <f t="shared" si="521"/>
        <v>0.35</v>
      </c>
      <c r="AP258">
        <f t="shared" si="521"/>
        <v>0.35</v>
      </c>
    </row>
    <row r="261" spans="21:25">
      <c r="U261">
        <v>451.739820220097</v>
      </c>
      <c r="V261">
        <v>24.6862031934589</v>
      </c>
      <c r="X261" s="18">
        <v>405.09976</v>
      </c>
      <c r="Y261" s="18">
        <v>22.2357</v>
      </c>
    </row>
    <row r="262" spans="21:25">
      <c r="U262">
        <v>423.127578987967</v>
      </c>
      <c r="V262">
        <v>23.7233595186671</v>
      </c>
      <c r="X262" s="18">
        <v>394.97476</v>
      </c>
      <c r="Y262" s="18">
        <v>21.6798075</v>
      </c>
    </row>
    <row r="263" spans="21:25">
      <c r="U263">
        <v>423.013756505194</v>
      </c>
      <c r="V263">
        <v>26.1396991412116</v>
      </c>
      <c r="X263" s="18">
        <v>384.84976</v>
      </c>
      <c r="Y263" s="18">
        <v>21.123915</v>
      </c>
    </row>
    <row r="264" spans="21:25">
      <c r="U264">
        <v>400.56657718811</v>
      </c>
      <c r="V264">
        <v>25.9056229507354</v>
      </c>
      <c r="X264" s="18">
        <v>374.72476</v>
      </c>
      <c r="Y264" s="18">
        <v>20.5680225</v>
      </c>
    </row>
    <row r="265" spans="21:25">
      <c r="U265">
        <v>415.580177054407</v>
      </c>
      <c r="V265">
        <v>26.8528412064177</v>
      </c>
      <c r="X265" s="18">
        <v>364.59976</v>
      </c>
      <c r="Y265" s="18">
        <v>20.01213</v>
      </c>
    </row>
    <row r="266" spans="21:25">
      <c r="U266">
        <v>379.064231821454</v>
      </c>
      <c r="V266">
        <v>25.2933446364291</v>
      </c>
      <c r="X266" s="18">
        <v>354.47476</v>
      </c>
      <c r="Y266" s="18">
        <v>19.4562375</v>
      </c>
    </row>
    <row r="267" spans="21:25">
      <c r="U267">
        <v>364.055603517433</v>
      </c>
      <c r="V267">
        <v>25.8615862850971</v>
      </c>
      <c r="X267" s="18">
        <v>344.34976</v>
      </c>
      <c r="Y267" s="18">
        <v>18.900345</v>
      </c>
    </row>
    <row r="268" spans="21:25">
      <c r="U268">
        <v>359.92672647331</v>
      </c>
      <c r="V268">
        <v>26.3470977836059</v>
      </c>
      <c r="X268" s="18">
        <v>334.22476</v>
      </c>
      <c r="Y268" s="18">
        <v>18.3444525</v>
      </c>
    </row>
    <row r="269" spans="21:25">
      <c r="U269">
        <v>368.684250591381</v>
      </c>
      <c r="V269">
        <v>26.8711848195001</v>
      </c>
      <c r="X269" s="18">
        <v>324.09976</v>
      </c>
      <c r="Y269" s="18">
        <v>17.78856</v>
      </c>
    </row>
    <row r="270" spans="21:25">
      <c r="U270">
        <v>374.632914224004</v>
      </c>
      <c r="V270">
        <v>27.417402226679</v>
      </c>
      <c r="X270" s="18">
        <v>313.97476</v>
      </c>
      <c r="Y270" s="18">
        <v>17.2326675</v>
      </c>
    </row>
    <row r="271" spans="21:25">
      <c r="U271">
        <v>394.613466625527</v>
      </c>
      <c r="V271">
        <v>28.3713874010079</v>
      </c>
      <c r="X271" s="18">
        <v>303.84976</v>
      </c>
      <c r="Y271" s="18">
        <v>16.676775</v>
      </c>
    </row>
    <row r="272" spans="21:25">
      <c r="U272">
        <v>396.512324025507</v>
      </c>
      <c r="V272">
        <v>27.8579934433817</v>
      </c>
      <c r="X272" s="18">
        <v>293.72476</v>
      </c>
      <c r="Y272" s="18">
        <v>16.1208825</v>
      </c>
    </row>
    <row r="273" spans="21:25">
      <c r="U273">
        <v>401.24126776715</v>
      </c>
      <c r="V273">
        <v>27.6348383780726</v>
      </c>
      <c r="X273" s="18">
        <v>283.59976</v>
      </c>
      <c r="Y273" s="18">
        <v>15.56499</v>
      </c>
    </row>
    <row r="274" spans="21:25">
      <c r="U274">
        <v>403.650790445336</v>
      </c>
      <c r="V274">
        <v>27.58280592924</v>
      </c>
      <c r="X274" s="18">
        <v>273.47476</v>
      </c>
      <c r="Y274" s="18">
        <v>15.0090975</v>
      </c>
    </row>
    <row r="275" spans="21:25">
      <c r="U275">
        <v>434.779693715931</v>
      </c>
      <c r="V275">
        <v>27.3539269772704</v>
      </c>
      <c r="X275" s="18">
        <v>263.34976</v>
      </c>
      <c r="Y275" s="18">
        <v>14.453205</v>
      </c>
    </row>
    <row r="276" spans="21:25">
      <c r="U276">
        <v>437.389198498406</v>
      </c>
      <c r="V276">
        <v>27.2478652679214</v>
      </c>
      <c r="X276" s="18">
        <v>253.22476</v>
      </c>
      <c r="Y276" s="18">
        <v>13.8973125</v>
      </c>
    </row>
    <row r="277" spans="21:25">
      <c r="U277">
        <v>435.692640183071</v>
      </c>
      <c r="V277">
        <v>27.245890954438</v>
      </c>
      <c r="X277" s="18">
        <v>243.09976</v>
      </c>
      <c r="Y277" s="18">
        <v>13.34142</v>
      </c>
    </row>
    <row r="278" spans="21:25">
      <c r="U278">
        <v>434.177624190064</v>
      </c>
      <c r="V278">
        <v>27.1250983749871</v>
      </c>
      <c r="X278" s="18">
        <v>232.97476</v>
      </c>
      <c r="Y278" s="18">
        <v>12.7855275</v>
      </c>
    </row>
    <row r="279" spans="21:25">
      <c r="U279">
        <v>432.968185230896</v>
      </c>
      <c r="V279">
        <v>27.0326175408824</v>
      </c>
      <c r="X279" s="18">
        <v>222.84976</v>
      </c>
      <c r="Y279" s="18">
        <v>12.229635</v>
      </c>
    </row>
    <row r="280" spans="21:25">
      <c r="U280">
        <v>432.424587730124</v>
      </c>
      <c r="V280">
        <v>27.0771688830607</v>
      </c>
      <c r="X280" s="18">
        <v>212.72476</v>
      </c>
      <c r="Y280" s="18">
        <v>11.6737425</v>
      </c>
    </row>
    <row r="281" spans="21:25">
      <c r="U281">
        <v>430.765791473824</v>
      </c>
      <c r="V281">
        <v>26.9873406767459</v>
      </c>
      <c r="X281" s="18">
        <v>202.59976</v>
      </c>
      <c r="Y281" s="18">
        <v>11.11785</v>
      </c>
    </row>
    <row r="282" spans="21:25">
      <c r="U282">
        <v>430.231909081559</v>
      </c>
      <c r="V282">
        <v>26.827177861771</v>
      </c>
      <c r="X282" s="18">
        <v>192.47476</v>
      </c>
      <c r="Y282" s="18">
        <v>10.5619575</v>
      </c>
    </row>
    <row r="283" spans="21:25">
      <c r="U283">
        <v>431.525441890363</v>
      </c>
      <c r="V283">
        <f>V282-V281+V282</f>
        <v>26.6670150467961</v>
      </c>
      <c r="X283" s="18">
        <v>182.34976</v>
      </c>
      <c r="Y283" s="18">
        <v>10.006065</v>
      </c>
    </row>
    <row r="284" spans="21:25">
      <c r="U284">
        <v>430.337658695876</v>
      </c>
      <c r="V284">
        <f>V283-V282+V283</f>
        <v>26.5068522318212</v>
      </c>
      <c r="X284" s="18">
        <v>172.22476</v>
      </c>
      <c r="Y284" s="18">
        <v>9.4501725</v>
      </c>
    </row>
    <row r="285" spans="21:25">
      <c r="U285">
        <v>427.961649850869</v>
      </c>
      <c r="V285">
        <v>25.6385418800781</v>
      </c>
      <c r="X285" s="18">
        <v>162.09976</v>
      </c>
      <c r="Y285" s="18">
        <v>8.89428</v>
      </c>
    </row>
    <row r="286" spans="21:25">
      <c r="U286">
        <v>426.14921042888</v>
      </c>
      <c r="V286">
        <v>25.5946974236347</v>
      </c>
      <c r="X286" s="18">
        <v>151.97476</v>
      </c>
      <c r="Y286" s="18">
        <v>8.3383875</v>
      </c>
    </row>
    <row r="287" spans="21:25">
      <c r="U287">
        <v>426.700530186157</v>
      </c>
      <c r="V287">
        <v>25.4535023346704</v>
      </c>
      <c r="X287" s="18">
        <v>141.84976</v>
      </c>
      <c r="Y287" s="18">
        <v>7.782495</v>
      </c>
    </row>
    <row r="288" spans="21:25">
      <c r="U288">
        <v>426.05689385992</v>
      </c>
      <c r="V288">
        <v>25.2910029517639</v>
      </c>
      <c r="X288" s="18">
        <v>131.72476</v>
      </c>
      <c r="Y288" s="18">
        <v>7.2266025</v>
      </c>
    </row>
    <row r="289" spans="21:25">
      <c r="U289">
        <v>425.565510542014</v>
      </c>
      <c r="V289">
        <v>25.1984616270699</v>
      </c>
      <c r="X289" s="18">
        <v>121.59976</v>
      </c>
      <c r="Y289" s="18">
        <v>6.67071</v>
      </c>
    </row>
    <row r="290" spans="21:25">
      <c r="U290">
        <v>425.29971896534</v>
      </c>
      <c r="V290">
        <v>25.1196974030649</v>
      </c>
      <c r="X290" s="18">
        <v>111.47476</v>
      </c>
      <c r="Y290" s="18">
        <v>6.1148175</v>
      </c>
    </row>
    <row r="291" spans="21:25">
      <c r="U291">
        <v>425.154151753574</v>
      </c>
      <c r="V291">
        <v>24.9342337138743</v>
      </c>
      <c r="X291" s="18">
        <v>101.34976</v>
      </c>
      <c r="Y291" s="18">
        <v>5.558925</v>
      </c>
    </row>
    <row r="295" spans="21:25">
      <c r="U295">
        <f t="shared" ref="U295:U325" si="522">U261-X261</f>
        <v>46.640060220097</v>
      </c>
      <c r="V295">
        <f t="shared" ref="V295:V325" si="523">V261-Y261</f>
        <v>2.4505031934589</v>
      </c>
      <c r="X295">
        <f t="shared" ref="X295:X325" si="524">U295*0.7</f>
        <v>32.6480421540679</v>
      </c>
      <c r="Y295">
        <f t="shared" ref="Y295:Y325" si="525">V295*0.7</f>
        <v>1.71535223542123</v>
      </c>
    </row>
    <row r="296" spans="21:25">
      <c r="U296">
        <f t="shared" si="522"/>
        <v>28.152818987967</v>
      </c>
      <c r="V296">
        <f t="shared" si="523"/>
        <v>2.0435520186671</v>
      </c>
      <c r="X296">
        <f t="shared" si="524"/>
        <v>19.7069732915769</v>
      </c>
      <c r="Y296">
        <f t="shared" si="525"/>
        <v>1.43048641306697</v>
      </c>
    </row>
    <row r="297" spans="21:25">
      <c r="U297">
        <f t="shared" si="522"/>
        <v>38.163996505194</v>
      </c>
      <c r="V297">
        <f t="shared" si="523"/>
        <v>5.0157841412116</v>
      </c>
      <c r="X297">
        <f t="shared" si="524"/>
        <v>26.7147975536358</v>
      </c>
      <c r="Y297">
        <f t="shared" si="525"/>
        <v>3.51104889884812</v>
      </c>
    </row>
    <row r="298" spans="21:25">
      <c r="U298">
        <f t="shared" si="522"/>
        <v>25.84181718811</v>
      </c>
      <c r="V298">
        <f t="shared" si="523"/>
        <v>5.3376004507354</v>
      </c>
      <c r="X298">
        <f t="shared" si="524"/>
        <v>18.089272031677</v>
      </c>
      <c r="Y298">
        <f t="shared" si="525"/>
        <v>3.73632031551478</v>
      </c>
    </row>
    <row r="299" spans="21:25">
      <c r="U299">
        <f t="shared" si="522"/>
        <v>50.980417054407</v>
      </c>
      <c r="V299">
        <f t="shared" si="523"/>
        <v>6.8407112064177</v>
      </c>
      <c r="X299">
        <f t="shared" si="524"/>
        <v>35.6862919380849</v>
      </c>
      <c r="Y299">
        <f t="shared" si="525"/>
        <v>4.78849784449239</v>
      </c>
    </row>
    <row r="300" spans="21:25">
      <c r="U300">
        <f t="shared" si="522"/>
        <v>24.589471821454</v>
      </c>
      <c r="V300">
        <f t="shared" si="523"/>
        <v>5.8371071364291</v>
      </c>
      <c r="X300">
        <f t="shared" si="524"/>
        <v>17.2126302750178</v>
      </c>
      <c r="Y300">
        <f t="shared" si="525"/>
        <v>4.08597499550037</v>
      </c>
    </row>
    <row r="301" spans="21:25">
      <c r="U301">
        <f t="shared" si="522"/>
        <v>19.705843517433</v>
      </c>
      <c r="V301">
        <f t="shared" si="523"/>
        <v>6.9612412850971</v>
      </c>
      <c r="X301">
        <f t="shared" si="524"/>
        <v>13.7940904622031</v>
      </c>
      <c r="Y301">
        <f t="shared" si="525"/>
        <v>4.87286889956797</v>
      </c>
    </row>
    <row r="302" spans="21:25">
      <c r="U302">
        <f t="shared" si="522"/>
        <v>25.70196647331</v>
      </c>
      <c r="V302">
        <f t="shared" si="523"/>
        <v>8.0026452836059</v>
      </c>
      <c r="X302">
        <f t="shared" si="524"/>
        <v>17.991376531317</v>
      </c>
      <c r="Y302">
        <f t="shared" si="525"/>
        <v>5.60185169852413</v>
      </c>
    </row>
    <row r="303" spans="21:25">
      <c r="U303">
        <f t="shared" si="522"/>
        <v>44.584490591381</v>
      </c>
      <c r="V303">
        <f t="shared" si="523"/>
        <v>9.0826248195001</v>
      </c>
      <c r="X303">
        <f t="shared" si="524"/>
        <v>31.2091434139667</v>
      </c>
      <c r="Y303">
        <f t="shared" si="525"/>
        <v>6.35783737365007</v>
      </c>
    </row>
    <row r="304" spans="21:25">
      <c r="U304">
        <f t="shared" si="522"/>
        <v>60.658154224004</v>
      </c>
      <c r="V304">
        <f t="shared" si="523"/>
        <v>10.184734726679</v>
      </c>
      <c r="X304">
        <f t="shared" si="524"/>
        <v>42.4607079568028</v>
      </c>
      <c r="Y304">
        <f t="shared" si="525"/>
        <v>7.1293143086753</v>
      </c>
    </row>
    <row r="305" spans="21:25">
      <c r="U305">
        <f t="shared" si="522"/>
        <v>90.763706625527</v>
      </c>
      <c r="V305">
        <f t="shared" si="523"/>
        <v>11.6946124010079</v>
      </c>
      <c r="X305">
        <f t="shared" si="524"/>
        <v>63.5345946378689</v>
      </c>
      <c r="Y305">
        <f t="shared" si="525"/>
        <v>8.18622868070553</v>
      </c>
    </row>
    <row r="306" spans="21:25">
      <c r="U306">
        <f t="shared" si="522"/>
        <v>102.787564025507</v>
      </c>
      <c r="V306">
        <f t="shared" si="523"/>
        <v>11.7371109433817</v>
      </c>
      <c r="X306">
        <f t="shared" si="524"/>
        <v>71.9512948178549</v>
      </c>
      <c r="Y306">
        <f t="shared" si="525"/>
        <v>8.21597766036719</v>
      </c>
    </row>
    <row r="307" spans="21:25">
      <c r="U307">
        <f t="shared" si="522"/>
        <v>117.64150776715</v>
      </c>
      <c r="V307">
        <f t="shared" si="523"/>
        <v>12.0698483780726</v>
      </c>
      <c r="X307">
        <f t="shared" si="524"/>
        <v>82.349055437005</v>
      </c>
      <c r="Y307">
        <f t="shared" si="525"/>
        <v>8.44889386465082</v>
      </c>
    </row>
    <row r="308" spans="21:25">
      <c r="U308">
        <f t="shared" si="522"/>
        <v>130.176030445336</v>
      </c>
      <c r="V308">
        <f t="shared" si="523"/>
        <v>12.57370842924</v>
      </c>
      <c r="X308">
        <f t="shared" si="524"/>
        <v>91.1232213117352</v>
      </c>
      <c r="Y308">
        <f t="shared" si="525"/>
        <v>8.801595900468</v>
      </c>
    </row>
    <row r="309" spans="21:25">
      <c r="U309">
        <f t="shared" si="522"/>
        <v>171.429933715931</v>
      </c>
      <c r="V309">
        <f t="shared" si="523"/>
        <v>12.9007219772704</v>
      </c>
      <c r="X309">
        <f t="shared" si="524"/>
        <v>120.000953601152</v>
      </c>
      <c r="Y309">
        <f t="shared" si="525"/>
        <v>9.03050538408928</v>
      </c>
    </row>
    <row r="310" spans="21:25">
      <c r="U310">
        <f t="shared" si="522"/>
        <v>184.164438498406</v>
      </c>
      <c r="V310">
        <f t="shared" si="523"/>
        <v>13.3505527679214</v>
      </c>
      <c r="X310">
        <f t="shared" si="524"/>
        <v>128.915106948884</v>
      </c>
      <c r="Y310">
        <f t="shared" si="525"/>
        <v>9.34538693754498</v>
      </c>
    </row>
    <row r="311" spans="21:25">
      <c r="U311">
        <f t="shared" si="522"/>
        <v>192.592880183071</v>
      </c>
      <c r="V311">
        <f t="shared" si="523"/>
        <v>13.904470954438</v>
      </c>
      <c r="X311">
        <f t="shared" si="524"/>
        <v>134.81501612815</v>
      </c>
      <c r="Y311">
        <f t="shared" si="525"/>
        <v>9.7331296681066</v>
      </c>
    </row>
    <row r="312" spans="21:25">
      <c r="U312">
        <f t="shared" si="522"/>
        <v>201.202864190064</v>
      </c>
      <c r="V312">
        <f t="shared" si="523"/>
        <v>14.3395708749871</v>
      </c>
      <c r="X312">
        <f t="shared" si="524"/>
        <v>140.842004933045</v>
      </c>
      <c r="Y312">
        <f t="shared" si="525"/>
        <v>10.037699612491</v>
      </c>
    </row>
    <row r="313" spans="21:25">
      <c r="U313">
        <f t="shared" si="522"/>
        <v>210.118425230896</v>
      </c>
      <c r="V313">
        <f t="shared" si="523"/>
        <v>14.8029825408824</v>
      </c>
      <c r="X313">
        <f t="shared" si="524"/>
        <v>147.082897661627</v>
      </c>
      <c r="Y313">
        <f t="shared" si="525"/>
        <v>10.3620877786177</v>
      </c>
    </row>
    <row r="314" spans="21:25">
      <c r="U314">
        <f t="shared" si="522"/>
        <v>219.699827730124</v>
      </c>
      <c r="V314">
        <f t="shared" si="523"/>
        <v>15.4034263830607</v>
      </c>
      <c r="X314">
        <f t="shared" si="524"/>
        <v>153.789879411087</v>
      </c>
      <c r="Y314">
        <f t="shared" si="525"/>
        <v>10.7823984681425</v>
      </c>
    </row>
    <row r="315" spans="21:25">
      <c r="U315">
        <f t="shared" si="522"/>
        <v>228.166031473824</v>
      </c>
      <c r="V315">
        <f t="shared" si="523"/>
        <v>15.8694906767459</v>
      </c>
      <c r="X315">
        <f t="shared" si="524"/>
        <v>159.716222031677</v>
      </c>
      <c r="Y315">
        <f t="shared" si="525"/>
        <v>11.1086434737221</v>
      </c>
    </row>
    <row r="316" spans="21:25">
      <c r="U316">
        <f t="shared" si="522"/>
        <v>237.757149081559</v>
      </c>
      <c r="V316">
        <f t="shared" si="523"/>
        <v>16.265220361771</v>
      </c>
      <c r="X316">
        <f t="shared" si="524"/>
        <v>166.430004357091</v>
      </c>
      <c r="Y316">
        <f t="shared" si="525"/>
        <v>11.3856542532397</v>
      </c>
    </row>
    <row r="317" spans="21:25">
      <c r="U317">
        <f t="shared" si="522"/>
        <v>249.175681890363</v>
      </c>
      <c r="V317">
        <f t="shared" si="523"/>
        <v>16.6609500467961</v>
      </c>
      <c r="X317">
        <f t="shared" si="524"/>
        <v>174.422977323254</v>
      </c>
      <c r="Y317">
        <f t="shared" si="525"/>
        <v>11.6626650327573</v>
      </c>
    </row>
    <row r="318" spans="21:25">
      <c r="U318">
        <f t="shared" si="522"/>
        <v>258.112898695876</v>
      </c>
      <c r="V318">
        <f t="shared" si="523"/>
        <v>17.0566797318212</v>
      </c>
      <c r="X318">
        <f t="shared" si="524"/>
        <v>180.679029087113</v>
      </c>
      <c r="Y318">
        <f t="shared" si="525"/>
        <v>11.9396758122748</v>
      </c>
    </row>
    <row r="319" spans="21:25">
      <c r="U319">
        <f t="shared" si="522"/>
        <v>265.861889850869</v>
      </c>
      <c r="V319">
        <f t="shared" si="523"/>
        <v>16.7442618800781</v>
      </c>
      <c r="X319">
        <f t="shared" si="524"/>
        <v>186.103322895608</v>
      </c>
      <c r="Y319">
        <f t="shared" si="525"/>
        <v>11.7209833160547</v>
      </c>
    </row>
    <row r="320" spans="21:25">
      <c r="U320">
        <f t="shared" si="522"/>
        <v>274.17445042888</v>
      </c>
      <c r="V320">
        <f t="shared" si="523"/>
        <v>17.2563099236347</v>
      </c>
      <c r="X320">
        <f t="shared" si="524"/>
        <v>191.922115300216</v>
      </c>
      <c r="Y320">
        <f t="shared" si="525"/>
        <v>12.0794169465443</v>
      </c>
    </row>
    <row r="321" spans="21:25">
      <c r="U321">
        <f t="shared" si="522"/>
        <v>284.850770186157</v>
      </c>
      <c r="V321">
        <f t="shared" si="523"/>
        <v>17.6710073346704</v>
      </c>
      <c r="X321">
        <f t="shared" si="524"/>
        <v>199.39553913031</v>
      </c>
      <c r="Y321">
        <f t="shared" si="525"/>
        <v>12.3697051342693</v>
      </c>
    </row>
    <row r="322" spans="21:25">
      <c r="U322">
        <f t="shared" si="522"/>
        <v>294.33213385992</v>
      </c>
      <c r="V322">
        <f t="shared" si="523"/>
        <v>18.0644004517639</v>
      </c>
      <c r="X322">
        <f t="shared" si="524"/>
        <v>206.032493701944</v>
      </c>
      <c r="Y322">
        <f t="shared" si="525"/>
        <v>12.6450803162347</v>
      </c>
    </row>
    <row r="323" spans="21:25">
      <c r="U323">
        <f t="shared" si="522"/>
        <v>303.965750542014</v>
      </c>
      <c r="V323">
        <f t="shared" si="523"/>
        <v>18.5277516270699</v>
      </c>
      <c r="X323">
        <f t="shared" si="524"/>
        <v>212.77602537941</v>
      </c>
      <c r="Y323">
        <f t="shared" si="525"/>
        <v>12.9694261389489</v>
      </c>
    </row>
    <row r="324" spans="21:25">
      <c r="U324">
        <f t="shared" si="522"/>
        <v>313.82495896534</v>
      </c>
      <c r="V324">
        <f t="shared" si="523"/>
        <v>19.0048799030649</v>
      </c>
      <c r="X324">
        <f t="shared" si="524"/>
        <v>219.677471275738</v>
      </c>
      <c r="Y324">
        <f t="shared" si="525"/>
        <v>13.3034159321454</v>
      </c>
    </row>
    <row r="325" spans="21:25">
      <c r="U325">
        <f t="shared" si="522"/>
        <v>323.804391753574</v>
      </c>
      <c r="V325">
        <f t="shared" si="523"/>
        <v>19.3753087138743</v>
      </c>
      <c r="X325">
        <f t="shared" si="524"/>
        <v>226.663074227502</v>
      </c>
      <c r="Y325">
        <f t="shared" si="525"/>
        <v>13.562716099712</v>
      </c>
    </row>
  </sheetData>
  <autoFilter xmlns:etc="http://www.wps.cn/officeDocument/2017/etCustomData" ref="F10:S258" etc:filterBottomFollowUsedRange="0">
    <extLst/>
  </autoFilter>
  <pageMargins left="0.75" right="0.75" top="1" bottom="1" header="0.5" footer="0.5"/>
  <headerFooter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73"/>
  <sheetViews>
    <sheetView zoomScale="79" zoomScaleNormal="79" workbookViewId="0">
      <selection activeCell="O17" sqref="O17"/>
    </sheetView>
  </sheetViews>
  <sheetFormatPr defaultColWidth="8.72727272727273" defaultRowHeight="14.5"/>
  <cols>
    <col min="7" max="7" width="11.1818181818182" customWidth="1"/>
    <col min="8" max="14" width="12.8181818181818"/>
    <col min="18" max="24" width="12.8181818181818"/>
  </cols>
  <sheetData>
    <row r="1" spans="1:16">
      <c r="A1" s="7" t="s">
        <v>82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>
      <c r="A3" s="7"/>
      <c r="B3" s="8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>
      <c r="A4" s="7"/>
      <c r="C4" s="8" t="s">
        <v>83</v>
      </c>
      <c r="D4" s="8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spans="1:16">
      <c r="A5" s="7"/>
      <c r="C5" s="8" t="s">
        <v>84</v>
      </c>
      <c r="D5" s="8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pans="1:16">
      <c r="A6" s="7"/>
      <c r="C6" s="9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spans="1:16">
      <c r="A7" s="7"/>
      <c r="C7" s="7"/>
      <c r="D7" s="10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>
      <c r="A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>
      <c r="A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>
      <c r="A10" s="7"/>
      <c r="C10" s="7"/>
      <c r="D10" s="7"/>
      <c r="E10" s="7"/>
      <c r="F10" s="7" t="s">
        <v>85</v>
      </c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>
      <c r="A11" s="7"/>
      <c r="C11" s="11" t="s">
        <v>3</v>
      </c>
      <c r="D11" s="12" t="s">
        <v>11</v>
      </c>
      <c r="E11" s="13" t="s">
        <v>47</v>
      </c>
      <c r="F11" s="12" t="s">
        <v>10</v>
      </c>
      <c r="G11" s="9" t="s">
        <v>5</v>
      </c>
      <c r="H11" s="10" t="s">
        <v>64</v>
      </c>
      <c r="I11" s="10" t="s">
        <v>65</v>
      </c>
      <c r="J11" s="10" t="s">
        <v>66</v>
      </c>
      <c r="K11" s="10" t="s">
        <v>67</v>
      </c>
      <c r="L11" s="10" t="s">
        <v>68</v>
      </c>
      <c r="M11" s="10" t="s">
        <v>69</v>
      </c>
      <c r="N11" s="10" t="s">
        <v>70</v>
      </c>
      <c r="O11" s="7"/>
      <c r="P11" s="7"/>
    </row>
    <row r="12" spans="1:37">
      <c r="A12" s="7"/>
      <c r="B12" s="7"/>
      <c r="C12" s="7" t="s">
        <v>86</v>
      </c>
      <c r="D12" t="s">
        <v>16</v>
      </c>
      <c r="E12">
        <v>1</v>
      </c>
      <c r="F12" s="14">
        <v>2020</v>
      </c>
      <c r="G12" s="14" t="s">
        <v>87</v>
      </c>
      <c r="H12">
        <f>R12*0.35</f>
        <v>6.42451266018719</v>
      </c>
      <c r="I12">
        <f t="shared" ref="I12:N12" si="0">S12*0.35</f>
        <v>14.1664769825666</v>
      </c>
      <c r="J12">
        <f t="shared" si="0"/>
        <v>0.393270645428367</v>
      </c>
      <c r="K12">
        <f t="shared" si="0"/>
        <v>0.287616990640749</v>
      </c>
      <c r="L12">
        <f t="shared" si="0"/>
        <v>3.95968322534197</v>
      </c>
      <c r="M12">
        <f t="shared" si="0"/>
        <v>4.71349665586754</v>
      </c>
      <c r="N12">
        <f t="shared" si="0"/>
        <v>2.96037184697624</v>
      </c>
      <c r="R12">
        <v>18.3557504576777</v>
      </c>
      <c r="S12">
        <v>40.4756485216189</v>
      </c>
      <c r="T12">
        <v>1.12363041550962</v>
      </c>
      <c r="U12">
        <v>0.82176283040214</v>
      </c>
      <c r="V12">
        <v>11.3133806438342</v>
      </c>
      <c r="W12">
        <v>13.4671333024787</v>
      </c>
      <c r="X12">
        <v>8.45820527707497</v>
      </c>
      <c r="AD12" s="14" t="s">
        <v>80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</row>
    <row r="13" spans="4:37">
      <c r="D13" t="s">
        <v>16</v>
      </c>
      <c r="E13">
        <v>1</v>
      </c>
      <c r="F13" s="14">
        <v>2020</v>
      </c>
      <c r="G13" s="14" t="s">
        <v>81</v>
      </c>
      <c r="AD13" s="14" t="s">
        <v>81</v>
      </c>
      <c r="AE13">
        <v>0.35</v>
      </c>
      <c r="AF13">
        <v>0.35</v>
      </c>
      <c r="AG13">
        <v>0.35</v>
      </c>
      <c r="AH13">
        <v>0.35</v>
      </c>
      <c r="AI13">
        <v>0.35</v>
      </c>
      <c r="AJ13">
        <v>0.35</v>
      </c>
      <c r="AK13">
        <v>0.35</v>
      </c>
    </row>
    <row r="14" spans="4:37">
      <c r="D14" t="s">
        <v>16</v>
      </c>
      <c r="E14">
        <v>1</v>
      </c>
      <c r="F14" s="14">
        <v>2021</v>
      </c>
      <c r="G14" s="14" t="s">
        <v>87</v>
      </c>
      <c r="H14">
        <f t="shared" ref="H13:H44" si="1">R14*0.35</f>
        <v>6.4563569438445</v>
      </c>
      <c r="I14">
        <f t="shared" ref="I13:I44" si="2">S14*0.35</f>
        <v>14.6182300434917</v>
      </c>
      <c r="J14">
        <f t="shared" ref="J13:J44" si="3">T14*0.35</f>
        <v>0.395471517278618</v>
      </c>
      <c r="K14">
        <f t="shared" ref="K13:K44" si="4">U14*0.35</f>
        <v>0.291202303815695</v>
      </c>
      <c r="L14">
        <f t="shared" ref="L13:L44" si="5">V14*0.35</f>
        <v>4.30122723182145</v>
      </c>
      <c r="M14">
        <f t="shared" ref="M13:M44" si="6">W14*0.35</f>
        <v>4.68402875809936</v>
      </c>
      <c r="N14">
        <f t="shared" ref="N13:N44" si="7">X14*0.35</f>
        <v>3.31228333031677</v>
      </c>
      <c r="R14">
        <v>18.44673412527</v>
      </c>
      <c r="S14">
        <v>41.7663715528334</v>
      </c>
      <c r="T14">
        <v>1.12991862079605</v>
      </c>
      <c r="U14">
        <v>0.832006582330557</v>
      </c>
      <c r="V14">
        <v>12.289220662347</v>
      </c>
      <c r="W14">
        <v>13.3829393088553</v>
      </c>
      <c r="X14">
        <v>9.46366665804791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</row>
    <row r="15" spans="4:37">
      <c r="D15" t="s">
        <v>16</v>
      </c>
      <c r="E15">
        <v>1</v>
      </c>
      <c r="F15" s="14">
        <v>2021</v>
      </c>
      <c r="G15" s="14" t="s">
        <v>81</v>
      </c>
      <c r="AE15">
        <v>0.35</v>
      </c>
      <c r="AF15">
        <v>0.35</v>
      </c>
      <c r="AG15">
        <v>0.35</v>
      </c>
      <c r="AH15">
        <v>0.35</v>
      </c>
      <c r="AI15">
        <v>0.35</v>
      </c>
      <c r="AJ15">
        <v>0.35</v>
      </c>
      <c r="AK15">
        <v>0.35</v>
      </c>
    </row>
    <row r="16" spans="4:37">
      <c r="D16" t="s">
        <v>16</v>
      </c>
      <c r="E16">
        <v>1</v>
      </c>
      <c r="F16" s="14">
        <v>2022</v>
      </c>
      <c r="G16" s="14" t="s">
        <v>87</v>
      </c>
      <c r="H16">
        <f t="shared" si="1"/>
        <v>6.9772656587473</v>
      </c>
      <c r="I16">
        <f t="shared" si="2"/>
        <v>19.8851847402232</v>
      </c>
      <c r="J16">
        <f t="shared" si="3"/>
        <v>0.923761913606913</v>
      </c>
      <c r="K16">
        <f t="shared" si="4"/>
        <v>0.283107748740101</v>
      </c>
      <c r="L16">
        <f t="shared" si="5"/>
        <v>3.85653794096473</v>
      </c>
      <c r="M16">
        <f t="shared" si="6"/>
        <v>5.73288563354931</v>
      </c>
      <c r="N16">
        <f t="shared" si="7"/>
        <v>2.11144785457163</v>
      </c>
      <c r="R16">
        <v>19.935044739278</v>
      </c>
      <c r="S16">
        <v>56.8148135434949</v>
      </c>
      <c r="T16">
        <v>2.63931975316261</v>
      </c>
      <c r="U16">
        <v>0.808879282114574</v>
      </c>
      <c r="V16">
        <v>11.0186798313278</v>
      </c>
      <c r="W16">
        <v>16.3796732387123</v>
      </c>
      <c r="X16">
        <v>6.03270815591894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</row>
    <row r="17" spans="4:37">
      <c r="D17" t="s">
        <v>16</v>
      </c>
      <c r="E17">
        <v>1</v>
      </c>
      <c r="F17" s="14">
        <v>2022</v>
      </c>
      <c r="G17" s="14" t="s">
        <v>81</v>
      </c>
      <c r="AE17">
        <v>0.35</v>
      </c>
      <c r="AF17">
        <v>0.35</v>
      </c>
      <c r="AG17">
        <v>0.35</v>
      </c>
      <c r="AH17">
        <v>0.35</v>
      </c>
      <c r="AI17">
        <v>0.35</v>
      </c>
      <c r="AJ17">
        <v>0.35</v>
      </c>
      <c r="AK17">
        <v>0.35</v>
      </c>
    </row>
    <row r="18" spans="4:37">
      <c r="D18" t="s">
        <v>16</v>
      </c>
      <c r="E18">
        <v>1</v>
      </c>
      <c r="F18" s="14">
        <v>2023</v>
      </c>
      <c r="G18" s="14" t="s">
        <v>87</v>
      </c>
      <c r="H18">
        <f t="shared" si="1"/>
        <v>6.55682865370771</v>
      </c>
      <c r="I18">
        <f t="shared" si="2"/>
        <v>16.5878704741289</v>
      </c>
      <c r="J18">
        <f t="shared" si="3"/>
        <v>1.03718521418287</v>
      </c>
      <c r="K18">
        <f t="shared" si="4"/>
        <v>0.224409071418287</v>
      </c>
      <c r="L18">
        <f t="shared" si="5"/>
        <v>5.85312816774658</v>
      </c>
      <c r="M18">
        <f t="shared" si="6"/>
        <v>5.71294923326134</v>
      </c>
      <c r="N18">
        <f t="shared" si="7"/>
        <v>1.73393633431965</v>
      </c>
      <c r="R18">
        <v>18.7337961534506</v>
      </c>
      <c r="S18">
        <v>47.3939156403683</v>
      </c>
      <c r="T18">
        <v>2.96338632623677</v>
      </c>
      <c r="U18">
        <v>0.64116877548082</v>
      </c>
      <c r="V18">
        <v>16.7232233364188</v>
      </c>
      <c r="W18">
        <v>16.3227120950324</v>
      </c>
      <c r="X18">
        <v>4.95410381234186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</row>
    <row r="19" spans="4:37">
      <c r="D19" t="s">
        <v>16</v>
      </c>
      <c r="E19">
        <v>1</v>
      </c>
      <c r="F19" s="14">
        <v>2023</v>
      </c>
      <c r="G19" s="14" t="s">
        <v>81</v>
      </c>
      <c r="AE19">
        <v>0.35</v>
      </c>
      <c r="AF19">
        <v>0.35</v>
      </c>
      <c r="AG19">
        <v>0.35</v>
      </c>
      <c r="AH19">
        <v>0.35</v>
      </c>
      <c r="AI19">
        <v>0.35</v>
      </c>
      <c r="AJ19">
        <v>0.35</v>
      </c>
      <c r="AK19">
        <v>0.35</v>
      </c>
    </row>
    <row r="20" spans="4:37">
      <c r="D20" t="s">
        <v>16</v>
      </c>
      <c r="E20">
        <v>1</v>
      </c>
      <c r="F20" s="14">
        <v>2024</v>
      </c>
      <c r="G20" s="14" t="s">
        <v>87</v>
      </c>
      <c r="H20">
        <f t="shared" si="1"/>
        <v>6.55865600431965</v>
      </c>
      <c r="I20">
        <f t="shared" si="2"/>
        <v>15.1264497012023</v>
      </c>
      <c r="J20">
        <f t="shared" si="3"/>
        <v>0.773216760979121</v>
      </c>
      <c r="K20">
        <f t="shared" si="4"/>
        <v>0.277930136357091</v>
      </c>
      <c r="L20">
        <f t="shared" si="5"/>
        <v>5.6804527825774</v>
      </c>
      <c r="M20">
        <f t="shared" si="6"/>
        <v>5.86343634629231</v>
      </c>
      <c r="N20">
        <f t="shared" si="7"/>
        <v>1.99774269240821</v>
      </c>
      <c r="R20">
        <v>18.739017155199</v>
      </c>
      <c r="S20">
        <v>43.2184277177209</v>
      </c>
      <c r="T20">
        <v>2.20919074565463</v>
      </c>
      <c r="U20">
        <v>0.794086103877403</v>
      </c>
      <c r="V20">
        <v>16.2298650930783</v>
      </c>
      <c r="W20">
        <v>16.7526752751209</v>
      </c>
      <c r="X20">
        <v>5.70783626402346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</row>
    <row r="21" spans="4:37">
      <c r="D21" t="s">
        <v>16</v>
      </c>
      <c r="E21">
        <v>1</v>
      </c>
      <c r="F21" s="14">
        <v>2024</v>
      </c>
      <c r="G21" s="14" t="s">
        <v>81</v>
      </c>
      <c r="AE21">
        <v>0.35</v>
      </c>
      <c r="AF21">
        <v>0.35</v>
      </c>
      <c r="AG21">
        <v>0.35</v>
      </c>
      <c r="AH21">
        <v>0.35</v>
      </c>
      <c r="AI21">
        <v>0.35</v>
      </c>
      <c r="AJ21">
        <v>0.35</v>
      </c>
      <c r="AK21">
        <v>0.35</v>
      </c>
    </row>
    <row r="22" spans="4:37">
      <c r="D22" t="s">
        <v>16</v>
      </c>
      <c r="E22">
        <v>1</v>
      </c>
      <c r="F22" s="14">
        <v>2025</v>
      </c>
      <c r="G22" s="14" t="s">
        <v>87</v>
      </c>
      <c r="H22">
        <f t="shared" si="1"/>
        <v>5.72055723182146</v>
      </c>
      <c r="I22">
        <f t="shared" si="2"/>
        <v>11.7634466794096</v>
      </c>
      <c r="J22">
        <f t="shared" si="3"/>
        <v>0.969982041396686</v>
      </c>
      <c r="K22">
        <f t="shared" si="4"/>
        <v>0.259565860655148</v>
      </c>
      <c r="L22">
        <f t="shared" si="5"/>
        <v>4.13827826133907</v>
      </c>
      <c r="M22">
        <f t="shared" si="6"/>
        <v>4.95374949964002</v>
      </c>
      <c r="N22">
        <f t="shared" si="7"/>
        <v>0.410957685856732</v>
      </c>
      <c r="R22">
        <v>16.3444492337756</v>
      </c>
      <c r="S22">
        <v>33.609847655456</v>
      </c>
      <c r="T22">
        <v>2.77137726113339</v>
      </c>
      <c r="U22">
        <v>0.741616744728994</v>
      </c>
      <c r="V22">
        <v>11.8236521752545</v>
      </c>
      <c r="W22">
        <v>14.1535699989715</v>
      </c>
      <c r="X22">
        <v>1.17416481673352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</row>
    <row r="23" spans="4:37">
      <c r="D23" t="s">
        <v>16</v>
      </c>
      <c r="E23">
        <v>1</v>
      </c>
      <c r="F23" s="14">
        <v>2025</v>
      </c>
      <c r="G23" s="14" t="s">
        <v>81</v>
      </c>
      <c r="AE23">
        <v>0.35</v>
      </c>
      <c r="AF23">
        <v>0.35</v>
      </c>
      <c r="AG23">
        <v>0.35</v>
      </c>
      <c r="AH23">
        <v>0.35</v>
      </c>
      <c r="AI23">
        <v>0.35</v>
      </c>
      <c r="AJ23">
        <v>0.35</v>
      </c>
      <c r="AK23">
        <v>0.35</v>
      </c>
    </row>
    <row r="24" spans="4:37">
      <c r="D24" t="s">
        <v>16</v>
      </c>
      <c r="E24">
        <v>1</v>
      </c>
      <c r="F24" s="14">
        <v>2026</v>
      </c>
      <c r="G24" s="14" t="s">
        <v>87</v>
      </c>
      <c r="H24">
        <f t="shared" si="1"/>
        <v>5.48630062994961</v>
      </c>
      <c r="I24">
        <f t="shared" si="2"/>
        <v>10.582828475162</v>
      </c>
      <c r="J24">
        <f t="shared" si="3"/>
        <v>0.955132553635708</v>
      </c>
      <c r="K24">
        <f t="shared" si="4"/>
        <v>0.29003599712023</v>
      </c>
      <c r="L24">
        <f t="shared" si="5"/>
        <v>4.86877870410368</v>
      </c>
      <c r="M24">
        <f t="shared" si="6"/>
        <v>5.45362305975522</v>
      </c>
      <c r="N24">
        <f t="shared" si="7"/>
        <v>0.578018100831531</v>
      </c>
      <c r="R24">
        <v>15.6751446569989</v>
      </c>
      <c r="S24">
        <v>30.2366527861771</v>
      </c>
      <c r="T24">
        <v>2.72895015324488</v>
      </c>
      <c r="U24">
        <v>0.828674277486371</v>
      </c>
      <c r="V24">
        <v>13.9107962974391</v>
      </c>
      <c r="W24">
        <v>15.5817801707292</v>
      </c>
      <c r="X24">
        <v>1.65148028809009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</row>
    <row r="25" spans="4:37">
      <c r="D25" t="s">
        <v>16</v>
      </c>
      <c r="E25">
        <v>1</v>
      </c>
      <c r="F25" s="14">
        <v>2026</v>
      </c>
      <c r="G25" s="14" t="s">
        <v>81</v>
      </c>
      <c r="AE25">
        <v>0.35</v>
      </c>
      <c r="AF25">
        <v>0.35</v>
      </c>
      <c r="AG25">
        <v>0.35</v>
      </c>
      <c r="AH25">
        <v>0.35</v>
      </c>
      <c r="AI25">
        <v>0.35</v>
      </c>
      <c r="AJ25">
        <v>0.35</v>
      </c>
      <c r="AK25">
        <v>0.35</v>
      </c>
    </row>
    <row r="26" spans="4:37">
      <c r="D26" t="s">
        <v>16</v>
      </c>
      <c r="E26">
        <v>1</v>
      </c>
      <c r="F26" s="14">
        <v>2027</v>
      </c>
      <c r="G26" s="14" t="s">
        <v>87</v>
      </c>
      <c r="H26">
        <f t="shared" si="1"/>
        <v>5.26188514038876</v>
      </c>
      <c r="I26">
        <f t="shared" si="2"/>
        <v>9.73028802807775</v>
      </c>
      <c r="J26">
        <f t="shared" si="3"/>
        <v>0.963785033477322</v>
      </c>
      <c r="K26">
        <f t="shared" si="4"/>
        <v>0.281252699784017</v>
      </c>
      <c r="L26">
        <f t="shared" si="5"/>
        <v>5.61955569834414</v>
      </c>
      <c r="M26">
        <f t="shared" si="6"/>
        <v>6.42644929085673</v>
      </c>
      <c r="N26">
        <f t="shared" si="7"/>
        <v>0.785423607609791</v>
      </c>
      <c r="R26">
        <v>15.0339575439679</v>
      </c>
      <c r="S26">
        <v>27.800822937365</v>
      </c>
      <c r="T26">
        <v>2.75367152422092</v>
      </c>
      <c r="U26">
        <v>0.803579142240049</v>
      </c>
      <c r="V26">
        <v>16.0558734238404</v>
      </c>
      <c r="W26">
        <v>18.3612836881621</v>
      </c>
      <c r="X26">
        <v>2.24406745031369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</row>
    <row r="27" spans="4:37">
      <c r="D27" t="s">
        <v>16</v>
      </c>
      <c r="E27">
        <v>1</v>
      </c>
      <c r="F27" s="14">
        <v>2027</v>
      </c>
      <c r="G27" s="14" t="s">
        <v>81</v>
      </c>
      <c r="AE27">
        <v>0.35</v>
      </c>
      <c r="AF27">
        <v>0.35</v>
      </c>
      <c r="AG27">
        <v>0.35</v>
      </c>
      <c r="AH27">
        <v>0.35</v>
      </c>
      <c r="AI27">
        <v>0.35</v>
      </c>
      <c r="AJ27">
        <v>0.35</v>
      </c>
      <c r="AK27">
        <v>0.35</v>
      </c>
    </row>
    <row r="28" spans="4:37">
      <c r="D28" t="s">
        <v>16</v>
      </c>
      <c r="E28">
        <v>1</v>
      </c>
      <c r="F28" s="14">
        <v>2028</v>
      </c>
      <c r="G28" s="14" t="s">
        <v>87</v>
      </c>
      <c r="H28">
        <f t="shared" si="1"/>
        <v>4.28368972282216</v>
      </c>
      <c r="I28">
        <f t="shared" si="2"/>
        <v>9.90736665334773</v>
      </c>
      <c r="J28">
        <f t="shared" si="3"/>
        <v>0.948699931965443</v>
      </c>
      <c r="K28">
        <f t="shared" si="4"/>
        <v>0.267657824262059</v>
      </c>
      <c r="L28">
        <f t="shared" si="5"/>
        <v>6.12169008279339</v>
      </c>
      <c r="M28">
        <f t="shared" si="6"/>
        <v>7.97189982361412</v>
      </c>
      <c r="N28">
        <f t="shared" si="7"/>
        <v>1.04195261696184</v>
      </c>
      <c r="R28">
        <v>12.2391134937776</v>
      </c>
      <c r="S28">
        <v>28.3067618667078</v>
      </c>
      <c r="T28">
        <v>2.71057123418698</v>
      </c>
      <c r="U28">
        <v>0.76473664074874</v>
      </c>
      <c r="V28">
        <v>17.4905430936954</v>
      </c>
      <c r="W28">
        <v>22.7768566388975</v>
      </c>
      <c r="X28">
        <v>2.97700747703383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</row>
    <row r="29" spans="4:37">
      <c r="D29" t="s">
        <v>16</v>
      </c>
      <c r="E29">
        <v>1</v>
      </c>
      <c r="F29" s="14">
        <v>2028</v>
      </c>
      <c r="G29" s="14" t="s">
        <v>81</v>
      </c>
      <c r="AE29">
        <v>0.35</v>
      </c>
      <c r="AF29">
        <v>0.35</v>
      </c>
      <c r="AG29">
        <v>0.35</v>
      </c>
      <c r="AH29">
        <v>0.35</v>
      </c>
      <c r="AI29">
        <v>0.35</v>
      </c>
      <c r="AJ29">
        <v>0.35</v>
      </c>
      <c r="AK29">
        <v>0.35</v>
      </c>
    </row>
    <row r="30" spans="4:37">
      <c r="D30" t="s">
        <v>16</v>
      </c>
      <c r="E30">
        <v>1</v>
      </c>
      <c r="F30" s="14">
        <v>2029</v>
      </c>
      <c r="G30" s="14" t="s">
        <v>87</v>
      </c>
      <c r="H30">
        <f t="shared" si="1"/>
        <v>4.12522580633548</v>
      </c>
      <c r="I30">
        <f t="shared" si="2"/>
        <v>10.2736222793377</v>
      </c>
      <c r="J30">
        <f t="shared" si="3"/>
        <v>1.02750107739381</v>
      </c>
      <c r="K30">
        <f t="shared" si="4"/>
        <v>0.273193899208063</v>
      </c>
      <c r="L30">
        <f t="shared" si="5"/>
        <v>6.12574951043916</v>
      </c>
      <c r="M30">
        <f t="shared" si="6"/>
        <v>9.25138403887687</v>
      </c>
      <c r="N30">
        <f t="shared" si="7"/>
        <v>1.32393827840533</v>
      </c>
      <c r="R30">
        <v>11.7863594466728</v>
      </c>
      <c r="S30">
        <v>29.3532065123934</v>
      </c>
      <c r="T30">
        <v>2.93571736398231</v>
      </c>
      <c r="U30">
        <v>0.780553997737323</v>
      </c>
      <c r="V30">
        <v>17.5021414583976</v>
      </c>
      <c r="W30">
        <v>26.4325258253625</v>
      </c>
      <c r="X30">
        <v>3.7826807954438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</row>
    <row r="31" spans="4:37">
      <c r="D31" t="s">
        <v>16</v>
      </c>
      <c r="E31">
        <v>1</v>
      </c>
      <c r="F31" s="14">
        <v>2029</v>
      </c>
      <c r="G31" s="14" t="s">
        <v>81</v>
      </c>
      <c r="AE31">
        <v>0.35</v>
      </c>
      <c r="AF31">
        <v>0.35</v>
      </c>
      <c r="AG31">
        <v>0.35</v>
      </c>
      <c r="AH31">
        <v>0.35</v>
      </c>
      <c r="AI31">
        <v>0.35</v>
      </c>
      <c r="AJ31">
        <v>0.35</v>
      </c>
      <c r="AK31">
        <v>0.35</v>
      </c>
    </row>
    <row r="32" spans="4:37">
      <c r="D32" t="s">
        <v>16</v>
      </c>
      <c r="E32">
        <v>1</v>
      </c>
      <c r="F32" s="14">
        <v>2030</v>
      </c>
      <c r="G32" s="14" t="s">
        <v>87</v>
      </c>
      <c r="H32">
        <f t="shared" si="1"/>
        <v>4.28315852051836</v>
      </c>
      <c r="I32">
        <f t="shared" si="2"/>
        <v>10.3076326648668</v>
      </c>
      <c r="J32">
        <f t="shared" si="3"/>
        <v>1.07060528581713</v>
      </c>
      <c r="K32">
        <f t="shared" si="4"/>
        <v>0.243171365910727</v>
      </c>
      <c r="L32">
        <f t="shared" si="5"/>
        <v>4.38185519798414</v>
      </c>
      <c r="M32">
        <f t="shared" si="6"/>
        <v>11.169916850252</v>
      </c>
      <c r="N32">
        <f t="shared" si="7"/>
        <v>1.67827704344132</v>
      </c>
      <c r="R32">
        <v>12.2375957729096</v>
      </c>
      <c r="S32">
        <v>29.4503790424766</v>
      </c>
      <c r="T32">
        <v>3.0588722451918</v>
      </c>
      <c r="U32">
        <v>0.694775331173506</v>
      </c>
      <c r="V32">
        <v>12.5195862799547</v>
      </c>
      <c r="W32">
        <v>31.9140481435771</v>
      </c>
      <c r="X32">
        <v>4.7950772669752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</row>
    <row r="33" spans="4:37">
      <c r="D33" t="s">
        <v>16</v>
      </c>
      <c r="E33">
        <v>1</v>
      </c>
      <c r="F33" s="14">
        <v>2030</v>
      </c>
      <c r="G33" s="14" t="s">
        <v>81</v>
      </c>
      <c r="AE33">
        <v>0.35</v>
      </c>
      <c r="AF33">
        <v>0.35</v>
      </c>
      <c r="AG33">
        <v>0.35</v>
      </c>
      <c r="AH33">
        <v>0.35</v>
      </c>
      <c r="AI33">
        <v>0.35</v>
      </c>
      <c r="AJ33">
        <v>0.35</v>
      </c>
      <c r="AK33">
        <v>0.35</v>
      </c>
    </row>
    <row r="34" spans="4:37">
      <c r="D34" t="s">
        <v>16</v>
      </c>
      <c r="E34">
        <v>1</v>
      </c>
      <c r="F34" s="14">
        <v>2031</v>
      </c>
      <c r="G34" s="14" t="s">
        <v>87</v>
      </c>
      <c r="H34">
        <f t="shared" si="1"/>
        <v>4.24127658387328</v>
      </c>
      <c r="I34">
        <f t="shared" si="2"/>
        <v>10.4221321339093</v>
      </c>
      <c r="J34">
        <f t="shared" si="3"/>
        <v>1.064275362491</v>
      </c>
      <c r="K34">
        <f t="shared" si="4"/>
        <v>0.611701368970482</v>
      </c>
      <c r="L34">
        <f t="shared" si="5"/>
        <v>5.43318383729303</v>
      </c>
      <c r="M34">
        <f t="shared" si="6"/>
        <v>13.2180456587473</v>
      </c>
      <c r="N34">
        <f t="shared" si="7"/>
        <v>1.78494034047156</v>
      </c>
      <c r="R34">
        <v>12.1179330967808</v>
      </c>
      <c r="S34">
        <v>29.777520382598</v>
      </c>
      <c r="T34">
        <v>3.04078674997429</v>
      </c>
      <c r="U34">
        <v>1.74771819705852</v>
      </c>
      <c r="V34">
        <v>15.5233823922658</v>
      </c>
      <c r="W34">
        <v>37.765844739278</v>
      </c>
      <c r="X34">
        <v>5.09982954420446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</row>
    <row r="35" spans="4:37">
      <c r="D35" t="s">
        <v>16</v>
      </c>
      <c r="E35">
        <v>1</v>
      </c>
      <c r="F35" s="14">
        <v>2031</v>
      </c>
      <c r="G35" s="14" t="s">
        <v>81</v>
      </c>
      <c r="AE35">
        <v>0.35</v>
      </c>
      <c r="AF35">
        <v>0.35</v>
      </c>
      <c r="AG35">
        <v>0.35</v>
      </c>
      <c r="AH35">
        <v>0.35</v>
      </c>
      <c r="AI35">
        <v>0.35</v>
      </c>
      <c r="AJ35">
        <v>0.35</v>
      </c>
      <c r="AK35">
        <v>0.35</v>
      </c>
    </row>
    <row r="36" spans="4:37">
      <c r="D36" t="s">
        <v>16</v>
      </c>
      <c r="E36">
        <v>1</v>
      </c>
      <c r="F36" s="14">
        <v>2032</v>
      </c>
      <c r="G36" s="14" t="s">
        <v>87</v>
      </c>
      <c r="H36">
        <f t="shared" si="1"/>
        <v>4.05450458243341</v>
      </c>
      <c r="I36">
        <f t="shared" si="2"/>
        <v>10.7455044092873</v>
      </c>
      <c r="J36">
        <f t="shared" si="3"/>
        <v>1.04478263030958</v>
      </c>
      <c r="K36">
        <f t="shared" si="4"/>
        <v>0.94684140136789</v>
      </c>
      <c r="L36">
        <f t="shared" si="5"/>
        <v>6.30713237940964</v>
      </c>
      <c r="M36">
        <f t="shared" si="6"/>
        <v>15.5248920338373</v>
      </c>
      <c r="N36">
        <f t="shared" si="7"/>
        <v>1.9409953774658</v>
      </c>
      <c r="R36">
        <v>11.5842988069526</v>
      </c>
      <c r="S36">
        <v>30.7014411693923</v>
      </c>
      <c r="T36">
        <v>2.98509322945594</v>
      </c>
      <c r="U36">
        <v>2.7052611467654</v>
      </c>
      <c r="V36">
        <v>18.0203782268847</v>
      </c>
      <c r="W36">
        <v>44.3568343823923</v>
      </c>
      <c r="X36">
        <v>5.54570107847371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</row>
    <row r="37" spans="4:37">
      <c r="D37" t="s">
        <v>16</v>
      </c>
      <c r="E37">
        <v>1</v>
      </c>
      <c r="F37" s="14">
        <v>2032</v>
      </c>
      <c r="G37" s="14" t="s">
        <v>81</v>
      </c>
      <c r="AE37">
        <v>0.35</v>
      </c>
      <c r="AF37">
        <v>0.35</v>
      </c>
      <c r="AG37">
        <v>0.35</v>
      </c>
      <c r="AH37">
        <v>0.35</v>
      </c>
      <c r="AI37">
        <v>0.35</v>
      </c>
      <c r="AJ37">
        <v>0.35</v>
      </c>
      <c r="AK37">
        <v>0.35</v>
      </c>
    </row>
    <row r="38" spans="4:37">
      <c r="D38" t="s">
        <v>16</v>
      </c>
      <c r="E38">
        <v>1</v>
      </c>
      <c r="F38" s="14">
        <v>2033</v>
      </c>
      <c r="G38" s="14" t="s">
        <v>87</v>
      </c>
      <c r="H38">
        <f t="shared" si="1"/>
        <v>3.79859017278618</v>
      </c>
      <c r="I38">
        <f t="shared" si="2"/>
        <v>10.7852448956084</v>
      </c>
      <c r="J38">
        <f t="shared" si="3"/>
        <v>1.03747685097192</v>
      </c>
      <c r="K38">
        <f t="shared" si="4"/>
        <v>1.19796931353492</v>
      </c>
      <c r="L38">
        <f t="shared" si="5"/>
        <v>6.80020120590352</v>
      </c>
      <c r="M38">
        <f t="shared" si="6"/>
        <v>21.8849687113031</v>
      </c>
      <c r="N38">
        <f t="shared" si="7"/>
        <v>2.01105854646148</v>
      </c>
      <c r="R38">
        <v>10.8531147793891</v>
      </c>
      <c r="S38">
        <v>30.814985416024</v>
      </c>
      <c r="T38">
        <v>2.96421957420549</v>
      </c>
      <c r="U38">
        <v>3.42276946724263</v>
      </c>
      <c r="V38">
        <v>19.4291463025815</v>
      </c>
      <c r="W38">
        <v>62.5284820322946</v>
      </c>
      <c r="X38">
        <v>5.74588156131851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</row>
    <row r="39" spans="4:37">
      <c r="D39" t="s">
        <v>16</v>
      </c>
      <c r="E39">
        <v>1</v>
      </c>
      <c r="F39" s="14">
        <v>2033</v>
      </c>
      <c r="G39" s="14" t="s">
        <v>81</v>
      </c>
      <c r="AE39">
        <v>0.35</v>
      </c>
      <c r="AF39">
        <v>0.35</v>
      </c>
      <c r="AG39">
        <v>0.35</v>
      </c>
      <c r="AH39">
        <v>0.35</v>
      </c>
      <c r="AI39">
        <v>0.35</v>
      </c>
      <c r="AJ39">
        <v>0.35</v>
      </c>
      <c r="AK39">
        <v>0.35</v>
      </c>
    </row>
    <row r="40" spans="4:37">
      <c r="D40" t="s">
        <v>16</v>
      </c>
      <c r="E40">
        <v>1</v>
      </c>
      <c r="F40" s="14">
        <v>2034</v>
      </c>
      <c r="G40" s="14" t="s">
        <v>87</v>
      </c>
      <c r="H40">
        <f t="shared" si="1"/>
        <v>3.42045945788337</v>
      </c>
      <c r="I40">
        <f t="shared" si="2"/>
        <v>10.6632773970482</v>
      </c>
      <c r="J40">
        <f t="shared" si="3"/>
        <v>1.02317717098632</v>
      </c>
      <c r="K40">
        <f t="shared" si="4"/>
        <v>1.35078286033117</v>
      </c>
      <c r="L40">
        <f t="shared" si="5"/>
        <v>6.48314986681064</v>
      </c>
      <c r="M40">
        <f t="shared" si="6"/>
        <v>31.1439772966163</v>
      </c>
      <c r="N40">
        <f t="shared" si="7"/>
        <v>1.88818897519438</v>
      </c>
      <c r="R40">
        <v>9.7727413082382</v>
      </c>
      <c r="S40">
        <v>30.4665068487091</v>
      </c>
      <c r="T40">
        <v>2.9233633456752</v>
      </c>
      <c r="U40">
        <v>3.8593796009462</v>
      </c>
      <c r="V40">
        <v>18.5232853337447</v>
      </c>
      <c r="W40">
        <v>88.9827922760466</v>
      </c>
      <c r="X40">
        <v>5.39482564341251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</row>
    <row r="41" spans="4:37">
      <c r="D41" t="s">
        <v>16</v>
      </c>
      <c r="E41">
        <v>1</v>
      </c>
      <c r="F41" s="14">
        <v>2034</v>
      </c>
      <c r="G41" s="14" t="s">
        <v>81</v>
      </c>
      <c r="AE41">
        <v>0.35</v>
      </c>
      <c r="AF41">
        <v>0.35</v>
      </c>
      <c r="AG41">
        <v>0.35</v>
      </c>
      <c r="AH41">
        <v>0.35</v>
      </c>
      <c r="AI41">
        <v>0.35</v>
      </c>
      <c r="AJ41">
        <v>0.35</v>
      </c>
      <c r="AK41">
        <v>0.35</v>
      </c>
    </row>
    <row r="42" spans="4:37">
      <c r="D42" t="s">
        <v>16</v>
      </c>
      <c r="E42">
        <v>1</v>
      </c>
      <c r="F42" s="14">
        <v>2035</v>
      </c>
      <c r="G42" s="14" t="s">
        <v>87</v>
      </c>
      <c r="H42">
        <f t="shared" si="1"/>
        <v>3.08985874334053</v>
      </c>
      <c r="I42">
        <f t="shared" si="2"/>
        <v>9.8695013989201</v>
      </c>
      <c r="J42">
        <f t="shared" si="3"/>
        <v>1.01804888804896</v>
      </c>
      <c r="K42">
        <f t="shared" si="4"/>
        <v>1.93712402087833</v>
      </c>
      <c r="L42">
        <f t="shared" si="5"/>
        <v>6.82088189344852</v>
      </c>
      <c r="M42">
        <f t="shared" si="6"/>
        <v>37.9940301295894</v>
      </c>
      <c r="N42">
        <f t="shared" si="7"/>
        <v>1.80326446076314</v>
      </c>
      <c r="R42">
        <v>8.8281678381158</v>
      </c>
      <c r="S42">
        <v>28.198575425486</v>
      </c>
      <c r="T42">
        <v>2.90871110871131</v>
      </c>
      <c r="U42">
        <v>5.53464005965237</v>
      </c>
      <c r="V42">
        <v>19.4882339812815</v>
      </c>
      <c r="W42">
        <v>108.554371798827</v>
      </c>
      <c r="X42">
        <v>5.15218417360897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</row>
    <row r="43" spans="4:37">
      <c r="D43" t="s">
        <v>16</v>
      </c>
      <c r="E43">
        <v>1</v>
      </c>
      <c r="F43" s="14">
        <v>2035</v>
      </c>
      <c r="G43" s="14" t="s">
        <v>81</v>
      </c>
      <c r="AE43">
        <v>0.35</v>
      </c>
      <c r="AF43">
        <v>0.35</v>
      </c>
      <c r="AG43">
        <v>0.35</v>
      </c>
      <c r="AH43">
        <v>0.35</v>
      </c>
      <c r="AI43">
        <v>0.35</v>
      </c>
      <c r="AJ43">
        <v>0.35</v>
      </c>
      <c r="AK43">
        <v>0.35</v>
      </c>
    </row>
    <row r="44" spans="4:37">
      <c r="D44" t="s">
        <v>16</v>
      </c>
      <c r="E44">
        <v>1</v>
      </c>
      <c r="F44" s="14">
        <v>2036</v>
      </c>
      <c r="G44" s="14" t="s">
        <v>87</v>
      </c>
      <c r="H44">
        <f t="shared" si="1"/>
        <v>3.73121224982002</v>
      </c>
      <c r="I44">
        <f t="shared" si="2"/>
        <v>9.42000979326855</v>
      </c>
      <c r="J44">
        <f t="shared" si="3"/>
        <v>1.0067375</v>
      </c>
      <c r="K44">
        <f t="shared" si="4"/>
        <v>2.45987349892009</v>
      </c>
      <c r="L44">
        <f t="shared" si="5"/>
        <v>6.84013028797696</v>
      </c>
      <c r="M44">
        <f t="shared" si="6"/>
        <v>39.6447712383009</v>
      </c>
      <c r="N44">
        <f t="shared" si="7"/>
        <v>1.76608024802016</v>
      </c>
      <c r="R44">
        <v>10.6606064280572</v>
      </c>
      <c r="S44">
        <v>26.914313695053</v>
      </c>
      <c r="T44">
        <v>2.87639285714286</v>
      </c>
      <c r="U44">
        <v>7.02820999691454</v>
      </c>
      <c r="V44">
        <v>19.5432293942199</v>
      </c>
      <c r="W44">
        <v>113.270774966574</v>
      </c>
      <c r="X44">
        <v>5.04594356577189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</row>
    <row r="45" spans="4:37">
      <c r="D45" t="s">
        <v>16</v>
      </c>
      <c r="E45">
        <v>1</v>
      </c>
      <c r="F45" s="14">
        <v>2036</v>
      </c>
      <c r="G45" s="14" t="s">
        <v>81</v>
      </c>
      <c r="AE45">
        <v>0.35</v>
      </c>
      <c r="AF45">
        <v>0.35</v>
      </c>
      <c r="AG45">
        <v>0.35</v>
      </c>
      <c r="AH45">
        <v>0.35</v>
      </c>
      <c r="AI45">
        <v>0.35</v>
      </c>
      <c r="AJ45">
        <v>0.35</v>
      </c>
      <c r="AK45">
        <v>0.35</v>
      </c>
    </row>
    <row r="46" spans="4:37">
      <c r="D46" t="s">
        <v>16</v>
      </c>
      <c r="E46">
        <v>1</v>
      </c>
      <c r="F46" s="14">
        <v>2037</v>
      </c>
      <c r="G46" s="14" t="s">
        <v>87</v>
      </c>
      <c r="H46">
        <f t="shared" ref="H45:H73" si="8">R46*0.35</f>
        <v>3.33642805399568</v>
      </c>
      <c r="I46">
        <f t="shared" ref="I45:I73" si="9">S46*0.35</f>
        <v>9.49074718205544</v>
      </c>
      <c r="J46">
        <f t="shared" ref="J45:J73" si="10">T46*0.35</f>
        <v>0.989689998560116</v>
      </c>
      <c r="K46">
        <f t="shared" ref="K45:K73" si="11">U46*0.35</f>
        <v>2.72745687401008</v>
      </c>
      <c r="L46">
        <f t="shared" ref="L45:L73" si="12">V46*0.35</f>
        <v>6.81500751979842</v>
      </c>
      <c r="M46">
        <f t="shared" ref="M45:M73" si="13">W46*0.35</f>
        <v>43.1719820014399</v>
      </c>
      <c r="N46">
        <f t="shared" ref="N45:N73" si="14">X46*0.35</f>
        <v>1.65668272714183</v>
      </c>
      <c r="R46">
        <v>9.5326515828448</v>
      </c>
      <c r="S46">
        <v>27.1164205201584</v>
      </c>
      <c r="T46">
        <v>2.82768571017176</v>
      </c>
      <c r="U46">
        <v>7.79273392574309</v>
      </c>
      <c r="V46">
        <v>19.4714500565669</v>
      </c>
      <c r="W46">
        <v>123.348520004114</v>
      </c>
      <c r="X46">
        <v>4.73337922040523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</row>
    <row r="47" spans="4:37">
      <c r="D47" t="s">
        <v>16</v>
      </c>
      <c r="E47">
        <v>1</v>
      </c>
      <c r="F47" s="14">
        <v>2037</v>
      </c>
      <c r="G47" s="14" t="s">
        <v>81</v>
      </c>
      <c r="AE47">
        <v>0.35</v>
      </c>
      <c r="AF47">
        <v>0.35</v>
      </c>
      <c r="AG47">
        <v>0.35</v>
      </c>
      <c r="AH47">
        <v>0.35</v>
      </c>
      <c r="AI47">
        <v>0.35</v>
      </c>
      <c r="AJ47">
        <v>0.35</v>
      </c>
      <c r="AK47">
        <v>0.35</v>
      </c>
    </row>
    <row r="48" spans="4:37">
      <c r="D48" t="s">
        <v>16</v>
      </c>
      <c r="E48">
        <v>1</v>
      </c>
      <c r="F48" s="14">
        <v>2038</v>
      </c>
      <c r="G48" s="14" t="s">
        <v>87</v>
      </c>
      <c r="H48">
        <f t="shared" si="8"/>
        <v>2.87817224766019</v>
      </c>
      <c r="I48">
        <f t="shared" si="9"/>
        <v>9.33825901801656</v>
      </c>
      <c r="J48">
        <f t="shared" si="10"/>
        <v>0.957599678545716</v>
      </c>
      <c r="K48">
        <f t="shared" si="11"/>
        <v>2.99817944636429</v>
      </c>
      <c r="L48">
        <f t="shared" si="12"/>
        <v>6.84426912167026</v>
      </c>
      <c r="M48">
        <f t="shared" si="13"/>
        <v>46.7005588552916</v>
      </c>
      <c r="N48">
        <f t="shared" si="14"/>
        <v>1.61394091429086</v>
      </c>
      <c r="R48">
        <v>8.22334927902912</v>
      </c>
      <c r="S48">
        <v>26.6807400514759</v>
      </c>
      <c r="T48">
        <v>2.73599908155919</v>
      </c>
      <c r="U48">
        <v>8.56622698961226</v>
      </c>
      <c r="V48">
        <v>19.5550546333436</v>
      </c>
      <c r="W48">
        <v>133.430168157976</v>
      </c>
      <c r="X48">
        <v>4.61125975511674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</row>
    <row r="49" spans="4:37">
      <c r="D49" t="s">
        <v>16</v>
      </c>
      <c r="E49">
        <v>1</v>
      </c>
      <c r="F49" s="14">
        <v>2038</v>
      </c>
      <c r="G49" s="14" t="s">
        <v>81</v>
      </c>
      <c r="AE49">
        <v>0.35</v>
      </c>
      <c r="AF49">
        <v>0.35</v>
      </c>
      <c r="AG49">
        <v>0.35</v>
      </c>
      <c r="AH49">
        <v>0.35</v>
      </c>
      <c r="AI49">
        <v>0.35</v>
      </c>
      <c r="AJ49">
        <v>0.35</v>
      </c>
      <c r="AK49">
        <v>0.35</v>
      </c>
    </row>
    <row r="50" spans="4:37">
      <c r="D50" t="s">
        <v>16</v>
      </c>
      <c r="E50">
        <v>1</v>
      </c>
      <c r="F50" s="14">
        <v>2039</v>
      </c>
      <c r="G50" s="14" t="s">
        <v>87</v>
      </c>
      <c r="H50">
        <f t="shared" si="8"/>
        <v>3.26243218826494</v>
      </c>
      <c r="I50">
        <f t="shared" si="9"/>
        <v>9.35238437476602</v>
      </c>
      <c r="J50">
        <f t="shared" si="10"/>
        <v>0.927689179625631</v>
      </c>
      <c r="K50">
        <f t="shared" si="11"/>
        <v>3.26833324010079</v>
      </c>
      <c r="L50">
        <f t="shared" si="12"/>
        <v>7.05900203023757</v>
      </c>
      <c r="M50">
        <f t="shared" si="13"/>
        <v>52.3335080993522</v>
      </c>
      <c r="N50">
        <f t="shared" si="14"/>
        <v>2.30074840529158</v>
      </c>
      <c r="R50">
        <v>9.32123482361411</v>
      </c>
      <c r="S50">
        <v>26.7210982136172</v>
      </c>
      <c r="T50">
        <v>2.65054051321609</v>
      </c>
      <c r="U50">
        <v>9.33809497171654</v>
      </c>
      <c r="V50">
        <v>20.1685772292502</v>
      </c>
      <c r="W50">
        <v>149.524308855292</v>
      </c>
      <c r="X50">
        <v>6.57356687226166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</row>
    <row r="51" spans="4:37">
      <c r="D51" t="s">
        <v>16</v>
      </c>
      <c r="E51">
        <v>1</v>
      </c>
      <c r="F51" s="14">
        <v>2039</v>
      </c>
      <c r="G51" s="14" t="s">
        <v>81</v>
      </c>
      <c r="AE51">
        <v>0.35</v>
      </c>
      <c r="AF51">
        <v>0.35</v>
      </c>
      <c r="AG51">
        <v>0.35</v>
      </c>
      <c r="AH51">
        <v>0.35</v>
      </c>
      <c r="AI51">
        <v>0.35</v>
      </c>
      <c r="AJ51">
        <v>0.35</v>
      </c>
      <c r="AK51">
        <v>0.35</v>
      </c>
    </row>
    <row r="52" spans="4:37">
      <c r="D52" t="s">
        <v>16</v>
      </c>
      <c r="E52">
        <v>1</v>
      </c>
      <c r="F52" s="14">
        <v>2040</v>
      </c>
      <c r="G52" s="14" t="s">
        <v>87</v>
      </c>
      <c r="H52">
        <f t="shared" si="8"/>
        <v>3.05134875017999</v>
      </c>
      <c r="I52">
        <f t="shared" si="9"/>
        <v>9.0395320225378</v>
      </c>
      <c r="J52">
        <f t="shared" si="10"/>
        <v>0.862826015838735</v>
      </c>
      <c r="K52">
        <f t="shared" si="11"/>
        <v>3.7732503311735</v>
      </c>
      <c r="L52">
        <f t="shared" si="12"/>
        <v>7.01023582793376</v>
      </c>
      <c r="M52">
        <f t="shared" si="13"/>
        <v>60.6508146148306</v>
      </c>
      <c r="N52">
        <f t="shared" si="14"/>
        <v>2.28424825547156</v>
      </c>
      <c r="R52">
        <v>8.71813928622854</v>
      </c>
      <c r="S52">
        <v>25.827234350108</v>
      </c>
      <c r="T52">
        <v>2.46521718811067</v>
      </c>
      <c r="U52">
        <v>10.7807152319243</v>
      </c>
      <c r="V52">
        <v>20.0292452226679</v>
      </c>
      <c r="W52">
        <v>173.288041756659</v>
      </c>
      <c r="X52">
        <v>6.5264235870616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</row>
    <row r="53" spans="4:37">
      <c r="D53" t="s">
        <v>16</v>
      </c>
      <c r="E53">
        <v>1</v>
      </c>
      <c r="F53" s="14">
        <v>2040</v>
      </c>
      <c r="G53" s="14" t="s">
        <v>81</v>
      </c>
      <c r="AE53">
        <v>0.35</v>
      </c>
      <c r="AF53">
        <v>0.35</v>
      </c>
      <c r="AG53">
        <v>0.35</v>
      </c>
      <c r="AH53">
        <v>0.35</v>
      </c>
      <c r="AI53">
        <v>0.35</v>
      </c>
      <c r="AJ53">
        <v>0.35</v>
      </c>
      <c r="AK53">
        <v>0.35</v>
      </c>
    </row>
    <row r="54" spans="4:37">
      <c r="D54" t="s">
        <v>16</v>
      </c>
      <c r="E54">
        <v>1</v>
      </c>
      <c r="F54" s="14">
        <v>2041</v>
      </c>
      <c r="G54" s="14" t="s">
        <v>87</v>
      </c>
      <c r="H54">
        <f t="shared" si="8"/>
        <v>2.46848210943125</v>
      </c>
      <c r="I54">
        <f t="shared" si="9"/>
        <v>9.56372465429087</v>
      </c>
      <c r="J54">
        <f t="shared" si="10"/>
        <v>0.839514648308136</v>
      </c>
      <c r="K54">
        <f t="shared" si="11"/>
        <v>3.96683355291576</v>
      </c>
      <c r="L54">
        <f t="shared" si="12"/>
        <v>6.87887932685383</v>
      </c>
      <c r="M54">
        <f t="shared" si="13"/>
        <v>67.6006866450685</v>
      </c>
      <c r="N54">
        <f t="shared" si="14"/>
        <v>2.36324006360691</v>
      </c>
      <c r="R54">
        <v>7.05280602694643</v>
      </c>
      <c r="S54">
        <v>27.3249275836882</v>
      </c>
      <c r="T54">
        <v>2.39861328088039</v>
      </c>
      <c r="U54">
        <v>11.3338101511879</v>
      </c>
      <c r="V54">
        <v>19.6539409338681</v>
      </c>
      <c r="W54">
        <v>193.14481898591</v>
      </c>
      <c r="X54">
        <v>6.75211446744832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</row>
    <row r="55" spans="4:37">
      <c r="D55" t="s">
        <v>16</v>
      </c>
      <c r="E55">
        <v>1</v>
      </c>
      <c r="F55" s="14">
        <v>2041</v>
      </c>
      <c r="G55" s="14" t="s">
        <v>81</v>
      </c>
      <c r="AE55">
        <v>0.35</v>
      </c>
      <c r="AF55">
        <v>0.35</v>
      </c>
      <c r="AG55">
        <v>0.35</v>
      </c>
      <c r="AH55">
        <v>0.35</v>
      </c>
      <c r="AI55">
        <v>0.35</v>
      </c>
      <c r="AJ55">
        <v>0.35</v>
      </c>
      <c r="AK55">
        <v>0.35</v>
      </c>
    </row>
    <row r="56" spans="4:37">
      <c r="D56" t="s">
        <v>16</v>
      </c>
      <c r="E56">
        <v>1</v>
      </c>
      <c r="F56" s="14">
        <v>2042</v>
      </c>
      <c r="G56" s="14" t="s">
        <v>87</v>
      </c>
      <c r="H56">
        <f t="shared" si="8"/>
        <v>1.80163546364291</v>
      </c>
      <c r="I56">
        <f t="shared" si="9"/>
        <v>9.24103078416486</v>
      </c>
      <c r="J56">
        <f t="shared" si="10"/>
        <v>0.831366154787616</v>
      </c>
      <c r="K56">
        <f t="shared" si="11"/>
        <v>4.2615441648668</v>
      </c>
      <c r="L56">
        <f t="shared" si="12"/>
        <v>7.09588937005039</v>
      </c>
      <c r="M56">
        <f t="shared" si="13"/>
        <v>77.3545565874728</v>
      </c>
      <c r="N56">
        <f t="shared" si="14"/>
        <v>2.92643969262059</v>
      </c>
      <c r="R56">
        <v>5.1475298961226</v>
      </c>
      <c r="S56">
        <v>26.4029450976139</v>
      </c>
      <c r="T56">
        <v>2.37533187082176</v>
      </c>
      <c r="U56">
        <v>12.175840471048</v>
      </c>
      <c r="V56">
        <v>20.2739696287154</v>
      </c>
      <c r="W56">
        <v>221.013018821351</v>
      </c>
      <c r="X56">
        <v>8.36125626463026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</row>
    <row r="57" spans="4:37">
      <c r="D57" t="s">
        <v>16</v>
      </c>
      <c r="E57">
        <v>1</v>
      </c>
      <c r="F57" s="14">
        <v>2042</v>
      </c>
      <c r="G57" s="14" t="s">
        <v>81</v>
      </c>
      <c r="AE57">
        <v>0.35</v>
      </c>
      <c r="AF57">
        <v>0.35</v>
      </c>
      <c r="AG57">
        <v>0.35</v>
      </c>
      <c r="AH57">
        <v>0.35</v>
      </c>
      <c r="AI57">
        <v>0.35</v>
      </c>
      <c r="AJ57">
        <v>0.35</v>
      </c>
      <c r="AK57">
        <v>0.35</v>
      </c>
    </row>
    <row r="58" spans="4:37">
      <c r="D58" t="s">
        <v>16</v>
      </c>
      <c r="E58">
        <v>1</v>
      </c>
      <c r="F58" s="14">
        <v>2043</v>
      </c>
      <c r="G58" s="14" t="s">
        <v>87</v>
      </c>
      <c r="H58">
        <f t="shared" si="8"/>
        <v>1.29629415658747</v>
      </c>
      <c r="I58">
        <f t="shared" si="9"/>
        <v>8.76962985485601</v>
      </c>
      <c r="J58">
        <f t="shared" si="10"/>
        <v>0.807011923326133</v>
      </c>
      <c r="K58">
        <f t="shared" si="11"/>
        <v>4.58302965082791</v>
      </c>
      <c r="L58">
        <f t="shared" si="12"/>
        <v>6.9842994636429</v>
      </c>
      <c r="M58">
        <f t="shared" si="13"/>
        <v>80.2873962203022</v>
      </c>
      <c r="N58">
        <f t="shared" si="14"/>
        <v>2.87011576180706</v>
      </c>
      <c r="R58">
        <v>3.70369759024991</v>
      </c>
      <c r="S58">
        <v>25.0560852995886</v>
      </c>
      <c r="T58">
        <v>2.30574835236038</v>
      </c>
      <c r="U58">
        <v>13.0943704309369</v>
      </c>
      <c r="V58">
        <v>19.955141324694</v>
      </c>
      <c r="W58">
        <v>229.392560629435</v>
      </c>
      <c r="X58">
        <v>8.20033074802017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</row>
    <row r="59" spans="4:37">
      <c r="D59" t="s">
        <v>16</v>
      </c>
      <c r="E59">
        <v>1</v>
      </c>
      <c r="F59" s="14">
        <v>2043</v>
      </c>
      <c r="G59" s="14" t="s">
        <v>81</v>
      </c>
      <c r="AE59">
        <v>0.35</v>
      </c>
      <c r="AF59">
        <v>0.35</v>
      </c>
      <c r="AG59">
        <v>0.35</v>
      </c>
      <c r="AH59">
        <v>0.35</v>
      </c>
      <c r="AI59">
        <v>0.35</v>
      </c>
      <c r="AJ59">
        <v>0.35</v>
      </c>
      <c r="AK59">
        <v>0.35</v>
      </c>
    </row>
    <row r="60" spans="4:37">
      <c r="D60" t="s">
        <v>16</v>
      </c>
      <c r="E60">
        <v>1</v>
      </c>
      <c r="F60" s="14">
        <v>2044</v>
      </c>
      <c r="G60" s="14" t="s">
        <v>87</v>
      </c>
      <c r="H60">
        <f t="shared" si="8"/>
        <v>1.05965623578114</v>
      </c>
      <c r="I60">
        <f t="shared" si="9"/>
        <v>8.55813578760619</v>
      </c>
      <c r="J60">
        <f t="shared" si="10"/>
        <v>0.786333927285816</v>
      </c>
      <c r="K60">
        <f t="shared" si="11"/>
        <v>4.82192991360693</v>
      </c>
      <c r="L60">
        <f t="shared" si="12"/>
        <v>6.73117469402448</v>
      </c>
      <c r="M60">
        <f t="shared" si="13"/>
        <v>75.3695388048956</v>
      </c>
      <c r="N60">
        <f t="shared" si="14"/>
        <v>2.26957277886969</v>
      </c>
      <c r="R60">
        <v>3.02758924508897</v>
      </c>
      <c r="S60">
        <v>24.4518165360177</v>
      </c>
      <c r="T60">
        <v>2.24666836367376</v>
      </c>
      <c r="U60">
        <v>13.7769426103055</v>
      </c>
      <c r="V60">
        <v>19.2319276972128</v>
      </c>
      <c r="W60">
        <v>215.341539442559</v>
      </c>
      <c r="X60">
        <v>6.4844936539134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</row>
    <row r="61" spans="4:37">
      <c r="D61" t="s">
        <v>16</v>
      </c>
      <c r="E61">
        <v>1</v>
      </c>
      <c r="F61" s="14">
        <v>2044</v>
      </c>
      <c r="G61" s="14" t="s">
        <v>81</v>
      </c>
      <c r="AE61">
        <v>0.35</v>
      </c>
      <c r="AF61">
        <v>0.35</v>
      </c>
      <c r="AG61">
        <v>0.35</v>
      </c>
      <c r="AH61">
        <v>0.35</v>
      </c>
      <c r="AI61">
        <v>0.35</v>
      </c>
      <c r="AJ61">
        <v>0.35</v>
      </c>
      <c r="AK61">
        <v>0.35</v>
      </c>
    </row>
    <row r="62" spans="4:37">
      <c r="D62" t="s">
        <v>16</v>
      </c>
      <c r="E62">
        <v>1</v>
      </c>
      <c r="F62" s="14">
        <v>2045</v>
      </c>
      <c r="G62" s="14" t="s">
        <v>87</v>
      </c>
      <c r="H62">
        <f t="shared" si="8"/>
        <v>0.958844098632108</v>
      </c>
      <c r="I62">
        <f t="shared" si="9"/>
        <v>8.33627757175307</v>
      </c>
      <c r="J62">
        <f t="shared" si="10"/>
        <v>0.772614725341974</v>
      </c>
      <c r="K62">
        <f t="shared" si="11"/>
        <v>5.06435259179265</v>
      </c>
      <c r="L62">
        <f t="shared" si="12"/>
        <v>6.6979585925126</v>
      </c>
      <c r="M62">
        <f t="shared" si="13"/>
        <v>76.6505979841613</v>
      </c>
      <c r="N62">
        <f t="shared" si="14"/>
        <v>2.49780859841613</v>
      </c>
      <c r="R62">
        <v>2.73955456752031</v>
      </c>
      <c r="S62">
        <v>23.8179359192945</v>
      </c>
      <c r="T62">
        <v>2.20747064383421</v>
      </c>
      <c r="U62">
        <v>14.4695788336933</v>
      </c>
      <c r="V62">
        <v>19.137024550036</v>
      </c>
      <c r="W62">
        <v>219.001708526175</v>
      </c>
      <c r="X62">
        <v>7.13659599547466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</row>
    <row r="63" spans="4:37">
      <c r="D63" t="s">
        <v>16</v>
      </c>
      <c r="E63">
        <v>1</v>
      </c>
      <c r="F63" s="14">
        <v>2045</v>
      </c>
      <c r="G63" s="14" t="s">
        <v>81</v>
      </c>
      <c r="AE63">
        <v>0.35</v>
      </c>
      <c r="AF63">
        <v>0.35</v>
      </c>
      <c r="AG63">
        <v>0.35</v>
      </c>
      <c r="AH63">
        <v>0.35</v>
      </c>
      <c r="AI63">
        <v>0.35</v>
      </c>
      <c r="AJ63">
        <v>0.35</v>
      </c>
      <c r="AK63">
        <v>0.35</v>
      </c>
    </row>
    <row r="64" spans="4:37">
      <c r="D64" t="s">
        <v>16</v>
      </c>
      <c r="E64">
        <v>1</v>
      </c>
      <c r="F64" s="14">
        <v>2046</v>
      </c>
      <c r="G64" s="14" t="s">
        <v>87</v>
      </c>
      <c r="H64">
        <f t="shared" si="8"/>
        <v>0.81012948488121</v>
      </c>
      <c r="I64">
        <f t="shared" si="9"/>
        <v>8.99211040997839</v>
      </c>
      <c r="J64">
        <f t="shared" si="10"/>
        <v>0.768781208423326</v>
      </c>
      <c r="K64">
        <f t="shared" si="11"/>
        <v>5.24191095032398</v>
      </c>
      <c r="L64">
        <f t="shared" si="12"/>
        <v>6.86910162706981</v>
      </c>
      <c r="M64">
        <f t="shared" si="13"/>
        <v>77.7052286537076</v>
      </c>
      <c r="N64">
        <f t="shared" si="14"/>
        <v>2.41695146882649</v>
      </c>
      <c r="R64">
        <v>2.31465567108917</v>
      </c>
      <c r="S64">
        <v>25.6917440285097</v>
      </c>
      <c r="T64">
        <v>2.19651773835236</v>
      </c>
      <c r="U64">
        <v>14.9768884294971</v>
      </c>
      <c r="V64">
        <v>19.6260046487709</v>
      </c>
      <c r="W64">
        <v>222.014939010593</v>
      </c>
      <c r="X64">
        <v>6.90557562521854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</row>
    <row r="65" spans="4:37">
      <c r="D65" t="s">
        <v>16</v>
      </c>
      <c r="E65">
        <v>1</v>
      </c>
      <c r="F65" s="14">
        <v>2046</v>
      </c>
      <c r="G65" s="14" t="s">
        <v>81</v>
      </c>
      <c r="AE65">
        <v>0.35</v>
      </c>
      <c r="AF65">
        <v>0.35</v>
      </c>
      <c r="AG65">
        <v>0.35</v>
      </c>
      <c r="AH65">
        <v>0.35</v>
      </c>
      <c r="AI65">
        <v>0.35</v>
      </c>
      <c r="AJ65">
        <v>0.35</v>
      </c>
      <c r="AK65">
        <v>0.35</v>
      </c>
    </row>
    <row r="66" spans="4:37">
      <c r="D66" t="s">
        <v>16</v>
      </c>
      <c r="E66">
        <v>1</v>
      </c>
      <c r="F66" s="14">
        <v>2047</v>
      </c>
      <c r="G66" s="14" t="s">
        <v>87</v>
      </c>
      <c r="H66">
        <f t="shared" si="8"/>
        <v>0.73012004211663</v>
      </c>
      <c r="I66">
        <f t="shared" si="9"/>
        <v>9.46413911306335</v>
      </c>
      <c r="J66">
        <f t="shared" si="10"/>
        <v>0.761720920806335</v>
      </c>
      <c r="K66">
        <f t="shared" si="11"/>
        <v>5.4538005651548</v>
      </c>
      <c r="L66">
        <f t="shared" si="12"/>
        <v>7.00144380849532</v>
      </c>
      <c r="M66">
        <f t="shared" si="13"/>
        <v>77.9160740460763</v>
      </c>
      <c r="N66">
        <f t="shared" si="14"/>
        <v>2.35879990655148</v>
      </c>
      <c r="R66">
        <v>2.08605726319037</v>
      </c>
      <c r="S66">
        <v>27.0403974658953</v>
      </c>
      <c r="T66">
        <v>2.1763454880181</v>
      </c>
      <c r="U66">
        <v>15.5822873290137</v>
      </c>
      <c r="V66">
        <v>20.0041251671295</v>
      </c>
      <c r="W66">
        <v>222.617354417361</v>
      </c>
      <c r="X66">
        <v>6.7394283044328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</row>
    <row r="67" spans="4:37">
      <c r="D67" t="s">
        <v>16</v>
      </c>
      <c r="E67">
        <v>1</v>
      </c>
      <c r="F67" s="14">
        <v>2047</v>
      </c>
      <c r="G67" s="14" t="s">
        <v>81</v>
      </c>
      <c r="AE67">
        <v>0.35</v>
      </c>
      <c r="AF67">
        <v>0.35</v>
      </c>
      <c r="AG67">
        <v>0.35</v>
      </c>
      <c r="AH67">
        <v>0.35</v>
      </c>
      <c r="AI67">
        <v>0.35</v>
      </c>
      <c r="AJ67">
        <v>0.35</v>
      </c>
      <c r="AK67">
        <v>0.35</v>
      </c>
    </row>
    <row r="68" spans="4:37">
      <c r="D68" t="s">
        <v>16</v>
      </c>
      <c r="E68">
        <v>1</v>
      </c>
      <c r="F68" s="14">
        <v>2048</v>
      </c>
      <c r="G68" s="14" t="s">
        <v>87</v>
      </c>
      <c r="H68">
        <f t="shared" si="8"/>
        <v>1.10836873398128</v>
      </c>
      <c r="I68">
        <f t="shared" si="9"/>
        <v>9.64350844849532</v>
      </c>
      <c r="J68">
        <f t="shared" si="10"/>
        <v>0.759879653347731</v>
      </c>
      <c r="K68">
        <f t="shared" si="11"/>
        <v>5.67863893088551</v>
      </c>
      <c r="L68">
        <f t="shared" si="12"/>
        <v>7.19802435205185</v>
      </c>
      <c r="M68">
        <f t="shared" si="13"/>
        <v>78.2560977321812</v>
      </c>
      <c r="N68">
        <f t="shared" si="14"/>
        <v>2.31623958189345</v>
      </c>
      <c r="R68">
        <v>3.16676781137509</v>
      </c>
      <c r="S68">
        <v>27.5528812814152</v>
      </c>
      <c r="T68">
        <v>2.17108472385066</v>
      </c>
      <c r="U68">
        <v>16.2246826596729</v>
      </c>
      <c r="V68">
        <v>20.5657838630053</v>
      </c>
      <c r="W68">
        <v>223.588850663375</v>
      </c>
      <c r="X68">
        <v>6.61782737683843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</row>
    <row r="69" spans="4:37">
      <c r="D69" t="s">
        <v>16</v>
      </c>
      <c r="E69">
        <v>1</v>
      </c>
      <c r="F69" s="14">
        <v>2048</v>
      </c>
      <c r="G69" s="14" t="s">
        <v>81</v>
      </c>
      <c r="AE69">
        <v>0.35</v>
      </c>
      <c r="AF69">
        <v>0.35</v>
      </c>
      <c r="AG69">
        <v>0.35</v>
      </c>
      <c r="AH69">
        <v>0.35</v>
      </c>
      <c r="AI69">
        <v>0.35</v>
      </c>
      <c r="AJ69">
        <v>0.35</v>
      </c>
      <c r="AK69">
        <v>0.35</v>
      </c>
    </row>
    <row r="70" spans="4:37">
      <c r="D70" t="s">
        <v>16</v>
      </c>
      <c r="E70">
        <v>1</v>
      </c>
      <c r="F70" s="14">
        <v>2049</v>
      </c>
      <c r="G70" s="14" t="s">
        <v>87</v>
      </c>
      <c r="H70">
        <f t="shared" si="8"/>
        <v>2.0102906213103</v>
      </c>
      <c r="I70">
        <f t="shared" si="9"/>
        <v>9.73587556121309</v>
      </c>
      <c r="J70">
        <f t="shared" si="10"/>
        <v>0.759872582073433</v>
      </c>
      <c r="K70">
        <f t="shared" si="11"/>
        <v>6.15259483801294</v>
      </c>
      <c r="L70">
        <f t="shared" si="12"/>
        <v>7.26971803815695</v>
      </c>
      <c r="M70">
        <f t="shared" si="13"/>
        <v>78.7835474442044</v>
      </c>
      <c r="N70">
        <f t="shared" si="14"/>
        <v>2.28756701213103</v>
      </c>
      <c r="R70">
        <v>5.743687489458</v>
      </c>
      <c r="S70">
        <v>27.8167873177517</v>
      </c>
      <c r="T70">
        <v>2.17106452020981</v>
      </c>
      <c r="U70">
        <v>17.5788423943227</v>
      </c>
      <c r="V70">
        <v>20.7706229661627</v>
      </c>
      <c r="W70">
        <v>225.095849840584</v>
      </c>
      <c r="X70">
        <v>6.5359057489458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</row>
    <row r="71" spans="4:37">
      <c r="D71" t="s">
        <v>16</v>
      </c>
      <c r="E71">
        <v>1</v>
      </c>
      <c r="F71" s="14">
        <v>2049</v>
      </c>
      <c r="G71" s="14" t="s">
        <v>81</v>
      </c>
      <c r="AE71">
        <v>0.35</v>
      </c>
      <c r="AF71">
        <v>0.35</v>
      </c>
      <c r="AG71">
        <v>0.35</v>
      </c>
      <c r="AH71">
        <v>0.35</v>
      </c>
      <c r="AI71">
        <v>0.35</v>
      </c>
      <c r="AJ71">
        <v>0.35</v>
      </c>
      <c r="AK71">
        <v>0.35</v>
      </c>
    </row>
    <row r="72" spans="4:37">
      <c r="D72" t="s">
        <v>16</v>
      </c>
      <c r="E72">
        <v>1</v>
      </c>
      <c r="F72" s="14">
        <v>2050</v>
      </c>
      <c r="G72" s="14" t="s">
        <v>87</v>
      </c>
      <c r="H72">
        <f t="shared" si="8"/>
        <v>3.33987412742981</v>
      </c>
      <c r="I72">
        <f t="shared" si="9"/>
        <v>10.0001835006839</v>
      </c>
      <c r="J72">
        <f t="shared" si="10"/>
        <v>0.759450976601873</v>
      </c>
      <c r="K72">
        <f t="shared" si="11"/>
        <v>6.93618502879771</v>
      </c>
      <c r="L72">
        <f t="shared" si="12"/>
        <v>7.21911176025917</v>
      </c>
      <c r="M72">
        <f t="shared" si="13"/>
        <v>80.9485408927286</v>
      </c>
      <c r="N72">
        <f t="shared" si="14"/>
        <v>2.44770733761699</v>
      </c>
      <c r="R72">
        <v>9.54249750694231</v>
      </c>
      <c r="S72">
        <v>28.5719528590969</v>
      </c>
      <c r="T72">
        <v>2.16985993314821</v>
      </c>
      <c r="U72">
        <v>19.8176715108506</v>
      </c>
      <c r="V72">
        <v>20.6260336007405</v>
      </c>
      <c r="W72">
        <v>231.281545407796</v>
      </c>
      <c r="X72">
        <v>6.99344953604854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</row>
    <row r="73" spans="4:37">
      <c r="D73" t="s">
        <v>16</v>
      </c>
      <c r="E73">
        <v>1</v>
      </c>
      <c r="F73" s="14">
        <v>2050</v>
      </c>
      <c r="G73" s="14" t="s">
        <v>81</v>
      </c>
      <c r="AE73">
        <v>0.35</v>
      </c>
      <c r="AF73">
        <v>0.35</v>
      </c>
      <c r="AG73">
        <v>0.35</v>
      </c>
      <c r="AH73">
        <v>0.35</v>
      </c>
      <c r="AI73">
        <v>0.35</v>
      </c>
      <c r="AJ73">
        <v>0.35</v>
      </c>
      <c r="AK73">
        <v>0.35</v>
      </c>
    </row>
  </sheetData>
  <autoFilter xmlns:etc="http://www.wps.cn/officeDocument/2017/etCustomData" ref="H1:H73" etc:filterBottomFollowUsedRange="0">
    <extLst/>
  </autoFilter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tabSelected="1" topLeftCell="A86" workbookViewId="0">
      <selection activeCell="M102" sqref="M102"/>
    </sheetView>
  </sheetViews>
  <sheetFormatPr defaultColWidth="9" defaultRowHeight="14.5"/>
  <cols>
    <col min="11" max="11" width="12.8181818181818"/>
  </cols>
  <sheetData>
    <row r="1" spans="31:31">
      <c r="AE1" t="s">
        <v>88</v>
      </c>
    </row>
    <row r="2" spans="25:31">
      <c r="Y2" s="6" t="s">
        <v>89</v>
      </c>
      <c r="Z2" s="6" t="s">
        <v>90</v>
      </c>
      <c r="AA2" s="6" t="s">
        <v>91</v>
      </c>
      <c r="AB2" s="6" t="s">
        <v>92</v>
      </c>
      <c r="AC2" s="6">
        <v>2020</v>
      </c>
      <c r="AD2" s="6">
        <v>0</v>
      </c>
      <c r="AE2" s="6">
        <v>0</v>
      </c>
    </row>
    <row r="3" spans="25:31">
      <c r="Y3" s="6" t="s">
        <v>89</v>
      </c>
      <c r="Z3" s="6" t="s">
        <v>90</v>
      </c>
      <c r="AA3" s="6" t="s">
        <v>91</v>
      </c>
      <c r="AB3" s="6" t="s">
        <v>92</v>
      </c>
      <c r="AC3" s="6">
        <v>2021</v>
      </c>
      <c r="AD3" s="6">
        <v>0.000226</v>
      </c>
      <c r="AE3" s="6">
        <v>0.03016874</v>
      </c>
    </row>
    <row r="4" spans="1:31">
      <c r="A4" s="1" t="s">
        <v>0</v>
      </c>
      <c r="Y4" s="6" t="s">
        <v>89</v>
      </c>
      <c r="Z4" s="6" t="s">
        <v>90</v>
      </c>
      <c r="AA4" s="6" t="s">
        <v>91</v>
      </c>
      <c r="AB4" s="6" t="s">
        <v>92</v>
      </c>
      <c r="AC4" s="6">
        <v>2022</v>
      </c>
      <c r="AD4" s="6">
        <v>0.000357</v>
      </c>
      <c r="AE4" s="6">
        <v>0.04765593</v>
      </c>
    </row>
    <row r="5" spans="1:31">
      <c r="A5" t="s">
        <v>1</v>
      </c>
      <c r="Y5" s="6" t="s">
        <v>89</v>
      </c>
      <c r="Z5" s="6" t="s">
        <v>90</v>
      </c>
      <c r="AA5" s="6" t="s">
        <v>91</v>
      </c>
      <c r="AB5" s="6" t="s">
        <v>92</v>
      </c>
      <c r="AC5" s="6">
        <v>2023</v>
      </c>
      <c r="AD5" s="6">
        <v>0.000404</v>
      </c>
      <c r="AE5" s="6">
        <v>0.05392996</v>
      </c>
    </row>
    <row r="6" spans="25:31">
      <c r="Y6" s="6" t="s">
        <v>89</v>
      </c>
      <c r="Z6" s="6" t="s">
        <v>90</v>
      </c>
      <c r="AA6" s="6" t="s">
        <v>91</v>
      </c>
      <c r="AB6" s="6" t="s">
        <v>92</v>
      </c>
      <c r="AC6" s="6">
        <v>2024</v>
      </c>
      <c r="AD6" s="6">
        <v>0.002039</v>
      </c>
      <c r="AE6" s="6">
        <v>0.27218611</v>
      </c>
    </row>
    <row r="7" spans="25:31">
      <c r="Y7" s="6" t="s">
        <v>89</v>
      </c>
      <c r="Z7" s="6" t="s">
        <v>90</v>
      </c>
      <c r="AA7" s="6" t="s">
        <v>91</v>
      </c>
      <c r="AB7" s="6" t="s">
        <v>92</v>
      </c>
      <c r="AC7" s="6">
        <v>2025</v>
      </c>
      <c r="AD7" s="6">
        <v>0.004775</v>
      </c>
      <c r="AE7" s="6">
        <v>0.63741475</v>
      </c>
    </row>
    <row r="8" spans="25:31">
      <c r="Y8" s="6" t="s">
        <v>89</v>
      </c>
      <c r="Z8" s="6" t="s">
        <v>90</v>
      </c>
      <c r="AA8" s="6" t="s">
        <v>91</v>
      </c>
      <c r="AB8" s="6" t="s">
        <v>92</v>
      </c>
      <c r="AC8" s="6">
        <v>2026</v>
      </c>
      <c r="AD8" s="6">
        <v>0.007908</v>
      </c>
      <c r="AE8" s="6">
        <v>1.05563892</v>
      </c>
    </row>
    <row r="9" spans="9:31">
      <c r="I9" t="s">
        <v>2</v>
      </c>
      <c r="Y9" s="6" t="s">
        <v>89</v>
      </c>
      <c r="Z9" s="6" t="s">
        <v>90</v>
      </c>
      <c r="AA9" s="6" t="s">
        <v>91</v>
      </c>
      <c r="AB9" s="6" t="s">
        <v>92</v>
      </c>
      <c r="AC9" s="6">
        <v>2027</v>
      </c>
      <c r="AD9" s="6">
        <v>0.009232</v>
      </c>
      <c r="AE9" s="6">
        <v>1.23237968</v>
      </c>
    </row>
    <row r="10" spans="1:31">
      <c r="A10" t="s">
        <v>3</v>
      </c>
      <c r="B10" t="s">
        <v>4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H10" t="s">
        <v>10</v>
      </c>
      <c r="I10" t="s">
        <v>11</v>
      </c>
      <c r="J10" t="s">
        <v>47</v>
      </c>
      <c r="K10" t="s">
        <v>13</v>
      </c>
      <c r="Y10" s="6" t="s">
        <v>89</v>
      </c>
      <c r="Z10" s="6" t="s">
        <v>90</v>
      </c>
      <c r="AA10" s="6" t="s">
        <v>91</v>
      </c>
      <c r="AB10" s="6" t="s">
        <v>92</v>
      </c>
      <c r="AC10" s="6">
        <v>2028</v>
      </c>
      <c r="AD10" s="6">
        <v>0.009699</v>
      </c>
      <c r="AE10" s="6">
        <v>1.29471951</v>
      </c>
    </row>
    <row r="11" spans="1:31">
      <c r="A11" s="2" t="s">
        <v>93</v>
      </c>
      <c r="C11" s="3" t="s">
        <v>94</v>
      </c>
      <c r="G11" s="4"/>
      <c r="H11">
        <f>AC2</f>
        <v>2020</v>
      </c>
      <c r="I11" t="s">
        <v>16</v>
      </c>
      <c r="J11">
        <v>1</v>
      </c>
      <c r="K11">
        <f>AE2</f>
        <v>0</v>
      </c>
      <c r="Y11" s="6" t="s">
        <v>89</v>
      </c>
      <c r="Z11" s="6" t="s">
        <v>90</v>
      </c>
      <c r="AA11" s="6" t="s">
        <v>91</v>
      </c>
      <c r="AB11" s="6" t="s">
        <v>92</v>
      </c>
      <c r="AC11" s="6">
        <v>2029</v>
      </c>
      <c r="AD11" s="6">
        <v>0.010145</v>
      </c>
      <c r="AE11" s="6">
        <v>1.35425605</v>
      </c>
    </row>
    <row r="12" spans="3:31">
      <c r="C12" s="5" t="s">
        <v>94</v>
      </c>
      <c r="G12" s="4"/>
      <c r="H12">
        <f>AC3</f>
        <v>2021</v>
      </c>
      <c r="I12" t="s">
        <v>16</v>
      </c>
      <c r="J12">
        <f>J11</f>
        <v>1</v>
      </c>
      <c r="K12">
        <f>AE3</f>
        <v>0.03016874</v>
      </c>
      <c r="Y12" s="6" t="s">
        <v>89</v>
      </c>
      <c r="Z12" s="6" t="s">
        <v>90</v>
      </c>
      <c r="AA12" s="6" t="s">
        <v>91</v>
      </c>
      <c r="AB12" s="6" t="s">
        <v>92</v>
      </c>
      <c r="AC12" s="6">
        <v>2030</v>
      </c>
      <c r="AD12" s="6">
        <v>0.010217</v>
      </c>
      <c r="AE12" s="6">
        <v>1.36386733</v>
      </c>
    </row>
    <row r="13" spans="3:31">
      <c r="C13" s="5" t="s">
        <v>94</v>
      </c>
      <c r="G13" s="4"/>
      <c r="H13">
        <f t="shared" ref="H13:H76" si="0">AC4</f>
        <v>2022</v>
      </c>
      <c r="I13" t="s">
        <v>16</v>
      </c>
      <c r="J13">
        <f t="shared" ref="J13:J76" si="1">J12</f>
        <v>1</v>
      </c>
      <c r="K13">
        <f t="shared" ref="K13:K76" si="2">AE4</f>
        <v>0.04765593</v>
      </c>
      <c r="Y13" s="6" t="s">
        <v>89</v>
      </c>
      <c r="Z13" s="6" t="s">
        <v>90</v>
      </c>
      <c r="AA13" s="6" t="s">
        <v>91</v>
      </c>
      <c r="AB13" s="6" t="s">
        <v>92</v>
      </c>
      <c r="AC13" s="6">
        <v>2031</v>
      </c>
      <c r="AD13" s="6">
        <v>0.010182</v>
      </c>
      <c r="AE13" s="6">
        <v>1.35919518</v>
      </c>
    </row>
    <row r="14" spans="3:31">
      <c r="C14" s="5" t="s">
        <v>94</v>
      </c>
      <c r="G14" s="4"/>
      <c r="H14">
        <f t="shared" si="0"/>
        <v>2023</v>
      </c>
      <c r="I14" t="s">
        <v>16</v>
      </c>
      <c r="J14">
        <f t="shared" si="1"/>
        <v>1</v>
      </c>
      <c r="K14">
        <f t="shared" si="2"/>
        <v>0.05392996</v>
      </c>
      <c r="Y14" s="6" t="s">
        <v>89</v>
      </c>
      <c r="Z14" s="6" t="s">
        <v>90</v>
      </c>
      <c r="AA14" s="6" t="s">
        <v>91</v>
      </c>
      <c r="AB14" s="6" t="s">
        <v>92</v>
      </c>
      <c r="AC14" s="6">
        <v>2032</v>
      </c>
      <c r="AD14" s="6">
        <v>0.010176</v>
      </c>
      <c r="AE14" s="6">
        <v>1.35839424</v>
      </c>
    </row>
    <row r="15" spans="3:31">
      <c r="C15" s="5" t="s">
        <v>94</v>
      </c>
      <c r="G15" s="4"/>
      <c r="H15">
        <f t="shared" si="0"/>
        <v>2024</v>
      </c>
      <c r="I15" t="s">
        <v>16</v>
      </c>
      <c r="J15">
        <f t="shared" si="1"/>
        <v>1</v>
      </c>
      <c r="K15">
        <f t="shared" si="2"/>
        <v>0.27218611</v>
      </c>
      <c r="Y15" s="6" t="s">
        <v>89</v>
      </c>
      <c r="Z15" s="6" t="s">
        <v>90</v>
      </c>
      <c r="AA15" s="6" t="s">
        <v>91</v>
      </c>
      <c r="AB15" s="6" t="s">
        <v>92</v>
      </c>
      <c r="AC15" s="6">
        <v>2033</v>
      </c>
      <c r="AD15" s="6">
        <v>0.010766</v>
      </c>
      <c r="AE15" s="6">
        <v>1.43715334</v>
      </c>
    </row>
    <row r="16" spans="3:31">
      <c r="C16" s="5" t="s">
        <v>94</v>
      </c>
      <c r="G16" s="4"/>
      <c r="H16">
        <f t="shared" si="0"/>
        <v>2025</v>
      </c>
      <c r="I16" t="s">
        <v>16</v>
      </c>
      <c r="J16">
        <f t="shared" si="1"/>
        <v>1</v>
      </c>
      <c r="K16">
        <f t="shared" si="2"/>
        <v>0.63741475</v>
      </c>
      <c r="Y16" s="6" t="s">
        <v>89</v>
      </c>
      <c r="Z16" s="6" t="s">
        <v>90</v>
      </c>
      <c r="AA16" s="6" t="s">
        <v>91</v>
      </c>
      <c r="AB16" s="6" t="s">
        <v>92</v>
      </c>
      <c r="AC16" s="6">
        <v>2034</v>
      </c>
      <c r="AD16" s="6">
        <v>0.010757</v>
      </c>
      <c r="AE16" s="6">
        <v>1.43595193</v>
      </c>
    </row>
    <row r="17" spans="3:31">
      <c r="C17" s="5" t="s">
        <v>94</v>
      </c>
      <c r="G17" s="4"/>
      <c r="H17">
        <f t="shared" si="0"/>
        <v>2026</v>
      </c>
      <c r="I17" t="s">
        <v>16</v>
      </c>
      <c r="J17">
        <f t="shared" si="1"/>
        <v>1</v>
      </c>
      <c r="K17">
        <f t="shared" si="2"/>
        <v>1.05563892</v>
      </c>
      <c r="Y17" s="6" t="s">
        <v>89</v>
      </c>
      <c r="Z17" s="6" t="s">
        <v>90</v>
      </c>
      <c r="AA17" s="6" t="s">
        <v>91</v>
      </c>
      <c r="AB17" s="6" t="s">
        <v>92</v>
      </c>
      <c r="AC17" s="6">
        <v>2035</v>
      </c>
      <c r="AD17" s="6">
        <v>0.010755</v>
      </c>
      <c r="AE17" s="6">
        <v>1.43568495</v>
      </c>
    </row>
    <row r="18" spans="3:31">
      <c r="C18" s="5" t="s">
        <v>94</v>
      </c>
      <c r="G18" s="4"/>
      <c r="H18">
        <f t="shared" si="0"/>
        <v>2027</v>
      </c>
      <c r="I18" t="s">
        <v>16</v>
      </c>
      <c r="J18">
        <f t="shared" si="1"/>
        <v>1</v>
      </c>
      <c r="K18">
        <f t="shared" si="2"/>
        <v>1.23237968</v>
      </c>
      <c r="Y18" s="6" t="s">
        <v>89</v>
      </c>
      <c r="Z18" s="6" t="s">
        <v>90</v>
      </c>
      <c r="AA18" s="6" t="s">
        <v>91</v>
      </c>
      <c r="AB18" s="6" t="s">
        <v>92</v>
      </c>
      <c r="AC18" s="6">
        <v>2036</v>
      </c>
      <c r="AD18" s="6">
        <v>0.010758</v>
      </c>
      <c r="AE18" s="6">
        <v>1.43608542</v>
      </c>
    </row>
    <row r="19" spans="3:31">
      <c r="C19" s="5" t="s">
        <v>94</v>
      </c>
      <c r="G19" s="4"/>
      <c r="H19">
        <f t="shared" si="0"/>
        <v>2028</v>
      </c>
      <c r="I19" t="s">
        <v>16</v>
      </c>
      <c r="J19">
        <f t="shared" si="1"/>
        <v>1</v>
      </c>
      <c r="K19">
        <f t="shared" si="2"/>
        <v>1.29471951</v>
      </c>
      <c r="Y19" s="6" t="s">
        <v>89</v>
      </c>
      <c r="Z19" s="6" t="s">
        <v>90</v>
      </c>
      <c r="AA19" s="6" t="s">
        <v>91</v>
      </c>
      <c r="AB19" s="6" t="s">
        <v>92</v>
      </c>
      <c r="AC19" s="6">
        <v>2037</v>
      </c>
      <c r="AD19" s="6">
        <v>0.010767</v>
      </c>
      <c r="AE19" s="6">
        <v>1.43728683</v>
      </c>
    </row>
    <row r="20" spans="3:31">
      <c r="C20" s="5" t="s">
        <v>94</v>
      </c>
      <c r="G20" s="4"/>
      <c r="H20">
        <f t="shared" si="0"/>
        <v>2029</v>
      </c>
      <c r="I20" t="s">
        <v>16</v>
      </c>
      <c r="J20">
        <f t="shared" si="1"/>
        <v>1</v>
      </c>
      <c r="K20">
        <f t="shared" si="2"/>
        <v>1.35425605</v>
      </c>
      <c r="Y20" s="6" t="s">
        <v>89</v>
      </c>
      <c r="Z20" s="6" t="s">
        <v>90</v>
      </c>
      <c r="AA20" s="6" t="s">
        <v>91</v>
      </c>
      <c r="AB20" s="6" t="s">
        <v>92</v>
      </c>
      <c r="AC20" s="6">
        <v>2038</v>
      </c>
      <c r="AD20" s="6">
        <v>0.011265</v>
      </c>
      <c r="AE20" s="6">
        <v>1.50376485</v>
      </c>
    </row>
    <row r="21" spans="3:31">
      <c r="C21" s="5" t="s">
        <v>94</v>
      </c>
      <c r="G21" s="4"/>
      <c r="H21">
        <f t="shared" si="0"/>
        <v>2030</v>
      </c>
      <c r="I21" t="s">
        <v>16</v>
      </c>
      <c r="J21">
        <f t="shared" si="1"/>
        <v>1</v>
      </c>
      <c r="K21">
        <f t="shared" si="2"/>
        <v>1.36386733</v>
      </c>
      <c r="Y21" s="6" t="s">
        <v>89</v>
      </c>
      <c r="Z21" s="6" t="s">
        <v>90</v>
      </c>
      <c r="AA21" s="6" t="s">
        <v>91</v>
      </c>
      <c r="AB21" s="6" t="s">
        <v>92</v>
      </c>
      <c r="AC21" s="6">
        <v>2039</v>
      </c>
      <c r="AD21" s="6">
        <v>0.011242</v>
      </c>
      <c r="AE21" s="6">
        <v>1.50069458</v>
      </c>
    </row>
    <row r="22" spans="3:31">
      <c r="C22" s="5" t="s">
        <v>94</v>
      </c>
      <c r="G22" s="4"/>
      <c r="H22">
        <f t="shared" si="0"/>
        <v>2031</v>
      </c>
      <c r="I22" t="s">
        <v>16</v>
      </c>
      <c r="J22">
        <f t="shared" si="1"/>
        <v>1</v>
      </c>
      <c r="K22">
        <f t="shared" si="2"/>
        <v>1.35919518</v>
      </c>
      <c r="Y22" s="6" t="s">
        <v>89</v>
      </c>
      <c r="Z22" s="6" t="s">
        <v>90</v>
      </c>
      <c r="AA22" s="6" t="s">
        <v>91</v>
      </c>
      <c r="AB22" s="6" t="s">
        <v>92</v>
      </c>
      <c r="AC22" s="6">
        <v>2040</v>
      </c>
      <c r="AD22" s="6">
        <v>0.011233</v>
      </c>
      <c r="AE22" s="6">
        <v>1.49949317</v>
      </c>
    </row>
    <row r="23" spans="3:31">
      <c r="C23" s="5" t="s">
        <v>94</v>
      </c>
      <c r="G23" s="4"/>
      <c r="H23">
        <f t="shared" si="0"/>
        <v>2032</v>
      </c>
      <c r="I23" t="s">
        <v>16</v>
      </c>
      <c r="J23">
        <f t="shared" si="1"/>
        <v>1</v>
      </c>
      <c r="K23">
        <f t="shared" si="2"/>
        <v>1.35839424</v>
      </c>
      <c r="Y23" s="6" t="s">
        <v>89</v>
      </c>
      <c r="Z23" s="6" t="s">
        <v>90</v>
      </c>
      <c r="AA23" s="6" t="s">
        <v>91</v>
      </c>
      <c r="AB23" s="6" t="s">
        <v>92</v>
      </c>
      <c r="AC23" s="6">
        <v>2041</v>
      </c>
      <c r="AD23" s="6">
        <v>0.011261</v>
      </c>
      <c r="AE23" s="6">
        <v>1.50323089</v>
      </c>
    </row>
    <row r="24" spans="3:31">
      <c r="C24" s="5" t="s">
        <v>94</v>
      </c>
      <c r="G24" s="4"/>
      <c r="H24">
        <f t="shared" si="0"/>
        <v>2033</v>
      </c>
      <c r="I24" t="s">
        <v>16</v>
      </c>
      <c r="J24">
        <f t="shared" si="1"/>
        <v>1</v>
      </c>
      <c r="K24">
        <f t="shared" si="2"/>
        <v>1.43715334</v>
      </c>
      <c r="Y24" s="6" t="s">
        <v>89</v>
      </c>
      <c r="Z24" s="6" t="s">
        <v>90</v>
      </c>
      <c r="AA24" s="6" t="s">
        <v>91</v>
      </c>
      <c r="AB24" s="6" t="s">
        <v>92</v>
      </c>
      <c r="AC24" s="6">
        <v>2042</v>
      </c>
      <c r="AD24" s="6">
        <v>0.011312</v>
      </c>
      <c r="AE24" s="6">
        <v>1.51003888</v>
      </c>
    </row>
    <row r="25" spans="3:31">
      <c r="C25" s="5" t="s">
        <v>94</v>
      </c>
      <c r="G25" s="4"/>
      <c r="H25">
        <f t="shared" si="0"/>
        <v>2034</v>
      </c>
      <c r="I25" t="s">
        <v>16</v>
      </c>
      <c r="J25">
        <f t="shared" si="1"/>
        <v>1</v>
      </c>
      <c r="K25">
        <f t="shared" si="2"/>
        <v>1.43595193</v>
      </c>
      <c r="Y25" s="6" t="s">
        <v>89</v>
      </c>
      <c r="Z25" s="6" t="s">
        <v>90</v>
      </c>
      <c r="AA25" s="6" t="s">
        <v>91</v>
      </c>
      <c r="AB25" s="6" t="s">
        <v>92</v>
      </c>
      <c r="AC25" s="6">
        <v>2043</v>
      </c>
      <c r="AD25" s="6">
        <v>0.011371</v>
      </c>
      <c r="AE25" s="6">
        <v>1.51791479</v>
      </c>
    </row>
    <row r="26" spans="3:31">
      <c r="C26" s="5" t="s">
        <v>94</v>
      </c>
      <c r="G26" s="4"/>
      <c r="H26">
        <f t="shared" si="0"/>
        <v>2035</v>
      </c>
      <c r="I26" t="s">
        <v>16</v>
      </c>
      <c r="J26">
        <f t="shared" si="1"/>
        <v>1</v>
      </c>
      <c r="K26">
        <f t="shared" si="2"/>
        <v>1.43568495</v>
      </c>
      <c r="Y26" s="6" t="s">
        <v>89</v>
      </c>
      <c r="Z26" s="6" t="s">
        <v>90</v>
      </c>
      <c r="AA26" s="6" t="s">
        <v>91</v>
      </c>
      <c r="AB26" s="6" t="s">
        <v>92</v>
      </c>
      <c r="AC26" s="6">
        <v>2044</v>
      </c>
      <c r="AD26" s="6">
        <v>0.01143</v>
      </c>
      <c r="AE26" s="6">
        <v>1.5257907</v>
      </c>
    </row>
    <row r="27" spans="3:31">
      <c r="C27" s="5" t="s">
        <v>94</v>
      </c>
      <c r="G27" s="4"/>
      <c r="H27">
        <f t="shared" si="0"/>
        <v>2036</v>
      </c>
      <c r="I27" t="s">
        <v>16</v>
      </c>
      <c r="J27">
        <f t="shared" si="1"/>
        <v>1</v>
      </c>
      <c r="K27">
        <f t="shared" si="2"/>
        <v>1.43608542</v>
      </c>
      <c r="Y27" s="6" t="s">
        <v>89</v>
      </c>
      <c r="Z27" s="6" t="s">
        <v>90</v>
      </c>
      <c r="AA27" s="6" t="s">
        <v>91</v>
      </c>
      <c r="AB27" s="6" t="s">
        <v>92</v>
      </c>
      <c r="AC27" s="6">
        <v>2045</v>
      </c>
      <c r="AD27" s="6">
        <v>0.011487</v>
      </c>
      <c r="AE27" s="6">
        <v>1.53339963</v>
      </c>
    </row>
    <row r="28" spans="3:31">
      <c r="C28" s="5" t="s">
        <v>94</v>
      </c>
      <c r="G28" s="4"/>
      <c r="H28">
        <f t="shared" si="0"/>
        <v>2037</v>
      </c>
      <c r="I28" t="s">
        <v>16</v>
      </c>
      <c r="J28">
        <f t="shared" si="1"/>
        <v>1</v>
      </c>
      <c r="K28">
        <f t="shared" si="2"/>
        <v>1.43728683</v>
      </c>
      <c r="Y28" s="6" t="s">
        <v>89</v>
      </c>
      <c r="Z28" s="6" t="s">
        <v>90</v>
      </c>
      <c r="AA28" s="6" t="s">
        <v>91</v>
      </c>
      <c r="AB28" s="6" t="s">
        <v>92</v>
      </c>
      <c r="AC28" s="6">
        <v>2046</v>
      </c>
      <c r="AD28" s="6">
        <v>0.011548</v>
      </c>
      <c r="AE28" s="6">
        <v>1.54154252</v>
      </c>
    </row>
    <row r="29" spans="3:31">
      <c r="C29" s="5" t="s">
        <v>94</v>
      </c>
      <c r="G29" s="4"/>
      <c r="H29">
        <f t="shared" si="0"/>
        <v>2038</v>
      </c>
      <c r="I29" t="s">
        <v>16</v>
      </c>
      <c r="J29">
        <f t="shared" si="1"/>
        <v>1</v>
      </c>
      <c r="K29">
        <f t="shared" si="2"/>
        <v>1.50376485</v>
      </c>
      <c r="Y29" s="6" t="s">
        <v>89</v>
      </c>
      <c r="Z29" s="6" t="s">
        <v>90</v>
      </c>
      <c r="AA29" s="6" t="s">
        <v>91</v>
      </c>
      <c r="AB29" s="6" t="s">
        <v>92</v>
      </c>
      <c r="AC29" s="6">
        <v>2047</v>
      </c>
      <c r="AD29" s="6">
        <v>0.012045</v>
      </c>
      <c r="AE29" s="6">
        <v>1.60788705</v>
      </c>
    </row>
    <row r="30" spans="3:31">
      <c r="C30" s="5" t="s">
        <v>94</v>
      </c>
      <c r="G30" s="4"/>
      <c r="H30">
        <f t="shared" si="0"/>
        <v>2039</v>
      </c>
      <c r="I30" t="s">
        <v>16</v>
      </c>
      <c r="J30">
        <f t="shared" si="1"/>
        <v>1</v>
      </c>
      <c r="K30">
        <f t="shared" si="2"/>
        <v>1.50069458</v>
      </c>
      <c r="Y30" s="6" t="s">
        <v>89</v>
      </c>
      <c r="Z30" s="6" t="s">
        <v>90</v>
      </c>
      <c r="AA30" s="6" t="s">
        <v>91</v>
      </c>
      <c r="AB30" s="6" t="s">
        <v>92</v>
      </c>
      <c r="AC30" s="6">
        <v>2048</v>
      </c>
      <c r="AD30" s="6">
        <v>0.012098</v>
      </c>
      <c r="AE30" s="6">
        <v>1.61496202</v>
      </c>
    </row>
    <row r="31" spans="3:31">
      <c r="C31" s="5" t="s">
        <v>94</v>
      </c>
      <c r="G31" s="4"/>
      <c r="H31">
        <f t="shared" si="0"/>
        <v>2040</v>
      </c>
      <c r="I31" t="s">
        <v>16</v>
      </c>
      <c r="J31">
        <f t="shared" si="1"/>
        <v>1</v>
      </c>
      <c r="K31">
        <f>AE22*1.1</f>
        <v>1.649442487</v>
      </c>
      <c r="Y31" s="6" t="s">
        <v>89</v>
      </c>
      <c r="Z31" s="6" t="s">
        <v>90</v>
      </c>
      <c r="AA31" s="6" t="s">
        <v>91</v>
      </c>
      <c r="AB31" s="6" t="s">
        <v>92</v>
      </c>
      <c r="AC31" s="6">
        <v>2049</v>
      </c>
      <c r="AD31" s="6">
        <v>0.012155</v>
      </c>
      <c r="AE31" s="6">
        <v>1.62257095</v>
      </c>
    </row>
    <row r="32" spans="3:31">
      <c r="C32" s="5" t="s">
        <v>94</v>
      </c>
      <c r="G32" s="4"/>
      <c r="H32">
        <f t="shared" si="0"/>
        <v>2041</v>
      </c>
      <c r="I32" t="s">
        <v>16</v>
      </c>
      <c r="J32">
        <f t="shared" si="1"/>
        <v>1</v>
      </c>
      <c r="K32">
        <f t="shared" ref="K32:K41" si="3">AE23*1.1</f>
        <v>1.653553979</v>
      </c>
      <c r="Y32" s="6" t="s">
        <v>89</v>
      </c>
      <c r="Z32" s="6" t="s">
        <v>90</v>
      </c>
      <c r="AA32" s="6" t="s">
        <v>91</v>
      </c>
      <c r="AB32" s="6" t="s">
        <v>92</v>
      </c>
      <c r="AC32" s="6">
        <v>2050</v>
      </c>
      <c r="AD32" s="6">
        <v>0.012203</v>
      </c>
      <c r="AE32" s="6">
        <v>1.62897847</v>
      </c>
    </row>
    <row r="33" spans="3:31">
      <c r="C33" s="5" t="s">
        <v>94</v>
      </c>
      <c r="G33" s="4"/>
      <c r="H33">
        <f t="shared" si="0"/>
        <v>2042</v>
      </c>
      <c r="I33" t="s">
        <v>16</v>
      </c>
      <c r="J33">
        <f t="shared" si="1"/>
        <v>1</v>
      </c>
      <c r="K33">
        <f t="shared" si="3"/>
        <v>1.661042768</v>
      </c>
      <c r="Y33" s="6" t="s">
        <v>89</v>
      </c>
      <c r="Z33" s="6" t="s">
        <v>90</v>
      </c>
      <c r="AA33" s="6" t="s">
        <v>91</v>
      </c>
      <c r="AB33" s="6" t="s">
        <v>95</v>
      </c>
      <c r="AC33" s="6">
        <v>2050</v>
      </c>
      <c r="AD33" s="6">
        <v>1.853224</v>
      </c>
      <c r="AE33" s="6">
        <v>247.38687176</v>
      </c>
    </row>
    <row r="34" spans="3:31">
      <c r="C34" s="5" t="s">
        <v>94</v>
      </c>
      <c r="G34" s="4"/>
      <c r="H34">
        <f t="shared" si="0"/>
        <v>2043</v>
      </c>
      <c r="I34" t="s">
        <v>16</v>
      </c>
      <c r="J34">
        <f t="shared" si="1"/>
        <v>1</v>
      </c>
      <c r="K34">
        <f t="shared" si="3"/>
        <v>1.669706269</v>
      </c>
      <c r="Y34" s="6" t="s">
        <v>89</v>
      </c>
      <c r="Z34" s="6" t="s">
        <v>90</v>
      </c>
      <c r="AA34" s="6" t="s">
        <v>91</v>
      </c>
      <c r="AB34" s="6" t="s">
        <v>95</v>
      </c>
      <c r="AC34" s="6">
        <v>2049</v>
      </c>
      <c r="AD34" s="6">
        <v>1.766685</v>
      </c>
      <c r="AE34" s="6">
        <v>235.83478065</v>
      </c>
    </row>
    <row r="35" spans="3:31">
      <c r="C35" s="5" t="s">
        <v>94</v>
      </c>
      <c r="G35" s="4"/>
      <c r="H35">
        <f t="shared" si="0"/>
        <v>2044</v>
      </c>
      <c r="I35" t="s">
        <v>16</v>
      </c>
      <c r="J35">
        <f t="shared" si="1"/>
        <v>1</v>
      </c>
      <c r="K35">
        <f t="shared" si="3"/>
        <v>1.67836977</v>
      </c>
      <c r="Y35" s="6" t="s">
        <v>89</v>
      </c>
      <c r="Z35" s="6" t="s">
        <v>90</v>
      </c>
      <c r="AA35" s="6" t="s">
        <v>91</v>
      </c>
      <c r="AB35" s="6" t="s">
        <v>95</v>
      </c>
      <c r="AC35" s="6">
        <v>2048</v>
      </c>
      <c r="AD35" s="6">
        <v>1.729357</v>
      </c>
      <c r="AE35" s="6">
        <v>230.85186593</v>
      </c>
    </row>
    <row r="36" spans="3:31">
      <c r="C36" s="5" t="s">
        <v>94</v>
      </c>
      <c r="G36" s="4"/>
      <c r="H36">
        <f t="shared" si="0"/>
        <v>2045</v>
      </c>
      <c r="I36" t="s">
        <v>16</v>
      </c>
      <c r="J36">
        <f t="shared" si="1"/>
        <v>1</v>
      </c>
      <c r="K36">
        <f t="shared" si="3"/>
        <v>1.686739593</v>
      </c>
      <c r="Y36" s="6" t="s">
        <v>89</v>
      </c>
      <c r="Z36" s="6" t="s">
        <v>90</v>
      </c>
      <c r="AA36" s="6" t="s">
        <v>91</v>
      </c>
      <c r="AB36" s="6" t="s">
        <v>95</v>
      </c>
      <c r="AC36" s="6">
        <v>2047</v>
      </c>
      <c r="AD36" s="6">
        <v>1.698182</v>
      </c>
      <c r="AE36" s="6">
        <v>226.69031518</v>
      </c>
    </row>
    <row r="37" spans="3:31">
      <c r="C37" s="5" t="s">
        <v>94</v>
      </c>
      <c r="G37" s="4"/>
      <c r="H37">
        <f t="shared" si="0"/>
        <v>2046</v>
      </c>
      <c r="I37" t="s">
        <v>16</v>
      </c>
      <c r="J37">
        <f t="shared" si="1"/>
        <v>1</v>
      </c>
      <c r="K37">
        <f t="shared" si="3"/>
        <v>1.695696772</v>
      </c>
      <c r="Y37" s="6" t="s">
        <v>89</v>
      </c>
      <c r="Z37" s="6" t="s">
        <v>90</v>
      </c>
      <c r="AA37" s="6" t="s">
        <v>91</v>
      </c>
      <c r="AB37" s="6" t="s">
        <v>95</v>
      </c>
      <c r="AC37" s="6">
        <v>2046</v>
      </c>
      <c r="AD37" s="6">
        <v>1.660678</v>
      </c>
      <c r="AE37" s="6">
        <v>221.68390622</v>
      </c>
    </row>
    <row r="38" spans="3:31">
      <c r="C38" s="5" t="s">
        <v>94</v>
      </c>
      <c r="G38" s="4"/>
      <c r="H38">
        <f t="shared" si="0"/>
        <v>2047</v>
      </c>
      <c r="I38" t="s">
        <v>16</v>
      </c>
      <c r="J38">
        <f t="shared" si="1"/>
        <v>1</v>
      </c>
      <c r="K38">
        <f t="shared" si="3"/>
        <v>1.768675755</v>
      </c>
      <c r="Y38" s="6" t="s">
        <v>89</v>
      </c>
      <c r="Z38" s="6" t="s">
        <v>90</v>
      </c>
      <c r="AA38" s="6" t="s">
        <v>91</v>
      </c>
      <c r="AB38" s="6" t="s">
        <v>95</v>
      </c>
      <c r="AC38" s="6">
        <v>2045</v>
      </c>
      <c r="AD38" s="6">
        <v>1.623282</v>
      </c>
      <c r="AE38" s="6">
        <v>216.69191418</v>
      </c>
    </row>
    <row r="39" spans="3:31">
      <c r="C39" s="5" t="s">
        <v>94</v>
      </c>
      <c r="G39" s="4"/>
      <c r="H39">
        <f t="shared" si="0"/>
        <v>2048</v>
      </c>
      <c r="I39" t="s">
        <v>16</v>
      </c>
      <c r="J39">
        <f t="shared" si="1"/>
        <v>1</v>
      </c>
      <c r="K39">
        <f t="shared" si="3"/>
        <v>1.776458222</v>
      </c>
      <c r="Y39" s="6" t="s">
        <v>89</v>
      </c>
      <c r="Z39" s="6" t="s">
        <v>90</v>
      </c>
      <c r="AA39" s="6" t="s">
        <v>91</v>
      </c>
      <c r="AB39" s="6" t="s">
        <v>95</v>
      </c>
      <c r="AC39" s="6">
        <v>2044</v>
      </c>
      <c r="AD39" s="6">
        <v>1.585867</v>
      </c>
      <c r="AE39" s="6">
        <v>211.69738583</v>
      </c>
    </row>
    <row r="40" spans="3:31">
      <c r="C40" s="5" t="s">
        <v>94</v>
      </c>
      <c r="G40" s="4"/>
      <c r="H40">
        <f t="shared" si="0"/>
        <v>2049</v>
      </c>
      <c r="I40" t="s">
        <v>16</v>
      </c>
      <c r="J40">
        <f t="shared" si="1"/>
        <v>1</v>
      </c>
      <c r="K40">
        <f t="shared" si="3"/>
        <v>1.784828045</v>
      </c>
      <c r="Y40" s="6" t="s">
        <v>89</v>
      </c>
      <c r="Z40" s="6" t="s">
        <v>90</v>
      </c>
      <c r="AA40" s="6" t="s">
        <v>91</v>
      </c>
      <c r="AB40" s="6" t="s">
        <v>95</v>
      </c>
      <c r="AC40" s="6">
        <v>2043</v>
      </c>
      <c r="AD40" s="6">
        <v>1.554594</v>
      </c>
      <c r="AE40" s="6">
        <v>207.52275306</v>
      </c>
    </row>
    <row r="41" spans="3:31">
      <c r="C41" s="5" t="s">
        <v>94</v>
      </c>
      <c r="G41" s="4"/>
      <c r="H41">
        <f t="shared" si="0"/>
        <v>2050</v>
      </c>
      <c r="I41" t="s">
        <v>16</v>
      </c>
      <c r="J41">
        <f t="shared" si="1"/>
        <v>1</v>
      </c>
      <c r="K41">
        <f t="shared" si="3"/>
        <v>1.791876317</v>
      </c>
      <c r="Y41" s="6" t="s">
        <v>89</v>
      </c>
      <c r="Z41" s="6" t="s">
        <v>90</v>
      </c>
      <c r="AA41" s="6" t="s">
        <v>91</v>
      </c>
      <c r="AB41" s="6" t="s">
        <v>95</v>
      </c>
      <c r="AC41" s="6">
        <v>2042</v>
      </c>
      <c r="AD41" s="6">
        <v>1.517143</v>
      </c>
      <c r="AE41" s="6">
        <v>202.52341907</v>
      </c>
    </row>
    <row r="42" spans="3:31">
      <c r="C42" s="3" t="s">
        <v>96</v>
      </c>
      <c r="H42">
        <f t="shared" si="0"/>
        <v>2050</v>
      </c>
      <c r="I42" t="s">
        <v>16</v>
      </c>
      <c r="J42">
        <f t="shared" si="1"/>
        <v>1</v>
      </c>
      <c r="K42">
        <f t="shared" ref="K42:K52" si="4">AE33*1.1</f>
        <v>272.125558936</v>
      </c>
      <c r="Y42" s="6" t="s">
        <v>89</v>
      </c>
      <c r="Z42" s="6" t="s">
        <v>90</v>
      </c>
      <c r="AA42" s="6" t="s">
        <v>91</v>
      </c>
      <c r="AB42" s="6" t="s">
        <v>95</v>
      </c>
      <c r="AC42" s="6">
        <v>2041</v>
      </c>
      <c r="AD42" s="6">
        <v>1.479658</v>
      </c>
      <c r="AE42" s="6">
        <v>197.51954642</v>
      </c>
    </row>
    <row r="43" spans="3:31">
      <c r="C43" s="5" t="s">
        <v>96</v>
      </c>
      <c r="G43" s="4"/>
      <c r="H43">
        <f t="shared" si="0"/>
        <v>2049</v>
      </c>
      <c r="I43" t="s">
        <v>16</v>
      </c>
      <c r="J43">
        <f t="shared" si="1"/>
        <v>1</v>
      </c>
      <c r="K43">
        <f t="shared" si="4"/>
        <v>259.418258715</v>
      </c>
      <c r="Y43" s="6" t="s">
        <v>89</v>
      </c>
      <c r="Z43" s="6" t="s">
        <v>90</v>
      </c>
      <c r="AA43" s="6" t="s">
        <v>91</v>
      </c>
      <c r="AB43" s="6" t="s">
        <v>95</v>
      </c>
      <c r="AC43" s="6">
        <v>2040</v>
      </c>
      <c r="AD43" s="6">
        <v>1.448292</v>
      </c>
      <c r="AE43" s="6">
        <v>193.33249908</v>
      </c>
    </row>
    <row r="44" spans="3:31">
      <c r="C44" s="5" t="s">
        <v>96</v>
      </c>
      <c r="G44" s="4"/>
      <c r="H44">
        <f t="shared" si="0"/>
        <v>2048</v>
      </c>
      <c r="I44" t="s">
        <v>16</v>
      </c>
      <c r="J44">
        <f t="shared" si="1"/>
        <v>1</v>
      </c>
      <c r="K44">
        <f t="shared" si="4"/>
        <v>253.937052523</v>
      </c>
      <c r="Y44" s="6" t="s">
        <v>89</v>
      </c>
      <c r="Z44" s="6" t="s">
        <v>90</v>
      </c>
      <c r="AA44" s="6" t="s">
        <v>91</v>
      </c>
      <c r="AB44" s="6" t="s">
        <v>95</v>
      </c>
      <c r="AC44" s="6">
        <v>2039</v>
      </c>
      <c r="AD44" s="6">
        <v>1.410763</v>
      </c>
      <c r="AE44" s="6">
        <v>188.32275287</v>
      </c>
    </row>
    <row r="45" spans="3:31">
      <c r="C45" s="5" t="s">
        <v>96</v>
      </c>
      <c r="G45" s="4"/>
      <c r="H45">
        <f t="shared" si="0"/>
        <v>2047</v>
      </c>
      <c r="I45" t="s">
        <v>16</v>
      </c>
      <c r="J45">
        <f t="shared" si="1"/>
        <v>1</v>
      </c>
      <c r="K45">
        <f t="shared" si="4"/>
        <v>249.359346698</v>
      </c>
      <c r="Y45" s="6" t="s">
        <v>89</v>
      </c>
      <c r="Z45" s="6" t="s">
        <v>90</v>
      </c>
      <c r="AA45" s="6" t="s">
        <v>91</v>
      </c>
      <c r="AB45" s="6" t="s">
        <v>95</v>
      </c>
      <c r="AC45" s="6">
        <v>2038</v>
      </c>
      <c r="AD45" s="6">
        <v>1.342488</v>
      </c>
      <c r="AE45" s="6">
        <v>179.20872312</v>
      </c>
    </row>
    <row r="46" spans="3:31">
      <c r="C46" s="5" t="s">
        <v>96</v>
      </c>
      <c r="G46" s="4"/>
      <c r="H46">
        <f t="shared" si="0"/>
        <v>2046</v>
      </c>
      <c r="I46" t="s">
        <v>16</v>
      </c>
      <c r="J46">
        <f t="shared" si="1"/>
        <v>1</v>
      </c>
      <c r="K46">
        <f t="shared" si="4"/>
        <v>243.852296842</v>
      </c>
      <c r="Y46" s="6" t="s">
        <v>89</v>
      </c>
      <c r="Z46" s="6" t="s">
        <v>90</v>
      </c>
      <c r="AA46" s="6" t="s">
        <v>91</v>
      </c>
      <c r="AB46" s="6" t="s">
        <v>95</v>
      </c>
      <c r="AC46" s="6">
        <v>2037</v>
      </c>
      <c r="AD46" s="6">
        <v>1.267937</v>
      </c>
      <c r="AE46" s="6">
        <v>169.25691013</v>
      </c>
    </row>
    <row r="47" spans="3:31">
      <c r="C47" s="5" t="s">
        <v>96</v>
      </c>
      <c r="G47" s="4"/>
      <c r="H47">
        <f t="shared" si="0"/>
        <v>2045</v>
      </c>
      <c r="I47" t="s">
        <v>16</v>
      </c>
      <c r="J47">
        <f t="shared" si="1"/>
        <v>1</v>
      </c>
      <c r="K47">
        <f t="shared" si="4"/>
        <v>238.361105598</v>
      </c>
      <c r="Y47" s="6" t="s">
        <v>89</v>
      </c>
      <c r="Z47" s="6" t="s">
        <v>90</v>
      </c>
      <c r="AA47" s="6" t="s">
        <v>91</v>
      </c>
      <c r="AB47" s="6" t="s">
        <v>95</v>
      </c>
      <c r="AC47" s="6">
        <v>2036</v>
      </c>
      <c r="AD47" s="6">
        <v>1.199707</v>
      </c>
      <c r="AE47" s="6">
        <v>160.14888743</v>
      </c>
    </row>
    <row r="48" spans="3:31">
      <c r="C48" s="5" t="s">
        <v>96</v>
      </c>
      <c r="G48" s="4"/>
      <c r="H48">
        <f t="shared" si="0"/>
        <v>2044</v>
      </c>
      <c r="I48" t="s">
        <v>16</v>
      </c>
      <c r="J48">
        <f t="shared" si="1"/>
        <v>1</v>
      </c>
      <c r="K48">
        <f t="shared" si="4"/>
        <v>232.867124413</v>
      </c>
      <c r="Y48" s="6" t="s">
        <v>89</v>
      </c>
      <c r="Z48" s="6" t="s">
        <v>90</v>
      </c>
      <c r="AA48" s="6" t="s">
        <v>91</v>
      </c>
      <c r="AB48" s="6" t="s">
        <v>95</v>
      </c>
      <c r="AC48" s="6">
        <v>2035</v>
      </c>
      <c r="AD48" s="6">
        <v>1.125346</v>
      </c>
      <c r="AE48" s="6">
        <v>150.22243754</v>
      </c>
    </row>
    <row r="49" spans="3:31">
      <c r="C49" s="5" t="s">
        <v>96</v>
      </c>
      <c r="G49" s="4"/>
      <c r="H49">
        <f t="shared" si="0"/>
        <v>2043</v>
      </c>
      <c r="I49" t="s">
        <v>16</v>
      </c>
      <c r="J49">
        <f t="shared" si="1"/>
        <v>1</v>
      </c>
      <c r="K49">
        <f t="shared" si="4"/>
        <v>228.275028366</v>
      </c>
      <c r="Y49" s="6" t="s">
        <v>89</v>
      </c>
      <c r="Z49" s="6" t="s">
        <v>90</v>
      </c>
      <c r="AA49" s="6" t="s">
        <v>91</v>
      </c>
      <c r="AB49" s="6" t="s">
        <v>95</v>
      </c>
      <c r="AC49" s="6">
        <v>2034</v>
      </c>
      <c r="AD49" s="6">
        <v>1.057144</v>
      </c>
      <c r="AE49" s="6">
        <v>141.11815256</v>
      </c>
    </row>
    <row r="50" spans="3:31">
      <c r="C50" s="5" t="s">
        <v>96</v>
      </c>
      <c r="G50" s="4"/>
      <c r="H50">
        <f t="shared" si="0"/>
        <v>2042</v>
      </c>
      <c r="I50" t="s">
        <v>16</v>
      </c>
      <c r="J50">
        <f t="shared" si="1"/>
        <v>1</v>
      </c>
      <c r="K50">
        <f t="shared" si="4"/>
        <v>222.775760977</v>
      </c>
      <c r="Y50" s="6" t="s">
        <v>89</v>
      </c>
      <c r="Z50" s="6" t="s">
        <v>90</v>
      </c>
      <c r="AA50" s="6" t="s">
        <v>91</v>
      </c>
      <c r="AB50" s="6" t="s">
        <v>95</v>
      </c>
      <c r="AC50" s="6">
        <v>2033</v>
      </c>
      <c r="AD50" s="6">
        <v>0.986272</v>
      </c>
      <c r="AE50" s="6">
        <v>131.65744928</v>
      </c>
    </row>
    <row r="51" spans="3:31">
      <c r="C51" s="5" t="s">
        <v>96</v>
      </c>
      <c r="G51" s="4"/>
      <c r="H51">
        <f t="shared" si="0"/>
        <v>2041</v>
      </c>
      <c r="I51" t="s">
        <v>16</v>
      </c>
      <c r="J51">
        <f t="shared" si="1"/>
        <v>1</v>
      </c>
      <c r="K51">
        <f t="shared" si="4"/>
        <v>217.271501062</v>
      </c>
      <c r="Y51" s="6" t="s">
        <v>89</v>
      </c>
      <c r="Z51" s="6" t="s">
        <v>90</v>
      </c>
      <c r="AA51" s="6" t="s">
        <v>91</v>
      </c>
      <c r="AB51" s="6" t="s">
        <v>95</v>
      </c>
      <c r="AC51" s="6">
        <v>2032</v>
      </c>
      <c r="AD51" s="6">
        <v>0.908226</v>
      </c>
      <c r="AE51" s="6">
        <v>121.23908874</v>
      </c>
    </row>
    <row r="52" spans="3:31">
      <c r="C52" s="5" t="s">
        <v>96</v>
      </c>
      <c r="G52" s="4"/>
      <c r="H52">
        <f t="shared" si="0"/>
        <v>2040</v>
      </c>
      <c r="I52" t="s">
        <v>16</v>
      </c>
      <c r="J52">
        <f t="shared" si="1"/>
        <v>1</v>
      </c>
      <c r="K52">
        <f t="shared" si="4"/>
        <v>212.665748988</v>
      </c>
      <c r="Y52" s="6" t="s">
        <v>89</v>
      </c>
      <c r="Z52" s="6" t="s">
        <v>90</v>
      </c>
      <c r="AA52" s="6" t="s">
        <v>91</v>
      </c>
      <c r="AB52" s="6" t="s">
        <v>95</v>
      </c>
      <c r="AC52" s="6">
        <v>2031</v>
      </c>
      <c r="AD52" s="6">
        <v>0.832362</v>
      </c>
      <c r="AE52" s="6">
        <v>111.11200338</v>
      </c>
    </row>
    <row r="53" spans="3:31">
      <c r="C53" s="5" t="s">
        <v>96</v>
      </c>
      <c r="G53" s="4"/>
      <c r="H53">
        <f t="shared" si="0"/>
        <v>2039</v>
      </c>
      <c r="I53" t="s">
        <v>16</v>
      </c>
      <c r="J53">
        <f t="shared" si="1"/>
        <v>1</v>
      </c>
      <c r="K53">
        <f t="shared" si="2"/>
        <v>188.32275287</v>
      </c>
      <c r="Y53" s="6" t="s">
        <v>89</v>
      </c>
      <c r="Z53" s="6" t="s">
        <v>90</v>
      </c>
      <c r="AA53" s="6" t="s">
        <v>91</v>
      </c>
      <c r="AB53" s="6" t="s">
        <v>95</v>
      </c>
      <c r="AC53" s="6">
        <v>2030</v>
      </c>
      <c r="AD53" s="6">
        <v>0.745292</v>
      </c>
      <c r="AE53" s="6">
        <v>99.48902908</v>
      </c>
    </row>
    <row r="54" spans="3:31">
      <c r="C54" s="5" t="s">
        <v>96</v>
      </c>
      <c r="G54" s="4"/>
      <c r="H54">
        <f t="shared" si="0"/>
        <v>2038</v>
      </c>
      <c r="I54" t="s">
        <v>16</v>
      </c>
      <c r="J54">
        <f t="shared" si="1"/>
        <v>1</v>
      </c>
      <c r="K54">
        <f t="shared" si="2"/>
        <v>179.20872312</v>
      </c>
      <c r="Y54" s="6" t="s">
        <v>89</v>
      </c>
      <c r="Z54" s="6" t="s">
        <v>90</v>
      </c>
      <c r="AA54" s="6" t="s">
        <v>91</v>
      </c>
      <c r="AB54" s="6" t="s">
        <v>95</v>
      </c>
      <c r="AC54" s="6">
        <v>2029</v>
      </c>
      <c r="AD54" s="6">
        <v>0.650206</v>
      </c>
      <c r="AE54" s="6">
        <v>86.79599894</v>
      </c>
    </row>
    <row r="55" spans="3:31">
      <c r="C55" s="5" t="s">
        <v>96</v>
      </c>
      <c r="G55" s="4"/>
      <c r="H55">
        <f t="shared" si="0"/>
        <v>2037</v>
      </c>
      <c r="I55" t="s">
        <v>16</v>
      </c>
      <c r="J55">
        <f t="shared" si="1"/>
        <v>1</v>
      </c>
      <c r="K55">
        <f t="shared" si="2"/>
        <v>169.25691013</v>
      </c>
      <c r="Y55" s="6" t="s">
        <v>89</v>
      </c>
      <c r="Z55" s="6" t="s">
        <v>90</v>
      </c>
      <c r="AA55" s="6" t="s">
        <v>91</v>
      </c>
      <c r="AB55" s="6" t="s">
        <v>95</v>
      </c>
      <c r="AC55" s="6">
        <v>2028</v>
      </c>
      <c r="AD55" s="6">
        <v>0.005469</v>
      </c>
      <c r="AE55" s="6">
        <v>0.73005681</v>
      </c>
    </row>
    <row r="56" spans="3:31">
      <c r="C56" s="5" t="s">
        <v>96</v>
      </c>
      <c r="G56" s="4"/>
      <c r="H56">
        <f t="shared" si="0"/>
        <v>2036</v>
      </c>
      <c r="I56" t="s">
        <v>16</v>
      </c>
      <c r="J56">
        <f t="shared" si="1"/>
        <v>1</v>
      </c>
      <c r="K56">
        <f t="shared" si="2"/>
        <v>160.14888743</v>
      </c>
      <c r="Y56" s="6" t="s">
        <v>89</v>
      </c>
      <c r="Z56" s="6" t="s">
        <v>90</v>
      </c>
      <c r="AA56" s="6" t="s">
        <v>91</v>
      </c>
      <c r="AB56" s="6" t="s">
        <v>95</v>
      </c>
      <c r="AC56" s="6">
        <v>2027</v>
      </c>
      <c r="AD56" s="6">
        <v>0.00539</v>
      </c>
      <c r="AE56" s="6">
        <v>0.7195111</v>
      </c>
    </row>
    <row r="57" spans="3:31">
      <c r="C57" s="5" t="s">
        <v>96</v>
      </c>
      <c r="G57" s="4"/>
      <c r="H57">
        <f t="shared" si="0"/>
        <v>2035</v>
      </c>
      <c r="I57" t="s">
        <v>16</v>
      </c>
      <c r="J57">
        <f t="shared" si="1"/>
        <v>1</v>
      </c>
      <c r="K57">
        <f t="shared" si="2"/>
        <v>150.22243754</v>
      </c>
      <c r="Y57" s="6" t="s">
        <v>89</v>
      </c>
      <c r="Z57" s="6" t="s">
        <v>90</v>
      </c>
      <c r="AA57" s="6" t="s">
        <v>91</v>
      </c>
      <c r="AB57" s="6" t="s">
        <v>95</v>
      </c>
      <c r="AC57" s="6">
        <v>2026</v>
      </c>
      <c r="AD57" s="6">
        <v>0.005124</v>
      </c>
      <c r="AE57" s="6">
        <v>0.68400276</v>
      </c>
    </row>
    <row r="58" spans="3:31">
      <c r="C58" s="5" t="s">
        <v>96</v>
      </c>
      <c r="G58" s="4"/>
      <c r="H58">
        <f t="shared" si="0"/>
        <v>2034</v>
      </c>
      <c r="I58" t="s">
        <v>16</v>
      </c>
      <c r="J58">
        <f t="shared" si="1"/>
        <v>1</v>
      </c>
      <c r="K58">
        <f t="shared" si="2"/>
        <v>141.11815256</v>
      </c>
      <c r="Y58" s="6" t="s">
        <v>89</v>
      </c>
      <c r="Z58" s="6" t="s">
        <v>90</v>
      </c>
      <c r="AA58" s="6" t="s">
        <v>91</v>
      </c>
      <c r="AB58" s="6" t="s">
        <v>95</v>
      </c>
      <c r="AC58" s="6">
        <v>2025</v>
      </c>
      <c r="AD58" s="6">
        <v>0.001992</v>
      </c>
      <c r="AE58" s="6">
        <v>0.26591208</v>
      </c>
    </row>
    <row r="59" spans="3:31">
      <c r="C59" s="5" t="s">
        <v>96</v>
      </c>
      <c r="G59" s="4"/>
      <c r="H59">
        <f t="shared" si="0"/>
        <v>2033</v>
      </c>
      <c r="I59" t="s">
        <v>16</v>
      </c>
      <c r="J59">
        <f t="shared" si="1"/>
        <v>1</v>
      </c>
      <c r="K59">
        <f t="shared" si="2"/>
        <v>131.65744928</v>
      </c>
      <c r="Y59" s="6" t="s">
        <v>89</v>
      </c>
      <c r="Z59" s="6" t="s">
        <v>90</v>
      </c>
      <c r="AA59" s="6" t="s">
        <v>91</v>
      </c>
      <c r="AB59" s="6" t="s">
        <v>95</v>
      </c>
      <c r="AC59" s="6">
        <v>2024</v>
      </c>
      <c r="AD59" s="6">
        <v>0.001268</v>
      </c>
      <c r="AE59" s="6">
        <v>0.16926532</v>
      </c>
    </row>
    <row r="60" spans="3:31">
      <c r="C60" s="5" t="s">
        <v>96</v>
      </c>
      <c r="G60" s="4"/>
      <c r="H60">
        <f t="shared" si="0"/>
        <v>2032</v>
      </c>
      <c r="I60" t="s">
        <v>16</v>
      </c>
      <c r="J60">
        <f t="shared" si="1"/>
        <v>1</v>
      </c>
      <c r="K60">
        <f t="shared" si="2"/>
        <v>121.23908874</v>
      </c>
      <c r="Y60" s="6" t="s">
        <v>89</v>
      </c>
      <c r="Z60" s="6" t="s">
        <v>90</v>
      </c>
      <c r="AA60" s="6" t="s">
        <v>91</v>
      </c>
      <c r="AB60" s="6" t="s">
        <v>95</v>
      </c>
      <c r="AC60" s="6">
        <v>2023</v>
      </c>
      <c r="AD60" s="6">
        <v>0.000777</v>
      </c>
      <c r="AE60" s="6">
        <v>0.10372173</v>
      </c>
    </row>
    <row r="61" spans="3:31">
      <c r="C61" s="5" t="s">
        <v>96</v>
      </c>
      <c r="G61" s="4"/>
      <c r="H61">
        <f t="shared" si="0"/>
        <v>2031</v>
      </c>
      <c r="I61" t="s">
        <v>16</v>
      </c>
      <c r="J61">
        <f t="shared" si="1"/>
        <v>1</v>
      </c>
      <c r="K61">
        <f t="shared" si="2"/>
        <v>111.11200338</v>
      </c>
      <c r="Y61" s="6" t="s">
        <v>89</v>
      </c>
      <c r="Z61" s="6" t="s">
        <v>90</v>
      </c>
      <c r="AA61" s="6" t="s">
        <v>91</v>
      </c>
      <c r="AB61" s="6" t="s">
        <v>95</v>
      </c>
      <c r="AC61" s="6">
        <v>2022</v>
      </c>
      <c r="AD61" s="6">
        <v>0.000694</v>
      </c>
      <c r="AE61" s="6">
        <v>0.09264206</v>
      </c>
    </row>
    <row r="62" spans="3:31">
      <c r="C62" s="5" t="s">
        <v>96</v>
      </c>
      <c r="G62" s="4"/>
      <c r="H62">
        <f t="shared" si="0"/>
        <v>2030</v>
      </c>
      <c r="I62" t="s">
        <v>16</v>
      </c>
      <c r="J62">
        <f t="shared" si="1"/>
        <v>1</v>
      </c>
      <c r="K62">
        <f t="shared" si="2"/>
        <v>99.48902908</v>
      </c>
      <c r="Y62" s="6" t="s">
        <v>89</v>
      </c>
      <c r="Z62" s="6" t="s">
        <v>90</v>
      </c>
      <c r="AA62" s="6" t="s">
        <v>91</v>
      </c>
      <c r="AB62" s="6" t="s">
        <v>95</v>
      </c>
      <c r="AC62" s="6">
        <v>2021</v>
      </c>
      <c r="AD62" s="6">
        <v>0.000531</v>
      </c>
      <c r="AE62" s="6">
        <v>0.07088319</v>
      </c>
    </row>
    <row r="63" spans="3:31">
      <c r="C63" s="5" t="s">
        <v>96</v>
      </c>
      <c r="G63" s="4"/>
      <c r="H63">
        <f t="shared" si="0"/>
        <v>2029</v>
      </c>
      <c r="I63" t="s">
        <v>16</v>
      </c>
      <c r="J63">
        <f t="shared" si="1"/>
        <v>1</v>
      </c>
      <c r="K63">
        <f t="shared" si="2"/>
        <v>86.79599894</v>
      </c>
      <c r="Y63" s="6" t="s">
        <v>89</v>
      </c>
      <c r="Z63" s="6" t="s">
        <v>90</v>
      </c>
      <c r="AA63" s="6" t="s">
        <v>91</v>
      </c>
      <c r="AB63" s="6" t="s">
        <v>95</v>
      </c>
      <c r="AC63" s="6">
        <v>2020</v>
      </c>
      <c r="AD63" s="6">
        <v>0</v>
      </c>
      <c r="AE63" s="6">
        <v>0</v>
      </c>
    </row>
    <row r="64" spans="3:31">
      <c r="C64" s="5" t="s">
        <v>96</v>
      </c>
      <c r="G64" s="4"/>
      <c r="H64">
        <f t="shared" si="0"/>
        <v>2028</v>
      </c>
      <c r="I64" t="s">
        <v>16</v>
      </c>
      <c r="J64">
        <f t="shared" si="1"/>
        <v>1</v>
      </c>
      <c r="K64">
        <f t="shared" si="2"/>
        <v>0.73005681</v>
      </c>
      <c r="Y64" s="6" t="s">
        <v>89</v>
      </c>
      <c r="Z64" s="6" t="s">
        <v>90</v>
      </c>
      <c r="AA64" s="6" t="s">
        <v>91</v>
      </c>
      <c r="AB64" s="6" t="s">
        <v>97</v>
      </c>
      <c r="AC64" s="6">
        <v>2020</v>
      </c>
      <c r="AD64" s="6">
        <v>0</v>
      </c>
      <c r="AE64" s="6">
        <v>0</v>
      </c>
    </row>
    <row r="65" spans="3:31">
      <c r="C65" s="5" t="s">
        <v>96</v>
      </c>
      <c r="G65" s="4"/>
      <c r="H65">
        <f t="shared" si="0"/>
        <v>2027</v>
      </c>
      <c r="I65" t="s">
        <v>16</v>
      </c>
      <c r="J65">
        <f t="shared" si="1"/>
        <v>1</v>
      </c>
      <c r="K65">
        <f t="shared" si="2"/>
        <v>0.7195111</v>
      </c>
      <c r="Y65" s="6" t="s">
        <v>89</v>
      </c>
      <c r="Z65" s="6" t="s">
        <v>90</v>
      </c>
      <c r="AA65" s="6" t="s">
        <v>91</v>
      </c>
      <c r="AB65" s="6" t="s">
        <v>97</v>
      </c>
      <c r="AC65" s="6">
        <v>2021</v>
      </c>
      <c r="AD65" s="6">
        <v>0.000929</v>
      </c>
      <c r="AE65" s="6">
        <v>0.12401221</v>
      </c>
    </row>
    <row r="66" spans="3:31">
      <c r="C66" s="5" t="s">
        <v>96</v>
      </c>
      <c r="G66" s="4"/>
      <c r="H66">
        <f t="shared" si="0"/>
        <v>2026</v>
      </c>
      <c r="I66" t="s">
        <v>16</v>
      </c>
      <c r="J66">
        <f t="shared" si="1"/>
        <v>1</v>
      </c>
      <c r="K66">
        <f t="shared" si="2"/>
        <v>0.68400276</v>
      </c>
      <c r="Y66" s="6" t="s">
        <v>89</v>
      </c>
      <c r="Z66" s="6" t="s">
        <v>90</v>
      </c>
      <c r="AA66" s="6" t="s">
        <v>91</v>
      </c>
      <c r="AB66" s="6" t="s">
        <v>97</v>
      </c>
      <c r="AC66" s="6">
        <v>2022</v>
      </c>
      <c r="AD66" s="6">
        <v>0.001376</v>
      </c>
      <c r="AE66" s="6">
        <v>0.18368224</v>
      </c>
    </row>
    <row r="67" spans="3:31">
      <c r="C67" s="5" t="s">
        <v>96</v>
      </c>
      <c r="G67" s="4"/>
      <c r="H67">
        <f t="shared" si="0"/>
        <v>2025</v>
      </c>
      <c r="I67" t="s">
        <v>16</v>
      </c>
      <c r="J67">
        <f t="shared" si="1"/>
        <v>1</v>
      </c>
      <c r="K67">
        <f t="shared" si="2"/>
        <v>0.26591208</v>
      </c>
      <c r="Y67" s="6" t="s">
        <v>89</v>
      </c>
      <c r="Z67" s="6" t="s">
        <v>90</v>
      </c>
      <c r="AA67" s="6" t="s">
        <v>91</v>
      </c>
      <c r="AB67" s="6" t="s">
        <v>97</v>
      </c>
      <c r="AC67" s="6">
        <v>2023</v>
      </c>
      <c r="AD67" s="6">
        <v>0.001603</v>
      </c>
      <c r="AE67" s="6">
        <v>0.21398447</v>
      </c>
    </row>
    <row r="68" spans="3:31">
      <c r="C68" s="5" t="s">
        <v>96</v>
      </c>
      <c r="G68" s="4"/>
      <c r="H68">
        <f t="shared" si="0"/>
        <v>2024</v>
      </c>
      <c r="I68" t="s">
        <v>16</v>
      </c>
      <c r="J68">
        <f t="shared" si="1"/>
        <v>1</v>
      </c>
      <c r="K68">
        <f t="shared" si="2"/>
        <v>0.16926532</v>
      </c>
      <c r="Y68" s="6" t="s">
        <v>89</v>
      </c>
      <c r="Z68" s="6" t="s">
        <v>90</v>
      </c>
      <c r="AA68" s="6" t="s">
        <v>91</v>
      </c>
      <c r="AB68" s="6" t="s">
        <v>97</v>
      </c>
      <c r="AC68" s="6">
        <v>2024</v>
      </c>
      <c r="AD68" s="6">
        <v>0.096519</v>
      </c>
      <c r="AE68" s="6">
        <v>12.88432131</v>
      </c>
    </row>
    <row r="69" spans="3:31">
      <c r="C69" s="5" t="s">
        <v>96</v>
      </c>
      <c r="G69" s="4"/>
      <c r="H69">
        <f t="shared" si="0"/>
        <v>2023</v>
      </c>
      <c r="I69" t="s">
        <v>16</v>
      </c>
      <c r="J69">
        <f t="shared" si="1"/>
        <v>1</v>
      </c>
      <c r="K69">
        <f t="shared" si="2"/>
        <v>0.10372173</v>
      </c>
      <c r="Y69" s="6" t="s">
        <v>89</v>
      </c>
      <c r="Z69" s="6" t="s">
        <v>90</v>
      </c>
      <c r="AA69" s="6" t="s">
        <v>91</v>
      </c>
      <c r="AB69" s="6" t="s">
        <v>97</v>
      </c>
      <c r="AC69" s="6">
        <v>2025</v>
      </c>
      <c r="AD69" s="6">
        <v>0.27394</v>
      </c>
      <c r="AE69" s="6">
        <v>36.5682506</v>
      </c>
    </row>
    <row r="70" spans="3:31">
      <c r="C70" s="5" t="s">
        <v>96</v>
      </c>
      <c r="G70" s="4"/>
      <c r="H70">
        <f t="shared" si="0"/>
        <v>2022</v>
      </c>
      <c r="I70" t="s">
        <v>16</v>
      </c>
      <c r="J70">
        <f t="shared" si="1"/>
        <v>1</v>
      </c>
      <c r="K70">
        <f t="shared" si="2"/>
        <v>0.09264206</v>
      </c>
      <c r="Y70" s="6" t="s">
        <v>89</v>
      </c>
      <c r="Z70" s="6" t="s">
        <v>90</v>
      </c>
      <c r="AA70" s="6" t="s">
        <v>91</v>
      </c>
      <c r="AB70" s="6" t="s">
        <v>97</v>
      </c>
      <c r="AC70" s="6">
        <v>2026</v>
      </c>
      <c r="AD70" s="6">
        <v>0.458409</v>
      </c>
      <c r="AE70" s="6">
        <v>61.19301741</v>
      </c>
    </row>
    <row r="71" spans="3:31">
      <c r="C71" s="5" t="s">
        <v>96</v>
      </c>
      <c r="G71" s="4"/>
      <c r="H71">
        <f t="shared" si="0"/>
        <v>2021</v>
      </c>
      <c r="I71" t="s">
        <v>16</v>
      </c>
      <c r="J71">
        <f t="shared" si="1"/>
        <v>1</v>
      </c>
      <c r="K71">
        <f t="shared" si="2"/>
        <v>0.07088319</v>
      </c>
      <c r="Y71" s="6" t="s">
        <v>89</v>
      </c>
      <c r="Z71" s="6" t="s">
        <v>90</v>
      </c>
      <c r="AA71" s="6" t="s">
        <v>91</v>
      </c>
      <c r="AB71" s="6" t="s">
        <v>97</v>
      </c>
      <c r="AC71" s="6">
        <v>2027</v>
      </c>
      <c r="AD71" s="6">
        <v>0.564149</v>
      </c>
      <c r="AE71" s="6">
        <v>75.30825001</v>
      </c>
    </row>
    <row r="72" spans="3:31">
      <c r="C72" s="5" t="s">
        <v>96</v>
      </c>
      <c r="G72" s="4"/>
      <c r="H72">
        <f t="shared" si="0"/>
        <v>2020</v>
      </c>
      <c r="I72" t="s">
        <v>16</v>
      </c>
      <c r="J72">
        <f t="shared" si="1"/>
        <v>1</v>
      </c>
      <c r="K72">
        <f t="shared" si="2"/>
        <v>0</v>
      </c>
      <c r="Y72" s="6" t="s">
        <v>89</v>
      </c>
      <c r="Z72" s="6" t="s">
        <v>90</v>
      </c>
      <c r="AA72" s="6" t="s">
        <v>91</v>
      </c>
      <c r="AB72" s="6" t="s">
        <v>97</v>
      </c>
      <c r="AC72" s="6">
        <v>2028</v>
      </c>
      <c r="AD72" s="6">
        <v>0.628171</v>
      </c>
      <c r="AE72" s="6">
        <v>83.85454679</v>
      </c>
    </row>
    <row r="73" spans="3:31">
      <c r="C73" s="3" t="s">
        <v>98</v>
      </c>
      <c r="G73" s="4"/>
      <c r="H73">
        <f t="shared" si="0"/>
        <v>2020</v>
      </c>
      <c r="I73" t="s">
        <v>16</v>
      </c>
      <c r="J73">
        <f t="shared" si="1"/>
        <v>1</v>
      </c>
      <c r="K73">
        <f t="shared" si="2"/>
        <v>0</v>
      </c>
      <c r="Y73" s="6" t="s">
        <v>89</v>
      </c>
      <c r="Z73" s="6" t="s">
        <v>90</v>
      </c>
      <c r="AA73" s="6" t="s">
        <v>91</v>
      </c>
      <c r="AB73" s="6" t="s">
        <v>97</v>
      </c>
      <c r="AC73" s="6">
        <v>2029</v>
      </c>
      <c r="AD73" s="6">
        <v>0.736593</v>
      </c>
      <c r="AE73" s="6">
        <v>98.32779957</v>
      </c>
    </row>
    <row r="74" spans="3:31">
      <c r="C74" s="5" t="s">
        <v>98</v>
      </c>
      <c r="G74" s="4"/>
      <c r="H74">
        <f t="shared" si="0"/>
        <v>2021</v>
      </c>
      <c r="I74" t="s">
        <v>16</v>
      </c>
      <c r="J74">
        <f t="shared" si="1"/>
        <v>1</v>
      </c>
      <c r="K74">
        <f t="shared" si="2"/>
        <v>0.12401221</v>
      </c>
      <c r="Y74" s="6" t="s">
        <v>89</v>
      </c>
      <c r="Z74" s="6" t="s">
        <v>90</v>
      </c>
      <c r="AA74" s="6" t="s">
        <v>91</v>
      </c>
      <c r="AB74" s="6" t="s">
        <v>97</v>
      </c>
      <c r="AC74" s="6">
        <v>2030</v>
      </c>
      <c r="AD74" s="6">
        <v>0.802578</v>
      </c>
      <c r="AE74" s="6">
        <v>107.13613722</v>
      </c>
    </row>
    <row r="75" spans="3:31">
      <c r="C75" s="5" t="s">
        <v>98</v>
      </c>
      <c r="G75" s="4"/>
      <c r="H75">
        <f t="shared" si="0"/>
        <v>2022</v>
      </c>
      <c r="I75" t="s">
        <v>16</v>
      </c>
      <c r="J75">
        <f t="shared" si="1"/>
        <v>1</v>
      </c>
      <c r="K75">
        <f t="shared" si="2"/>
        <v>0.18368224</v>
      </c>
      <c r="Y75" s="6" t="s">
        <v>89</v>
      </c>
      <c r="Z75" s="6" t="s">
        <v>90</v>
      </c>
      <c r="AA75" s="6" t="s">
        <v>91</v>
      </c>
      <c r="AB75" s="6" t="s">
        <v>97</v>
      </c>
      <c r="AC75" s="6">
        <v>2031</v>
      </c>
      <c r="AD75" s="6">
        <v>0.858106</v>
      </c>
      <c r="AE75" s="6">
        <v>114.54856994</v>
      </c>
    </row>
    <row r="76" spans="3:31">
      <c r="C76" s="5" t="s">
        <v>98</v>
      </c>
      <c r="G76" s="4"/>
      <c r="H76">
        <f t="shared" si="0"/>
        <v>2023</v>
      </c>
      <c r="I76" t="s">
        <v>16</v>
      </c>
      <c r="J76">
        <f t="shared" si="1"/>
        <v>1</v>
      </c>
      <c r="K76">
        <f t="shared" si="2"/>
        <v>0.21398447</v>
      </c>
      <c r="Y76" s="6" t="s">
        <v>89</v>
      </c>
      <c r="Z76" s="6" t="s">
        <v>90</v>
      </c>
      <c r="AA76" s="6" t="s">
        <v>91</v>
      </c>
      <c r="AB76" s="6" t="s">
        <v>97</v>
      </c>
      <c r="AC76" s="6">
        <v>2032</v>
      </c>
      <c r="AD76" s="6">
        <v>0.905746</v>
      </c>
      <c r="AE76" s="6">
        <v>120.90803354</v>
      </c>
    </row>
    <row r="77" spans="3:31">
      <c r="C77" s="5" t="s">
        <v>98</v>
      </c>
      <c r="G77" s="4"/>
      <c r="H77">
        <f t="shared" ref="H77:H103" si="5">AC68</f>
        <v>2024</v>
      </c>
      <c r="I77" t="s">
        <v>16</v>
      </c>
      <c r="J77">
        <f t="shared" ref="J77:J105" si="6">J76</f>
        <v>1</v>
      </c>
      <c r="K77">
        <f t="shared" ref="K77:K105" si="7">AE68</f>
        <v>12.88432131</v>
      </c>
      <c r="Y77" s="6" t="s">
        <v>89</v>
      </c>
      <c r="Z77" s="6" t="s">
        <v>90</v>
      </c>
      <c r="AA77" s="6" t="s">
        <v>91</v>
      </c>
      <c r="AB77" s="6" t="s">
        <v>97</v>
      </c>
      <c r="AC77" s="6">
        <v>2033</v>
      </c>
      <c r="AD77" s="6">
        <v>0.945146</v>
      </c>
      <c r="AE77" s="6">
        <v>126.16753954</v>
      </c>
    </row>
    <row r="78" spans="3:31">
      <c r="C78" s="5" t="s">
        <v>98</v>
      </c>
      <c r="G78" s="4"/>
      <c r="H78">
        <f t="shared" si="5"/>
        <v>2025</v>
      </c>
      <c r="I78" t="s">
        <v>16</v>
      </c>
      <c r="J78">
        <f t="shared" si="6"/>
        <v>1</v>
      </c>
      <c r="K78">
        <f t="shared" si="7"/>
        <v>36.5682506</v>
      </c>
      <c r="Y78" s="6" t="s">
        <v>89</v>
      </c>
      <c r="Z78" s="6" t="s">
        <v>90</v>
      </c>
      <c r="AA78" s="6" t="s">
        <v>91</v>
      </c>
      <c r="AB78" s="6" t="s">
        <v>97</v>
      </c>
      <c r="AC78" s="6">
        <v>2034</v>
      </c>
      <c r="AD78" s="6">
        <v>0.979187</v>
      </c>
      <c r="AE78" s="6">
        <v>130.71167263</v>
      </c>
    </row>
    <row r="79" spans="3:31">
      <c r="C79" s="5" t="s">
        <v>98</v>
      </c>
      <c r="G79" s="4"/>
      <c r="H79">
        <f t="shared" si="5"/>
        <v>2026</v>
      </c>
      <c r="I79" t="s">
        <v>16</v>
      </c>
      <c r="J79">
        <f t="shared" si="6"/>
        <v>1</v>
      </c>
      <c r="K79">
        <f t="shared" si="7"/>
        <v>61.19301741</v>
      </c>
      <c r="Y79" s="6" t="s">
        <v>89</v>
      </c>
      <c r="Z79" s="6" t="s">
        <v>90</v>
      </c>
      <c r="AA79" s="6" t="s">
        <v>91</v>
      </c>
      <c r="AB79" s="6" t="s">
        <v>97</v>
      </c>
      <c r="AC79" s="6">
        <v>2035</v>
      </c>
      <c r="AD79" s="6">
        <v>1.00964</v>
      </c>
      <c r="AE79" s="6">
        <v>134.7768436</v>
      </c>
    </row>
    <row r="80" spans="3:31">
      <c r="C80" s="5" t="s">
        <v>98</v>
      </c>
      <c r="G80" s="4"/>
      <c r="H80">
        <f t="shared" si="5"/>
        <v>2027</v>
      </c>
      <c r="I80" t="s">
        <v>16</v>
      </c>
      <c r="J80">
        <f t="shared" si="6"/>
        <v>1</v>
      </c>
      <c r="K80">
        <f t="shared" si="7"/>
        <v>75.30825001</v>
      </c>
      <c r="Y80" s="6" t="s">
        <v>89</v>
      </c>
      <c r="Z80" s="6" t="s">
        <v>90</v>
      </c>
      <c r="AA80" s="6" t="s">
        <v>91</v>
      </c>
      <c r="AB80" s="6" t="s">
        <v>97</v>
      </c>
      <c r="AC80" s="6">
        <v>2036</v>
      </c>
      <c r="AD80" s="6">
        <v>1.040216</v>
      </c>
      <c r="AE80" s="6">
        <v>138.85843384</v>
      </c>
    </row>
    <row r="81" spans="3:31">
      <c r="C81" s="5" t="s">
        <v>98</v>
      </c>
      <c r="G81" s="4"/>
      <c r="H81">
        <f t="shared" si="5"/>
        <v>2028</v>
      </c>
      <c r="I81" t="s">
        <v>16</v>
      </c>
      <c r="J81">
        <f t="shared" si="6"/>
        <v>1</v>
      </c>
      <c r="K81">
        <f t="shared" si="7"/>
        <v>83.85454679</v>
      </c>
      <c r="Y81" s="6" t="s">
        <v>89</v>
      </c>
      <c r="Z81" s="6" t="s">
        <v>90</v>
      </c>
      <c r="AA81" s="6" t="s">
        <v>91</v>
      </c>
      <c r="AB81" s="6" t="s">
        <v>97</v>
      </c>
      <c r="AC81" s="6">
        <v>2037</v>
      </c>
      <c r="AD81" s="6">
        <v>1.069874</v>
      </c>
      <c r="AE81" s="6">
        <v>142.81748026</v>
      </c>
    </row>
    <row r="82" spans="3:31">
      <c r="C82" s="5" t="s">
        <v>98</v>
      </c>
      <c r="G82" s="4"/>
      <c r="H82">
        <f t="shared" si="5"/>
        <v>2029</v>
      </c>
      <c r="I82" t="s">
        <v>16</v>
      </c>
      <c r="J82">
        <f t="shared" si="6"/>
        <v>1</v>
      </c>
      <c r="K82">
        <f t="shared" si="7"/>
        <v>98.32779957</v>
      </c>
      <c r="Y82" s="6" t="s">
        <v>89</v>
      </c>
      <c r="Z82" s="6" t="s">
        <v>90</v>
      </c>
      <c r="AA82" s="6" t="s">
        <v>91</v>
      </c>
      <c r="AB82" s="6" t="s">
        <v>97</v>
      </c>
      <c r="AC82" s="6">
        <v>2038</v>
      </c>
      <c r="AD82" s="6">
        <v>1.10064</v>
      </c>
      <c r="AE82" s="6">
        <v>146.9244336</v>
      </c>
    </row>
    <row r="83" spans="3:31">
      <c r="C83" s="5" t="s">
        <v>98</v>
      </c>
      <c r="G83" s="4"/>
      <c r="H83">
        <f t="shared" si="5"/>
        <v>2030</v>
      </c>
      <c r="I83" t="s">
        <v>16</v>
      </c>
      <c r="J83">
        <f t="shared" si="6"/>
        <v>1</v>
      </c>
      <c r="K83">
        <f t="shared" si="7"/>
        <v>107.13613722</v>
      </c>
      <c r="Y83" s="6" t="s">
        <v>89</v>
      </c>
      <c r="Z83" s="6" t="s">
        <v>90</v>
      </c>
      <c r="AA83" s="6" t="s">
        <v>91</v>
      </c>
      <c r="AB83" s="6" t="s">
        <v>97</v>
      </c>
      <c r="AC83" s="6">
        <v>2039</v>
      </c>
      <c r="AD83" s="6">
        <v>1.13078</v>
      </c>
      <c r="AE83" s="6">
        <v>150.9478222</v>
      </c>
    </row>
    <row r="84" spans="3:31">
      <c r="C84" s="5" t="s">
        <v>98</v>
      </c>
      <c r="G84" s="4"/>
      <c r="H84">
        <f t="shared" si="5"/>
        <v>2031</v>
      </c>
      <c r="I84" t="s">
        <v>16</v>
      </c>
      <c r="J84">
        <f t="shared" si="6"/>
        <v>1</v>
      </c>
      <c r="K84">
        <f t="shared" si="7"/>
        <v>114.54856994</v>
      </c>
      <c r="Y84" s="6" t="s">
        <v>89</v>
      </c>
      <c r="Z84" s="6" t="s">
        <v>90</v>
      </c>
      <c r="AA84" s="6" t="s">
        <v>91</v>
      </c>
      <c r="AB84" s="6" t="s">
        <v>97</v>
      </c>
      <c r="AC84" s="6">
        <v>2040</v>
      </c>
      <c r="AD84" s="6">
        <v>1.153957</v>
      </c>
      <c r="AE84" s="6">
        <v>154.04171993</v>
      </c>
    </row>
    <row r="85" spans="3:31">
      <c r="C85" s="5" t="s">
        <v>98</v>
      </c>
      <c r="G85" s="4"/>
      <c r="H85">
        <f t="shared" si="5"/>
        <v>2032</v>
      </c>
      <c r="I85" t="s">
        <v>16</v>
      </c>
      <c r="J85">
        <f t="shared" si="6"/>
        <v>1</v>
      </c>
      <c r="K85">
        <f t="shared" si="7"/>
        <v>120.90803354</v>
      </c>
      <c r="Y85" s="6" t="s">
        <v>89</v>
      </c>
      <c r="Z85" s="6" t="s">
        <v>90</v>
      </c>
      <c r="AA85" s="6" t="s">
        <v>91</v>
      </c>
      <c r="AB85" s="6" t="s">
        <v>97</v>
      </c>
      <c r="AC85" s="6">
        <v>2041</v>
      </c>
      <c r="AD85" s="6">
        <v>1.172406</v>
      </c>
      <c r="AE85" s="6">
        <v>156.50447694</v>
      </c>
    </row>
    <row r="86" spans="3:31">
      <c r="C86" s="5" t="s">
        <v>98</v>
      </c>
      <c r="G86" s="4"/>
      <c r="H86">
        <f t="shared" si="5"/>
        <v>2033</v>
      </c>
      <c r="I86" t="s">
        <v>16</v>
      </c>
      <c r="J86">
        <f t="shared" si="6"/>
        <v>1</v>
      </c>
      <c r="K86">
        <f t="shared" si="7"/>
        <v>126.16753954</v>
      </c>
      <c r="Y86" s="6" t="s">
        <v>89</v>
      </c>
      <c r="Z86" s="6" t="s">
        <v>90</v>
      </c>
      <c r="AA86" s="6" t="s">
        <v>91</v>
      </c>
      <c r="AB86" s="6" t="s">
        <v>97</v>
      </c>
      <c r="AC86" s="6">
        <v>2042</v>
      </c>
      <c r="AD86" s="6">
        <v>1.190122</v>
      </c>
      <c r="AE86" s="6">
        <v>158.86938578</v>
      </c>
    </row>
    <row r="87" spans="3:31">
      <c r="C87" s="5" t="s">
        <v>98</v>
      </c>
      <c r="G87" s="4"/>
      <c r="H87">
        <f t="shared" si="5"/>
        <v>2034</v>
      </c>
      <c r="I87" t="s">
        <v>16</v>
      </c>
      <c r="J87">
        <f t="shared" si="6"/>
        <v>1</v>
      </c>
      <c r="K87">
        <f t="shared" si="7"/>
        <v>130.71167263</v>
      </c>
      <c r="Y87" s="6" t="s">
        <v>89</v>
      </c>
      <c r="Z87" s="6" t="s">
        <v>90</v>
      </c>
      <c r="AA87" s="6" t="s">
        <v>91</v>
      </c>
      <c r="AB87" s="6" t="s">
        <v>97</v>
      </c>
      <c r="AC87" s="6">
        <v>2043</v>
      </c>
      <c r="AD87" s="6">
        <v>1.207592</v>
      </c>
      <c r="AE87" s="6">
        <v>161.20145608</v>
      </c>
    </row>
    <row r="88" spans="3:31">
      <c r="C88" s="5" t="s">
        <v>98</v>
      </c>
      <c r="G88" s="4"/>
      <c r="H88">
        <f t="shared" si="5"/>
        <v>2035</v>
      </c>
      <c r="I88" t="s">
        <v>16</v>
      </c>
      <c r="J88">
        <f t="shared" si="6"/>
        <v>1</v>
      </c>
      <c r="K88">
        <f t="shared" si="7"/>
        <v>134.7768436</v>
      </c>
      <c r="Y88" s="6" t="s">
        <v>89</v>
      </c>
      <c r="Z88" s="6" t="s">
        <v>90</v>
      </c>
      <c r="AA88" s="6" t="s">
        <v>91</v>
      </c>
      <c r="AB88" s="6" t="s">
        <v>97</v>
      </c>
      <c r="AC88" s="6">
        <v>2044</v>
      </c>
      <c r="AD88" s="6">
        <v>1.223663</v>
      </c>
      <c r="AE88" s="6">
        <v>163.34677387</v>
      </c>
    </row>
    <row r="89" spans="3:31">
      <c r="C89" s="5" t="s">
        <v>98</v>
      </c>
      <c r="G89" s="4"/>
      <c r="H89">
        <f t="shared" si="5"/>
        <v>2036</v>
      </c>
      <c r="I89" t="s">
        <v>16</v>
      </c>
      <c r="J89">
        <f t="shared" si="6"/>
        <v>1</v>
      </c>
      <c r="K89">
        <f t="shared" si="7"/>
        <v>138.85843384</v>
      </c>
      <c r="Y89" s="6" t="s">
        <v>89</v>
      </c>
      <c r="Z89" s="6" t="s">
        <v>90</v>
      </c>
      <c r="AA89" s="6" t="s">
        <v>91</v>
      </c>
      <c r="AB89" s="6" t="s">
        <v>97</v>
      </c>
      <c r="AC89" s="6">
        <v>2045</v>
      </c>
      <c r="AD89" s="6">
        <v>1.240685</v>
      </c>
      <c r="AE89" s="6">
        <v>165.61904065</v>
      </c>
    </row>
    <row r="90" spans="3:31">
      <c r="C90" s="5" t="s">
        <v>98</v>
      </c>
      <c r="G90" s="4"/>
      <c r="H90">
        <f t="shared" si="5"/>
        <v>2037</v>
      </c>
      <c r="I90" t="s">
        <v>16</v>
      </c>
      <c r="J90">
        <f t="shared" si="6"/>
        <v>1</v>
      </c>
      <c r="K90">
        <f t="shared" si="7"/>
        <v>142.81748026</v>
      </c>
      <c r="Y90" s="6" t="s">
        <v>89</v>
      </c>
      <c r="Z90" s="6" t="s">
        <v>90</v>
      </c>
      <c r="AA90" s="6" t="s">
        <v>91</v>
      </c>
      <c r="AB90" s="6" t="s">
        <v>97</v>
      </c>
      <c r="AC90" s="6">
        <v>2046</v>
      </c>
      <c r="AD90" s="6">
        <v>1.258307</v>
      </c>
      <c r="AE90" s="6">
        <v>167.97140143</v>
      </c>
    </row>
    <row r="91" spans="3:31">
      <c r="C91" s="5" t="s">
        <v>98</v>
      </c>
      <c r="G91" s="4"/>
      <c r="H91">
        <f t="shared" si="5"/>
        <v>2038</v>
      </c>
      <c r="I91" t="s">
        <v>16</v>
      </c>
      <c r="J91">
        <f t="shared" si="6"/>
        <v>1</v>
      </c>
      <c r="K91">
        <f t="shared" si="7"/>
        <v>146.9244336</v>
      </c>
      <c r="Y91" s="6" t="s">
        <v>89</v>
      </c>
      <c r="Z91" s="6" t="s">
        <v>90</v>
      </c>
      <c r="AA91" s="6" t="s">
        <v>91</v>
      </c>
      <c r="AB91" s="6" t="s">
        <v>97</v>
      </c>
      <c r="AC91" s="6">
        <v>2047</v>
      </c>
      <c r="AD91" s="6">
        <v>1.276176</v>
      </c>
      <c r="AE91" s="6">
        <v>170.35673424</v>
      </c>
    </row>
    <row r="92" spans="3:31">
      <c r="C92" s="5" t="s">
        <v>98</v>
      </c>
      <c r="G92" s="4"/>
      <c r="H92">
        <f t="shared" si="5"/>
        <v>2039</v>
      </c>
      <c r="I92" t="s">
        <v>16</v>
      </c>
      <c r="J92">
        <f t="shared" si="6"/>
        <v>1</v>
      </c>
      <c r="K92">
        <f t="shared" si="7"/>
        <v>150.9478222</v>
      </c>
      <c r="Y92" s="6" t="s">
        <v>89</v>
      </c>
      <c r="Z92" s="6" t="s">
        <v>90</v>
      </c>
      <c r="AA92" s="6" t="s">
        <v>91</v>
      </c>
      <c r="AB92" s="6" t="s">
        <v>97</v>
      </c>
      <c r="AC92" s="6">
        <v>2048</v>
      </c>
      <c r="AD92" s="6">
        <v>1.292853</v>
      </c>
      <c r="AE92" s="6">
        <v>172.58294697</v>
      </c>
    </row>
    <row r="93" spans="3:31">
      <c r="C93" s="5" t="s">
        <v>98</v>
      </c>
      <c r="G93" s="4"/>
      <c r="H93">
        <f t="shared" si="5"/>
        <v>2040</v>
      </c>
      <c r="I93" t="s">
        <v>16</v>
      </c>
      <c r="J93">
        <f t="shared" si="6"/>
        <v>1</v>
      </c>
      <c r="K93">
        <f>AE84*1.1</f>
        <v>169.445891923</v>
      </c>
      <c r="Y93" s="6" t="s">
        <v>89</v>
      </c>
      <c r="Z93" s="6" t="s">
        <v>90</v>
      </c>
      <c r="AA93" s="6" t="s">
        <v>91</v>
      </c>
      <c r="AB93" s="6" t="s">
        <v>97</v>
      </c>
      <c r="AC93" s="6">
        <v>2049</v>
      </c>
      <c r="AD93" s="6">
        <v>1.310588</v>
      </c>
      <c r="AE93" s="6">
        <v>174.95039212</v>
      </c>
    </row>
    <row r="94" spans="3:31">
      <c r="C94" s="5" t="s">
        <v>98</v>
      </c>
      <c r="G94" s="4"/>
      <c r="H94">
        <f t="shared" si="5"/>
        <v>2041</v>
      </c>
      <c r="I94" t="s">
        <v>16</v>
      </c>
      <c r="J94">
        <f t="shared" si="6"/>
        <v>1</v>
      </c>
      <c r="K94">
        <f t="shared" ref="K94:K103" si="8">AE85*1.1</f>
        <v>172.154924634</v>
      </c>
      <c r="Y94" s="6" t="s">
        <v>89</v>
      </c>
      <c r="Z94" s="6" t="s">
        <v>90</v>
      </c>
      <c r="AA94" s="6" t="s">
        <v>91</v>
      </c>
      <c r="AB94" s="6" t="s">
        <v>97</v>
      </c>
      <c r="AC94" s="6">
        <v>2050</v>
      </c>
      <c r="AD94" s="6">
        <v>1.340071</v>
      </c>
      <c r="AE94" s="6">
        <v>178.88607779</v>
      </c>
    </row>
    <row r="95" spans="3:11">
      <c r="C95" s="5" t="s">
        <v>98</v>
      </c>
      <c r="G95" s="4"/>
      <c r="H95">
        <f t="shared" si="5"/>
        <v>2042</v>
      </c>
      <c r="I95" t="s">
        <v>16</v>
      </c>
      <c r="J95">
        <f t="shared" si="6"/>
        <v>1</v>
      </c>
      <c r="K95">
        <f t="shared" si="8"/>
        <v>174.756324358</v>
      </c>
    </row>
    <row r="96" spans="3:11">
      <c r="C96" s="5" t="s">
        <v>98</v>
      </c>
      <c r="G96" s="4"/>
      <c r="H96">
        <f t="shared" si="5"/>
        <v>2043</v>
      </c>
      <c r="I96" t="s">
        <v>16</v>
      </c>
      <c r="J96">
        <f t="shared" si="6"/>
        <v>1</v>
      </c>
      <c r="K96">
        <f t="shared" si="8"/>
        <v>177.321601688</v>
      </c>
    </row>
    <row r="97" spans="3:11">
      <c r="C97" s="5" t="s">
        <v>98</v>
      </c>
      <c r="G97" s="4"/>
      <c r="H97">
        <f t="shared" si="5"/>
        <v>2044</v>
      </c>
      <c r="I97" t="s">
        <v>16</v>
      </c>
      <c r="J97">
        <f t="shared" si="6"/>
        <v>1</v>
      </c>
      <c r="K97">
        <f t="shared" si="8"/>
        <v>179.681451257</v>
      </c>
    </row>
    <row r="98" spans="3:11">
      <c r="C98" s="5" t="s">
        <v>98</v>
      </c>
      <c r="G98" s="4"/>
      <c r="H98">
        <f t="shared" si="5"/>
        <v>2045</v>
      </c>
      <c r="I98" t="s">
        <v>16</v>
      </c>
      <c r="J98">
        <f t="shared" si="6"/>
        <v>1</v>
      </c>
      <c r="K98">
        <f t="shared" si="8"/>
        <v>182.180944715</v>
      </c>
    </row>
    <row r="99" spans="3:11">
      <c r="C99" s="5" t="s">
        <v>98</v>
      </c>
      <c r="G99" s="4"/>
      <c r="H99">
        <f t="shared" si="5"/>
        <v>2046</v>
      </c>
      <c r="I99" t="s">
        <v>16</v>
      </c>
      <c r="J99">
        <f t="shared" si="6"/>
        <v>1</v>
      </c>
      <c r="K99">
        <f t="shared" si="8"/>
        <v>184.768541573</v>
      </c>
    </row>
    <row r="100" spans="3:11">
      <c r="C100" s="5" t="s">
        <v>98</v>
      </c>
      <c r="G100" s="4"/>
      <c r="H100">
        <f t="shared" si="5"/>
        <v>2047</v>
      </c>
      <c r="I100" t="s">
        <v>16</v>
      </c>
      <c r="J100">
        <f t="shared" si="6"/>
        <v>1</v>
      </c>
      <c r="K100">
        <f t="shared" si="8"/>
        <v>187.392407664</v>
      </c>
    </row>
    <row r="101" spans="3:11">
      <c r="C101" s="5" t="s">
        <v>98</v>
      </c>
      <c r="G101" s="4"/>
      <c r="H101">
        <f t="shared" si="5"/>
        <v>2048</v>
      </c>
      <c r="I101" t="s">
        <v>16</v>
      </c>
      <c r="J101">
        <f t="shared" si="6"/>
        <v>1</v>
      </c>
      <c r="K101">
        <f t="shared" si="8"/>
        <v>189.841241667</v>
      </c>
    </row>
    <row r="102" spans="3:11">
      <c r="C102" s="5" t="s">
        <v>98</v>
      </c>
      <c r="G102" s="4"/>
      <c r="H102">
        <f t="shared" si="5"/>
        <v>2049</v>
      </c>
      <c r="I102" t="s">
        <v>16</v>
      </c>
      <c r="J102">
        <f t="shared" si="6"/>
        <v>1</v>
      </c>
      <c r="K102">
        <f t="shared" si="8"/>
        <v>192.445431332</v>
      </c>
    </row>
    <row r="103" spans="3:11">
      <c r="C103" s="5" t="s">
        <v>98</v>
      </c>
      <c r="G103" s="4"/>
      <c r="H103">
        <f t="shared" si="5"/>
        <v>2050</v>
      </c>
      <c r="I103" t="s">
        <v>16</v>
      </c>
      <c r="J103">
        <f t="shared" si="6"/>
        <v>1</v>
      </c>
      <c r="K103">
        <f t="shared" si="8"/>
        <v>196.774685569</v>
      </c>
    </row>
    <row r="104" spans="3:11">
      <c r="C104" s="3" t="s">
        <v>99</v>
      </c>
      <c r="H104">
        <v>2020</v>
      </c>
      <c r="I104" t="s">
        <v>16</v>
      </c>
      <c r="J104">
        <f t="shared" si="6"/>
        <v>1</v>
      </c>
      <c r="K104">
        <f t="shared" si="7"/>
        <v>0</v>
      </c>
    </row>
    <row r="105" spans="3:11">
      <c r="C105" s="3" t="s">
        <v>99</v>
      </c>
      <c r="H105">
        <v>2050</v>
      </c>
      <c r="I105" t="s">
        <v>16</v>
      </c>
      <c r="J105">
        <f t="shared" si="6"/>
        <v>1</v>
      </c>
      <c r="K105">
        <f t="shared" si="7"/>
        <v>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zoomScale="70" zoomScaleNormal="70" workbookViewId="0">
      <selection activeCell="G10" sqref="G10:L10"/>
    </sheetView>
  </sheetViews>
  <sheetFormatPr defaultColWidth="8.72727272727273" defaultRowHeight="14.5"/>
  <cols>
    <col min="1" max="1" width="65.0909090909091" style="15" customWidth="1"/>
    <col min="2" max="10" width="8.72727272727273" style="15"/>
    <col min="11" max="11" width="11.5454545454545" style="15" customWidth="1"/>
    <col min="12" max="12" width="12.8181818181818" style="15"/>
    <col min="14" max="14" width="19.5454545454545" customWidth="1"/>
    <col min="15" max="15" width="22.6363636363636" customWidth="1"/>
    <col min="16" max="18" width="12.8181818181818"/>
  </cols>
  <sheetData>
    <row r="1" spans="1:2">
      <c r="A1" s="15" t="s">
        <v>17</v>
      </c>
      <c r="B1" s="15" t="s">
        <v>18</v>
      </c>
    </row>
    <row r="4" spans="2:2">
      <c r="B4" s="16" t="s">
        <v>0</v>
      </c>
    </row>
    <row r="5" spans="2:2">
      <c r="B5" s="15" t="s">
        <v>1</v>
      </c>
    </row>
    <row r="8" spans="10:10">
      <c r="J8" s="15" t="s">
        <v>2</v>
      </c>
    </row>
    <row r="9" spans="2:18">
      <c r="B9" s="15" t="s">
        <v>3</v>
      </c>
      <c r="C9" s="15" t="s">
        <v>4</v>
      </c>
      <c r="D9" s="15" t="s">
        <v>5</v>
      </c>
      <c r="E9" s="15" t="s">
        <v>6</v>
      </c>
      <c r="F9" s="15" t="s">
        <v>7</v>
      </c>
      <c r="G9" s="15" t="s">
        <v>8</v>
      </c>
      <c r="H9" s="15" t="s">
        <v>9</v>
      </c>
      <c r="I9" s="15" t="s">
        <v>10</v>
      </c>
      <c r="J9" s="15" t="s">
        <v>11</v>
      </c>
      <c r="K9" s="15" t="s">
        <v>12</v>
      </c>
      <c r="L9" s="15" t="s">
        <v>13</v>
      </c>
      <c r="N9" s="30"/>
      <c r="P9" s="31" t="s">
        <v>19</v>
      </c>
      <c r="Q9" s="31" t="s">
        <v>20</v>
      </c>
      <c r="R9" s="32" t="s">
        <v>21</v>
      </c>
    </row>
    <row r="10" spans="2:18">
      <c r="B10" s="15" t="s">
        <v>22</v>
      </c>
      <c r="G10" t="s">
        <v>23</v>
      </c>
      <c r="I10" s="15">
        <v>2020</v>
      </c>
      <c r="J10" s="15" t="s">
        <v>16</v>
      </c>
      <c r="K10" s="15">
        <v>1</v>
      </c>
      <c r="L10" s="15">
        <f>SUM(P10:R10)*1000</f>
        <v>302987.16466</v>
      </c>
      <c r="N10" s="6"/>
      <c r="P10" s="14">
        <v>73.57588066</v>
      </c>
      <c r="Q10">
        <v>183.35403</v>
      </c>
      <c r="R10">
        <v>46.057254</v>
      </c>
    </row>
    <row r="11" spans="7:18">
      <c r="G11" t="s">
        <v>23</v>
      </c>
      <c r="I11" s="15">
        <v>2021</v>
      </c>
      <c r="J11" s="15" t="s">
        <v>16</v>
      </c>
      <c r="K11" s="15">
        <v>1</v>
      </c>
      <c r="L11" s="15">
        <f t="shared" ref="L11:L40" si="0">SUM(P11:R11)*1000</f>
        <v>312948.70898</v>
      </c>
      <c r="N11" s="6"/>
      <c r="P11" s="6">
        <v>76.81255283</v>
      </c>
      <c r="Q11" s="6">
        <v>189.1523515</v>
      </c>
      <c r="R11" s="6">
        <v>46.98380465</v>
      </c>
    </row>
    <row r="12" spans="7:18">
      <c r="G12" t="s">
        <v>23</v>
      </c>
      <c r="I12" s="15">
        <v>2022</v>
      </c>
      <c r="J12" s="15" t="s">
        <v>16</v>
      </c>
      <c r="K12" s="15">
        <v>1</v>
      </c>
      <c r="L12" s="15">
        <f t="shared" si="0"/>
        <v>311563.88228</v>
      </c>
      <c r="N12" s="6"/>
      <c r="P12" s="6">
        <v>74.20667416</v>
      </c>
      <c r="Q12" s="6">
        <v>191.4234074</v>
      </c>
      <c r="R12" s="6">
        <v>45.93380072</v>
      </c>
    </row>
    <row r="13" spans="7:18">
      <c r="G13" t="s">
        <v>23</v>
      </c>
      <c r="I13" s="15">
        <v>2023</v>
      </c>
      <c r="J13" s="15" t="s">
        <v>16</v>
      </c>
      <c r="K13" s="15">
        <v>1</v>
      </c>
      <c r="L13" s="15">
        <f t="shared" si="0"/>
        <v>315777.67957</v>
      </c>
      <c r="N13" s="6"/>
      <c r="P13" s="6">
        <v>77.12179057</v>
      </c>
      <c r="Q13" s="6">
        <v>192.6290842</v>
      </c>
      <c r="R13" s="6">
        <v>46.0268048</v>
      </c>
    </row>
    <row r="14" spans="7:18">
      <c r="G14" t="s">
        <v>23</v>
      </c>
      <c r="I14" s="15">
        <v>2024</v>
      </c>
      <c r="J14" s="15" t="s">
        <v>16</v>
      </c>
      <c r="K14" s="15">
        <v>1</v>
      </c>
      <c r="L14" s="15">
        <f t="shared" si="0"/>
        <v>311265.77513</v>
      </c>
      <c r="N14" s="6"/>
      <c r="P14" s="6">
        <v>76.81439504</v>
      </c>
      <c r="Q14" s="6">
        <v>188.0323064</v>
      </c>
      <c r="R14" s="6">
        <v>46.41907369</v>
      </c>
    </row>
    <row r="15" spans="7:18">
      <c r="G15" t="s">
        <v>23</v>
      </c>
      <c r="I15" s="15">
        <v>2025</v>
      </c>
      <c r="J15" s="15" t="s">
        <v>16</v>
      </c>
      <c r="K15" s="15">
        <v>1</v>
      </c>
      <c r="L15" s="15">
        <f t="shared" si="0"/>
        <v>308644.64884</v>
      </c>
      <c r="N15" s="6"/>
      <c r="P15" s="6">
        <v>74.63398654</v>
      </c>
      <c r="Q15" s="6">
        <v>187.3806341</v>
      </c>
      <c r="R15" s="6">
        <v>46.6300282</v>
      </c>
    </row>
    <row r="16" spans="7:18">
      <c r="G16" t="s">
        <v>23</v>
      </c>
      <c r="I16" s="15">
        <v>2026</v>
      </c>
      <c r="J16" s="15" t="s">
        <v>16</v>
      </c>
      <c r="K16" s="15">
        <v>1</v>
      </c>
      <c r="L16" s="15">
        <f t="shared" si="0"/>
        <v>304596.55946</v>
      </c>
      <c r="N16" s="6"/>
      <c r="P16" s="6">
        <v>71.18044599</v>
      </c>
      <c r="Q16" s="6">
        <v>186.5061886</v>
      </c>
      <c r="R16" s="6">
        <v>46.90992487</v>
      </c>
    </row>
    <row r="17" spans="7:18">
      <c r="G17" t="s">
        <v>23</v>
      </c>
      <c r="I17" s="15">
        <v>2027</v>
      </c>
      <c r="J17" s="15" t="s">
        <v>16</v>
      </c>
      <c r="K17" s="15">
        <v>1</v>
      </c>
      <c r="L17" s="15">
        <f t="shared" si="0"/>
        <v>301514.1852</v>
      </c>
      <c r="N17" s="6"/>
      <c r="P17" s="6">
        <v>71.05930612</v>
      </c>
      <c r="Q17" s="6">
        <v>183.2987882</v>
      </c>
      <c r="R17" s="6">
        <v>47.15609088</v>
      </c>
    </row>
    <row r="18" spans="7:18">
      <c r="G18" t="s">
        <v>23</v>
      </c>
      <c r="I18" s="15">
        <v>2028</v>
      </c>
      <c r="J18" s="15" t="s">
        <v>16</v>
      </c>
      <c r="K18" s="15">
        <v>1</v>
      </c>
      <c r="L18" s="15">
        <f t="shared" si="0"/>
        <v>297191.76567</v>
      </c>
      <c r="N18" s="6"/>
      <c r="P18" s="6">
        <v>69.535369</v>
      </c>
      <c r="Q18" s="6">
        <v>180.581023</v>
      </c>
      <c r="R18" s="6">
        <v>47.07537367</v>
      </c>
    </row>
    <row r="19" spans="7:18">
      <c r="G19" t="s">
        <v>23</v>
      </c>
      <c r="I19" s="15">
        <v>2029</v>
      </c>
      <c r="J19" s="15" t="s">
        <v>16</v>
      </c>
      <c r="K19" s="15">
        <v>1</v>
      </c>
      <c r="L19" s="15">
        <f t="shared" si="0"/>
        <v>290401.8743</v>
      </c>
      <c r="N19" s="6"/>
      <c r="P19" s="6">
        <v>66.51258325</v>
      </c>
      <c r="Q19" s="6">
        <v>176.8089285</v>
      </c>
      <c r="R19" s="6">
        <v>47.08036255</v>
      </c>
    </row>
    <row r="20" spans="7:18">
      <c r="G20" t="s">
        <v>23</v>
      </c>
      <c r="I20" s="15">
        <v>2030</v>
      </c>
      <c r="J20" s="15" t="s">
        <v>16</v>
      </c>
      <c r="K20" s="15">
        <v>1</v>
      </c>
      <c r="L20" s="15">
        <f t="shared" si="0"/>
        <v>285110.47031</v>
      </c>
      <c r="N20" s="6"/>
      <c r="P20" s="6">
        <v>63.77177142</v>
      </c>
      <c r="Q20" s="6">
        <v>174.3626045</v>
      </c>
      <c r="R20" s="6">
        <v>46.97609439</v>
      </c>
    </row>
    <row r="21" spans="7:18">
      <c r="G21" t="s">
        <v>23</v>
      </c>
      <c r="I21" s="15">
        <v>2031</v>
      </c>
      <c r="J21" s="15" t="s">
        <v>16</v>
      </c>
      <c r="K21" s="15">
        <v>1</v>
      </c>
      <c r="L21" s="15">
        <f t="shared" si="0"/>
        <v>281438.02642</v>
      </c>
      <c r="N21" s="6"/>
      <c r="P21" s="6">
        <v>63.61248353</v>
      </c>
      <c r="Q21" s="6">
        <v>170.8099635</v>
      </c>
      <c r="R21" s="6">
        <v>47.01557939</v>
      </c>
    </row>
    <row r="22" spans="7:18">
      <c r="G22" t="s">
        <v>23</v>
      </c>
      <c r="I22" s="15">
        <v>2032</v>
      </c>
      <c r="J22" s="15" t="s">
        <v>16</v>
      </c>
      <c r="K22" s="15">
        <v>1</v>
      </c>
      <c r="L22" s="15">
        <f t="shared" si="0"/>
        <v>276345.44423</v>
      </c>
      <c r="N22" s="6"/>
      <c r="P22" s="6">
        <v>61.31157641</v>
      </c>
      <c r="Q22" s="6">
        <v>167.9885769</v>
      </c>
      <c r="R22" s="6">
        <v>47.04529092</v>
      </c>
    </row>
    <row r="23" spans="7:18">
      <c r="G23" t="s">
        <v>23</v>
      </c>
      <c r="I23" s="15">
        <v>2033</v>
      </c>
      <c r="J23" s="15" t="s">
        <v>16</v>
      </c>
      <c r="K23" s="15">
        <v>1</v>
      </c>
      <c r="L23" s="15">
        <f t="shared" si="0"/>
        <v>273027.77929</v>
      </c>
      <c r="N23" s="6"/>
      <c r="P23" s="6">
        <v>59.83665375</v>
      </c>
      <c r="Q23" s="6">
        <v>166.120235</v>
      </c>
      <c r="R23" s="6">
        <v>47.07089054</v>
      </c>
    </row>
    <row r="24" spans="7:18">
      <c r="G24" t="s">
        <v>23</v>
      </c>
      <c r="I24" s="15">
        <v>2034</v>
      </c>
      <c r="J24" s="15" t="s">
        <v>16</v>
      </c>
      <c r="K24" s="15">
        <v>1</v>
      </c>
      <c r="L24" s="15">
        <f t="shared" si="0"/>
        <v>265595.22388</v>
      </c>
      <c r="N24" s="6"/>
      <c r="P24" s="6">
        <v>58.42898752</v>
      </c>
      <c r="Q24" s="6">
        <v>160.0981307</v>
      </c>
      <c r="R24" s="6">
        <v>47.06810566</v>
      </c>
    </row>
    <row r="25" spans="7:18">
      <c r="G25" t="s">
        <v>23</v>
      </c>
      <c r="I25" s="15">
        <v>2035</v>
      </c>
      <c r="J25" s="15" t="s">
        <v>16</v>
      </c>
      <c r="K25" s="15">
        <v>1</v>
      </c>
      <c r="L25" s="15">
        <f t="shared" si="0"/>
        <v>264851.41738</v>
      </c>
      <c r="N25" s="6"/>
      <c r="P25" s="6">
        <v>58.33266565</v>
      </c>
      <c r="Q25" s="6">
        <v>159.3244899</v>
      </c>
      <c r="R25" s="6">
        <v>47.19426183</v>
      </c>
    </row>
    <row r="26" spans="7:18">
      <c r="G26" t="s">
        <v>23</v>
      </c>
      <c r="I26" s="15">
        <v>2036</v>
      </c>
      <c r="J26" s="15" t="s">
        <v>16</v>
      </c>
      <c r="K26" s="15">
        <v>1</v>
      </c>
      <c r="L26" s="15">
        <f t="shared" si="0"/>
        <v>263684.08138</v>
      </c>
      <c r="N26" s="6"/>
      <c r="P26" s="6">
        <v>58.31142796</v>
      </c>
      <c r="Q26" s="6">
        <v>158.0382371</v>
      </c>
      <c r="R26" s="6">
        <v>47.33441632</v>
      </c>
    </row>
    <row r="27" spans="7:18">
      <c r="G27" t="s">
        <v>23</v>
      </c>
      <c r="I27" s="15">
        <v>2037</v>
      </c>
      <c r="J27" s="15" t="s">
        <v>16</v>
      </c>
      <c r="K27" s="15">
        <v>1</v>
      </c>
      <c r="L27" s="15">
        <f t="shared" si="0"/>
        <v>262855.84244</v>
      </c>
      <c r="N27" s="6"/>
      <c r="P27" s="6">
        <v>58.55054683</v>
      </c>
      <c r="Q27" s="6">
        <v>156.7902167</v>
      </c>
      <c r="R27" s="6">
        <v>47.51507891</v>
      </c>
    </row>
    <row r="28" spans="7:18">
      <c r="G28" t="s">
        <v>23</v>
      </c>
      <c r="I28" s="15">
        <v>2038</v>
      </c>
      <c r="J28" s="15" t="s">
        <v>16</v>
      </c>
      <c r="K28" s="15">
        <v>1</v>
      </c>
      <c r="L28" s="15">
        <f t="shared" si="0"/>
        <v>262210.38588</v>
      </c>
      <c r="N28" s="6"/>
      <c r="P28" s="6">
        <v>58.75996724</v>
      </c>
      <c r="Q28" s="6">
        <v>155.7833716</v>
      </c>
      <c r="R28" s="6">
        <v>47.66704704</v>
      </c>
    </row>
    <row r="29" spans="7:18">
      <c r="G29" t="s">
        <v>23</v>
      </c>
      <c r="I29" s="15">
        <v>2039</v>
      </c>
      <c r="J29" s="15" t="s">
        <v>16</v>
      </c>
      <c r="K29" s="15">
        <v>1</v>
      </c>
      <c r="L29" s="15">
        <f t="shared" si="0"/>
        <v>262118.48987</v>
      </c>
      <c r="N29" s="6"/>
      <c r="P29" s="6">
        <v>59.03228737</v>
      </c>
      <c r="Q29" s="6">
        <v>155.2255208</v>
      </c>
      <c r="R29" s="6">
        <v>47.8606817</v>
      </c>
    </row>
    <row r="30" spans="7:18">
      <c r="G30" t="s">
        <v>23</v>
      </c>
      <c r="I30" s="15">
        <v>2040</v>
      </c>
      <c r="J30" s="15" t="s">
        <v>16</v>
      </c>
      <c r="K30" s="15">
        <v>1</v>
      </c>
      <c r="L30" s="15">
        <f t="shared" si="0"/>
        <v>262272.10426</v>
      </c>
      <c r="N30" s="6"/>
      <c r="P30" s="6">
        <v>59.36877781</v>
      </c>
      <c r="Q30" s="6">
        <v>154.809773</v>
      </c>
      <c r="R30" s="6">
        <v>48.09355345</v>
      </c>
    </row>
    <row r="31" spans="7:18">
      <c r="G31" t="s">
        <v>23</v>
      </c>
      <c r="I31" s="15">
        <v>2041</v>
      </c>
      <c r="J31" s="15" t="s">
        <v>16</v>
      </c>
      <c r="K31" s="15">
        <v>1</v>
      </c>
      <c r="L31" s="15">
        <f t="shared" si="0"/>
        <v>262121.66479</v>
      </c>
      <c r="N31" s="6"/>
      <c r="P31" s="6">
        <v>59.66499902</v>
      </c>
      <c r="Q31" s="6">
        <v>154.139516</v>
      </c>
      <c r="R31" s="6">
        <v>48.31714977</v>
      </c>
    </row>
    <row r="32" spans="7:18">
      <c r="G32" t="s">
        <v>23</v>
      </c>
      <c r="I32" s="15">
        <v>2042</v>
      </c>
      <c r="J32" s="15" t="s">
        <v>16</v>
      </c>
      <c r="K32" s="15">
        <v>1</v>
      </c>
      <c r="L32" s="15">
        <f t="shared" si="0"/>
        <v>261908.56584</v>
      </c>
      <c r="N32" s="6"/>
      <c r="P32" s="6">
        <v>60.00625111</v>
      </c>
      <c r="Q32" s="6">
        <v>153.3493523</v>
      </c>
      <c r="R32" s="6">
        <v>48.55296243</v>
      </c>
    </row>
    <row r="33" spans="7:18">
      <c r="G33" t="s">
        <v>23</v>
      </c>
      <c r="I33" s="15">
        <v>2043</v>
      </c>
      <c r="J33" s="15" t="s">
        <v>16</v>
      </c>
      <c r="K33" s="15">
        <v>1</v>
      </c>
      <c r="L33" s="15">
        <f t="shared" si="0"/>
        <v>261424.07512</v>
      </c>
      <c r="N33" s="6"/>
      <c r="P33" s="6">
        <v>60.37770762</v>
      </c>
      <c r="Q33" s="6">
        <v>152.2290441</v>
      </c>
      <c r="R33" s="6">
        <v>48.8173234</v>
      </c>
    </row>
    <row r="34" spans="7:18">
      <c r="G34" t="s">
        <v>23</v>
      </c>
      <c r="I34" s="15">
        <v>2044</v>
      </c>
      <c r="J34" s="15" t="s">
        <v>16</v>
      </c>
      <c r="K34" s="15">
        <v>1</v>
      </c>
      <c r="L34" s="15">
        <f t="shared" si="0"/>
        <v>261410.57276</v>
      </c>
      <c r="N34" s="6"/>
      <c r="P34" s="6">
        <v>60.7767735</v>
      </c>
      <c r="Q34" s="6">
        <v>151.5251569</v>
      </c>
      <c r="R34" s="6">
        <v>49.10864236</v>
      </c>
    </row>
    <row r="35" spans="7:18">
      <c r="G35" t="s">
        <v>23</v>
      </c>
      <c r="I35" s="15">
        <v>2045</v>
      </c>
      <c r="J35" s="15" t="s">
        <v>16</v>
      </c>
      <c r="K35" s="15">
        <v>1</v>
      </c>
      <c r="L35" s="15">
        <f t="shared" si="0"/>
        <v>261297.32577</v>
      </c>
      <c r="N35" s="6"/>
      <c r="P35" s="6">
        <v>61.27199916</v>
      </c>
      <c r="Q35" s="6">
        <v>150.5868061</v>
      </c>
      <c r="R35" s="6">
        <v>49.43852051</v>
      </c>
    </row>
    <row r="36" spans="7:18">
      <c r="G36" t="s">
        <v>23</v>
      </c>
      <c r="I36" s="15">
        <v>2046</v>
      </c>
      <c r="J36" s="15" t="s">
        <v>16</v>
      </c>
      <c r="K36" s="15">
        <v>1</v>
      </c>
      <c r="L36" s="15">
        <f t="shared" si="0"/>
        <v>261690.39579</v>
      </c>
      <c r="N36" s="6"/>
      <c r="P36" s="6">
        <v>61.82862958</v>
      </c>
      <c r="Q36" s="6">
        <v>150.0717121</v>
      </c>
      <c r="R36" s="6">
        <v>49.79005411</v>
      </c>
    </row>
    <row r="37" spans="7:18">
      <c r="G37" t="s">
        <v>23</v>
      </c>
      <c r="I37" s="15">
        <v>2047</v>
      </c>
      <c r="J37" s="15" t="s">
        <v>16</v>
      </c>
      <c r="K37" s="15">
        <v>1</v>
      </c>
      <c r="L37" s="15">
        <f t="shared" si="0"/>
        <v>262121.00341</v>
      </c>
      <c r="N37" s="6"/>
      <c r="P37" s="6">
        <v>62.34072831</v>
      </c>
      <c r="Q37" s="6">
        <v>149.6242485</v>
      </c>
      <c r="R37" s="6">
        <v>50.1560266</v>
      </c>
    </row>
    <row r="38" spans="7:18">
      <c r="G38" t="s">
        <v>23</v>
      </c>
      <c r="I38" s="15">
        <v>2048</v>
      </c>
      <c r="J38" s="15" t="s">
        <v>16</v>
      </c>
      <c r="K38" s="15">
        <v>1</v>
      </c>
      <c r="L38" s="15">
        <f t="shared" si="0"/>
        <v>262682.11917</v>
      </c>
      <c r="N38" s="6"/>
      <c r="P38" s="6">
        <v>62.8682319</v>
      </c>
      <c r="Q38" s="6">
        <v>149.2645214</v>
      </c>
      <c r="R38" s="6">
        <v>50.54936587</v>
      </c>
    </row>
    <row r="39" spans="7:18">
      <c r="G39" t="s">
        <v>23</v>
      </c>
      <c r="I39" s="15">
        <v>2049</v>
      </c>
      <c r="J39" s="15" t="s">
        <v>16</v>
      </c>
      <c r="K39" s="15">
        <v>1</v>
      </c>
      <c r="L39" s="15">
        <f t="shared" si="0"/>
        <v>263607.41016</v>
      </c>
      <c r="N39" s="6"/>
      <c r="P39" s="6">
        <v>63.46993417</v>
      </c>
      <c r="Q39" s="6">
        <v>149.1398446</v>
      </c>
      <c r="R39" s="6">
        <v>50.99763139</v>
      </c>
    </row>
    <row r="40" spans="7:18">
      <c r="G40" t="s">
        <v>23</v>
      </c>
      <c r="I40" s="15">
        <v>2050</v>
      </c>
      <c r="J40" s="15" t="s">
        <v>16</v>
      </c>
      <c r="K40" s="15">
        <v>1</v>
      </c>
      <c r="L40" s="15">
        <f t="shared" si="0"/>
        <v>264421.09112</v>
      </c>
      <c r="N40" s="6"/>
      <c r="P40" s="6">
        <v>64.11285145</v>
      </c>
      <c r="Q40" s="6">
        <v>148.8271199</v>
      </c>
      <c r="R40" s="6">
        <v>51.48111977</v>
      </c>
    </row>
  </sheetData>
  <pageMargins left="0.75" right="0.75" top="1" bottom="1" header="0.5" footer="0.5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G11" sqref="G11:N11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</cols>
  <sheetData>
    <row r="4" spans="2:2">
      <c r="B4" s="16" t="s">
        <v>0</v>
      </c>
    </row>
    <row r="5" spans="2:2">
      <c r="B5" s="15" t="s">
        <v>1</v>
      </c>
    </row>
    <row r="9" spans="10:10">
      <c r="J9" s="15" t="s">
        <v>2</v>
      </c>
    </row>
    <row r="10" spans="2:12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</row>
    <row r="11" spans="2:14">
      <c r="B11" s="15" t="s">
        <v>24</v>
      </c>
      <c r="G11" t="s">
        <v>25</v>
      </c>
      <c r="I11" s="15">
        <v>2020</v>
      </c>
      <c r="J11" s="15" t="s">
        <v>16</v>
      </c>
      <c r="K11" s="15">
        <v>1</v>
      </c>
      <c r="L11" s="15">
        <f>N11*1000</f>
        <v>143220.2336</v>
      </c>
      <c r="N11" s="14">
        <v>143.2202336</v>
      </c>
    </row>
    <row r="12" spans="7:14">
      <c r="G12" t="s">
        <v>25</v>
      </c>
      <c r="I12" s="15">
        <v>2021</v>
      </c>
      <c r="J12" s="15" t="s">
        <v>16</v>
      </c>
      <c r="K12" s="15">
        <v>1</v>
      </c>
      <c r="L12" s="15">
        <f t="shared" ref="L12:L41" si="0">N12*1000</f>
        <v>150114.7371</v>
      </c>
      <c r="N12" s="6">
        <v>150.1147371</v>
      </c>
    </row>
    <row r="13" spans="7:14">
      <c r="G13" t="s">
        <v>25</v>
      </c>
      <c r="I13" s="15">
        <v>2022</v>
      </c>
      <c r="J13" s="15" t="s">
        <v>16</v>
      </c>
      <c r="K13" s="15">
        <v>1</v>
      </c>
      <c r="L13" s="15">
        <f t="shared" si="0"/>
        <v>168650.9161</v>
      </c>
      <c r="N13" s="6">
        <v>168.6509161</v>
      </c>
    </row>
    <row r="14" spans="7:14">
      <c r="G14" t="s">
        <v>25</v>
      </c>
      <c r="I14" s="15">
        <v>2023</v>
      </c>
      <c r="J14" s="15" t="s">
        <v>16</v>
      </c>
      <c r="K14" s="15">
        <v>1</v>
      </c>
      <c r="L14" s="15">
        <f t="shared" si="0"/>
        <v>173566.0983</v>
      </c>
      <c r="N14" s="6">
        <v>173.5660983</v>
      </c>
    </row>
    <row r="15" spans="7:14">
      <c r="G15" t="s">
        <v>25</v>
      </c>
      <c r="I15" s="15">
        <v>2024</v>
      </c>
      <c r="J15" s="15" t="s">
        <v>16</v>
      </c>
      <c r="K15" s="15">
        <v>1</v>
      </c>
      <c r="L15" s="15">
        <f t="shared" si="0"/>
        <v>172880.7604</v>
      </c>
      <c r="N15" s="6">
        <v>172.8807604</v>
      </c>
    </row>
    <row r="16" spans="7:14">
      <c r="G16" t="s">
        <v>25</v>
      </c>
      <c r="I16" s="15">
        <v>2025</v>
      </c>
      <c r="J16" s="15" t="s">
        <v>16</v>
      </c>
      <c r="K16" s="15">
        <v>1</v>
      </c>
      <c r="L16" s="15">
        <f t="shared" si="0"/>
        <v>172396.6189</v>
      </c>
      <c r="N16" s="6">
        <v>172.3966189</v>
      </c>
    </row>
    <row r="17" spans="7:14">
      <c r="G17" t="s">
        <v>25</v>
      </c>
      <c r="I17" s="15">
        <v>2026</v>
      </c>
      <c r="J17" s="15" t="s">
        <v>16</v>
      </c>
      <c r="K17" s="15">
        <v>1</v>
      </c>
      <c r="L17" s="15">
        <f t="shared" si="0"/>
        <v>171540.1265</v>
      </c>
      <c r="N17" s="6">
        <v>171.5401265</v>
      </c>
    </row>
    <row r="18" spans="7:14">
      <c r="G18" t="s">
        <v>25</v>
      </c>
      <c r="I18" s="15">
        <v>2027</v>
      </c>
      <c r="J18" s="15" t="s">
        <v>16</v>
      </c>
      <c r="K18" s="15">
        <v>1</v>
      </c>
      <c r="L18" s="15">
        <f t="shared" si="0"/>
        <v>170927.4431</v>
      </c>
      <c r="N18" s="6">
        <v>170.9274431</v>
      </c>
    </row>
    <row r="19" spans="7:14">
      <c r="G19" t="s">
        <v>25</v>
      </c>
      <c r="I19" s="15">
        <v>2028</v>
      </c>
      <c r="J19" s="15" t="s">
        <v>16</v>
      </c>
      <c r="K19" s="15">
        <v>1</v>
      </c>
      <c r="L19" s="15">
        <f t="shared" si="0"/>
        <v>169041.4874</v>
      </c>
      <c r="N19" s="6">
        <v>169.0414874</v>
      </c>
    </row>
    <row r="20" spans="7:14">
      <c r="G20" t="s">
        <v>25</v>
      </c>
      <c r="I20" s="15">
        <v>2029</v>
      </c>
      <c r="J20" s="15" t="s">
        <v>16</v>
      </c>
      <c r="K20" s="15">
        <v>1</v>
      </c>
      <c r="L20" s="15">
        <f t="shared" si="0"/>
        <v>167734.2022</v>
      </c>
      <c r="N20" s="6">
        <v>167.7342022</v>
      </c>
    </row>
    <row r="21" spans="7:14">
      <c r="G21" t="s">
        <v>25</v>
      </c>
      <c r="I21" s="15">
        <v>2030</v>
      </c>
      <c r="J21" s="15" t="s">
        <v>16</v>
      </c>
      <c r="K21" s="15">
        <v>1</v>
      </c>
      <c r="L21" s="15">
        <f t="shared" si="0"/>
        <v>165862.8198</v>
      </c>
      <c r="N21" s="6">
        <v>165.8628198</v>
      </c>
    </row>
    <row r="22" spans="7:14">
      <c r="G22" t="s">
        <v>25</v>
      </c>
      <c r="I22" s="15">
        <v>2031</v>
      </c>
      <c r="J22" s="15" t="s">
        <v>16</v>
      </c>
      <c r="K22" s="15">
        <v>1</v>
      </c>
      <c r="L22" s="15">
        <f t="shared" si="0"/>
        <v>164315.2576</v>
      </c>
      <c r="N22" s="6">
        <v>164.3152576</v>
      </c>
    </row>
    <row r="23" spans="7:14">
      <c r="G23" t="s">
        <v>25</v>
      </c>
      <c r="I23" s="15">
        <v>2032</v>
      </c>
      <c r="J23" s="15" t="s">
        <v>16</v>
      </c>
      <c r="K23" s="15">
        <v>1</v>
      </c>
      <c r="L23" s="15">
        <f t="shared" si="0"/>
        <v>163022.0665</v>
      </c>
      <c r="N23" s="6">
        <v>163.0220665</v>
      </c>
    </row>
    <row r="24" spans="7:14">
      <c r="G24" t="s">
        <v>25</v>
      </c>
      <c r="I24" s="15">
        <v>2033</v>
      </c>
      <c r="J24" s="15" t="s">
        <v>16</v>
      </c>
      <c r="K24" s="15">
        <v>1</v>
      </c>
      <c r="L24" s="15">
        <f t="shared" si="0"/>
        <v>161730.7748</v>
      </c>
      <c r="N24" s="6">
        <v>161.7307748</v>
      </c>
    </row>
    <row r="25" spans="7:14">
      <c r="G25" t="s">
        <v>25</v>
      </c>
      <c r="I25" s="15">
        <v>2034</v>
      </c>
      <c r="J25" s="15" t="s">
        <v>16</v>
      </c>
      <c r="K25" s="15">
        <v>1</v>
      </c>
      <c r="L25" s="15">
        <f t="shared" si="0"/>
        <v>160482.3974</v>
      </c>
      <c r="N25" s="6">
        <v>160.4823974</v>
      </c>
    </row>
    <row r="26" spans="7:14">
      <c r="G26" t="s">
        <v>25</v>
      </c>
      <c r="I26" s="15">
        <v>2035</v>
      </c>
      <c r="J26" s="15" t="s">
        <v>16</v>
      </c>
      <c r="K26" s="15">
        <v>1</v>
      </c>
      <c r="L26" s="15">
        <f t="shared" si="0"/>
        <v>159301.8798</v>
      </c>
      <c r="N26" s="6">
        <v>159.3018798</v>
      </c>
    </row>
    <row r="27" spans="7:14">
      <c r="G27" t="s">
        <v>25</v>
      </c>
      <c r="I27" s="15">
        <v>2036</v>
      </c>
      <c r="J27" s="15" t="s">
        <v>16</v>
      </c>
      <c r="K27" s="15">
        <v>1</v>
      </c>
      <c r="L27" s="15">
        <f t="shared" si="0"/>
        <v>158112.3132</v>
      </c>
      <c r="N27" s="6">
        <v>158.1123132</v>
      </c>
    </row>
    <row r="28" spans="7:14">
      <c r="G28" t="s">
        <v>25</v>
      </c>
      <c r="I28" s="15">
        <v>2037</v>
      </c>
      <c r="J28" s="15" t="s">
        <v>16</v>
      </c>
      <c r="K28" s="15">
        <v>1</v>
      </c>
      <c r="L28" s="15">
        <f t="shared" si="0"/>
        <v>157076.119</v>
      </c>
      <c r="N28" s="6">
        <v>157.076119</v>
      </c>
    </row>
    <row r="29" spans="7:14">
      <c r="G29" t="s">
        <v>25</v>
      </c>
      <c r="I29" s="15">
        <v>2038</v>
      </c>
      <c r="J29" s="15" t="s">
        <v>16</v>
      </c>
      <c r="K29" s="15">
        <v>1</v>
      </c>
      <c r="L29" s="15">
        <f t="shared" si="0"/>
        <v>156057.9526</v>
      </c>
      <c r="N29" s="6">
        <v>156.0579526</v>
      </c>
    </row>
    <row r="30" spans="7:14">
      <c r="G30" t="s">
        <v>25</v>
      </c>
      <c r="I30" s="15">
        <v>2039</v>
      </c>
      <c r="J30" s="15" t="s">
        <v>16</v>
      </c>
      <c r="K30" s="15">
        <v>1</v>
      </c>
      <c r="L30" s="15">
        <f t="shared" si="0"/>
        <v>155101.1702</v>
      </c>
      <c r="N30" s="6">
        <v>155.1011702</v>
      </c>
    </row>
    <row r="31" spans="7:14">
      <c r="G31" t="s">
        <v>25</v>
      </c>
      <c r="I31" s="15">
        <v>2040</v>
      </c>
      <c r="J31" s="15" t="s">
        <v>16</v>
      </c>
      <c r="K31" s="15">
        <v>1</v>
      </c>
      <c r="L31" s="15">
        <f t="shared" si="0"/>
        <v>154250.4363</v>
      </c>
      <c r="N31" s="6">
        <v>154.2504363</v>
      </c>
    </row>
    <row r="32" spans="7:14">
      <c r="G32" t="s">
        <v>25</v>
      </c>
      <c r="I32" s="15">
        <v>2041</v>
      </c>
      <c r="J32" s="15" t="s">
        <v>16</v>
      </c>
      <c r="K32" s="15">
        <v>1</v>
      </c>
      <c r="L32" s="15">
        <f t="shared" si="0"/>
        <v>153486.2597</v>
      </c>
      <c r="N32" s="6">
        <v>153.4862597</v>
      </c>
    </row>
    <row r="33" spans="7:14">
      <c r="G33" t="s">
        <v>25</v>
      </c>
      <c r="I33" s="15">
        <v>2042</v>
      </c>
      <c r="J33" s="15" t="s">
        <v>16</v>
      </c>
      <c r="K33" s="15">
        <v>1</v>
      </c>
      <c r="L33" s="15">
        <f t="shared" si="0"/>
        <v>152841.7377</v>
      </c>
      <c r="N33" s="6">
        <v>152.8417377</v>
      </c>
    </row>
    <row r="34" spans="7:14">
      <c r="G34" t="s">
        <v>25</v>
      </c>
      <c r="I34" s="15">
        <v>2043</v>
      </c>
      <c r="J34" s="15" t="s">
        <v>16</v>
      </c>
      <c r="K34" s="15">
        <v>1</v>
      </c>
      <c r="L34" s="15">
        <f t="shared" si="0"/>
        <v>152322.3819</v>
      </c>
      <c r="N34" s="6">
        <v>152.3223819</v>
      </c>
    </row>
    <row r="35" spans="7:14">
      <c r="G35" t="s">
        <v>25</v>
      </c>
      <c r="I35" s="15">
        <v>2044</v>
      </c>
      <c r="J35" s="15" t="s">
        <v>16</v>
      </c>
      <c r="K35" s="15">
        <v>1</v>
      </c>
      <c r="L35" s="15">
        <f t="shared" si="0"/>
        <v>151987.5516</v>
      </c>
      <c r="N35" s="6">
        <v>151.9875516</v>
      </c>
    </row>
    <row r="36" spans="7:14">
      <c r="G36" t="s">
        <v>25</v>
      </c>
      <c r="I36" s="15">
        <v>2045</v>
      </c>
      <c r="J36" s="15" t="s">
        <v>16</v>
      </c>
      <c r="K36" s="15">
        <v>1</v>
      </c>
      <c r="L36" s="15">
        <f t="shared" si="0"/>
        <v>151823.2208</v>
      </c>
      <c r="N36" s="6">
        <v>151.8232208</v>
      </c>
    </row>
    <row r="37" spans="7:14">
      <c r="G37" t="s">
        <v>25</v>
      </c>
      <c r="I37" s="15">
        <v>2046</v>
      </c>
      <c r="J37" s="15" t="s">
        <v>16</v>
      </c>
      <c r="K37" s="15">
        <v>1</v>
      </c>
      <c r="L37" s="15">
        <f t="shared" si="0"/>
        <v>151843.6119</v>
      </c>
      <c r="N37" s="6">
        <v>151.8436119</v>
      </c>
    </row>
    <row r="38" spans="7:14">
      <c r="G38" t="s">
        <v>25</v>
      </c>
      <c r="I38" s="15">
        <v>2047</v>
      </c>
      <c r="J38" s="15" t="s">
        <v>16</v>
      </c>
      <c r="K38" s="15">
        <v>1</v>
      </c>
      <c r="L38" s="15">
        <f t="shared" si="0"/>
        <v>151954.6911</v>
      </c>
      <c r="N38" s="6">
        <v>151.9546911</v>
      </c>
    </row>
    <row r="39" spans="7:14">
      <c r="G39" t="s">
        <v>25</v>
      </c>
      <c r="I39" s="15">
        <v>2048</v>
      </c>
      <c r="J39" s="15" t="s">
        <v>16</v>
      </c>
      <c r="K39" s="15">
        <v>1</v>
      </c>
      <c r="L39" s="15">
        <f t="shared" si="0"/>
        <v>152187.2934</v>
      </c>
      <c r="N39" s="6">
        <v>152.1872934</v>
      </c>
    </row>
    <row r="40" spans="7:14">
      <c r="G40" t="s">
        <v>25</v>
      </c>
      <c r="I40" s="15">
        <v>2049</v>
      </c>
      <c r="J40" s="15" t="s">
        <v>16</v>
      </c>
      <c r="K40" s="15">
        <v>1</v>
      </c>
      <c r="L40" s="15">
        <f t="shared" si="0"/>
        <v>152611.9572</v>
      </c>
      <c r="N40" s="6">
        <v>152.6119572</v>
      </c>
    </row>
    <row r="41" spans="7:14">
      <c r="G41" t="s">
        <v>25</v>
      </c>
      <c r="I41" s="15">
        <v>2050</v>
      </c>
      <c r="J41" s="15" t="s">
        <v>16</v>
      </c>
      <c r="K41" s="15">
        <v>1</v>
      </c>
      <c r="L41" s="15">
        <f t="shared" si="0"/>
        <v>153175.4225</v>
      </c>
      <c r="N41" s="6">
        <v>153.1754225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A47" workbookViewId="0">
      <selection activeCell="M20" sqref="M20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</cols>
  <sheetData>
    <row r="4" spans="2:2">
      <c r="B4" s="16" t="s">
        <v>0</v>
      </c>
    </row>
    <row r="5" spans="2:2">
      <c r="B5" s="15" t="s">
        <v>1</v>
      </c>
    </row>
    <row r="9" spans="10:10">
      <c r="J9" s="15" t="s">
        <v>2</v>
      </c>
    </row>
    <row r="10" spans="2:15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  <c r="O10" s="26" t="s">
        <v>26</v>
      </c>
    </row>
    <row r="11" spans="2:15">
      <c r="B11" s="15" t="s">
        <v>27</v>
      </c>
      <c r="G11" t="s">
        <v>28</v>
      </c>
      <c r="I11" s="15">
        <v>2020</v>
      </c>
      <c r="J11" s="15" t="s">
        <v>16</v>
      </c>
      <c r="K11" s="15">
        <v>1</v>
      </c>
      <c r="L11" s="15">
        <f>N11*1000</f>
        <v>0</v>
      </c>
      <c r="N11">
        <v>0</v>
      </c>
      <c r="O11" s="14">
        <v>0</v>
      </c>
    </row>
    <row r="12" spans="7:15">
      <c r="G12" t="s">
        <v>28</v>
      </c>
      <c r="I12" s="15">
        <v>2021</v>
      </c>
      <c r="J12" s="15" t="s">
        <v>16</v>
      </c>
      <c r="K12" s="15">
        <v>1</v>
      </c>
      <c r="L12" s="15">
        <f t="shared" ref="L12:L41" si="0">N12*1000</f>
        <v>0</v>
      </c>
      <c r="N12" s="6">
        <v>0</v>
      </c>
      <c r="O12" s="14">
        <v>0</v>
      </c>
    </row>
    <row r="13" spans="7:15">
      <c r="G13" t="s">
        <v>28</v>
      </c>
      <c r="I13" s="15">
        <v>2022</v>
      </c>
      <c r="J13" s="15" t="s">
        <v>16</v>
      </c>
      <c r="K13" s="15">
        <v>1</v>
      </c>
      <c r="L13" s="15">
        <f t="shared" si="0"/>
        <v>1.131733</v>
      </c>
      <c r="N13" s="6">
        <v>0.001131733</v>
      </c>
      <c r="O13" s="14">
        <v>0.001131733</v>
      </c>
    </row>
    <row r="14" spans="7:15">
      <c r="G14" t="s">
        <v>28</v>
      </c>
      <c r="I14" s="15">
        <v>2023</v>
      </c>
      <c r="J14" s="15" t="s">
        <v>16</v>
      </c>
      <c r="K14" s="15">
        <v>1</v>
      </c>
      <c r="L14" s="15">
        <f t="shared" si="0"/>
        <v>1.347537</v>
      </c>
      <c r="N14" s="6">
        <v>0.001347537</v>
      </c>
      <c r="O14" s="14">
        <v>0.001347537</v>
      </c>
    </row>
    <row r="15" spans="7:15">
      <c r="G15" t="s">
        <v>28</v>
      </c>
      <c r="I15" s="15">
        <v>2024</v>
      </c>
      <c r="J15" s="15" t="s">
        <v>16</v>
      </c>
      <c r="K15" s="15">
        <v>1</v>
      </c>
      <c r="L15" s="15">
        <f t="shared" si="0"/>
        <v>82.2883</v>
      </c>
      <c r="N15" s="6">
        <v>0.0822883</v>
      </c>
      <c r="O15" s="14">
        <v>0.0822883</v>
      </c>
    </row>
    <row r="16" spans="7:15">
      <c r="G16" t="s">
        <v>28</v>
      </c>
      <c r="I16" s="15">
        <v>2025</v>
      </c>
      <c r="J16" s="15" t="s">
        <v>16</v>
      </c>
      <c r="K16" s="15">
        <v>1</v>
      </c>
      <c r="L16" s="15">
        <f t="shared" si="0"/>
        <v>231.985</v>
      </c>
      <c r="N16" s="6">
        <v>0.231985</v>
      </c>
      <c r="O16" s="14">
        <v>0.231985</v>
      </c>
    </row>
    <row r="17" spans="7:15">
      <c r="G17" t="s">
        <v>28</v>
      </c>
      <c r="I17" s="15">
        <v>2026</v>
      </c>
      <c r="J17" s="15" t="s">
        <v>16</v>
      </c>
      <c r="K17" s="15">
        <v>1</v>
      </c>
      <c r="L17" s="15">
        <f t="shared" si="0"/>
        <v>385.963</v>
      </c>
      <c r="N17" s="6">
        <v>0.385963</v>
      </c>
      <c r="O17" s="14">
        <v>0.385963</v>
      </c>
    </row>
    <row r="18" spans="7:15">
      <c r="G18" t="s">
        <v>28</v>
      </c>
      <c r="I18" s="15">
        <v>2027</v>
      </c>
      <c r="J18" s="15" t="s">
        <v>16</v>
      </c>
      <c r="K18" s="15">
        <v>1</v>
      </c>
      <c r="L18" s="15">
        <f t="shared" si="0"/>
        <v>472.285</v>
      </c>
      <c r="N18" s="6">
        <v>0.472285</v>
      </c>
      <c r="O18" s="14">
        <v>0.472285</v>
      </c>
    </row>
    <row r="19" spans="7:15">
      <c r="G19" t="s">
        <v>28</v>
      </c>
      <c r="I19" s="15">
        <v>2028</v>
      </c>
      <c r="J19" s="15" t="s">
        <v>16</v>
      </c>
      <c r="K19" s="15">
        <v>1</v>
      </c>
      <c r="L19" s="15">
        <f t="shared" si="0"/>
        <v>522.76</v>
      </c>
      <c r="N19" s="6">
        <v>0.52276</v>
      </c>
      <c r="O19" s="14">
        <v>0.52276</v>
      </c>
    </row>
    <row r="20" spans="7:15">
      <c r="G20" t="s">
        <v>28</v>
      </c>
      <c r="I20" s="15">
        <v>2029</v>
      </c>
      <c r="J20" s="15" t="s">
        <v>16</v>
      </c>
      <c r="K20" s="15">
        <v>1</v>
      </c>
      <c r="L20" s="15">
        <f t="shared" si="0"/>
        <v>608.916</v>
      </c>
      <c r="N20" s="6">
        <v>0.608916</v>
      </c>
      <c r="O20" s="14">
        <v>0.608916</v>
      </c>
    </row>
    <row r="21" spans="7:15">
      <c r="G21" t="s">
        <v>28</v>
      </c>
      <c r="I21" s="15">
        <v>2030</v>
      </c>
      <c r="J21" s="15" t="s">
        <v>16</v>
      </c>
      <c r="K21" s="15">
        <v>1</v>
      </c>
      <c r="L21" s="15">
        <f t="shared" si="0"/>
        <v>659.348</v>
      </c>
      <c r="N21" s="6">
        <v>0.659348</v>
      </c>
      <c r="O21" s="14">
        <v>0.659348</v>
      </c>
    </row>
    <row r="22" spans="7:15">
      <c r="G22" t="s">
        <v>28</v>
      </c>
      <c r="I22" s="15">
        <v>2031</v>
      </c>
      <c r="J22" s="15" t="s">
        <v>16</v>
      </c>
      <c r="K22" s="15">
        <v>1</v>
      </c>
      <c r="L22" s="15">
        <f t="shared" si="0"/>
        <v>699.992</v>
      </c>
      <c r="N22" s="6">
        <v>0.699992</v>
      </c>
      <c r="O22" s="14">
        <v>0.699992</v>
      </c>
    </row>
    <row r="23" spans="7:15">
      <c r="G23" t="s">
        <v>28</v>
      </c>
      <c r="I23" s="15">
        <v>2032</v>
      </c>
      <c r="J23" s="15" t="s">
        <v>16</v>
      </c>
      <c r="K23" s="15">
        <v>1</v>
      </c>
      <c r="L23" s="15">
        <f t="shared" si="0"/>
        <v>733.446</v>
      </c>
      <c r="N23" s="6">
        <v>0.733446</v>
      </c>
      <c r="O23" s="14">
        <v>0.733446</v>
      </c>
    </row>
    <row r="24" spans="7:15">
      <c r="G24" t="s">
        <v>28</v>
      </c>
      <c r="I24" s="15">
        <v>2033</v>
      </c>
      <c r="J24" s="15" t="s">
        <v>16</v>
      </c>
      <c r="K24" s="15">
        <v>1</v>
      </c>
      <c r="L24" s="15">
        <f t="shared" si="0"/>
        <v>759.64</v>
      </c>
      <c r="N24" s="6">
        <v>0.75964</v>
      </c>
      <c r="O24" s="14">
        <v>0.75964</v>
      </c>
    </row>
    <row r="25" spans="7:15">
      <c r="G25" t="s">
        <v>28</v>
      </c>
      <c r="I25" s="15">
        <v>2034</v>
      </c>
      <c r="J25" s="15" t="s">
        <v>16</v>
      </c>
      <c r="K25" s="15">
        <v>1</v>
      </c>
      <c r="L25" s="15">
        <f t="shared" si="0"/>
        <v>781.174</v>
      </c>
      <c r="N25" s="6">
        <v>0.781174</v>
      </c>
      <c r="O25" s="14">
        <v>0.781174</v>
      </c>
    </row>
    <row r="26" spans="7:15">
      <c r="G26" t="s">
        <v>28</v>
      </c>
      <c r="I26" s="15">
        <v>2035</v>
      </c>
      <c r="J26" s="15" t="s">
        <v>16</v>
      </c>
      <c r="K26" s="15">
        <v>1</v>
      </c>
      <c r="L26" s="15">
        <f t="shared" si="0"/>
        <v>799.77</v>
      </c>
      <c r="N26" s="6">
        <v>0.79977</v>
      </c>
      <c r="O26" s="14">
        <v>0.79977</v>
      </c>
    </row>
    <row r="27" spans="7:15">
      <c r="G27" t="s">
        <v>28</v>
      </c>
      <c r="I27" s="15">
        <v>2036</v>
      </c>
      <c r="J27" s="15" t="s">
        <v>16</v>
      </c>
      <c r="K27" s="15">
        <v>1</v>
      </c>
      <c r="L27" s="15">
        <f t="shared" si="0"/>
        <v>818.448</v>
      </c>
      <c r="N27" s="6">
        <v>0.818448</v>
      </c>
      <c r="O27" s="14">
        <v>0.818448</v>
      </c>
    </row>
    <row r="28" spans="7:15">
      <c r="G28" t="s">
        <v>28</v>
      </c>
      <c r="I28" s="15">
        <v>2037</v>
      </c>
      <c r="J28" s="15" t="s">
        <v>16</v>
      </c>
      <c r="K28" s="15">
        <v>1</v>
      </c>
      <c r="L28" s="15">
        <f t="shared" si="0"/>
        <v>836.399</v>
      </c>
      <c r="N28" s="6">
        <v>0.836399</v>
      </c>
      <c r="O28" s="14">
        <v>0.836399</v>
      </c>
    </row>
    <row r="29" spans="7:15">
      <c r="G29" t="s">
        <v>28</v>
      </c>
      <c r="I29" s="15">
        <v>2038</v>
      </c>
      <c r="J29" s="15" t="s">
        <v>16</v>
      </c>
      <c r="K29" s="15">
        <v>1</v>
      </c>
      <c r="L29" s="15">
        <f t="shared" si="0"/>
        <v>855.045</v>
      </c>
      <c r="N29" s="6">
        <v>0.855045</v>
      </c>
      <c r="O29" s="14">
        <v>0.855045</v>
      </c>
    </row>
    <row r="30" spans="7:15">
      <c r="G30" t="s">
        <v>28</v>
      </c>
      <c r="I30" s="15">
        <v>2039</v>
      </c>
      <c r="J30" s="15" t="s">
        <v>16</v>
      </c>
      <c r="K30" s="15">
        <v>1</v>
      </c>
      <c r="L30" s="15">
        <f t="shared" si="0"/>
        <v>872.992</v>
      </c>
      <c r="N30" s="6">
        <v>0.872992</v>
      </c>
      <c r="O30" s="14">
        <v>0.872992</v>
      </c>
    </row>
    <row r="31" spans="7:15">
      <c r="G31" t="s">
        <v>28</v>
      </c>
      <c r="I31" s="15">
        <v>2040</v>
      </c>
      <c r="J31" s="15" t="s">
        <v>16</v>
      </c>
      <c r="K31" s="15">
        <v>1</v>
      </c>
      <c r="L31" s="15">
        <f t="shared" si="0"/>
        <v>885.377</v>
      </c>
      <c r="N31" s="6">
        <v>0.885377</v>
      </c>
      <c r="O31" s="14">
        <v>0.885377</v>
      </c>
    </row>
    <row r="32" spans="7:15">
      <c r="G32" t="s">
        <v>28</v>
      </c>
      <c r="I32" s="15">
        <v>2041</v>
      </c>
      <c r="J32" s="15" t="s">
        <v>16</v>
      </c>
      <c r="K32" s="15">
        <v>1</v>
      </c>
      <c r="L32" s="15">
        <f t="shared" si="0"/>
        <v>897.517</v>
      </c>
      <c r="N32" s="6">
        <v>0.897517</v>
      </c>
      <c r="O32" s="14">
        <v>0.897517</v>
      </c>
    </row>
    <row r="33" spans="7:15">
      <c r="G33" t="s">
        <v>28</v>
      </c>
      <c r="I33" s="15">
        <v>2042</v>
      </c>
      <c r="J33" s="15" t="s">
        <v>16</v>
      </c>
      <c r="K33" s="15">
        <v>1</v>
      </c>
      <c r="L33" s="15">
        <f t="shared" si="0"/>
        <v>910.641</v>
      </c>
      <c r="N33" s="6">
        <v>0.910641</v>
      </c>
      <c r="O33" s="14">
        <v>0.910641</v>
      </c>
    </row>
    <row r="34" spans="7:15">
      <c r="G34" t="s">
        <v>28</v>
      </c>
      <c r="I34" s="15">
        <v>2043</v>
      </c>
      <c r="J34" s="15" t="s">
        <v>16</v>
      </c>
      <c r="K34" s="15">
        <v>1</v>
      </c>
      <c r="L34" s="15">
        <f t="shared" si="0"/>
        <v>924.35</v>
      </c>
      <c r="N34" s="6">
        <v>0.92435</v>
      </c>
      <c r="O34" s="14">
        <v>0.92435</v>
      </c>
    </row>
    <row r="35" spans="7:15">
      <c r="G35" t="s">
        <v>28</v>
      </c>
      <c r="I35" s="15">
        <v>2044</v>
      </c>
      <c r="J35" s="15" t="s">
        <v>16</v>
      </c>
      <c r="K35" s="15">
        <v>1</v>
      </c>
      <c r="L35" s="15">
        <f t="shared" si="0"/>
        <v>937.246</v>
      </c>
      <c r="N35" s="6">
        <v>0.937246</v>
      </c>
      <c r="O35" s="14">
        <v>0.937246</v>
      </c>
    </row>
    <row r="36" spans="7:15">
      <c r="G36" t="s">
        <v>28</v>
      </c>
      <c r="I36" s="15">
        <v>2045</v>
      </c>
      <c r="J36" s="15" t="s">
        <v>16</v>
      </c>
      <c r="K36" s="15">
        <v>1</v>
      </c>
      <c r="L36" s="15">
        <f t="shared" si="0"/>
        <v>951.132</v>
      </c>
      <c r="N36" s="6">
        <v>0.951132</v>
      </c>
      <c r="O36" s="14">
        <v>0.951132</v>
      </c>
    </row>
    <row r="37" spans="7:15">
      <c r="G37" t="s">
        <v>28</v>
      </c>
      <c r="I37" s="15">
        <v>2046</v>
      </c>
      <c r="J37" s="15" t="s">
        <v>16</v>
      </c>
      <c r="K37" s="15">
        <v>1</v>
      </c>
      <c r="L37" s="15">
        <f t="shared" si="0"/>
        <v>965.262</v>
      </c>
      <c r="N37" s="6">
        <v>0.965262</v>
      </c>
      <c r="O37" s="14">
        <v>0.965262</v>
      </c>
    </row>
    <row r="38" spans="7:15">
      <c r="G38" t="s">
        <v>28</v>
      </c>
      <c r="I38" s="15">
        <v>2047</v>
      </c>
      <c r="J38" s="15" t="s">
        <v>16</v>
      </c>
      <c r="K38" s="15">
        <v>1</v>
      </c>
      <c r="L38" s="15">
        <f t="shared" si="0"/>
        <v>979.58</v>
      </c>
      <c r="N38" s="6">
        <v>0.97958</v>
      </c>
      <c r="O38" s="14">
        <v>0.97958</v>
      </c>
    </row>
    <row r="39" spans="7:15">
      <c r="G39" t="s">
        <v>28</v>
      </c>
      <c r="I39" s="15">
        <v>2048</v>
      </c>
      <c r="J39" s="15" t="s">
        <v>16</v>
      </c>
      <c r="K39" s="15">
        <v>1</v>
      </c>
      <c r="L39" s="15">
        <f t="shared" si="0"/>
        <v>992.976</v>
      </c>
      <c r="N39" s="6">
        <v>0.992976</v>
      </c>
      <c r="O39" s="14">
        <v>0.992976</v>
      </c>
    </row>
    <row r="40" spans="7:15">
      <c r="G40" t="s">
        <v>28</v>
      </c>
      <c r="I40" s="15">
        <v>2049</v>
      </c>
      <c r="J40" s="15" t="s">
        <v>16</v>
      </c>
      <c r="K40" s="15">
        <v>1</v>
      </c>
      <c r="L40" s="15">
        <f t="shared" si="0"/>
        <v>1007.212</v>
      </c>
      <c r="N40" s="6">
        <v>1.007212</v>
      </c>
      <c r="O40" s="14">
        <v>1.007212</v>
      </c>
    </row>
    <row r="41" spans="7:15">
      <c r="G41" t="s">
        <v>28</v>
      </c>
      <c r="I41" s="15">
        <v>2050</v>
      </c>
      <c r="J41" s="15" t="s">
        <v>16</v>
      </c>
      <c r="K41" s="15">
        <v>1</v>
      </c>
      <c r="L41" s="15">
        <f t="shared" si="0"/>
        <v>1030.571</v>
      </c>
      <c r="N41" s="6">
        <v>1.030571</v>
      </c>
      <c r="O41" s="14">
        <v>1.030571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A31" workbookViewId="0">
      <selection activeCell="G11" sqref="G11:N11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</cols>
  <sheetData>
    <row r="4" spans="2:2">
      <c r="B4" s="16" t="s">
        <v>0</v>
      </c>
    </row>
    <row r="5" spans="2:2">
      <c r="B5" s="15" t="s">
        <v>1</v>
      </c>
    </row>
    <row r="9" spans="10:10">
      <c r="J9" s="15" t="s">
        <v>2</v>
      </c>
    </row>
    <row r="10" spans="2:15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  <c r="O10" s="26"/>
    </row>
    <row r="11" spans="2:14">
      <c r="B11" s="15" t="s">
        <v>29</v>
      </c>
      <c r="G11" t="s">
        <v>30</v>
      </c>
      <c r="I11" s="15">
        <v>2020</v>
      </c>
      <c r="J11" s="15" t="s">
        <v>16</v>
      </c>
      <c r="K11" s="15">
        <v>1</v>
      </c>
      <c r="L11" s="15">
        <f>N11*1000</f>
        <v>69778.457</v>
      </c>
      <c r="N11">
        <v>69.778457</v>
      </c>
    </row>
    <row r="12" spans="7:14">
      <c r="G12" t="s">
        <v>30</v>
      </c>
      <c r="I12" s="15">
        <v>2021</v>
      </c>
      <c r="J12" s="15" t="s">
        <v>16</v>
      </c>
      <c r="K12" s="15">
        <v>1</v>
      </c>
      <c r="L12" s="15">
        <f t="shared" ref="L12:L41" si="0">N12*1000</f>
        <v>68516.82202</v>
      </c>
      <c r="N12" s="6">
        <v>68.51682202</v>
      </c>
    </row>
    <row r="13" spans="7:14">
      <c r="G13" t="s">
        <v>30</v>
      </c>
      <c r="I13" s="15">
        <v>2022</v>
      </c>
      <c r="J13" s="15" t="s">
        <v>16</v>
      </c>
      <c r="K13" s="15">
        <v>1</v>
      </c>
      <c r="L13" s="15">
        <f t="shared" si="0"/>
        <v>70791.52977</v>
      </c>
      <c r="N13" s="6">
        <v>70.79152977</v>
      </c>
    </row>
    <row r="14" spans="7:14">
      <c r="G14" t="s">
        <v>30</v>
      </c>
      <c r="I14" s="15">
        <v>2023</v>
      </c>
      <c r="J14" s="15" t="s">
        <v>16</v>
      </c>
      <c r="K14" s="15">
        <v>1</v>
      </c>
      <c r="L14" s="15">
        <f t="shared" si="0"/>
        <v>71425.70586</v>
      </c>
      <c r="N14" s="6">
        <v>71.42570586</v>
      </c>
    </row>
    <row r="15" spans="7:14">
      <c r="G15" t="s">
        <v>30</v>
      </c>
      <c r="I15" s="15">
        <v>2024</v>
      </c>
      <c r="J15" s="15" t="s">
        <v>16</v>
      </c>
      <c r="K15" s="15">
        <v>1</v>
      </c>
      <c r="L15" s="15">
        <f t="shared" si="0"/>
        <v>70630.22455</v>
      </c>
      <c r="N15" s="6">
        <v>70.63022455</v>
      </c>
    </row>
    <row r="16" spans="7:14">
      <c r="G16" t="s">
        <v>30</v>
      </c>
      <c r="I16" s="15">
        <v>2025</v>
      </c>
      <c r="J16" s="15" t="s">
        <v>16</v>
      </c>
      <c r="K16" s="15">
        <v>1</v>
      </c>
      <c r="L16" s="15">
        <f t="shared" si="0"/>
        <v>70356.60482</v>
      </c>
      <c r="N16" s="6">
        <v>70.35660482</v>
      </c>
    </row>
    <row r="17" spans="7:14">
      <c r="G17" t="s">
        <v>30</v>
      </c>
      <c r="I17" s="15">
        <v>2026</v>
      </c>
      <c r="J17" s="15" t="s">
        <v>16</v>
      </c>
      <c r="K17" s="15">
        <v>1</v>
      </c>
      <c r="L17" s="15">
        <f t="shared" si="0"/>
        <v>70582.02817</v>
      </c>
      <c r="N17" s="6">
        <v>70.58202817</v>
      </c>
    </row>
    <row r="18" spans="7:14">
      <c r="G18" t="s">
        <v>30</v>
      </c>
      <c r="I18" s="15">
        <v>2027</v>
      </c>
      <c r="J18" s="15" t="s">
        <v>16</v>
      </c>
      <c r="K18" s="15">
        <v>1</v>
      </c>
      <c r="L18" s="15">
        <f t="shared" si="0"/>
        <v>70605.24961</v>
      </c>
      <c r="N18" s="6">
        <v>70.60524961</v>
      </c>
    </row>
    <row r="19" spans="7:14">
      <c r="G19" t="s">
        <v>30</v>
      </c>
      <c r="I19" s="15">
        <v>2028</v>
      </c>
      <c r="J19" s="15" t="s">
        <v>16</v>
      </c>
      <c r="K19" s="15">
        <v>1</v>
      </c>
      <c r="L19" s="15">
        <f t="shared" si="0"/>
        <v>70813.74777</v>
      </c>
      <c r="N19" s="6">
        <v>70.81374777</v>
      </c>
    </row>
    <row r="20" spans="7:14">
      <c r="G20" t="s">
        <v>30</v>
      </c>
      <c r="I20" s="15">
        <v>2029</v>
      </c>
      <c r="J20" s="15" t="s">
        <v>16</v>
      </c>
      <c r="K20" s="15">
        <v>1</v>
      </c>
      <c r="L20" s="15">
        <f t="shared" si="0"/>
        <v>71234.81612</v>
      </c>
      <c r="N20" s="6">
        <v>71.23481612</v>
      </c>
    </row>
    <row r="21" spans="7:14">
      <c r="G21" t="s">
        <v>30</v>
      </c>
      <c r="I21" s="15">
        <v>2030</v>
      </c>
      <c r="J21" s="15" t="s">
        <v>16</v>
      </c>
      <c r="K21" s="15">
        <v>1</v>
      </c>
      <c r="L21" s="15">
        <f t="shared" si="0"/>
        <v>71404.7925</v>
      </c>
      <c r="N21" s="6">
        <v>71.4047925</v>
      </c>
    </row>
    <row r="22" spans="7:14">
      <c r="G22" t="s">
        <v>30</v>
      </c>
      <c r="I22" s="15">
        <v>2031</v>
      </c>
      <c r="J22" s="15" t="s">
        <v>16</v>
      </c>
      <c r="K22" s="15">
        <v>1</v>
      </c>
      <c r="L22" s="15">
        <f t="shared" si="0"/>
        <v>71508.21349</v>
      </c>
      <c r="N22" s="6">
        <v>71.50821349</v>
      </c>
    </row>
    <row r="23" spans="7:14">
      <c r="G23" t="s">
        <v>30</v>
      </c>
      <c r="I23" s="15">
        <v>2032</v>
      </c>
      <c r="J23" s="15" t="s">
        <v>16</v>
      </c>
      <c r="K23" s="15">
        <v>1</v>
      </c>
      <c r="L23" s="15">
        <f t="shared" si="0"/>
        <v>71621.67002</v>
      </c>
      <c r="N23" s="6">
        <v>71.62167002</v>
      </c>
    </row>
    <row r="24" spans="7:14">
      <c r="G24" t="s">
        <v>30</v>
      </c>
      <c r="I24" s="15">
        <v>2033</v>
      </c>
      <c r="J24" s="15" t="s">
        <v>16</v>
      </c>
      <c r="K24" s="15">
        <v>1</v>
      </c>
      <c r="L24" s="15">
        <f t="shared" si="0"/>
        <v>71988.05739</v>
      </c>
      <c r="N24" s="6">
        <v>71.98805739</v>
      </c>
    </row>
    <row r="25" spans="7:14">
      <c r="G25" t="s">
        <v>30</v>
      </c>
      <c r="I25" s="15">
        <v>2034</v>
      </c>
      <c r="J25" s="15" t="s">
        <v>16</v>
      </c>
      <c r="K25" s="15">
        <v>1</v>
      </c>
      <c r="L25" s="15">
        <f t="shared" si="0"/>
        <v>72514.42556</v>
      </c>
      <c r="N25" s="6">
        <v>72.51442556</v>
      </c>
    </row>
    <row r="26" spans="7:14">
      <c r="G26" t="s">
        <v>30</v>
      </c>
      <c r="I26" s="15">
        <v>2035</v>
      </c>
      <c r="J26" s="15" t="s">
        <v>16</v>
      </c>
      <c r="K26" s="15">
        <v>1</v>
      </c>
      <c r="L26" s="15">
        <f t="shared" si="0"/>
        <v>73115.23088</v>
      </c>
      <c r="N26" s="6">
        <v>73.11523088</v>
      </c>
    </row>
    <row r="27" spans="7:14">
      <c r="G27" t="s">
        <v>30</v>
      </c>
      <c r="I27" s="15">
        <v>2036</v>
      </c>
      <c r="J27" s="15" t="s">
        <v>16</v>
      </c>
      <c r="K27" s="15">
        <v>1</v>
      </c>
      <c r="L27" s="15">
        <f t="shared" si="0"/>
        <v>73528.02172</v>
      </c>
      <c r="N27" s="6">
        <v>73.52802172</v>
      </c>
    </row>
    <row r="28" spans="7:14">
      <c r="G28" t="s">
        <v>30</v>
      </c>
      <c r="I28" s="15">
        <v>2037</v>
      </c>
      <c r="J28" s="15" t="s">
        <v>16</v>
      </c>
      <c r="K28" s="15">
        <v>1</v>
      </c>
      <c r="L28" s="15">
        <f t="shared" si="0"/>
        <v>73855.61884</v>
      </c>
      <c r="N28" s="6">
        <v>73.85561884</v>
      </c>
    </row>
    <row r="29" spans="7:14">
      <c r="G29" t="s">
        <v>30</v>
      </c>
      <c r="I29" s="15">
        <v>2038</v>
      </c>
      <c r="J29" s="15" t="s">
        <v>16</v>
      </c>
      <c r="K29" s="15">
        <v>1</v>
      </c>
      <c r="L29" s="15">
        <f t="shared" si="0"/>
        <v>74150.72936</v>
      </c>
      <c r="N29" s="6">
        <v>74.15072936</v>
      </c>
    </row>
    <row r="30" spans="7:14">
      <c r="G30" t="s">
        <v>30</v>
      </c>
      <c r="I30" s="15">
        <v>2039</v>
      </c>
      <c r="J30" s="15" t="s">
        <v>16</v>
      </c>
      <c r="K30" s="15">
        <v>1</v>
      </c>
      <c r="L30" s="15">
        <f t="shared" si="0"/>
        <v>74486.762</v>
      </c>
      <c r="N30" s="6">
        <v>74.486762</v>
      </c>
    </row>
    <row r="31" spans="7:14">
      <c r="G31" t="s">
        <v>30</v>
      </c>
      <c r="I31" s="15">
        <v>2040</v>
      </c>
      <c r="J31" s="15" t="s">
        <v>16</v>
      </c>
      <c r="K31" s="15">
        <v>1</v>
      </c>
      <c r="L31" s="15">
        <f t="shared" si="0"/>
        <v>74892.45634</v>
      </c>
      <c r="N31" s="6">
        <v>74.89245634</v>
      </c>
    </row>
    <row r="32" spans="7:14">
      <c r="G32" t="s">
        <v>30</v>
      </c>
      <c r="I32" s="15">
        <v>2041</v>
      </c>
      <c r="J32" s="15" t="s">
        <v>16</v>
      </c>
      <c r="K32" s="15">
        <v>1</v>
      </c>
      <c r="L32" s="15">
        <f t="shared" si="0"/>
        <v>75242.09614</v>
      </c>
      <c r="N32" s="6">
        <v>75.24209614</v>
      </c>
    </row>
    <row r="33" spans="7:14">
      <c r="G33" t="s">
        <v>30</v>
      </c>
      <c r="I33" s="15">
        <v>2042</v>
      </c>
      <c r="J33" s="15" t="s">
        <v>16</v>
      </c>
      <c r="K33" s="15">
        <v>1</v>
      </c>
      <c r="L33" s="15">
        <f t="shared" si="0"/>
        <v>75592.55111</v>
      </c>
      <c r="N33" s="6">
        <v>75.59255111</v>
      </c>
    </row>
    <row r="34" spans="7:14">
      <c r="G34" t="s">
        <v>30</v>
      </c>
      <c r="I34" s="15">
        <v>2043</v>
      </c>
      <c r="J34" s="15" t="s">
        <v>16</v>
      </c>
      <c r="K34" s="15">
        <v>1</v>
      </c>
      <c r="L34" s="15">
        <f t="shared" si="0"/>
        <v>75906.29783</v>
      </c>
      <c r="N34" s="6">
        <v>75.90629783</v>
      </c>
    </row>
    <row r="35" spans="7:14">
      <c r="G35" t="s">
        <v>30</v>
      </c>
      <c r="I35" s="15">
        <v>2044</v>
      </c>
      <c r="J35" s="15" t="s">
        <v>16</v>
      </c>
      <c r="K35" s="15">
        <v>1</v>
      </c>
      <c r="L35" s="15">
        <f t="shared" si="0"/>
        <v>76226.20031</v>
      </c>
      <c r="N35" s="6">
        <v>76.22620031</v>
      </c>
    </row>
    <row r="36" spans="7:14">
      <c r="G36" t="s">
        <v>30</v>
      </c>
      <c r="I36" s="15">
        <v>2045</v>
      </c>
      <c r="J36" s="15" t="s">
        <v>16</v>
      </c>
      <c r="K36" s="15">
        <v>1</v>
      </c>
      <c r="L36" s="15">
        <f t="shared" si="0"/>
        <v>76591.00565</v>
      </c>
      <c r="N36" s="6">
        <v>76.59100565</v>
      </c>
    </row>
    <row r="37" spans="7:14">
      <c r="G37" t="s">
        <v>30</v>
      </c>
      <c r="I37" s="15">
        <v>2046</v>
      </c>
      <c r="J37" s="15" t="s">
        <v>16</v>
      </c>
      <c r="K37" s="15">
        <v>1</v>
      </c>
      <c r="L37" s="15">
        <f t="shared" si="0"/>
        <v>76955.76505</v>
      </c>
      <c r="N37" s="6">
        <v>76.95576505</v>
      </c>
    </row>
    <row r="38" spans="7:14">
      <c r="G38" t="s">
        <v>30</v>
      </c>
      <c r="I38" s="15">
        <v>2047</v>
      </c>
      <c r="J38" s="15" t="s">
        <v>16</v>
      </c>
      <c r="K38" s="15">
        <v>1</v>
      </c>
      <c r="L38" s="15">
        <f t="shared" si="0"/>
        <v>77267.55738</v>
      </c>
      <c r="N38" s="6">
        <v>77.26755738</v>
      </c>
    </row>
    <row r="39" spans="7:14">
      <c r="G39" t="s">
        <v>30</v>
      </c>
      <c r="I39" s="15">
        <v>2048</v>
      </c>
      <c r="J39" s="15" t="s">
        <v>16</v>
      </c>
      <c r="K39" s="15">
        <v>1</v>
      </c>
      <c r="L39" s="15">
        <f t="shared" si="0"/>
        <v>77577.64961</v>
      </c>
      <c r="N39" s="6">
        <v>77.57764961</v>
      </c>
    </row>
    <row r="40" spans="7:14">
      <c r="G40" t="s">
        <v>30</v>
      </c>
      <c r="I40" s="15">
        <v>2049</v>
      </c>
      <c r="J40" s="15" t="s">
        <v>16</v>
      </c>
      <c r="K40" s="15">
        <v>1</v>
      </c>
      <c r="L40" s="15">
        <f t="shared" si="0"/>
        <v>77961.58775</v>
      </c>
      <c r="N40" s="6">
        <v>77.96158775</v>
      </c>
    </row>
    <row r="41" spans="7:14">
      <c r="G41" t="s">
        <v>30</v>
      </c>
      <c r="I41" s="15">
        <v>2050</v>
      </c>
      <c r="J41" s="15" t="s">
        <v>16</v>
      </c>
      <c r="K41" s="15">
        <v>1</v>
      </c>
      <c r="L41" s="15">
        <f t="shared" si="0"/>
        <v>78388.69089</v>
      </c>
      <c r="N41" s="6">
        <v>78.38869089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workbookViewId="0">
      <selection activeCell="J9" sqref="J9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</cols>
  <sheetData>
    <row r="4" spans="2:2">
      <c r="B4" s="16" t="s">
        <v>0</v>
      </c>
    </row>
    <row r="5" spans="2:2">
      <c r="B5" s="15" t="s">
        <v>1</v>
      </c>
    </row>
    <row r="9" spans="10:10">
      <c r="J9" s="15" t="s">
        <v>2</v>
      </c>
    </row>
    <row r="10" spans="2:18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  <c r="Q10" t="s">
        <v>31</v>
      </c>
      <c r="R10" s="26"/>
    </row>
    <row r="11" spans="2:17">
      <c r="B11" s="15" t="s">
        <v>32</v>
      </c>
      <c r="G11" t="s">
        <v>33</v>
      </c>
      <c r="I11" s="15">
        <v>2020</v>
      </c>
      <c r="J11" s="15" t="s">
        <v>16</v>
      </c>
      <c r="K11" s="15">
        <v>1</v>
      </c>
      <c r="L11" s="15">
        <f>Q11*1000*38.5/(38.5+34.9)</f>
        <v>46744.386852861</v>
      </c>
      <c r="Q11">
        <f>89.11787</f>
        <v>89.11787</v>
      </c>
    </row>
    <row r="12" spans="7:17">
      <c r="G12" t="s">
        <v>33</v>
      </c>
      <c r="I12" s="15">
        <v>2021</v>
      </c>
      <c r="J12" s="15" t="s">
        <v>16</v>
      </c>
      <c r="K12" s="15">
        <v>1</v>
      </c>
      <c r="L12" s="15">
        <f t="shared" ref="L12:L41" si="0">Q12*1000*38.5/(38.5+34.9)</f>
        <v>45722.4765324932</v>
      </c>
      <c r="Q12" s="6">
        <v>87.16960461</v>
      </c>
    </row>
    <row r="13" spans="7:17">
      <c r="G13" t="s">
        <v>33</v>
      </c>
      <c r="I13" s="15">
        <v>2022</v>
      </c>
      <c r="J13" s="15" t="s">
        <v>16</v>
      </c>
      <c r="K13" s="15">
        <v>1</v>
      </c>
      <c r="L13" s="15">
        <f t="shared" si="0"/>
        <v>42973.3028363079</v>
      </c>
      <c r="Q13" s="6">
        <v>81.92832281</v>
      </c>
    </row>
    <row r="14" spans="7:17">
      <c r="G14" t="s">
        <v>33</v>
      </c>
      <c r="I14" s="15">
        <v>2023</v>
      </c>
      <c r="J14" s="15" t="s">
        <v>16</v>
      </c>
      <c r="K14" s="15">
        <v>1</v>
      </c>
      <c r="L14" s="15">
        <f t="shared" si="0"/>
        <v>42605.6435038147</v>
      </c>
      <c r="Q14" s="6">
        <v>81.22738268</v>
      </c>
    </row>
    <row r="15" spans="7:17">
      <c r="G15" t="s">
        <v>33</v>
      </c>
      <c r="I15" s="15">
        <v>2024</v>
      </c>
      <c r="J15" s="15" t="s">
        <v>16</v>
      </c>
      <c r="K15" s="15">
        <v>1</v>
      </c>
      <c r="L15" s="15">
        <f t="shared" si="0"/>
        <v>41831.9385397139</v>
      </c>
      <c r="Q15" s="6">
        <v>79.75231919</v>
      </c>
    </row>
    <row r="16" spans="7:17">
      <c r="G16" t="s">
        <v>33</v>
      </c>
      <c r="I16" s="15">
        <v>2025</v>
      </c>
      <c r="J16" s="15" t="s">
        <v>16</v>
      </c>
      <c r="K16" s="15">
        <v>1</v>
      </c>
      <c r="L16" s="15">
        <f t="shared" si="0"/>
        <v>40920.4826317439</v>
      </c>
      <c r="Q16" s="6">
        <v>78.01463442</v>
      </c>
    </row>
    <row r="17" spans="7:17">
      <c r="G17" t="s">
        <v>33</v>
      </c>
      <c r="I17" s="15">
        <v>2026</v>
      </c>
      <c r="J17" s="15" t="s">
        <v>16</v>
      </c>
      <c r="K17" s="15">
        <v>1</v>
      </c>
      <c r="L17" s="15">
        <f t="shared" si="0"/>
        <v>40183.6921600136</v>
      </c>
      <c r="Q17" s="6">
        <v>76.60994817</v>
      </c>
    </row>
    <row r="18" spans="7:17">
      <c r="G18" t="s">
        <v>33</v>
      </c>
      <c r="I18" s="15">
        <v>2027</v>
      </c>
      <c r="J18" s="15" t="s">
        <v>16</v>
      </c>
      <c r="K18" s="15">
        <v>1</v>
      </c>
      <c r="L18" s="15">
        <f t="shared" si="0"/>
        <v>39416.1138939373</v>
      </c>
      <c r="Q18" s="6">
        <v>75.14656519</v>
      </c>
    </row>
    <row r="19" spans="7:17">
      <c r="G19" t="s">
        <v>33</v>
      </c>
      <c r="I19" s="15">
        <v>2028</v>
      </c>
      <c r="J19" s="15" t="s">
        <v>16</v>
      </c>
      <c r="K19" s="15">
        <v>1</v>
      </c>
      <c r="L19" s="15">
        <f t="shared" si="0"/>
        <v>38695.8635152589</v>
      </c>
      <c r="Q19" s="6">
        <v>73.77341252</v>
      </c>
    </row>
    <row r="20" spans="7:17">
      <c r="G20" t="s">
        <v>33</v>
      </c>
      <c r="I20" s="15">
        <v>2029</v>
      </c>
      <c r="J20" s="15" t="s">
        <v>16</v>
      </c>
      <c r="K20" s="15">
        <v>1</v>
      </c>
      <c r="L20" s="15">
        <f t="shared" si="0"/>
        <v>37963.2402069482</v>
      </c>
      <c r="Q20" s="6">
        <v>72.37667094</v>
      </c>
    </row>
    <row r="21" spans="7:17">
      <c r="G21" t="s">
        <v>33</v>
      </c>
      <c r="I21" s="15">
        <v>2030</v>
      </c>
      <c r="J21" s="15" t="s">
        <v>16</v>
      </c>
      <c r="K21" s="15">
        <v>1</v>
      </c>
      <c r="L21" s="15">
        <f t="shared" si="0"/>
        <v>37209.0832349455</v>
      </c>
      <c r="Q21" s="6">
        <v>70.93887557</v>
      </c>
    </row>
    <row r="22" spans="7:17">
      <c r="G22" t="s">
        <v>33</v>
      </c>
      <c r="I22" s="15">
        <v>2031</v>
      </c>
      <c r="J22" s="15" t="s">
        <v>16</v>
      </c>
      <c r="K22" s="15">
        <v>1</v>
      </c>
      <c r="L22" s="15">
        <f t="shared" si="0"/>
        <v>36725.2813038828</v>
      </c>
      <c r="Q22" s="6">
        <v>70.01651033</v>
      </c>
    </row>
    <row r="23" spans="7:17">
      <c r="G23" t="s">
        <v>33</v>
      </c>
      <c r="I23" s="15">
        <v>2032</v>
      </c>
      <c r="J23" s="15" t="s">
        <v>16</v>
      </c>
      <c r="K23" s="15">
        <v>1</v>
      </c>
      <c r="L23" s="15">
        <f t="shared" si="0"/>
        <v>36137.6076421662</v>
      </c>
      <c r="Q23" s="6">
        <v>68.89611431</v>
      </c>
    </row>
    <row r="24" spans="7:17">
      <c r="G24" t="s">
        <v>33</v>
      </c>
      <c r="I24" s="15">
        <v>2033</v>
      </c>
      <c r="J24" s="15" t="s">
        <v>16</v>
      </c>
      <c r="K24" s="15">
        <v>1</v>
      </c>
      <c r="L24" s="15">
        <f t="shared" si="0"/>
        <v>35649.0862247956</v>
      </c>
      <c r="Q24" s="6">
        <v>67.9647514</v>
      </c>
    </row>
    <row r="25" spans="7:17">
      <c r="G25" t="s">
        <v>33</v>
      </c>
      <c r="I25" s="15">
        <v>2034</v>
      </c>
      <c r="J25" s="15" t="s">
        <v>16</v>
      </c>
      <c r="K25" s="15">
        <v>1</v>
      </c>
      <c r="L25" s="15">
        <f t="shared" si="0"/>
        <v>35140.4273037466</v>
      </c>
      <c r="Q25" s="6">
        <v>66.99499647</v>
      </c>
    </row>
    <row r="26" spans="7:18">
      <c r="G26" t="s">
        <v>33</v>
      </c>
      <c r="I26" s="15">
        <v>2035</v>
      </c>
      <c r="J26" s="15" t="s">
        <v>16</v>
      </c>
      <c r="K26" s="15">
        <v>1</v>
      </c>
      <c r="L26" s="15">
        <f t="shared" si="0"/>
        <v>34538.7671375341</v>
      </c>
      <c r="Q26" s="6">
        <v>65.84793527</v>
      </c>
      <c r="R26">
        <v>-6.180210064</v>
      </c>
    </row>
    <row r="27" spans="7:18">
      <c r="G27" t="s">
        <v>33</v>
      </c>
      <c r="I27" s="15">
        <v>2036</v>
      </c>
      <c r="J27" s="15" t="s">
        <v>16</v>
      </c>
      <c r="K27" s="15">
        <v>1</v>
      </c>
      <c r="L27" s="15">
        <f t="shared" si="0"/>
        <v>34075.7116500681</v>
      </c>
      <c r="Q27" s="6">
        <v>64.96512299</v>
      </c>
      <c r="R27">
        <v>-8.377055855</v>
      </c>
    </row>
    <row r="28" spans="7:18">
      <c r="G28" t="s">
        <v>33</v>
      </c>
      <c r="I28" s="15">
        <v>2037</v>
      </c>
      <c r="J28" s="15" t="s">
        <v>16</v>
      </c>
      <c r="K28" s="15">
        <v>1</v>
      </c>
      <c r="L28" s="15">
        <f t="shared" si="0"/>
        <v>33874.2318188011</v>
      </c>
      <c r="Q28" s="6">
        <v>64.581003</v>
      </c>
      <c r="R28">
        <v>-10.61957522</v>
      </c>
    </row>
    <row r="29" spans="7:18">
      <c r="G29" t="s">
        <v>33</v>
      </c>
      <c r="I29" s="15">
        <v>2038</v>
      </c>
      <c r="J29" s="15" t="s">
        <v>16</v>
      </c>
      <c r="K29" s="15">
        <v>1</v>
      </c>
      <c r="L29" s="15">
        <f t="shared" si="0"/>
        <v>33679.4431773842</v>
      </c>
      <c r="Q29" s="6">
        <v>64.20963972</v>
      </c>
      <c r="R29">
        <v>-12.81215095</v>
      </c>
    </row>
    <row r="30" spans="7:18">
      <c r="G30" t="s">
        <v>33</v>
      </c>
      <c r="I30" s="15">
        <v>2039</v>
      </c>
      <c r="J30" s="15" t="s">
        <v>16</v>
      </c>
      <c r="K30" s="15">
        <v>1</v>
      </c>
      <c r="L30" s="15">
        <f t="shared" si="0"/>
        <v>33542.9130192098</v>
      </c>
      <c r="Q30" s="6">
        <v>63.94934586</v>
      </c>
      <c r="R30">
        <v>-14.87106076</v>
      </c>
    </row>
    <row r="31" spans="7:18">
      <c r="G31" t="s">
        <v>33</v>
      </c>
      <c r="I31" s="15">
        <v>2040</v>
      </c>
      <c r="J31" s="15" t="s">
        <v>16</v>
      </c>
      <c r="K31" s="15">
        <v>1</v>
      </c>
      <c r="L31" s="15">
        <f t="shared" si="0"/>
        <v>33435.894165327</v>
      </c>
      <c r="Q31" s="6">
        <v>63.74531511</v>
      </c>
      <c r="R31">
        <v>-16.4795872</v>
      </c>
    </row>
    <row r="32" spans="7:18">
      <c r="G32" t="s">
        <v>33</v>
      </c>
      <c r="I32" s="15">
        <v>2041</v>
      </c>
      <c r="J32" s="15" t="s">
        <v>16</v>
      </c>
      <c r="K32" s="15">
        <v>1</v>
      </c>
      <c r="L32" s="15">
        <f t="shared" si="0"/>
        <v>33362.90684094</v>
      </c>
      <c r="Q32" s="6">
        <v>63.60616525</v>
      </c>
      <c r="R32">
        <v>-18.44727958</v>
      </c>
    </row>
    <row r="33" spans="7:18">
      <c r="G33" t="s">
        <v>33</v>
      </c>
      <c r="I33" s="15">
        <v>2042</v>
      </c>
      <c r="J33" s="15" t="s">
        <v>16</v>
      </c>
      <c r="K33" s="15">
        <v>1</v>
      </c>
      <c r="L33" s="15">
        <f t="shared" si="0"/>
        <v>33319.5867878065</v>
      </c>
      <c r="Q33" s="6">
        <v>63.52357585</v>
      </c>
      <c r="R33">
        <v>-20.20071619</v>
      </c>
    </row>
    <row r="34" spans="7:18">
      <c r="G34" t="s">
        <v>33</v>
      </c>
      <c r="I34" s="15">
        <v>2043</v>
      </c>
      <c r="J34" s="15" t="s">
        <v>16</v>
      </c>
      <c r="K34" s="15">
        <v>1</v>
      </c>
      <c r="L34" s="15">
        <f t="shared" si="0"/>
        <v>33294.7747861717</v>
      </c>
      <c r="Q34" s="6">
        <v>63.47627193</v>
      </c>
      <c r="R34">
        <v>-22.15722077</v>
      </c>
    </row>
    <row r="35" spans="7:18">
      <c r="G35" t="s">
        <v>33</v>
      </c>
      <c r="I35" s="15">
        <v>2044</v>
      </c>
      <c r="J35" s="15" t="s">
        <v>16</v>
      </c>
      <c r="K35" s="15">
        <v>1</v>
      </c>
      <c r="L35" s="15">
        <f t="shared" si="0"/>
        <v>33283.2185023842</v>
      </c>
      <c r="Q35" s="6">
        <v>63.45423995</v>
      </c>
      <c r="R35">
        <v>-24.34974926</v>
      </c>
    </row>
    <row r="36" spans="7:18">
      <c r="G36" t="s">
        <v>33</v>
      </c>
      <c r="I36" s="15">
        <v>2045</v>
      </c>
      <c r="J36" s="15" t="s">
        <v>16</v>
      </c>
      <c r="K36" s="15">
        <v>1</v>
      </c>
      <c r="L36" s="15">
        <f t="shared" si="0"/>
        <v>33298.4894487057</v>
      </c>
      <c r="Q36" s="6">
        <v>63.48335391</v>
      </c>
      <c r="R36">
        <v>-26.46567382</v>
      </c>
    </row>
    <row r="37" spans="7:18">
      <c r="G37" t="s">
        <v>33</v>
      </c>
      <c r="I37" s="15">
        <v>2046</v>
      </c>
      <c r="J37" s="15" t="s">
        <v>16</v>
      </c>
      <c r="K37" s="15">
        <v>1</v>
      </c>
      <c r="L37" s="15">
        <f t="shared" si="0"/>
        <v>33333.3399319482</v>
      </c>
      <c r="Q37" s="6">
        <v>63.54979613</v>
      </c>
      <c r="R37">
        <v>-28.28177019</v>
      </c>
    </row>
    <row r="38" spans="7:18">
      <c r="G38" t="s">
        <v>33</v>
      </c>
      <c r="I38" s="15">
        <v>2047</v>
      </c>
      <c r="J38" s="15" t="s">
        <v>16</v>
      </c>
      <c r="K38" s="15">
        <v>1</v>
      </c>
      <c r="L38" s="15">
        <f t="shared" si="0"/>
        <v>33259.6247844687</v>
      </c>
      <c r="Q38" s="6">
        <v>63.40925868</v>
      </c>
      <c r="R38">
        <v>-30.10375906</v>
      </c>
    </row>
    <row r="39" spans="7:18">
      <c r="G39" t="s">
        <v>33</v>
      </c>
      <c r="I39" s="15">
        <v>2048</v>
      </c>
      <c r="J39" s="15" t="s">
        <v>16</v>
      </c>
      <c r="K39" s="15">
        <v>1</v>
      </c>
      <c r="L39" s="15">
        <f t="shared" si="0"/>
        <v>33331.2035963215</v>
      </c>
      <c r="Q39" s="6">
        <v>63.54572322</v>
      </c>
      <c r="R39">
        <v>-31.88349658</v>
      </c>
    </row>
    <row r="40" spans="7:18">
      <c r="G40" t="s">
        <v>33</v>
      </c>
      <c r="I40" s="15">
        <v>2049</v>
      </c>
      <c r="J40" s="15" t="s">
        <v>16</v>
      </c>
      <c r="K40" s="15">
        <v>1</v>
      </c>
      <c r="L40" s="15">
        <f t="shared" si="0"/>
        <v>33420.7972557902</v>
      </c>
      <c r="Q40" s="6">
        <v>63.71653295</v>
      </c>
      <c r="R40">
        <v>-33.64222028</v>
      </c>
    </row>
    <row r="41" spans="7:18">
      <c r="G41" t="s">
        <v>33</v>
      </c>
      <c r="I41" s="15">
        <v>2050</v>
      </c>
      <c r="J41" s="15" t="s">
        <v>16</v>
      </c>
      <c r="K41" s="15">
        <v>1</v>
      </c>
      <c r="L41" s="15">
        <f t="shared" si="0"/>
        <v>33515.5023567439</v>
      </c>
      <c r="Q41" s="6">
        <v>63.89708761</v>
      </c>
      <c r="R41">
        <v>-35.44024209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topLeftCell="A34" workbookViewId="0">
      <selection activeCell="N17" sqref="N17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7" max="17" width="12.8181818181818"/>
    <col min="18" max="18" width="14"/>
  </cols>
  <sheetData>
    <row r="1" spans="1:1">
      <c r="A1" s="15" t="s">
        <v>34</v>
      </c>
    </row>
    <row r="4" spans="2:2">
      <c r="B4" s="16" t="s">
        <v>0</v>
      </c>
    </row>
    <row r="5" spans="2:2">
      <c r="B5" s="15" t="s">
        <v>1</v>
      </c>
    </row>
    <row r="9" spans="10:10">
      <c r="J9" s="15" t="s">
        <v>2</v>
      </c>
    </row>
    <row r="10" spans="2:18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  <c r="Q10" t="s">
        <v>31</v>
      </c>
      <c r="R10" s="26"/>
    </row>
    <row r="11" spans="2:17">
      <c r="B11" s="15" t="s">
        <v>35</v>
      </c>
      <c r="G11" t="s">
        <v>36</v>
      </c>
      <c r="I11" s="15">
        <v>2020</v>
      </c>
      <c r="J11" s="15" t="s">
        <v>16</v>
      </c>
      <c r="K11" s="15">
        <v>1</v>
      </c>
      <c r="L11" s="15">
        <f>Q11*1000*34.9/(38.5+34.9)</f>
        <v>42373.483147139</v>
      </c>
      <c r="Q11">
        <f>89.11787</f>
        <v>89.11787</v>
      </c>
    </row>
    <row r="12" spans="7:17">
      <c r="G12" t="s">
        <v>36</v>
      </c>
      <c r="I12" s="15">
        <v>2021</v>
      </c>
      <c r="J12" s="15" t="s">
        <v>16</v>
      </c>
      <c r="K12" s="15">
        <v>1</v>
      </c>
      <c r="L12" s="15">
        <f t="shared" ref="L12:L41" si="0">Q12*1000*34.9/(38.5+34.9)</f>
        <v>41447.1280775068</v>
      </c>
      <c r="Q12" s="6">
        <v>87.16960461</v>
      </c>
    </row>
    <row r="13" spans="7:17">
      <c r="G13" t="s">
        <v>36</v>
      </c>
      <c r="I13" s="15">
        <v>2022</v>
      </c>
      <c r="J13" s="15" t="s">
        <v>16</v>
      </c>
      <c r="K13" s="15">
        <v>1</v>
      </c>
      <c r="L13" s="15">
        <f t="shared" si="0"/>
        <v>38955.0199736921</v>
      </c>
      <c r="Q13" s="6">
        <v>81.92832281</v>
      </c>
    </row>
    <row r="14" spans="7:17">
      <c r="G14" t="s">
        <v>36</v>
      </c>
      <c r="I14" s="15">
        <v>2023</v>
      </c>
      <c r="J14" s="15" t="s">
        <v>16</v>
      </c>
      <c r="K14" s="15">
        <v>1</v>
      </c>
      <c r="L14" s="15">
        <f t="shared" si="0"/>
        <v>38621.7391761853</v>
      </c>
      <c r="Q14" s="6">
        <v>81.22738268</v>
      </c>
    </row>
    <row r="15" spans="7:17">
      <c r="G15" t="s">
        <v>36</v>
      </c>
      <c r="I15" s="15">
        <v>2024</v>
      </c>
      <c r="J15" s="15" t="s">
        <v>16</v>
      </c>
      <c r="K15" s="15">
        <v>1</v>
      </c>
      <c r="L15" s="15">
        <f t="shared" si="0"/>
        <v>37920.3806502861</v>
      </c>
      <c r="Q15" s="6">
        <v>79.75231919</v>
      </c>
    </row>
    <row r="16" spans="7:17">
      <c r="G16" t="s">
        <v>36</v>
      </c>
      <c r="I16" s="15">
        <v>2025</v>
      </c>
      <c r="J16" s="15" t="s">
        <v>16</v>
      </c>
      <c r="K16" s="15">
        <v>1</v>
      </c>
      <c r="L16" s="15">
        <f t="shared" si="0"/>
        <v>37094.1517882561</v>
      </c>
      <c r="Q16" s="6">
        <v>78.01463442</v>
      </c>
    </row>
    <row r="17" spans="7:17">
      <c r="G17" t="s">
        <v>36</v>
      </c>
      <c r="I17" s="15">
        <v>2026</v>
      </c>
      <c r="J17" s="15" t="s">
        <v>16</v>
      </c>
      <c r="K17" s="15">
        <v>1</v>
      </c>
      <c r="L17" s="15">
        <f t="shared" si="0"/>
        <v>36426.2560099864</v>
      </c>
      <c r="Q17" s="6">
        <v>76.60994817</v>
      </c>
    </row>
    <row r="18" spans="7:17">
      <c r="G18" t="s">
        <v>36</v>
      </c>
      <c r="I18" s="15">
        <v>2027</v>
      </c>
      <c r="J18" s="15" t="s">
        <v>16</v>
      </c>
      <c r="K18" s="15">
        <v>1</v>
      </c>
      <c r="L18" s="15">
        <f t="shared" si="0"/>
        <v>35730.4512960627</v>
      </c>
      <c r="Q18" s="6">
        <v>75.14656519</v>
      </c>
    </row>
    <row r="19" spans="7:17">
      <c r="G19" t="s">
        <v>36</v>
      </c>
      <c r="I19" s="15">
        <v>2028</v>
      </c>
      <c r="J19" s="15" t="s">
        <v>16</v>
      </c>
      <c r="K19" s="15">
        <v>1</v>
      </c>
      <c r="L19" s="15">
        <f t="shared" si="0"/>
        <v>35077.5490047411</v>
      </c>
      <c r="Q19" s="6">
        <v>73.77341252</v>
      </c>
    </row>
    <row r="20" spans="7:17">
      <c r="G20" t="s">
        <v>36</v>
      </c>
      <c r="I20" s="15">
        <v>2029</v>
      </c>
      <c r="J20" s="15" t="s">
        <v>16</v>
      </c>
      <c r="K20" s="15">
        <v>1</v>
      </c>
      <c r="L20" s="15">
        <f t="shared" si="0"/>
        <v>34413.4307330518</v>
      </c>
      <c r="Q20" s="6">
        <v>72.37667094</v>
      </c>
    </row>
    <row r="21" spans="7:17">
      <c r="G21" t="s">
        <v>36</v>
      </c>
      <c r="I21" s="15">
        <v>2030</v>
      </c>
      <c r="J21" s="15" t="s">
        <v>16</v>
      </c>
      <c r="K21" s="15">
        <v>1</v>
      </c>
      <c r="L21" s="15">
        <f t="shared" si="0"/>
        <v>33729.7923350545</v>
      </c>
      <c r="Q21" s="6">
        <v>70.93887557</v>
      </c>
    </row>
    <row r="22" spans="7:17">
      <c r="G22" t="s">
        <v>36</v>
      </c>
      <c r="I22" s="15">
        <v>2031</v>
      </c>
      <c r="J22" s="15" t="s">
        <v>16</v>
      </c>
      <c r="K22" s="15">
        <v>1</v>
      </c>
      <c r="L22" s="15">
        <f t="shared" si="0"/>
        <v>33291.2290261172</v>
      </c>
      <c r="Q22" s="6">
        <v>70.01651033</v>
      </c>
    </row>
    <row r="23" spans="7:17">
      <c r="G23" t="s">
        <v>36</v>
      </c>
      <c r="I23" s="15">
        <v>2032</v>
      </c>
      <c r="J23" s="15" t="s">
        <v>16</v>
      </c>
      <c r="K23" s="15">
        <v>1</v>
      </c>
      <c r="L23" s="15">
        <f t="shared" si="0"/>
        <v>32758.5066678338</v>
      </c>
      <c r="Q23" s="6">
        <v>68.89611431</v>
      </c>
    </row>
    <row r="24" spans="7:17">
      <c r="G24" t="s">
        <v>36</v>
      </c>
      <c r="I24" s="15">
        <v>2033</v>
      </c>
      <c r="J24" s="15" t="s">
        <v>16</v>
      </c>
      <c r="K24" s="15">
        <v>1</v>
      </c>
      <c r="L24" s="15">
        <f t="shared" si="0"/>
        <v>32315.6651752044</v>
      </c>
      <c r="Q24" s="6">
        <v>67.9647514</v>
      </c>
    </row>
    <row r="25" spans="7:17">
      <c r="G25" t="s">
        <v>36</v>
      </c>
      <c r="I25" s="15">
        <v>2034</v>
      </c>
      <c r="J25" s="15" t="s">
        <v>16</v>
      </c>
      <c r="K25" s="15">
        <v>1</v>
      </c>
      <c r="L25" s="15">
        <f t="shared" si="0"/>
        <v>31854.5691662534</v>
      </c>
      <c r="Q25" s="6">
        <v>66.99499647</v>
      </c>
    </row>
    <row r="26" spans="7:18">
      <c r="G26" t="s">
        <v>36</v>
      </c>
      <c r="I26" s="15">
        <v>2035</v>
      </c>
      <c r="J26" s="15" t="s">
        <v>16</v>
      </c>
      <c r="K26" s="15">
        <v>1</v>
      </c>
      <c r="L26" s="15">
        <f t="shared" si="0"/>
        <v>31309.1681324659</v>
      </c>
      <c r="Q26" s="6">
        <v>65.84793527</v>
      </c>
      <c r="R26">
        <v>-6.180210064</v>
      </c>
    </row>
    <row r="27" spans="7:18">
      <c r="G27" t="s">
        <v>36</v>
      </c>
      <c r="I27" s="15">
        <v>2036</v>
      </c>
      <c r="J27" s="15" t="s">
        <v>16</v>
      </c>
      <c r="K27" s="15">
        <v>1</v>
      </c>
      <c r="L27" s="15">
        <f t="shared" si="0"/>
        <v>30889.4113399319</v>
      </c>
      <c r="Q27" s="6">
        <v>64.96512299</v>
      </c>
      <c r="R27">
        <v>-8.377055855</v>
      </c>
    </row>
    <row r="28" spans="7:18">
      <c r="G28" t="s">
        <v>36</v>
      </c>
      <c r="I28" s="15">
        <v>2037</v>
      </c>
      <c r="J28" s="15" t="s">
        <v>16</v>
      </c>
      <c r="K28" s="15">
        <v>1</v>
      </c>
      <c r="L28" s="15">
        <f t="shared" si="0"/>
        <v>30706.7711811989</v>
      </c>
      <c r="Q28" s="6">
        <v>64.581003</v>
      </c>
      <c r="R28">
        <v>-10.61957522</v>
      </c>
    </row>
    <row r="29" spans="7:18">
      <c r="G29" t="s">
        <v>36</v>
      </c>
      <c r="I29" s="15">
        <v>2038</v>
      </c>
      <c r="J29" s="15" t="s">
        <v>16</v>
      </c>
      <c r="K29" s="15">
        <v>1</v>
      </c>
      <c r="L29" s="15">
        <f t="shared" si="0"/>
        <v>30530.1965426158</v>
      </c>
      <c r="Q29" s="6">
        <v>64.20963972</v>
      </c>
      <c r="R29">
        <v>-12.81215095</v>
      </c>
    </row>
    <row r="30" spans="7:18">
      <c r="G30" t="s">
        <v>36</v>
      </c>
      <c r="I30" s="15">
        <v>2039</v>
      </c>
      <c r="J30" s="15" t="s">
        <v>16</v>
      </c>
      <c r="K30" s="15">
        <v>1</v>
      </c>
      <c r="L30" s="15">
        <f t="shared" si="0"/>
        <v>30406.4328407902</v>
      </c>
      <c r="Q30" s="6">
        <v>63.94934586</v>
      </c>
      <c r="R30">
        <v>-14.87106076</v>
      </c>
    </row>
    <row r="31" spans="7:18">
      <c r="G31" t="s">
        <v>36</v>
      </c>
      <c r="I31" s="15">
        <v>2040</v>
      </c>
      <c r="J31" s="15" t="s">
        <v>16</v>
      </c>
      <c r="K31" s="15">
        <v>1</v>
      </c>
      <c r="L31" s="15">
        <f t="shared" si="0"/>
        <v>30309.420944673</v>
      </c>
      <c r="Q31" s="6">
        <v>63.74531511</v>
      </c>
      <c r="R31">
        <v>-16.4795872</v>
      </c>
    </row>
    <row r="32" spans="7:18">
      <c r="G32" t="s">
        <v>36</v>
      </c>
      <c r="I32" s="15">
        <v>2041</v>
      </c>
      <c r="J32" s="15" t="s">
        <v>16</v>
      </c>
      <c r="K32" s="15">
        <v>1</v>
      </c>
      <c r="L32" s="15">
        <f t="shared" si="0"/>
        <v>30243.2584090599</v>
      </c>
      <c r="Q32" s="6">
        <v>63.60616525</v>
      </c>
      <c r="R32">
        <v>-18.44727958</v>
      </c>
    </row>
    <row r="33" spans="7:18">
      <c r="G33" t="s">
        <v>36</v>
      </c>
      <c r="I33" s="15">
        <v>2042</v>
      </c>
      <c r="J33" s="15" t="s">
        <v>16</v>
      </c>
      <c r="K33" s="15">
        <v>1</v>
      </c>
      <c r="L33" s="15">
        <f t="shared" si="0"/>
        <v>30203.9890621935</v>
      </c>
      <c r="Q33" s="6">
        <v>63.52357585</v>
      </c>
      <c r="R33">
        <v>-20.20071619</v>
      </c>
    </row>
    <row r="34" spans="7:18">
      <c r="G34" t="s">
        <v>36</v>
      </c>
      <c r="I34" s="15">
        <v>2043</v>
      </c>
      <c r="J34" s="15" t="s">
        <v>16</v>
      </c>
      <c r="K34" s="15">
        <v>1</v>
      </c>
      <c r="L34" s="15">
        <f t="shared" si="0"/>
        <v>30181.4971438283</v>
      </c>
      <c r="Q34" s="6">
        <v>63.47627193</v>
      </c>
      <c r="R34">
        <v>-22.15722077</v>
      </c>
    </row>
    <row r="35" spans="7:18">
      <c r="G35" t="s">
        <v>36</v>
      </c>
      <c r="I35" s="15">
        <v>2044</v>
      </c>
      <c r="J35" s="15" t="s">
        <v>16</v>
      </c>
      <c r="K35" s="15">
        <v>1</v>
      </c>
      <c r="L35" s="15">
        <f t="shared" si="0"/>
        <v>30171.0214476158</v>
      </c>
      <c r="Q35" s="6">
        <v>63.45423995</v>
      </c>
      <c r="R35">
        <v>-24.34974926</v>
      </c>
    </row>
    <row r="36" spans="7:18">
      <c r="G36" t="s">
        <v>36</v>
      </c>
      <c r="I36" s="15">
        <v>2045</v>
      </c>
      <c r="J36" s="15" t="s">
        <v>16</v>
      </c>
      <c r="K36" s="15">
        <v>1</v>
      </c>
      <c r="L36" s="15">
        <f t="shared" si="0"/>
        <v>30184.8644612943</v>
      </c>
      <c r="Q36" s="6">
        <v>63.48335391</v>
      </c>
      <c r="R36">
        <v>-26.46567382</v>
      </c>
    </row>
    <row r="37" spans="7:18">
      <c r="G37" t="s">
        <v>36</v>
      </c>
      <c r="I37" s="15">
        <v>2046</v>
      </c>
      <c r="J37" s="15" t="s">
        <v>16</v>
      </c>
      <c r="K37" s="15">
        <v>1</v>
      </c>
      <c r="L37" s="15">
        <f t="shared" si="0"/>
        <v>30216.4561980518</v>
      </c>
      <c r="Q37" s="6">
        <v>63.54979613</v>
      </c>
      <c r="R37">
        <v>-28.28177019</v>
      </c>
    </row>
    <row r="38" spans="7:18">
      <c r="G38" t="s">
        <v>36</v>
      </c>
      <c r="I38" s="15">
        <v>2047</v>
      </c>
      <c r="J38" s="15" t="s">
        <v>16</v>
      </c>
      <c r="K38" s="15">
        <v>1</v>
      </c>
      <c r="L38" s="15">
        <f t="shared" si="0"/>
        <v>30149.6338955313</v>
      </c>
      <c r="Q38" s="6">
        <v>63.40925868</v>
      </c>
      <c r="R38">
        <v>-30.10375906</v>
      </c>
    </row>
    <row r="39" spans="7:18">
      <c r="G39" t="s">
        <v>36</v>
      </c>
      <c r="I39" s="15">
        <v>2048</v>
      </c>
      <c r="J39" s="15" t="s">
        <v>16</v>
      </c>
      <c r="K39" s="15">
        <v>1</v>
      </c>
      <c r="L39" s="15">
        <f t="shared" si="0"/>
        <v>30214.5196236785</v>
      </c>
      <c r="Q39" s="6">
        <v>63.54572322</v>
      </c>
      <c r="R39">
        <v>-31.88349658</v>
      </c>
    </row>
    <row r="40" spans="7:18">
      <c r="G40" t="s">
        <v>36</v>
      </c>
      <c r="I40" s="15">
        <v>2049</v>
      </c>
      <c r="J40" s="15" t="s">
        <v>16</v>
      </c>
      <c r="K40" s="15">
        <v>1</v>
      </c>
      <c r="L40" s="15">
        <f t="shared" si="0"/>
        <v>30295.7356942098</v>
      </c>
      <c r="Q40" s="6">
        <v>63.71653295</v>
      </c>
      <c r="R40">
        <v>-33.64222028</v>
      </c>
    </row>
    <row r="41" spans="7:18">
      <c r="G41" t="s">
        <v>36</v>
      </c>
      <c r="I41" s="15">
        <v>2050</v>
      </c>
      <c r="J41" s="15" t="s">
        <v>16</v>
      </c>
      <c r="K41" s="15">
        <v>1</v>
      </c>
      <c r="L41" s="15">
        <f t="shared" si="0"/>
        <v>30381.5852532561</v>
      </c>
      <c r="Q41" s="6">
        <v>63.89708761</v>
      </c>
      <c r="R41">
        <v>-35.44024209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A19" workbookViewId="0">
      <selection activeCell="P46" sqref="O25:P46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</cols>
  <sheetData>
    <row r="4" spans="2:2">
      <c r="B4" s="16" t="s">
        <v>0</v>
      </c>
    </row>
    <row r="5" spans="2:2">
      <c r="B5" s="15" t="s">
        <v>1</v>
      </c>
    </row>
    <row r="9" spans="10:10">
      <c r="J9" s="15" t="s">
        <v>2</v>
      </c>
    </row>
    <row r="10" spans="2:15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  <c r="O10" s="26"/>
    </row>
    <row r="11" spans="2:14">
      <c r="B11" s="15" t="s">
        <v>37</v>
      </c>
      <c r="G11" t="s">
        <v>38</v>
      </c>
      <c r="I11" s="15">
        <v>2020</v>
      </c>
      <c r="J11" s="15" t="s">
        <v>16</v>
      </c>
      <c r="K11" s="15">
        <v>1</v>
      </c>
      <c r="L11" s="15">
        <f>N11*1000</f>
        <v>53684.46015</v>
      </c>
      <c r="N11" s="14">
        <v>53.68446015</v>
      </c>
    </row>
    <row r="12" spans="7:15">
      <c r="G12" t="s">
        <v>38</v>
      </c>
      <c r="I12" s="15">
        <v>2021</v>
      </c>
      <c r="J12" s="15" t="s">
        <v>16</v>
      </c>
      <c r="K12" s="15">
        <v>1</v>
      </c>
      <c r="L12" s="15">
        <f t="shared" ref="L12:L41" si="0">N12*1000</f>
        <v>51677.81389</v>
      </c>
      <c r="N12" s="6">
        <v>51.67781389</v>
      </c>
      <c r="O12" s="15"/>
    </row>
    <row r="13" spans="7:15">
      <c r="G13" t="s">
        <v>38</v>
      </c>
      <c r="I13" s="15">
        <v>2022</v>
      </c>
      <c r="J13" s="15" t="s">
        <v>16</v>
      </c>
      <c r="K13" s="15">
        <v>1</v>
      </c>
      <c r="L13" s="15">
        <f t="shared" si="0"/>
        <v>54333.8485</v>
      </c>
      <c r="N13" s="6">
        <v>54.3338485</v>
      </c>
      <c r="O13" s="15"/>
    </row>
    <row r="14" spans="7:15">
      <c r="G14" t="s">
        <v>38</v>
      </c>
      <c r="I14" s="15">
        <v>2023</v>
      </c>
      <c r="J14" s="15" t="s">
        <v>16</v>
      </c>
      <c r="K14" s="15">
        <v>1</v>
      </c>
      <c r="L14" s="15">
        <f t="shared" si="0"/>
        <v>52201.46754</v>
      </c>
      <c r="N14" s="6">
        <v>52.20146754</v>
      </c>
      <c r="O14" s="15"/>
    </row>
    <row r="15" spans="7:15">
      <c r="G15" t="s">
        <v>38</v>
      </c>
      <c r="I15" s="15">
        <v>2024</v>
      </c>
      <c r="J15" s="15" t="s">
        <v>16</v>
      </c>
      <c r="K15" s="15">
        <v>1</v>
      </c>
      <c r="L15" s="15">
        <f t="shared" si="0"/>
        <v>47258.50992</v>
      </c>
      <c r="N15" s="6">
        <v>47.25850992</v>
      </c>
      <c r="O15" s="15"/>
    </row>
    <row r="16" spans="7:15">
      <c r="G16" t="s">
        <v>38</v>
      </c>
      <c r="I16" s="15">
        <v>2025</v>
      </c>
      <c r="J16" s="15" t="s">
        <v>16</v>
      </c>
      <c r="K16" s="15">
        <v>1</v>
      </c>
      <c r="L16" s="15">
        <f t="shared" si="0"/>
        <v>38301.57091</v>
      </c>
      <c r="N16" s="6">
        <v>38.30157091</v>
      </c>
      <c r="O16" s="15"/>
    </row>
    <row r="17" spans="7:15">
      <c r="G17" t="s">
        <v>38</v>
      </c>
      <c r="I17" s="15">
        <v>2026</v>
      </c>
      <c r="J17" s="15" t="s">
        <v>16</v>
      </c>
      <c r="K17" s="15">
        <v>1</v>
      </c>
      <c r="L17" s="15">
        <f t="shared" si="0"/>
        <v>39194.67838</v>
      </c>
      <c r="N17" s="6">
        <v>39.19467838</v>
      </c>
      <c r="O17" s="15"/>
    </row>
    <row r="18" spans="7:15">
      <c r="G18" t="s">
        <v>38</v>
      </c>
      <c r="I18" s="15">
        <v>2027</v>
      </c>
      <c r="J18" s="15" t="s">
        <v>16</v>
      </c>
      <c r="K18" s="15">
        <v>1</v>
      </c>
      <c r="L18" s="15">
        <f t="shared" si="0"/>
        <v>40003.06338</v>
      </c>
      <c r="N18" s="6">
        <v>40.00306338</v>
      </c>
      <c r="O18" s="15"/>
    </row>
    <row r="19" spans="7:15">
      <c r="G19" t="s">
        <v>38</v>
      </c>
      <c r="I19" s="15">
        <v>2028</v>
      </c>
      <c r="J19" s="15" t="s">
        <v>16</v>
      </c>
      <c r="K19" s="15">
        <v>1</v>
      </c>
      <c r="L19" s="15">
        <f t="shared" si="0"/>
        <v>38604.03271</v>
      </c>
      <c r="N19" s="6">
        <v>38.60403271</v>
      </c>
      <c r="O19" s="15"/>
    </row>
    <row r="20" spans="7:15">
      <c r="G20" t="s">
        <v>38</v>
      </c>
      <c r="I20" s="15">
        <v>2029</v>
      </c>
      <c r="J20" s="15" t="s">
        <v>16</v>
      </c>
      <c r="K20" s="15">
        <v>1</v>
      </c>
      <c r="L20" s="15">
        <f t="shared" si="0"/>
        <v>35914.91521</v>
      </c>
      <c r="N20" s="6">
        <v>35.91491521</v>
      </c>
      <c r="O20" s="15"/>
    </row>
    <row r="21" spans="7:15">
      <c r="G21" t="s">
        <v>38</v>
      </c>
      <c r="I21" s="15">
        <v>2030</v>
      </c>
      <c r="J21" s="15" t="s">
        <v>16</v>
      </c>
      <c r="K21" s="15">
        <v>1</v>
      </c>
      <c r="L21" s="15">
        <f t="shared" si="0"/>
        <v>31090.48564</v>
      </c>
      <c r="N21" s="6">
        <v>31.09048564</v>
      </c>
      <c r="O21" s="15"/>
    </row>
    <row r="22" spans="7:15">
      <c r="G22" t="s">
        <v>38</v>
      </c>
      <c r="I22" s="15">
        <v>2031</v>
      </c>
      <c r="J22" s="15" t="s">
        <v>16</v>
      </c>
      <c r="K22" s="15">
        <v>1</v>
      </c>
      <c r="L22" s="15">
        <f t="shared" si="0"/>
        <v>31611.60036</v>
      </c>
      <c r="N22" s="6">
        <v>31.61160036</v>
      </c>
      <c r="O22" s="15"/>
    </row>
    <row r="23" spans="7:15">
      <c r="G23" t="s">
        <v>38</v>
      </c>
      <c r="I23" s="15">
        <v>2032</v>
      </c>
      <c r="J23" s="15" t="s">
        <v>16</v>
      </c>
      <c r="K23" s="15">
        <v>1</v>
      </c>
      <c r="L23" s="15">
        <f t="shared" si="0"/>
        <v>32346.86398</v>
      </c>
      <c r="N23" s="6">
        <v>32.34686398</v>
      </c>
      <c r="O23" s="15"/>
    </row>
    <row r="24" spans="7:15">
      <c r="G24" t="s">
        <v>38</v>
      </c>
      <c r="I24" s="15">
        <v>2033</v>
      </c>
      <c r="J24" s="15" t="s">
        <v>16</v>
      </c>
      <c r="K24" s="15">
        <v>1</v>
      </c>
      <c r="L24" s="15">
        <f t="shared" si="0"/>
        <v>32556.70691</v>
      </c>
      <c r="N24" s="6">
        <v>32.55670691</v>
      </c>
      <c r="O24" s="15"/>
    </row>
    <row r="25" spans="7:15">
      <c r="G25" t="s">
        <v>38</v>
      </c>
      <c r="I25" s="15">
        <v>2034</v>
      </c>
      <c r="J25" s="15" t="s">
        <v>16</v>
      </c>
      <c r="K25" s="15">
        <v>1</v>
      </c>
      <c r="L25" s="15">
        <f t="shared" si="0"/>
        <v>31341.6763</v>
      </c>
      <c r="N25" s="6">
        <v>31.3416763</v>
      </c>
      <c r="O25" s="15"/>
    </row>
    <row r="26" spans="7:15">
      <c r="G26" t="s">
        <v>38</v>
      </c>
      <c r="I26" s="15">
        <v>2035</v>
      </c>
      <c r="J26" s="15" t="s">
        <v>16</v>
      </c>
      <c r="K26" s="15">
        <v>1</v>
      </c>
      <c r="L26" s="15">
        <f t="shared" si="0"/>
        <v>30761.93711</v>
      </c>
      <c r="N26" s="6">
        <v>30.76193711</v>
      </c>
      <c r="O26" s="15"/>
    </row>
    <row r="27" spans="7:15">
      <c r="G27" t="s">
        <v>38</v>
      </c>
      <c r="I27" s="15">
        <v>2036</v>
      </c>
      <c r="J27" s="15" t="s">
        <v>16</v>
      </c>
      <c r="K27" s="15">
        <v>1</v>
      </c>
      <c r="L27" s="15">
        <f t="shared" si="0"/>
        <v>30030.50943</v>
      </c>
      <c r="N27" s="6">
        <v>30.03050943</v>
      </c>
      <c r="O27" s="15"/>
    </row>
    <row r="28" spans="7:15">
      <c r="G28" t="s">
        <v>38</v>
      </c>
      <c r="I28" s="15">
        <v>2037</v>
      </c>
      <c r="J28" s="15" t="s">
        <v>16</v>
      </c>
      <c r="K28" s="15">
        <v>1</v>
      </c>
      <c r="L28" s="15">
        <f t="shared" si="0"/>
        <v>29451.2363</v>
      </c>
      <c r="N28" s="6">
        <v>29.4512363</v>
      </c>
      <c r="O28" s="15"/>
    </row>
    <row r="29" spans="7:15">
      <c r="G29" t="s">
        <v>38</v>
      </c>
      <c r="I29" s="15">
        <v>2038</v>
      </c>
      <c r="J29" s="15" t="s">
        <v>16</v>
      </c>
      <c r="K29" s="15">
        <v>1</v>
      </c>
      <c r="L29" s="15">
        <f t="shared" si="0"/>
        <v>29002.82829</v>
      </c>
      <c r="N29" s="6">
        <v>29.00282829</v>
      </c>
      <c r="O29" s="15"/>
    </row>
    <row r="30" spans="7:15">
      <c r="G30" t="s">
        <v>38</v>
      </c>
      <c r="I30" s="15">
        <v>2039</v>
      </c>
      <c r="J30" s="15" t="s">
        <v>16</v>
      </c>
      <c r="K30" s="15">
        <v>1</v>
      </c>
      <c r="L30" s="15">
        <f t="shared" si="0"/>
        <v>27854.21212</v>
      </c>
      <c r="N30" s="6">
        <v>27.85421212</v>
      </c>
      <c r="O30" s="15"/>
    </row>
    <row r="31" spans="7:15">
      <c r="G31" t="s">
        <v>38</v>
      </c>
      <c r="I31" s="15">
        <v>2040</v>
      </c>
      <c r="J31" s="15" t="s">
        <v>16</v>
      </c>
      <c r="K31" s="15">
        <v>1</v>
      </c>
      <c r="L31" s="15">
        <f t="shared" si="0"/>
        <v>26767.18284</v>
      </c>
      <c r="N31" s="6">
        <v>26.76718284</v>
      </c>
      <c r="O31" s="15"/>
    </row>
    <row r="32" spans="7:15">
      <c r="G32" t="s">
        <v>38</v>
      </c>
      <c r="I32" s="15">
        <v>2041</v>
      </c>
      <c r="J32" s="15" t="s">
        <v>16</v>
      </c>
      <c r="K32" s="15">
        <v>1</v>
      </c>
      <c r="L32" s="15">
        <f t="shared" si="0"/>
        <v>24577.26612</v>
      </c>
      <c r="N32" s="6">
        <v>24.57726612</v>
      </c>
      <c r="O32" s="15"/>
    </row>
    <row r="33" spans="7:15">
      <c r="G33" t="s">
        <v>38</v>
      </c>
      <c r="I33" s="15">
        <v>2042</v>
      </c>
      <c r="J33" s="15" t="s">
        <v>16</v>
      </c>
      <c r="K33" s="15">
        <v>1</v>
      </c>
      <c r="L33" s="15">
        <f t="shared" si="0"/>
        <v>23401.49274</v>
      </c>
      <c r="N33" s="6">
        <v>23.40149274</v>
      </c>
      <c r="O33" s="15"/>
    </row>
    <row r="34" spans="7:15">
      <c r="G34" t="s">
        <v>38</v>
      </c>
      <c r="I34" s="15">
        <v>2043</v>
      </c>
      <c r="J34" s="15" t="s">
        <v>16</v>
      </c>
      <c r="K34" s="15">
        <v>1</v>
      </c>
      <c r="L34" s="15">
        <f t="shared" si="0"/>
        <v>21569.10093</v>
      </c>
      <c r="N34" s="6">
        <v>21.56910093</v>
      </c>
      <c r="O34" s="15"/>
    </row>
    <row r="35" spans="7:15">
      <c r="G35" t="s">
        <v>38</v>
      </c>
      <c r="I35" s="15">
        <v>2044</v>
      </c>
      <c r="J35" s="15" t="s">
        <v>16</v>
      </c>
      <c r="K35" s="15">
        <v>1</v>
      </c>
      <c r="L35" s="15">
        <f t="shared" si="0"/>
        <v>19519.73997</v>
      </c>
      <c r="N35" s="6">
        <v>19.51973997</v>
      </c>
      <c r="O35" s="15"/>
    </row>
    <row r="36" spans="7:15">
      <c r="G36" t="s">
        <v>38</v>
      </c>
      <c r="I36" s="15">
        <v>2045</v>
      </c>
      <c r="J36" s="15" t="s">
        <v>16</v>
      </c>
      <c r="K36" s="15">
        <v>1</v>
      </c>
      <c r="L36" s="15">
        <f t="shared" si="0"/>
        <v>18008.70732</v>
      </c>
      <c r="N36" s="6">
        <v>18.00870732</v>
      </c>
      <c r="O36" s="15"/>
    </row>
    <row r="37" spans="7:15">
      <c r="G37" t="s">
        <v>38</v>
      </c>
      <c r="I37" s="15">
        <v>2046</v>
      </c>
      <c r="J37" s="15" t="s">
        <v>16</v>
      </c>
      <c r="K37" s="15">
        <v>1</v>
      </c>
      <c r="L37" s="15">
        <f t="shared" si="0"/>
        <v>17795.38677</v>
      </c>
      <c r="N37" s="6">
        <v>17.79538677</v>
      </c>
      <c r="O37" s="15"/>
    </row>
    <row r="38" spans="7:15">
      <c r="G38" t="s">
        <v>38</v>
      </c>
      <c r="I38" s="15">
        <v>2047</v>
      </c>
      <c r="J38" s="15" t="s">
        <v>16</v>
      </c>
      <c r="K38" s="15">
        <v>1</v>
      </c>
      <c r="L38" s="15">
        <f t="shared" si="0"/>
        <v>17937.5845</v>
      </c>
      <c r="N38" s="6">
        <v>17.9375845</v>
      </c>
      <c r="O38" s="15"/>
    </row>
    <row r="39" spans="7:15">
      <c r="G39" t="s">
        <v>38</v>
      </c>
      <c r="I39" s="15">
        <v>2048</v>
      </c>
      <c r="J39" s="15" t="s">
        <v>16</v>
      </c>
      <c r="K39" s="15">
        <v>1</v>
      </c>
      <c r="L39" s="15">
        <f t="shared" si="0"/>
        <v>17877.46594</v>
      </c>
      <c r="N39" s="6">
        <v>17.87746594</v>
      </c>
      <c r="O39" s="15"/>
    </row>
    <row r="40" spans="7:15">
      <c r="G40" t="s">
        <v>38</v>
      </c>
      <c r="I40" s="15">
        <v>2049</v>
      </c>
      <c r="J40" s="15" t="s">
        <v>16</v>
      </c>
      <c r="K40" s="15">
        <v>1</v>
      </c>
      <c r="L40" s="15">
        <f t="shared" si="0"/>
        <v>17941.03398</v>
      </c>
      <c r="N40" s="6">
        <v>17.94103398</v>
      </c>
      <c r="O40" s="15"/>
    </row>
    <row r="41" spans="7:15">
      <c r="G41" t="s">
        <v>38</v>
      </c>
      <c r="I41" s="15">
        <v>2050</v>
      </c>
      <c r="J41" s="15" t="s">
        <v>16</v>
      </c>
      <c r="K41" s="15">
        <v>1</v>
      </c>
      <c r="L41" s="15">
        <f t="shared" si="0"/>
        <v>18034.27124</v>
      </c>
      <c r="N41" s="6">
        <v>18.03427124</v>
      </c>
      <c r="O41" s="15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60" zoomScaleNormal="60" workbookViewId="0">
      <selection activeCell="B11" sqref="B11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</cols>
  <sheetData>
    <row r="4" spans="2:2">
      <c r="B4" s="16" t="s">
        <v>0</v>
      </c>
    </row>
    <row r="5" spans="2:2">
      <c r="B5" s="15" t="s">
        <v>1</v>
      </c>
    </row>
    <row r="6" spans="10:10">
      <c r="J6" s="15" t="s">
        <v>2</v>
      </c>
    </row>
    <row r="10" spans="2:12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39</v>
      </c>
      <c r="L10" s="15" t="s">
        <v>13</v>
      </c>
    </row>
    <row r="11" spans="2:17">
      <c r="B11" s="15" t="s">
        <v>40</v>
      </c>
      <c r="D11" s="23" t="s">
        <v>41</v>
      </c>
      <c r="G11"/>
      <c r="H11" s="15" t="s">
        <v>42</v>
      </c>
      <c r="I11" s="15">
        <v>2020</v>
      </c>
      <c r="J11" s="15" t="s">
        <v>16</v>
      </c>
      <c r="L11" s="15">
        <f>8823.795*0.000039356*366/3</f>
        <v>42.36685167444</v>
      </c>
      <c r="O11" s="23"/>
      <c r="P11" s="29" t="s">
        <v>43</v>
      </c>
      <c r="Q11" s="27" t="s">
        <v>44</v>
      </c>
    </row>
    <row r="12" spans="4:17">
      <c r="D12" s="23" t="s">
        <v>41</v>
      </c>
      <c r="G12"/>
      <c r="H12" s="15" t="s">
        <v>42</v>
      </c>
      <c r="I12" s="15">
        <v>2021</v>
      </c>
      <c r="J12" s="15" t="s">
        <v>16</v>
      </c>
      <c r="L12" s="15">
        <f t="shared" ref="L12:L41" si="0">L11</f>
        <v>42.36685167444</v>
      </c>
      <c r="P12" s="2"/>
      <c r="Q12" s="2"/>
    </row>
    <row r="13" spans="4:17">
      <c r="D13" s="23" t="s">
        <v>41</v>
      </c>
      <c r="G13"/>
      <c r="H13" s="15" t="s">
        <v>42</v>
      </c>
      <c r="I13" s="15">
        <v>2022</v>
      </c>
      <c r="J13" s="15" t="s">
        <v>16</v>
      </c>
      <c r="L13" s="15">
        <f t="shared" si="0"/>
        <v>42.36685167444</v>
      </c>
      <c r="P13" s="2"/>
      <c r="Q13" s="2"/>
    </row>
    <row r="14" spans="4:17">
      <c r="D14" s="23" t="s">
        <v>41</v>
      </c>
      <c r="G14"/>
      <c r="H14" s="15" t="s">
        <v>42</v>
      </c>
      <c r="I14" s="15">
        <v>2023</v>
      </c>
      <c r="J14" s="15" t="s">
        <v>16</v>
      </c>
      <c r="L14" s="15">
        <f t="shared" si="0"/>
        <v>42.36685167444</v>
      </c>
      <c r="P14" s="2"/>
      <c r="Q14" s="2"/>
    </row>
    <row r="15" spans="4:12">
      <c r="D15" s="23" t="s">
        <v>41</v>
      </c>
      <c r="G15"/>
      <c r="H15" s="15" t="s">
        <v>42</v>
      </c>
      <c r="I15" s="15">
        <v>2024</v>
      </c>
      <c r="J15" s="15" t="s">
        <v>16</v>
      </c>
      <c r="L15" s="15">
        <f t="shared" si="0"/>
        <v>42.36685167444</v>
      </c>
    </row>
    <row r="16" spans="4:12">
      <c r="D16" s="23" t="s">
        <v>41</v>
      </c>
      <c r="G16"/>
      <c r="H16" s="15" t="s">
        <v>42</v>
      </c>
      <c r="I16" s="15">
        <v>2025</v>
      </c>
      <c r="J16" s="15" t="s">
        <v>16</v>
      </c>
      <c r="L16" s="15">
        <f t="shared" si="0"/>
        <v>42.36685167444</v>
      </c>
    </row>
    <row r="17" spans="4:12">
      <c r="D17" s="23" t="s">
        <v>41</v>
      </c>
      <c r="G17"/>
      <c r="H17" s="15" t="s">
        <v>42</v>
      </c>
      <c r="I17" s="15">
        <v>2026</v>
      </c>
      <c r="J17" s="15" t="s">
        <v>16</v>
      </c>
      <c r="L17" s="15">
        <f t="shared" si="0"/>
        <v>42.36685167444</v>
      </c>
    </row>
    <row r="18" spans="4:12">
      <c r="D18" s="23" t="s">
        <v>41</v>
      </c>
      <c r="G18"/>
      <c r="H18" s="15" t="s">
        <v>42</v>
      </c>
      <c r="I18" s="15">
        <v>2027</v>
      </c>
      <c r="J18" s="15" t="s">
        <v>16</v>
      </c>
      <c r="L18" s="15">
        <f t="shared" si="0"/>
        <v>42.36685167444</v>
      </c>
    </row>
    <row r="19" spans="4:12">
      <c r="D19" s="23" t="s">
        <v>41</v>
      </c>
      <c r="G19"/>
      <c r="H19" s="15" t="s">
        <v>42</v>
      </c>
      <c r="I19" s="15">
        <v>2028</v>
      </c>
      <c r="J19" s="15" t="s">
        <v>16</v>
      </c>
      <c r="L19" s="15">
        <f t="shared" si="0"/>
        <v>42.36685167444</v>
      </c>
    </row>
    <row r="20" spans="4:12">
      <c r="D20" s="23" t="s">
        <v>41</v>
      </c>
      <c r="G20"/>
      <c r="H20" s="15" t="s">
        <v>42</v>
      </c>
      <c r="I20" s="15">
        <v>2029</v>
      </c>
      <c r="J20" s="15" t="s">
        <v>16</v>
      </c>
      <c r="L20" s="15">
        <f t="shared" si="0"/>
        <v>42.36685167444</v>
      </c>
    </row>
    <row r="21" spans="4:12">
      <c r="D21" s="23" t="s">
        <v>41</v>
      </c>
      <c r="G21"/>
      <c r="H21" s="15" t="s">
        <v>42</v>
      </c>
      <c r="I21" s="15">
        <v>2030</v>
      </c>
      <c r="J21" s="15" t="s">
        <v>16</v>
      </c>
      <c r="L21" s="15">
        <f t="shared" si="0"/>
        <v>42.36685167444</v>
      </c>
    </row>
    <row r="22" spans="4:12">
      <c r="D22" s="23" t="s">
        <v>41</v>
      </c>
      <c r="G22"/>
      <c r="H22" s="15" t="s">
        <v>42</v>
      </c>
      <c r="I22" s="15">
        <v>2031</v>
      </c>
      <c r="J22" s="15" t="s">
        <v>16</v>
      </c>
      <c r="L22" s="15">
        <f t="shared" si="0"/>
        <v>42.36685167444</v>
      </c>
    </row>
    <row r="23" spans="4:12">
      <c r="D23" s="23" t="s">
        <v>41</v>
      </c>
      <c r="G23"/>
      <c r="H23" s="15" t="s">
        <v>42</v>
      </c>
      <c r="I23" s="15">
        <v>2032</v>
      </c>
      <c r="J23" s="15" t="s">
        <v>16</v>
      </c>
      <c r="L23" s="15">
        <f t="shared" si="0"/>
        <v>42.36685167444</v>
      </c>
    </row>
    <row r="24" spans="4:12">
      <c r="D24" s="23" t="s">
        <v>41</v>
      </c>
      <c r="G24"/>
      <c r="H24" s="15" t="s">
        <v>42</v>
      </c>
      <c r="I24" s="15">
        <v>2033</v>
      </c>
      <c r="J24" s="15" t="s">
        <v>16</v>
      </c>
      <c r="L24" s="15">
        <f t="shared" si="0"/>
        <v>42.36685167444</v>
      </c>
    </row>
    <row r="25" spans="4:12">
      <c r="D25" s="23" t="s">
        <v>41</v>
      </c>
      <c r="G25"/>
      <c r="H25" s="15" t="s">
        <v>42</v>
      </c>
      <c r="I25" s="15">
        <v>2034</v>
      </c>
      <c r="J25" s="15" t="s">
        <v>16</v>
      </c>
      <c r="L25" s="15">
        <f t="shared" si="0"/>
        <v>42.36685167444</v>
      </c>
    </row>
    <row r="26" spans="4:12">
      <c r="D26" s="23" t="s">
        <v>41</v>
      </c>
      <c r="G26"/>
      <c r="H26" s="15" t="s">
        <v>42</v>
      </c>
      <c r="I26" s="15">
        <v>2035</v>
      </c>
      <c r="J26" s="15" t="s">
        <v>16</v>
      </c>
      <c r="L26" s="15">
        <f t="shared" si="0"/>
        <v>42.36685167444</v>
      </c>
    </row>
    <row r="27" spans="4:12">
      <c r="D27" s="23" t="s">
        <v>41</v>
      </c>
      <c r="G27"/>
      <c r="H27" s="15" t="s">
        <v>42</v>
      </c>
      <c r="I27" s="15">
        <v>2036</v>
      </c>
      <c r="J27" s="15" t="s">
        <v>16</v>
      </c>
      <c r="L27" s="15">
        <f t="shared" si="0"/>
        <v>42.36685167444</v>
      </c>
    </row>
    <row r="28" spans="4:12">
      <c r="D28" s="23" t="s">
        <v>41</v>
      </c>
      <c r="G28"/>
      <c r="H28" s="15" t="s">
        <v>42</v>
      </c>
      <c r="I28" s="15">
        <v>2037</v>
      </c>
      <c r="J28" s="15" t="s">
        <v>16</v>
      </c>
      <c r="L28" s="15">
        <f t="shared" si="0"/>
        <v>42.36685167444</v>
      </c>
    </row>
    <row r="29" spans="4:12">
      <c r="D29" s="23" t="s">
        <v>41</v>
      </c>
      <c r="G29"/>
      <c r="H29" s="15" t="s">
        <v>42</v>
      </c>
      <c r="I29" s="15">
        <v>2038</v>
      </c>
      <c r="J29" s="15" t="s">
        <v>16</v>
      </c>
      <c r="L29" s="15">
        <f t="shared" si="0"/>
        <v>42.36685167444</v>
      </c>
    </row>
    <row r="30" spans="4:12">
      <c r="D30" s="23" t="s">
        <v>41</v>
      </c>
      <c r="G30"/>
      <c r="H30" s="15" t="s">
        <v>42</v>
      </c>
      <c r="I30" s="15">
        <v>2039</v>
      </c>
      <c r="J30" s="15" t="s">
        <v>16</v>
      </c>
      <c r="L30" s="15">
        <f t="shared" si="0"/>
        <v>42.36685167444</v>
      </c>
    </row>
    <row r="31" spans="4:12">
      <c r="D31" s="23" t="s">
        <v>41</v>
      </c>
      <c r="G31"/>
      <c r="H31" s="15" t="s">
        <v>42</v>
      </c>
      <c r="I31" s="15">
        <v>2040</v>
      </c>
      <c r="J31" s="15" t="s">
        <v>16</v>
      </c>
      <c r="L31" s="15">
        <f t="shared" si="0"/>
        <v>42.36685167444</v>
      </c>
    </row>
    <row r="32" spans="4:12">
      <c r="D32" s="23" t="s">
        <v>41</v>
      </c>
      <c r="G32"/>
      <c r="H32" s="15" t="s">
        <v>42</v>
      </c>
      <c r="I32" s="15">
        <v>2041</v>
      </c>
      <c r="J32" s="15" t="s">
        <v>16</v>
      </c>
      <c r="L32" s="15">
        <f t="shared" si="0"/>
        <v>42.36685167444</v>
      </c>
    </row>
    <row r="33" spans="4:12">
      <c r="D33" s="23" t="s">
        <v>41</v>
      </c>
      <c r="G33"/>
      <c r="H33" s="15" t="s">
        <v>42</v>
      </c>
      <c r="I33" s="15">
        <v>2042</v>
      </c>
      <c r="J33" s="15" t="s">
        <v>16</v>
      </c>
      <c r="L33" s="15">
        <f t="shared" si="0"/>
        <v>42.36685167444</v>
      </c>
    </row>
    <row r="34" spans="4:12">
      <c r="D34" s="23" t="s">
        <v>41</v>
      </c>
      <c r="G34"/>
      <c r="H34" s="15" t="s">
        <v>42</v>
      </c>
      <c r="I34" s="15">
        <v>2043</v>
      </c>
      <c r="J34" s="15" t="s">
        <v>16</v>
      </c>
      <c r="L34" s="15">
        <f t="shared" si="0"/>
        <v>42.36685167444</v>
      </c>
    </row>
    <row r="35" spans="4:12">
      <c r="D35" s="23" t="s">
        <v>41</v>
      </c>
      <c r="G35"/>
      <c r="H35" s="15" t="s">
        <v>42</v>
      </c>
      <c r="I35" s="15">
        <v>2044</v>
      </c>
      <c r="J35" s="15" t="s">
        <v>16</v>
      </c>
      <c r="L35" s="15">
        <f t="shared" si="0"/>
        <v>42.36685167444</v>
      </c>
    </row>
    <row r="36" spans="4:12">
      <c r="D36" s="23" t="s">
        <v>41</v>
      </c>
      <c r="G36"/>
      <c r="H36" s="15" t="s">
        <v>42</v>
      </c>
      <c r="I36" s="15">
        <v>2045</v>
      </c>
      <c r="J36" s="15" t="s">
        <v>16</v>
      </c>
      <c r="L36" s="15">
        <f t="shared" si="0"/>
        <v>42.36685167444</v>
      </c>
    </row>
    <row r="37" spans="4:12">
      <c r="D37" s="23" t="s">
        <v>41</v>
      </c>
      <c r="G37"/>
      <c r="H37" s="15" t="s">
        <v>42</v>
      </c>
      <c r="I37" s="15">
        <v>2046</v>
      </c>
      <c r="J37" s="15" t="s">
        <v>16</v>
      </c>
      <c r="L37" s="15">
        <f t="shared" si="0"/>
        <v>42.36685167444</v>
      </c>
    </row>
    <row r="38" spans="4:12">
      <c r="D38" s="23" t="s">
        <v>41</v>
      </c>
      <c r="G38"/>
      <c r="H38" s="15" t="s">
        <v>42</v>
      </c>
      <c r="I38" s="15">
        <v>2047</v>
      </c>
      <c r="J38" s="15" t="s">
        <v>16</v>
      </c>
      <c r="L38" s="15">
        <f t="shared" si="0"/>
        <v>42.36685167444</v>
      </c>
    </row>
    <row r="39" spans="4:12">
      <c r="D39" s="23" t="s">
        <v>41</v>
      </c>
      <c r="G39"/>
      <c r="H39" s="15" t="s">
        <v>42</v>
      </c>
      <c r="I39" s="15">
        <v>2048</v>
      </c>
      <c r="J39" s="15" t="s">
        <v>16</v>
      </c>
      <c r="L39" s="15">
        <f t="shared" si="0"/>
        <v>42.36685167444</v>
      </c>
    </row>
    <row r="40" spans="4:12">
      <c r="D40" s="23" t="s">
        <v>41</v>
      </c>
      <c r="G40"/>
      <c r="H40" s="15" t="s">
        <v>42</v>
      </c>
      <c r="I40" s="15">
        <v>2049</v>
      </c>
      <c r="J40" s="15" t="s">
        <v>16</v>
      </c>
      <c r="L40" s="15">
        <f t="shared" si="0"/>
        <v>42.36685167444</v>
      </c>
    </row>
    <row r="41" spans="4:12">
      <c r="D41" s="23" t="s">
        <v>41</v>
      </c>
      <c r="G41"/>
      <c r="H41" s="15" t="s">
        <v>42</v>
      </c>
      <c r="I41" s="15">
        <v>2050</v>
      </c>
      <c r="J41" s="15" t="s">
        <v>16</v>
      </c>
      <c r="L41" s="15">
        <f t="shared" si="0"/>
        <v>42.36685167444</v>
      </c>
    </row>
    <row r="42" spans="12:12">
      <c r="L42"/>
    </row>
    <row r="43" spans="12:12">
      <c r="L43"/>
    </row>
    <row r="44" spans="12:12">
      <c r="L44"/>
    </row>
    <row r="45" spans="14:14">
      <c r="N45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TotalCO2</vt:lpstr>
      <vt:lpstr>INDCO2</vt:lpstr>
      <vt:lpstr>TRACO2</vt:lpstr>
      <vt:lpstr>HYDROGENCO2</vt:lpstr>
      <vt:lpstr>AGRCO2</vt:lpstr>
      <vt:lpstr>RSDCO2</vt:lpstr>
      <vt:lpstr>COMCO2</vt:lpstr>
      <vt:lpstr>ELECO2</vt:lpstr>
      <vt:lpstr>IMPOIL_BND</vt:lpstr>
      <vt:lpstr>IMPGAS_BND</vt:lpstr>
      <vt:lpstr>SNKCO2_DAC</vt:lpstr>
      <vt:lpstr>FORCO2_2</vt:lpstr>
      <vt:lpstr>AllStorageOrUse</vt:lpstr>
      <vt:lpstr>Sheet1</vt:lpstr>
      <vt:lpstr>Bound_on_ELEGenerating</vt:lpstr>
      <vt:lpstr>bound_on_bio_n_geo</vt:lpstr>
      <vt:lpstr>bound_on_hydrogen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2025-02-05T23:41:02Z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1033-12.2.0.19805</vt:lpwstr>
  </property>
</Properties>
</file>