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<sst xmlns="http://schemas.openxmlformats.org/spreadsheetml/2006/main" count="178562" uniqueCount="740">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</sst>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i/>
      <vertAlign val="subscript"/>
      <sz val="10"/>
      <name val="Arial"/>
      <charset val="134"/>
    </font>
    <font>
      <b/>
      <u/>
      <sz val="10"/>
      <name val="Arial"/>
      <charset val="134"/>
    </font>
    <font>
      <b/>
      <vertAlign val="subscript"/>
      <sz val="10"/>
      <name val="Arial"/>
      <charset val="134"/>
    </font>
    <font>
      <b/>
      <sz val="9"/>
      <name val="Times New Roman"/>
      <charset val="134"/>
    </font>
    <font>
      <b/>
      <sz val="8"/>
      <name val="Tahoma"/>
      <charset val="134"/>
    </font>
    <font>
      <sz val="8"/>
      <name val="Tahoma"/>
      <charset val="134"/>
    </font>
    <font>
      <sz val="9"/>
      <name val="Times New Roman"/>
      <charset val="134"/>
    </font>
    <font>
      <b/>
      <sz val="9"/>
      <name val="Tahoma"/>
      <charset val="134"/>
    </font>
    <font>
      <sz val="9"/>
      <name val="Tahoma"/>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16"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114" activePane="bottomLeft" state="frozen"/>
      <selection/>
      <selection pane="bottomLeft" activeCell="K137" sqref="K13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53</v>
      </c>
      <c r="C4" s="56" t="s">
        <v>373</v>
      </c>
      <c r="D4" s="56" t="s">
        <v>374</v>
      </c>
      <c r="F4" s="56">
        <v>2020</v>
      </c>
      <c r="G4" s="56">
        <v>0</v>
      </c>
      <c r="H4" s="56">
        <v>0</v>
      </c>
      <c r="I4" s="56">
        <v>0</v>
      </c>
      <c r="J4" s="56">
        <v>0</v>
      </c>
      <c r="K4" s="56">
        <v>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373</v>
      </c>
      <c r="D5" s="56" t="s">
        <v>374</v>
      </c>
      <c r="F5" s="131">
        <v>2050</v>
      </c>
      <c r="G5" s="131">
        <f>G4</f>
        <v>0</v>
      </c>
      <c r="H5" s="131">
        <f>H4</f>
        <v>0</v>
      </c>
      <c r="I5" s="131">
        <f>I4</f>
        <v>0</v>
      </c>
      <c r="J5" s="131">
        <f>J4</f>
        <v>0</v>
      </c>
      <c r="K5" s="131">
        <f>K4</f>
        <v>0</v>
      </c>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377</v>
      </c>
      <c r="D6" s="56" t="s">
        <v>374</v>
      </c>
      <c r="F6" s="56">
        <v>2020</v>
      </c>
      <c r="G6" s="56">
        <f>G5</f>
        <v>0</v>
      </c>
      <c r="H6" s="56">
        <f>H5</f>
        <v>0</v>
      </c>
      <c r="I6" s="56">
        <f>I5</f>
        <v>0</v>
      </c>
      <c r="J6" s="56">
        <f>J5</f>
        <v>0</v>
      </c>
      <c r="K6" s="56">
        <f>K5</f>
        <v>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379</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379</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373</v>
      </c>
      <c r="D9" s="56" t="s">
        <v>374</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373</v>
      </c>
      <c r="D10" s="56" t="s">
        <v>374</v>
      </c>
      <c r="F10" s="131">
        <v>2050</v>
      </c>
      <c r="G10" s="56">
        <f t="shared" si="0"/>
        <v>0</v>
      </c>
      <c r="H10" s="56">
        <f t="shared" si="1"/>
        <v>0</v>
      </c>
      <c r="I10" s="56">
        <f t="shared" si="2"/>
        <v>0</v>
      </c>
      <c r="J10" s="56">
        <f t="shared" si="3"/>
        <v>0</v>
      </c>
      <c r="K10" s="56">
        <f t="shared" si="4"/>
        <v>0</v>
      </c>
      <c r="L10" s="56">
        <f>L5/10</f>
        <v>32.23586</v>
      </c>
      <c r="M10" s="56">
        <f>M5/10</f>
        <v>73.0424583333333</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377</v>
      </c>
      <c r="D11" s="56" t="s">
        <v>374</v>
      </c>
      <c r="F11" s="56">
        <v>2020</v>
      </c>
      <c r="G11" s="56">
        <f t="shared" ref="G11:K11" si="5">G10</f>
        <v>0</v>
      </c>
      <c r="H11" s="56">
        <f t="shared" si="5"/>
        <v>0</v>
      </c>
      <c r="I11" s="56">
        <f t="shared" si="5"/>
        <v>0</v>
      </c>
      <c r="J11" s="56">
        <f t="shared" si="5"/>
        <v>0</v>
      </c>
      <c r="K11" s="56">
        <f t="shared" si="5"/>
        <v>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379</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379</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373</v>
      </c>
      <c r="D14" s="56" t="s">
        <v>374</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373</v>
      </c>
      <c r="D15" s="56" t="s">
        <v>374</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377</v>
      </c>
      <c r="D16" s="56" t="s">
        <v>374</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379</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379</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373</v>
      </c>
      <c r="D19" s="56" t="s">
        <v>374</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373</v>
      </c>
      <c r="D20" s="56" t="s">
        <v>374</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379</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379</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373</v>
      </c>
      <c r="D24" s="56" t="s">
        <v>374</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373</v>
      </c>
      <c r="D25" s="56" t="s">
        <v>374</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379</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379</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373</v>
      </c>
      <c r="D29" s="56" t="s">
        <v>374</v>
      </c>
      <c r="F29" s="56">
        <v>2020</v>
      </c>
      <c r="G29" s="56">
        <f t="shared" si="7"/>
        <v>0</v>
      </c>
      <c r="H29" s="56">
        <f t="shared" si="8"/>
        <v>0</v>
      </c>
      <c r="I29" s="56">
        <f t="shared" si="9"/>
        <v>0</v>
      </c>
      <c r="J29" s="56">
        <f t="shared" si="10"/>
        <v>0</v>
      </c>
      <c r="K29" s="128">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373</v>
      </c>
      <c r="D30" s="56" t="s">
        <v>374</v>
      </c>
      <c r="F30" s="56">
        <v>2050</v>
      </c>
      <c r="G30" s="56">
        <f t="shared" si="7"/>
        <v>0</v>
      </c>
      <c r="H30" s="56">
        <f t="shared" si="8"/>
        <v>0</v>
      </c>
      <c r="I30" s="56">
        <f t="shared" si="9"/>
        <v>0</v>
      </c>
      <c r="J30" s="56">
        <f t="shared" si="10"/>
        <v>0</v>
      </c>
      <c r="K30" s="128">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379</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379</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377</v>
      </c>
      <c r="D40" s="56" t="s">
        <v>374</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379</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379</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373</v>
      </c>
      <c r="D43" s="56" t="s">
        <v>374</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373</v>
      </c>
      <c r="D44" s="56" t="s">
        <v>374</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377</v>
      </c>
      <c r="D45" s="56" t="s">
        <v>374</v>
      </c>
      <c r="F45" s="56">
        <v>2020</v>
      </c>
      <c r="G45" s="56">
        <f>150*G44</f>
        <v>0</v>
      </c>
      <c r="H45" s="56">
        <f>H40*0.3173</f>
        <v>44.5289123451459</v>
      </c>
      <c r="I45" s="56">
        <f t="shared" ref="I45:M45" si="14">150*I44</f>
        <v>0</v>
      </c>
      <c r="J45" s="132">
        <f>J40*0.3173</f>
        <v>44.5289123451459</v>
      </c>
      <c r="K45" s="56">
        <f t="shared" si="14"/>
        <v>0</v>
      </c>
      <c r="L45" s="56">
        <f t="shared" si="14"/>
        <v>0</v>
      </c>
      <c r="M45" s="56">
        <f t="shared" si="14"/>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379</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379</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373</v>
      </c>
      <c r="D48" s="56" t="s">
        <v>374</v>
      </c>
      <c r="F48" s="56">
        <v>2020</v>
      </c>
      <c r="G48" s="56">
        <f>G43</f>
        <v>0</v>
      </c>
      <c r="H48" s="56">
        <f t="shared" ref="H48:M48" si="15">H43</f>
        <v>0</v>
      </c>
      <c r="I48" s="56">
        <f t="shared" si="15"/>
        <v>0</v>
      </c>
      <c r="J48" s="56">
        <f t="shared" si="15"/>
        <v>0</v>
      </c>
      <c r="K48" s="56">
        <f t="shared" si="15"/>
        <v>0</v>
      </c>
      <c r="L48" s="56">
        <f t="shared" si="15"/>
        <v>0</v>
      </c>
      <c r="M48" s="56">
        <f t="shared" si="15"/>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373</v>
      </c>
      <c r="D49" s="56" t="s">
        <v>374</v>
      </c>
      <c r="F49" s="56">
        <v>2050</v>
      </c>
      <c r="G49" s="56">
        <f>G44</f>
        <v>0</v>
      </c>
      <c r="H49" s="56">
        <f t="shared" ref="H49:M49" si="16">H44</f>
        <v>0</v>
      </c>
      <c r="I49" s="56">
        <f t="shared" si="16"/>
        <v>0</v>
      </c>
      <c r="J49" s="56">
        <f t="shared" si="16"/>
        <v>0</v>
      </c>
      <c r="K49" s="56">
        <f t="shared" si="16"/>
        <v>0</v>
      </c>
      <c r="L49" s="56">
        <f t="shared" si="16"/>
        <v>0</v>
      </c>
      <c r="M49" s="56">
        <f t="shared" si="16"/>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377</v>
      </c>
      <c r="D50" s="56" t="s">
        <v>374</v>
      </c>
      <c r="F50" s="56">
        <v>2020</v>
      </c>
      <c r="G50" s="56">
        <f>150*G49</f>
        <v>0</v>
      </c>
      <c r="H50" s="132">
        <f>H45*0.8955</f>
        <v>39.8756410050782</v>
      </c>
      <c r="I50" s="56">
        <f t="shared" ref="I50:M50" si="17">150*I49</f>
        <v>0</v>
      </c>
      <c r="J50" s="132">
        <f t="shared" ref="J48:J50" si="18">J45*0.8955</f>
        <v>39.8756410050782</v>
      </c>
      <c r="K50" s="56">
        <f t="shared" si="17"/>
        <v>0</v>
      </c>
      <c r="L50" s="56">
        <f t="shared" si="17"/>
        <v>0</v>
      </c>
      <c r="M50" s="56">
        <f t="shared" si="17"/>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379</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379</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373</v>
      </c>
      <c r="D95" s="56" t="s">
        <v>374</v>
      </c>
      <c r="F95" s="56">
        <v>2050</v>
      </c>
      <c r="G95" s="129">
        <f>G94</f>
        <v>200.2</v>
      </c>
      <c r="H95" s="129">
        <f t="shared" ref="H95:M95" si="19">H94</f>
        <v>413</v>
      </c>
      <c r="I95" s="129">
        <f t="shared" si="19"/>
        <v>351.4</v>
      </c>
      <c r="J95" s="129">
        <f t="shared" si="19"/>
        <v>238</v>
      </c>
      <c r="K95" s="129">
        <f t="shared" si="19"/>
        <v>438.2</v>
      </c>
      <c r="L95" s="129">
        <f t="shared" si="19"/>
        <v>498.4</v>
      </c>
      <c r="M95" s="129">
        <f t="shared" si="19"/>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379</v>
      </c>
      <c r="E96" s="56" t="s">
        <v>320</v>
      </c>
      <c r="F96" s="56">
        <v>2020</v>
      </c>
      <c r="G96" s="203">
        <f>AVERAGE(4.1,1.6)</f>
        <v>2.85</v>
      </c>
      <c r="H96" s="203">
        <f t="shared" ref="H96:M96" si="20">AVERAGE(4.1,1.6)</f>
        <v>2.85</v>
      </c>
      <c r="I96" s="203">
        <f t="shared" si="20"/>
        <v>2.85</v>
      </c>
      <c r="J96" s="203">
        <f t="shared" si="20"/>
        <v>2.85</v>
      </c>
      <c r="K96" s="203">
        <f t="shared" si="20"/>
        <v>2.85</v>
      </c>
      <c r="L96" s="203">
        <f t="shared" si="20"/>
        <v>2.85</v>
      </c>
      <c r="M96" s="203">
        <f t="shared" si="20"/>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379</v>
      </c>
      <c r="E97" s="56" t="s">
        <v>320</v>
      </c>
      <c r="F97" s="56">
        <v>2050</v>
      </c>
      <c r="G97" s="203">
        <f>G96/2</f>
        <v>1.425</v>
      </c>
      <c r="H97" s="203">
        <f t="shared" ref="H97:M97" si="21">H96/2</f>
        <v>1.425</v>
      </c>
      <c r="I97" s="203">
        <f t="shared" si="21"/>
        <v>1.425</v>
      </c>
      <c r="J97" s="203">
        <f t="shared" si="21"/>
        <v>1.425</v>
      </c>
      <c r="K97" s="203">
        <f t="shared" si="21"/>
        <v>1.425</v>
      </c>
      <c r="L97" s="203">
        <f t="shared" si="21"/>
        <v>1.425</v>
      </c>
      <c r="M97" s="203">
        <f t="shared" si="21"/>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379</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379</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379</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379</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373</v>
      </c>
      <c r="D108" s="56" t="s">
        <v>374</v>
      </c>
      <c r="F108" s="56">
        <v>2020</v>
      </c>
      <c r="G108" s="56">
        <f>G103</f>
        <v>650.794162441467</v>
      </c>
      <c r="H108" s="56">
        <f>10641.06-G113-SUM(I113:M113)</f>
        <v>13.7222471220412</v>
      </c>
      <c r="I108" s="56">
        <f t="shared" ref="I108:M108" si="22">I103</f>
        <v>1.14928506706464</v>
      </c>
      <c r="J108" s="56">
        <f t="shared" si="22"/>
        <v>86.4461016694917</v>
      </c>
      <c r="K108" s="56">
        <f t="shared" si="22"/>
        <v>994.433120052143</v>
      </c>
      <c r="L108" s="56">
        <f t="shared" si="22"/>
        <v>8649.69659343549</v>
      </c>
      <c r="M108" s="56">
        <f t="shared" si="22"/>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373</v>
      </c>
      <c r="D109" s="56" t="s">
        <v>374</v>
      </c>
      <c r="F109" s="56">
        <v>2050</v>
      </c>
      <c r="G109" s="56">
        <f>G104</f>
        <v>650.794162441467</v>
      </c>
      <c r="H109" s="56">
        <f>H108</f>
        <v>13.7222471220412</v>
      </c>
      <c r="I109" s="56">
        <f t="shared" ref="I109:M109" si="23">I104</f>
        <v>1.14928506706464</v>
      </c>
      <c r="J109" s="56">
        <f t="shared" si="23"/>
        <v>86.4461016694917</v>
      </c>
      <c r="K109" s="56">
        <f t="shared" si="23"/>
        <v>994.433120052143</v>
      </c>
      <c r="L109" s="56">
        <f t="shared" si="23"/>
        <v>8649.69659343549</v>
      </c>
      <c r="M109" s="56">
        <f t="shared" si="23"/>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379</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379</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373</v>
      </c>
      <c r="D113" s="131" t="s">
        <v>374</v>
      </c>
      <c r="F113" s="131">
        <v>2020</v>
      </c>
      <c r="G113" s="129">
        <f>G108</f>
        <v>650.794162441467</v>
      </c>
      <c r="H113" s="56">
        <f>10641.06-G118-SUM(I118:M118)</f>
        <v>10641</v>
      </c>
      <c r="I113" s="129">
        <f t="shared" ref="I113:M113" si="24">I108</f>
        <v>1.14928506706464</v>
      </c>
      <c r="J113" s="129">
        <f t="shared" si="24"/>
        <v>86.4461016694917</v>
      </c>
      <c r="K113" s="129">
        <f t="shared" si="24"/>
        <v>994.433120052143</v>
      </c>
      <c r="L113" s="129">
        <f t="shared" si="24"/>
        <v>8649.69659343549</v>
      </c>
      <c r="M113" s="129">
        <f t="shared" si="24"/>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373</v>
      </c>
      <c r="D114" s="131" t="s">
        <v>374</v>
      </c>
      <c r="F114" s="131">
        <v>2050</v>
      </c>
      <c r="G114" s="129">
        <f>G109</f>
        <v>650.794162441467</v>
      </c>
      <c r="H114" s="56">
        <f>H113</f>
        <v>10641</v>
      </c>
      <c r="I114" s="129">
        <f t="shared" ref="I114:M114" si="25">I109</f>
        <v>1.14928506706464</v>
      </c>
      <c r="J114" s="129">
        <f t="shared" si="25"/>
        <v>86.4461016694917</v>
      </c>
      <c r="K114" s="129">
        <f t="shared" si="25"/>
        <v>994.433120052143</v>
      </c>
      <c r="L114" s="129">
        <f t="shared" si="25"/>
        <v>8649.69659343549</v>
      </c>
      <c r="M114" s="129">
        <f t="shared" si="25"/>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379</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379</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379</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379</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379</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379</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379</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379</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379</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379</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373</v>
      </c>
      <c r="D126" s="56" t="s">
        <v>374</v>
      </c>
      <c r="E126" s="56" t="s">
        <v>185</v>
      </c>
      <c r="F126" s="129">
        <v>2020</v>
      </c>
      <c r="G126" s="199">
        <f>157*20%/5</f>
        <v>6.28</v>
      </c>
      <c r="H126" s="199">
        <f t="shared" ref="H126:K126" si="26">157*20%/5</f>
        <v>6.28</v>
      </c>
      <c r="I126" s="199">
        <f t="shared" si="26"/>
        <v>6.28</v>
      </c>
      <c r="J126" s="199">
        <f t="shared" si="26"/>
        <v>6.28</v>
      </c>
      <c r="K126" s="199">
        <f t="shared" si="26"/>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373</v>
      </c>
      <c r="D127" s="56" t="s">
        <v>374</v>
      </c>
      <c r="E127" s="56" t="s">
        <v>185</v>
      </c>
      <c r="F127" s="129">
        <v>2050</v>
      </c>
      <c r="G127" s="203">
        <f>G126</f>
        <v>6.28</v>
      </c>
      <c r="H127" s="203">
        <f t="shared" ref="H127:M127" si="27">H126</f>
        <v>6.28</v>
      </c>
      <c r="I127" s="203">
        <f t="shared" si="27"/>
        <v>6.28</v>
      </c>
      <c r="J127" s="203">
        <f t="shared" si="27"/>
        <v>6.28</v>
      </c>
      <c r="K127" s="203">
        <f t="shared" si="27"/>
        <v>6.28</v>
      </c>
      <c r="L127" s="203">
        <f t="shared" si="27"/>
        <v>62.8</v>
      </c>
      <c r="M127" s="203">
        <f t="shared" si="27"/>
        <v>62.8</v>
      </c>
      <c r="N127" s="92"/>
      <c r="O127" s="206"/>
    </row>
    <row r="128" s="190" customFormat="1" spans="2:72">
      <c r="B128" s="164" t="s">
        <v>278</v>
      </c>
      <c r="C128" s="164" t="s">
        <v>373</v>
      </c>
      <c r="D128" s="164" t="s">
        <v>374</v>
      </c>
      <c r="E128" s="164"/>
      <c r="F128" s="164">
        <v>2020</v>
      </c>
      <c r="G128" s="164">
        <v>0</v>
      </c>
      <c r="H128" s="164">
        <f>G128</f>
        <v>0</v>
      </c>
      <c r="I128" s="164">
        <f>H128</f>
        <v>0</v>
      </c>
      <c r="J128" s="164">
        <f>I128</f>
        <v>0</v>
      </c>
      <c r="K128" s="164">
        <v>15000</v>
      </c>
      <c r="L128" s="164">
        <f>J128</f>
        <v>0</v>
      </c>
      <c r="M128" s="164">
        <f>L128</f>
        <v>0</v>
      </c>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v>0</v>
      </c>
      <c r="H129" s="164">
        <f>G129</f>
        <v>0</v>
      </c>
      <c r="I129" s="164">
        <f>H129</f>
        <v>0</v>
      </c>
      <c r="J129" s="164">
        <f>I129</f>
        <v>0</v>
      </c>
      <c r="K129" s="164">
        <v>15000</v>
      </c>
      <c r="L129" s="164">
        <f>J129</f>
        <v>0</v>
      </c>
      <c r="M129" s="164">
        <f>L129</f>
        <v>0</v>
      </c>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v>0</v>
      </c>
      <c r="H130" s="164">
        <f>G130</f>
        <v>0</v>
      </c>
      <c r="I130" s="164">
        <f>H130</f>
        <v>0</v>
      </c>
      <c r="J130" s="164">
        <f>I130</f>
        <v>0</v>
      </c>
      <c r="K130" s="164">
        <v>588000</v>
      </c>
      <c r="L130" s="164">
        <f>J130</f>
        <v>0</v>
      </c>
      <c r="M130" s="164">
        <f>L130</f>
        <v>0</v>
      </c>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28">G133</f>
        <v>0.0001</v>
      </c>
      <c r="I133" s="211">
        <f t="shared" si="28"/>
        <v>0.0001</v>
      </c>
      <c r="J133" s="211">
        <f t="shared" si="28"/>
        <v>0.0001</v>
      </c>
      <c r="K133" s="211">
        <f t="shared" si="28"/>
        <v>0.0001</v>
      </c>
      <c r="L133" s="211">
        <f t="shared" si="28"/>
        <v>0.0001</v>
      </c>
      <c r="M133" s="211">
        <f t="shared" si="28"/>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29">G134</f>
        <v>0.0001</v>
      </c>
      <c r="I134" s="211">
        <f t="shared" si="29"/>
        <v>0.0001</v>
      </c>
      <c r="J134" s="211">
        <f t="shared" si="29"/>
        <v>0.0001</v>
      </c>
      <c r="K134" s="211">
        <f t="shared" si="29"/>
        <v>0.0001</v>
      </c>
      <c r="L134" s="211">
        <f t="shared" si="29"/>
        <v>0.0001</v>
      </c>
      <c r="M134" s="211">
        <f t="shared" si="29"/>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373</v>
      </c>
      <c r="F135" s="139">
        <v>2020</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373</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373</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374</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374</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8">V4</f>
        <v>INDELC</v>
      </c>
      <c r="E11" s="130" t="s">
        <v>446</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446</v>
      </c>
      <c r="F12" s="29"/>
      <c r="G12" s="29"/>
      <c r="H12" s="29"/>
      <c r="I12" s="29"/>
      <c r="J12" s="135">
        <f t="shared" ref="J12:J20"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446</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446</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446</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446</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117</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149</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136</v>
      </c>
      <c r="Q23" s="94">
        <f>L26+L23/5</f>
        <v>0.294477450198525</v>
      </c>
    </row>
    <row r="24" spans="11:17">
      <c r="K24" t="s">
        <v>492</v>
      </c>
      <c r="L24">
        <f t="shared" si="6"/>
        <v>0.175166687712596</v>
      </c>
      <c r="P24" s="94" t="s">
        <v>144</v>
      </c>
      <c r="Q24" s="94">
        <f>L24+L23/5</f>
        <v>0.282400486257527</v>
      </c>
    </row>
    <row r="25" spans="1:17">
      <c r="A25" t="s">
        <v>493</v>
      </c>
      <c r="K25" t="s">
        <v>494</v>
      </c>
      <c r="L25">
        <f t="shared" si="6"/>
        <v>0.0223551914650757</v>
      </c>
      <c r="P25" s="94" t="s">
        <v>148</v>
      </c>
      <c r="Q25" s="94">
        <f>L27+L23/5</f>
        <v>0.126214371069503</v>
      </c>
    </row>
    <row r="26" spans="1:17">
      <c r="A26" t="s">
        <v>495</v>
      </c>
      <c r="K26" t="s">
        <v>496</v>
      </c>
      <c r="L26">
        <f t="shared" si="6"/>
        <v>0.187243651653595</v>
      </c>
      <c r="P26" s="94" t="s">
        <v>152</v>
      </c>
      <c r="Q26" s="94">
        <f>L25+L23/5</f>
        <v>0.129588990010006</v>
      </c>
    </row>
    <row r="27" spans="1:17">
      <c r="A27" t="s">
        <v>497</v>
      </c>
      <c r="K27" t="s">
        <v>498</v>
      </c>
      <c r="L27">
        <f t="shared" si="6"/>
        <v>0.0189805725245726</v>
      </c>
      <c r="P27" s="93" t="s">
        <v>156</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373</v>
      </c>
      <c r="C2" s="26" t="s">
        <v>374</v>
      </c>
      <c r="E2" s="26">
        <v>2020</v>
      </c>
      <c r="F2" s="26">
        <v>0</v>
      </c>
      <c r="G2" s="26">
        <v>0</v>
      </c>
      <c r="H2" s="26">
        <v>0</v>
      </c>
      <c r="I2" s="26">
        <v>0</v>
      </c>
      <c r="J2" s="26">
        <v>0</v>
      </c>
      <c r="K2" s="26">
        <v>322.3586</v>
      </c>
      <c r="L2" s="26">
        <v>730.424583333333</v>
      </c>
      <c r="N2" s="27" t="s">
        <v>538</v>
      </c>
    </row>
    <row r="3" spans="1:12">
      <c r="A3" s="26" t="s">
        <v>53</v>
      </c>
      <c r="B3" s="26" t="s">
        <v>373</v>
      </c>
      <c r="C3" s="26" t="s">
        <v>374</v>
      </c>
      <c r="E3" s="31">
        <v>2050</v>
      </c>
      <c r="F3" s="31">
        <v>0</v>
      </c>
      <c r="G3" s="31">
        <v>0</v>
      </c>
      <c r="H3" s="31">
        <v>0</v>
      </c>
      <c r="I3" s="31">
        <v>0</v>
      </c>
      <c r="J3" s="31">
        <v>0</v>
      </c>
      <c r="K3" s="31">
        <v>322.3586</v>
      </c>
      <c r="L3" s="31">
        <v>730.424583333333</v>
      </c>
    </row>
    <row r="4" spans="1:12">
      <c r="A4" s="26" t="s">
        <v>53</v>
      </c>
      <c r="B4" s="26" t="s">
        <v>377</v>
      </c>
      <c r="C4" s="26" t="s">
        <v>374</v>
      </c>
      <c r="E4" s="26">
        <v>2020</v>
      </c>
      <c r="F4" s="26">
        <v>0</v>
      </c>
      <c r="G4" s="26">
        <v>0</v>
      </c>
      <c r="H4" s="26">
        <v>0</v>
      </c>
      <c r="I4" s="26">
        <v>0</v>
      </c>
      <c r="J4" s="26">
        <v>0</v>
      </c>
      <c r="K4" s="26">
        <v>53189.169</v>
      </c>
      <c r="L4" s="26">
        <v>120520.05625</v>
      </c>
    </row>
    <row r="5" spans="1:20">
      <c r="A5" s="26" t="s">
        <v>53</v>
      </c>
      <c r="B5" s="26" t="s">
        <v>379</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379</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373</v>
      </c>
      <c r="C7" s="26" t="s">
        <v>374</v>
      </c>
      <c r="E7" s="26">
        <v>2020</v>
      </c>
      <c r="F7" s="26">
        <v>0</v>
      </c>
      <c r="G7" s="26">
        <v>0</v>
      </c>
      <c r="H7" s="26">
        <v>0</v>
      </c>
      <c r="I7" s="26">
        <v>0</v>
      </c>
      <c r="J7" s="26">
        <v>0</v>
      </c>
      <c r="K7" s="26">
        <v>31.7523221</v>
      </c>
      <c r="L7" s="26">
        <v>71.9468214583334</v>
      </c>
    </row>
    <row r="8" spans="1:12">
      <c r="A8" s="26" t="s">
        <v>58</v>
      </c>
      <c r="B8" s="26" t="s">
        <v>373</v>
      </c>
      <c r="C8" s="26" t="s">
        <v>374</v>
      </c>
      <c r="E8" s="31">
        <v>2050</v>
      </c>
      <c r="F8" s="31">
        <v>0</v>
      </c>
      <c r="G8" s="31">
        <v>0</v>
      </c>
      <c r="H8" s="31">
        <v>0</v>
      </c>
      <c r="I8" s="31">
        <v>0</v>
      </c>
      <c r="J8" s="31">
        <v>0</v>
      </c>
      <c r="K8" s="31">
        <v>31.7523221</v>
      </c>
      <c r="L8" s="31">
        <v>71.9468214583334</v>
      </c>
    </row>
    <row r="9" spans="1:12">
      <c r="A9" s="26" t="s">
        <v>58</v>
      </c>
      <c r="B9" s="26" t="s">
        <v>377</v>
      </c>
      <c r="C9" s="26" t="s">
        <v>374</v>
      </c>
      <c r="E9" s="26">
        <v>2020</v>
      </c>
      <c r="F9" s="26">
        <v>0</v>
      </c>
      <c r="G9" s="26">
        <v>0</v>
      </c>
      <c r="H9" s="26">
        <v>0</v>
      </c>
      <c r="I9" s="26">
        <v>0</v>
      </c>
      <c r="J9" s="26">
        <v>0</v>
      </c>
      <c r="K9" s="26">
        <v>531891.69</v>
      </c>
      <c r="L9" s="26">
        <v>1205200.5625</v>
      </c>
    </row>
    <row r="10" spans="1:20">
      <c r="A10" s="26" t="s">
        <v>58</v>
      </c>
      <c r="B10" s="26" t="s">
        <v>379</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379</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373</v>
      </c>
      <c r="C12" s="26" t="s">
        <v>374</v>
      </c>
      <c r="E12" s="26">
        <v>2020</v>
      </c>
      <c r="F12" s="26">
        <v>0</v>
      </c>
      <c r="G12" s="26">
        <v>0</v>
      </c>
      <c r="H12" s="26">
        <v>0</v>
      </c>
      <c r="I12" s="26">
        <v>0</v>
      </c>
      <c r="J12" s="26">
        <v>0</v>
      </c>
      <c r="K12" s="26">
        <v>18.34014124496</v>
      </c>
      <c r="L12" s="26">
        <v>41.5564840743333</v>
      </c>
    </row>
    <row r="13" spans="1:12">
      <c r="A13" s="26" t="s">
        <v>62</v>
      </c>
      <c r="B13" s="26" t="s">
        <v>373</v>
      </c>
      <c r="C13" s="26" t="s">
        <v>374</v>
      </c>
      <c r="E13" s="31">
        <v>2050</v>
      </c>
      <c r="F13" s="31">
        <v>0</v>
      </c>
      <c r="G13" s="31">
        <v>0</v>
      </c>
      <c r="H13" s="31">
        <v>0</v>
      </c>
      <c r="I13" s="31">
        <v>0</v>
      </c>
      <c r="J13" s="31">
        <v>0</v>
      </c>
      <c r="K13" s="31">
        <v>18.34014124496</v>
      </c>
      <c r="L13" s="31">
        <v>41.5564840743333</v>
      </c>
    </row>
    <row r="14" spans="1:12">
      <c r="A14" s="26" t="s">
        <v>62</v>
      </c>
      <c r="B14" s="26" t="s">
        <v>377</v>
      </c>
      <c r="C14" s="26" t="s">
        <v>374</v>
      </c>
      <c r="E14" s="26">
        <v>2020</v>
      </c>
      <c r="F14" s="26">
        <v>0</v>
      </c>
      <c r="G14" s="26">
        <v>0</v>
      </c>
      <c r="H14" s="26">
        <v>0</v>
      </c>
      <c r="I14" s="26">
        <v>0</v>
      </c>
      <c r="J14" s="26">
        <v>0</v>
      </c>
      <c r="K14" s="26">
        <v>1063783.38</v>
      </c>
      <c r="L14" s="26">
        <v>2410401.125</v>
      </c>
    </row>
    <row r="15" spans="1:20">
      <c r="A15" s="26" t="s">
        <v>62</v>
      </c>
      <c r="B15" s="26" t="s">
        <v>379</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379</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373</v>
      </c>
      <c r="C17" s="26" t="s">
        <v>374</v>
      </c>
      <c r="E17" s="26">
        <v>2020</v>
      </c>
      <c r="F17" s="26">
        <v>0</v>
      </c>
      <c r="J17" s="26">
        <v>147.325</v>
      </c>
      <c r="K17" s="26">
        <v>0</v>
      </c>
      <c r="L17" s="26">
        <v>0</v>
      </c>
    </row>
    <row r="18" spans="1:12">
      <c r="A18" s="26" t="s">
        <v>64</v>
      </c>
      <c r="B18" s="26" t="s">
        <v>373</v>
      </c>
      <c r="C18" s="26" t="s">
        <v>374</v>
      </c>
      <c r="E18" s="26">
        <v>2050</v>
      </c>
      <c r="F18" s="26">
        <v>0</v>
      </c>
      <c r="G18" s="26">
        <v>0</v>
      </c>
      <c r="H18" s="26">
        <v>0</v>
      </c>
      <c r="I18" s="26">
        <v>0</v>
      </c>
      <c r="J18" s="26">
        <v>147.325</v>
      </c>
      <c r="K18" s="26">
        <v>0</v>
      </c>
      <c r="L18" s="26">
        <v>0</v>
      </c>
    </row>
    <row r="19" spans="1:12">
      <c r="A19" s="26" t="s">
        <v>64</v>
      </c>
      <c r="B19" s="26" t="s">
        <v>377</v>
      </c>
      <c r="C19" s="26" t="s">
        <v>374</v>
      </c>
      <c r="E19" s="26">
        <v>2020</v>
      </c>
      <c r="F19" s="26">
        <v>0</v>
      </c>
      <c r="G19" s="26">
        <v>0</v>
      </c>
      <c r="H19" s="26">
        <v>0</v>
      </c>
      <c r="I19" s="26">
        <v>0</v>
      </c>
      <c r="J19" s="26">
        <v>24308.625</v>
      </c>
      <c r="K19" s="26">
        <v>0</v>
      </c>
      <c r="L19" s="26">
        <v>0</v>
      </c>
    </row>
    <row r="20" spans="1:20">
      <c r="A20" s="26" t="s">
        <v>64</v>
      </c>
      <c r="B20" s="26" t="s">
        <v>379</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379</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373</v>
      </c>
      <c r="C22" s="26" t="s">
        <v>374</v>
      </c>
      <c r="E22" s="26">
        <v>2020</v>
      </c>
      <c r="F22" s="26">
        <v>0</v>
      </c>
      <c r="G22" s="26">
        <v>0</v>
      </c>
      <c r="H22" s="26">
        <v>0</v>
      </c>
      <c r="I22" s="26">
        <v>0</v>
      </c>
      <c r="J22" s="26">
        <v>12.31637</v>
      </c>
      <c r="K22" s="26">
        <v>0</v>
      </c>
      <c r="L22" s="26">
        <v>0</v>
      </c>
    </row>
    <row r="23" spans="1:12">
      <c r="A23" s="26" t="s">
        <v>68</v>
      </c>
      <c r="B23" s="26" t="s">
        <v>373</v>
      </c>
      <c r="C23" s="26" t="s">
        <v>374</v>
      </c>
      <c r="E23" s="26">
        <v>2050</v>
      </c>
      <c r="F23" s="26">
        <v>0</v>
      </c>
      <c r="G23" s="26">
        <v>0</v>
      </c>
      <c r="H23" s="26">
        <v>0</v>
      </c>
      <c r="I23" s="26">
        <v>0</v>
      </c>
      <c r="J23" s="26">
        <v>12.31637</v>
      </c>
      <c r="K23" s="26">
        <v>0</v>
      </c>
      <c r="L23" s="26">
        <v>0</v>
      </c>
    </row>
    <row r="24" spans="1:12">
      <c r="A24" s="26" t="s">
        <v>68</v>
      </c>
      <c r="B24" s="26" t="s">
        <v>377</v>
      </c>
      <c r="C24" s="26" t="s">
        <v>374</v>
      </c>
      <c r="E24" s="26">
        <v>2020</v>
      </c>
      <c r="F24" s="26">
        <v>0</v>
      </c>
      <c r="G24" s="26">
        <v>0</v>
      </c>
      <c r="H24" s="26">
        <v>0</v>
      </c>
      <c r="I24" s="26">
        <v>0</v>
      </c>
      <c r="J24" s="26">
        <v>48617.25</v>
      </c>
      <c r="K24" s="26">
        <v>0</v>
      </c>
      <c r="L24" s="26">
        <v>0</v>
      </c>
    </row>
    <row r="25" spans="1:20">
      <c r="A25" s="26" t="s">
        <v>68</v>
      </c>
      <c r="B25" s="26" t="s">
        <v>379</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379</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373</v>
      </c>
      <c r="C27" s="26" t="s">
        <v>374</v>
      </c>
      <c r="E27" s="26">
        <v>2020</v>
      </c>
      <c r="F27" s="26">
        <v>0</v>
      </c>
      <c r="G27" s="26">
        <v>0</v>
      </c>
      <c r="H27" s="26">
        <v>0</v>
      </c>
      <c r="I27" s="26">
        <v>0</v>
      </c>
      <c r="J27" s="26">
        <v>5.281259456</v>
      </c>
      <c r="K27" s="26">
        <v>0</v>
      </c>
      <c r="L27" s="26">
        <v>0</v>
      </c>
    </row>
    <row r="28" spans="1:12">
      <c r="A28" s="26" t="s">
        <v>72</v>
      </c>
      <c r="B28" s="26" t="s">
        <v>373</v>
      </c>
      <c r="C28" s="26" t="s">
        <v>374</v>
      </c>
      <c r="E28" s="26">
        <v>2050</v>
      </c>
      <c r="F28" s="26">
        <v>0</v>
      </c>
      <c r="G28" s="26">
        <v>0</v>
      </c>
      <c r="H28" s="26">
        <v>0</v>
      </c>
      <c r="I28" s="26">
        <v>0</v>
      </c>
      <c r="J28" s="26">
        <v>5.281259456</v>
      </c>
      <c r="K28" s="26">
        <v>0</v>
      </c>
      <c r="L28" s="26">
        <v>0</v>
      </c>
    </row>
    <row r="29" spans="1:12">
      <c r="A29" s="26" t="s">
        <v>72</v>
      </c>
      <c r="B29" s="26" t="s">
        <v>377</v>
      </c>
      <c r="C29" s="26" t="s">
        <v>374</v>
      </c>
      <c r="E29" s="26">
        <v>2020</v>
      </c>
      <c r="F29" s="26">
        <v>0</v>
      </c>
      <c r="G29" s="26">
        <v>0</v>
      </c>
      <c r="H29" s="26">
        <v>0</v>
      </c>
      <c r="I29" s="26">
        <v>0</v>
      </c>
      <c r="J29" s="26">
        <v>97234.5</v>
      </c>
      <c r="K29" s="26">
        <v>0</v>
      </c>
      <c r="L29" s="26">
        <v>0</v>
      </c>
    </row>
    <row r="30" spans="1:20">
      <c r="A30" s="26" t="s">
        <v>72</v>
      </c>
      <c r="B30" s="26" t="s">
        <v>379</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379</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373</v>
      </c>
      <c r="C32" s="27" t="s">
        <v>374</v>
      </c>
      <c r="E32" s="26">
        <v>2020</v>
      </c>
    </row>
    <row r="33" spans="1:5">
      <c r="A33" s="27" t="s">
        <v>77</v>
      </c>
      <c r="B33" s="27" t="s">
        <v>373</v>
      </c>
      <c r="C33" s="27" t="s">
        <v>374</v>
      </c>
      <c r="E33" s="26">
        <v>2050</v>
      </c>
    </row>
    <row r="34" spans="1:20">
      <c r="A34" s="26" t="s">
        <v>77</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373</v>
      </c>
      <c r="C36" s="26" t="s">
        <v>374</v>
      </c>
      <c r="E36" s="26">
        <v>2020</v>
      </c>
      <c r="F36" s="26">
        <v>0.00180541639439</v>
      </c>
      <c r="H36" s="26">
        <v>0.0026539599704455</v>
      </c>
      <c r="J36" s="26">
        <v>0.136305101210345</v>
      </c>
      <c r="K36" s="26">
        <v>3.7422954872171</v>
      </c>
      <c r="L36" s="26">
        <v>2.0625273759538</v>
      </c>
    </row>
    <row r="37" spans="1:12">
      <c r="A37" s="26" t="s">
        <v>83</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83</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83</v>
      </c>
      <c r="B39" s="26" t="s">
        <v>379</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379</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89</v>
      </c>
      <c r="B44" s="26" t="s">
        <v>379</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379</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93</v>
      </c>
      <c r="B49" s="26" t="s">
        <v>379</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379</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373</v>
      </c>
      <c r="C51" s="26" t="s">
        <v>374</v>
      </c>
      <c r="E51" s="26">
        <v>2020</v>
      </c>
      <c r="F51" s="27">
        <v>0</v>
      </c>
      <c r="G51" s="27">
        <v>0</v>
      </c>
      <c r="H51" s="27">
        <v>0</v>
      </c>
      <c r="I51" s="27">
        <v>0</v>
      </c>
      <c r="J51" s="27">
        <v>0</v>
      </c>
      <c r="K51" s="27">
        <v>0</v>
      </c>
      <c r="L51" s="27">
        <v>0</v>
      </c>
    </row>
    <row r="52" spans="1:12">
      <c r="A52" s="26" t="s">
        <v>97</v>
      </c>
      <c r="B52" s="26" t="s">
        <v>373</v>
      </c>
      <c r="C52" s="26" t="s">
        <v>374</v>
      </c>
      <c r="E52" s="26">
        <v>2050</v>
      </c>
      <c r="F52" s="27">
        <v>0</v>
      </c>
      <c r="G52" s="27">
        <v>0</v>
      </c>
      <c r="H52" s="27">
        <v>0</v>
      </c>
      <c r="I52" s="27">
        <v>0</v>
      </c>
      <c r="J52" s="27">
        <v>0</v>
      </c>
      <c r="K52" s="27">
        <v>0</v>
      </c>
      <c r="L52" s="27">
        <v>0</v>
      </c>
    </row>
    <row r="53" spans="1:20">
      <c r="A53" s="26" t="s">
        <v>97</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373</v>
      </c>
      <c r="C66" s="26" t="s">
        <v>374</v>
      </c>
      <c r="E66" s="26">
        <v>2020</v>
      </c>
      <c r="F66" s="27">
        <v>0</v>
      </c>
      <c r="G66" s="27">
        <v>0</v>
      </c>
      <c r="H66" s="27">
        <v>0</v>
      </c>
      <c r="I66" s="27">
        <v>0</v>
      </c>
      <c r="J66" s="27">
        <v>0</v>
      </c>
      <c r="K66" s="27">
        <v>0</v>
      </c>
      <c r="L66" s="27">
        <v>0</v>
      </c>
    </row>
    <row r="67" spans="1:12">
      <c r="A67" s="26" t="s">
        <v>118</v>
      </c>
      <c r="B67" s="26" t="s">
        <v>373</v>
      </c>
      <c r="C67" s="26" t="s">
        <v>374</v>
      </c>
      <c r="E67" s="26">
        <v>2050</v>
      </c>
      <c r="F67" s="27">
        <v>0</v>
      </c>
      <c r="G67" s="27">
        <v>0</v>
      </c>
      <c r="H67" s="27">
        <v>0</v>
      </c>
      <c r="I67" s="27">
        <v>0</v>
      </c>
      <c r="J67" s="27">
        <v>0</v>
      </c>
      <c r="K67" s="27">
        <v>0</v>
      </c>
      <c r="L67" s="27">
        <v>0</v>
      </c>
    </row>
    <row r="68" spans="1:20">
      <c r="A68" s="26" t="s">
        <v>118</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373</v>
      </c>
      <c r="C92" s="26" t="s">
        <v>374</v>
      </c>
      <c r="E92" s="26">
        <v>2020</v>
      </c>
      <c r="F92" s="27">
        <v>0</v>
      </c>
      <c r="G92" s="27">
        <v>0</v>
      </c>
      <c r="H92" s="27">
        <v>0</v>
      </c>
      <c r="I92" s="27">
        <v>0</v>
      </c>
      <c r="J92" s="27">
        <v>0</v>
      </c>
      <c r="K92" s="27">
        <v>0</v>
      </c>
      <c r="L92" s="27">
        <v>0</v>
      </c>
    </row>
    <row r="93" spans="1:12">
      <c r="A93" s="26" t="s">
        <v>158</v>
      </c>
      <c r="B93" s="26" t="s">
        <v>373</v>
      </c>
      <c r="C93" s="26" t="s">
        <v>374</v>
      </c>
      <c r="E93" s="26">
        <v>2050</v>
      </c>
      <c r="F93" s="27">
        <v>0</v>
      </c>
      <c r="G93" s="27">
        <v>0</v>
      </c>
      <c r="H93" s="27">
        <v>0</v>
      </c>
      <c r="I93" s="27">
        <v>0</v>
      </c>
      <c r="J93" s="27">
        <v>0</v>
      </c>
      <c r="K93" s="27">
        <v>0</v>
      </c>
      <c r="L93" s="27">
        <v>0</v>
      </c>
    </row>
    <row r="94" spans="1:20">
      <c r="A94" s="26" t="s">
        <v>158</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379</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379</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379</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379</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379</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379</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379</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379</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379</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379</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379</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379</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2024-10-03T20:55:47Z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