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" documentId="11_711ACB41CB4B37443816C5D31FC61361BC38600D" xr6:coauthVersionLast="47" xr6:coauthVersionMax="47" xr10:uidLastSave="{36A25FDB-67C1-49D4-B395-70836F251E25}"/>
  <bookViews>
    <workbookView xWindow="-110" yWindow="-110" windowWidth="19420" windowHeight="12220" xr2:uid="{00000000-000D-0000-FFFF-FFFF00000000}"/>
  </bookViews>
  <sheets>
    <sheet name="curre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6" i="3" l="1"/>
  <c r="K71" i="3"/>
  <c r="K66" i="3"/>
  <c r="K53" i="3"/>
  <c r="K48" i="3"/>
  <c r="K35" i="3"/>
  <c r="K33" i="3"/>
  <c r="K32" i="3"/>
  <c r="K31" i="3"/>
  <c r="K19" i="3"/>
  <c r="K7" i="3"/>
  <c r="K100" i="3"/>
  <c r="K80" i="3"/>
  <c r="G77" i="3"/>
  <c r="G78" i="3" s="1"/>
  <c r="G79" i="3" s="1"/>
  <c r="G80" i="3" s="1"/>
  <c r="K74" i="3"/>
  <c r="G73" i="3"/>
  <c r="G74" i="3" s="1"/>
  <c r="G75" i="3" s="1"/>
  <c r="G72" i="3"/>
  <c r="G67" i="3"/>
  <c r="G68" i="3" s="1"/>
  <c r="G69" i="3" s="1"/>
  <c r="G70" i="3" s="1"/>
  <c r="G54" i="3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36" i="3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10" i="3"/>
  <c r="G11" i="3" s="1"/>
  <c r="G12" i="3" s="1"/>
  <c r="G13" i="3" s="1"/>
  <c r="G14" i="3" s="1"/>
  <c r="G15" i="3" s="1"/>
  <c r="G16" i="3" s="1"/>
  <c r="G17" i="3" s="1"/>
  <c r="G18" i="3" s="1"/>
  <c r="G9" i="3"/>
  <c r="G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000-000001000000}">
      <text>
        <r>
          <rPr>
            <b/>
            <sz val="8"/>
            <rFont val="Tahoma"/>
            <charset val="134"/>
          </rPr>
          <t>Insert Table</t>
        </r>
      </text>
    </comment>
    <comment ref="L5" authorId="0" shapeId="0" xr:uid="{00000000-0006-0000-0000-000002000000}">
      <text>
        <r>
          <rPr>
            <b/>
            <sz val="8"/>
            <rFont val="Tahoma"/>
            <charset val="134"/>
          </rPr>
          <t>Insert Table</t>
        </r>
      </text>
    </comment>
    <comment ref="B39" authorId="0" shapeId="0" xr:uid="{00000000-0006-0000-0000-000003000000}">
      <text>
        <r>
          <rPr>
            <b/>
            <sz val="8"/>
            <rFont val="Tahoma"/>
            <charset val="134"/>
          </rPr>
          <t>Insert Table</t>
        </r>
      </text>
    </comment>
    <comment ref="B66" authorId="0" shapeId="0" xr:uid="{00000000-0006-0000-0000-000004000000}">
      <text>
        <r>
          <rPr>
            <b/>
            <sz val="8"/>
            <rFont val="Tahoma"/>
            <charset val="134"/>
          </rPr>
          <t>Insert Table</t>
        </r>
      </text>
    </comment>
    <comment ref="B98" authorId="0" shapeId="0" xr:uid="{00000000-0006-0000-0000-000005000000}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<sst xmlns="http://schemas.openxmlformats.org/spreadsheetml/2006/main" count="171" uniqueCount="57">
  <si>
    <t>TimeSlice</t>
  </si>
  <si>
    <t>LimType</t>
  </si>
  <si>
    <t>Attribute</t>
  </si>
  <si>
    <t>Year</t>
  </si>
  <si>
    <t>AllRegions</t>
  </si>
  <si>
    <t>Pset_PN</t>
  </si>
  <si>
    <t>INVCOST</t>
  </si>
  <si>
    <t>TRA_Bus_BEV01</t>
  </si>
  <si>
    <t>TRA_Bus_PHEV01</t>
  </si>
  <si>
    <t>TRA_Bus_HEV01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</si>
  <si>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</si>
  <si>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</si>
  <si>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</si>
  <si>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</si>
  <si>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</si>
  <si>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</si>
  <si>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</si>
  <si>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</si>
  <si>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</si>
  <si>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SNK_DAC</t>
  </si>
  <si>
    <t>SINKCCU</t>
  </si>
  <si>
    <t>*1</t>
  </si>
  <si>
    <t>EUCSPSOL201</t>
  </si>
  <si>
    <t>EUCSPSOL301</t>
  </si>
  <si>
    <t>EUCSPSOL501</t>
  </si>
  <si>
    <t>EUCSPSOL601</t>
  </si>
  <si>
    <t>EUCSPSOL101</t>
  </si>
  <si>
    <t>EUCSPSOL401</t>
  </si>
  <si>
    <t>EUPVSOLL101</t>
  </si>
  <si>
    <t>EUPVSOLL201</t>
  </si>
  <si>
    <t>EUPVSOLS101</t>
  </si>
  <si>
    <t>EUPVSOLS201</t>
  </si>
  <si>
    <t>EUPVSOLM101</t>
  </si>
  <si>
    <t>EUPVSOLM201</t>
  </si>
  <si>
    <t>EUPVSOLHC01</t>
  </si>
  <si>
    <t>EUWINOFH01</t>
  </si>
  <si>
    <t>EUWINOFV01</t>
  </si>
  <si>
    <t>EUWINONH01</t>
  </si>
  <si>
    <t>EUWINONL01</t>
  </si>
  <si>
    <t>EUWINONM01</t>
  </si>
  <si>
    <t>STGHTH01</t>
  </si>
  <si>
    <t>STGHTH02</t>
  </si>
  <si>
    <t>*BATS*</t>
  </si>
  <si>
    <t>*CAESS*</t>
  </si>
  <si>
    <t>*HYDPS*</t>
  </si>
  <si>
    <t>*0.744444</t>
  </si>
  <si>
    <t>*0.778947368</t>
  </si>
  <si>
    <t>*1.8</t>
  </si>
  <si>
    <t>*1.285714286</t>
  </si>
  <si>
    <t>*1.25</t>
  </si>
  <si>
    <t>*0.5333333</t>
  </si>
  <si>
    <t>*1.011111</t>
  </si>
  <si>
    <t>*0.680421053</t>
  </si>
  <si>
    <t>*0.992210526</t>
  </si>
  <si>
    <t>*1.77775</t>
  </si>
  <si>
    <t>*2.72</t>
  </si>
  <si>
    <t>~TFM_UPD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</si>
</sst>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indexed="8"/>
      <name val="Calibri"/>
    </font>
    <font>
      <b/>
      <sz val="8"/>
      <name val="Tahoma"/>
      <charset val="134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6" fillId="0" borderId="0"/>
    <xf numFmtId="0" fontId="3" fillId="0" borderId="0"/>
  </cellStyleXfs>
  <cellXfs count="12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2" borderId="2" xfId="2" applyFont="1" applyFill="1" applyBorder="1" applyAlignment="1">
      <alignment horizontal="right" vertical="center"/>
    </xf>
    <xf numFmtId="0" fontId="6" fillId="0" borderId="0" xfId="1"/>
    <xf numFmtId="0" fontId="0" fillId="0" borderId="0" xfId="1" applyFont="1"/>
    <xf numFmtId="0" fontId="4" fillId="0" borderId="0" xfId="0" applyFont="1" applyFill="1" applyBorder="1" applyAlignment="1"/>
    <xf numFmtId="0" fontId="3" fillId="0" borderId="0" xfId="0" applyFont="1" applyFill="1" applyAlignment="1">
      <alignment vertical="center"/>
    </xf>
  </cellXfs>
  <cellStyles count="3">
    <cellStyle name="Normal" xfId="0" builtinId="0"/>
    <cellStyle name="Normal 11 2 2" xfId="1" xr:uid="{00000000-0005-0000-0000-000031000000}"/>
    <cellStyle name="Normal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Q109"/>
  <sheetViews>
    <sheetView tabSelected="1" workbookViewId="0">
      <selection activeCell="C11" sqref="C11"/>
    </sheetView>
  </sheetViews>
  <sheetFormatPr defaultColWidth="8.7265625" defaultRowHeight="14.5"/>
  <cols>
    <col min="7" max="7" width="12.36328125" bestFit="1" customWidth="1"/>
    <col min="10" max="11" width="12.81640625"/>
  </cols>
  <sheetData>
    <row r="5" spans="3:17">
      <c r="C5" s="1" t="s">
        <v>56</v>
      </c>
      <c r="D5" s="2"/>
      <c r="E5" s="2"/>
      <c r="F5" s="2"/>
      <c r="G5" s="2"/>
      <c r="H5" s="3"/>
      <c r="L5" s="1"/>
      <c r="M5" s="2"/>
      <c r="N5" s="2"/>
      <c r="O5" s="2"/>
      <c r="P5" s="2"/>
      <c r="Q5" s="3"/>
    </row>
    <row r="6" spans="3:17">
      <c r="C6" s="4" t="s">
        <v>0</v>
      </c>
      <c r="D6" s="4" t="s">
        <v>1</v>
      </c>
      <c r="E6" s="4" t="s">
        <v>2</v>
      </c>
      <c r="F6" s="4" t="s">
        <v>3</v>
      </c>
      <c r="G6" s="5" t="s">
        <v>4</v>
      </c>
      <c r="H6" s="6" t="s">
        <v>5</v>
      </c>
      <c r="L6" s="4"/>
      <c r="M6" s="4"/>
      <c r="N6" s="4"/>
      <c r="O6" s="4"/>
      <c r="P6" s="5"/>
      <c r="Q6" s="6"/>
    </row>
    <row r="7" spans="3:17">
      <c r="C7" s="2"/>
      <c r="D7" s="2"/>
      <c r="E7" s="7" t="s">
        <v>6</v>
      </c>
      <c r="F7" s="2">
        <v>2050</v>
      </c>
      <c r="G7" s="2" t="s">
        <v>45</v>
      </c>
      <c r="H7" s="8" t="s">
        <v>7</v>
      </c>
      <c r="K7">
        <f>67/90</f>
        <v>0.74444444444444446</v>
      </c>
    </row>
    <row r="8" spans="3:17">
      <c r="C8" s="2"/>
      <c r="D8" s="2"/>
      <c r="E8" s="7" t="s">
        <v>6</v>
      </c>
      <c r="F8" s="2">
        <v>2050</v>
      </c>
      <c r="G8" s="2" t="str">
        <f t="shared" ref="G8:G18" si="0">G7</f>
        <v>*0.744444</v>
      </c>
      <c r="H8" s="8" t="s">
        <v>8</v>
      </c>
    </row>
    <row r="9" spans="3:17">
      <c r="C9" s="2"/>
      <c r="D9" s="2"/>
      <c r="E9" s="7" t="s">
        <v>6</v>
      </c>
      <c r="F9" s="2">
        <v>2050</v>
      </c>
      <c r="G9" s="2" t="str">
        <f t="shared" si="0"/>
        <v>*0.744444</v>
      </c>
      <c r="H9" s="8" t="s">
        <v>9</v>
      </c>
    </row>
    <row r="10" spans="3:17">
      <c r="C10" s="2"/>
      <c r="D10" s="2"/>
      <c r="E10" s="7" t="s">
        <v>6</v>
      </c>
      <c r="F10" s="2">
        <v>2050</v>
      </c>
      <c r="G10" s="2" t="str">
        <f t="shared" si="0"/>
        <v>*0.744444</v>
      </c>
      <c r="H10" s="8" t="s">
        <v>10</v>
      </c>
    </row>
    <row r="11" spans="3:17">
      <c r="C11" s="2"/>
      <c r="D11" s="2"/>
      <c r="E11" s="7" t="s">
        <v>6</v>
      </c>
      <c r="F11" s="2">
        <v>2050</v>
      </c>
      <c r="G11" s="2" t="str">
        <f t="shared" si="0"/>
        <v>*0.744444</v>
      </c>
      <c r="H11" s="8" t="s">
        <v>11</v>
      </c>
      <c r="L11" s="2"/>
      <c r="M11" s="2"/>
      <c r="N11" s="7"/>
      <c r="O11" s="2"/>
      <c r="P11" s="2"/>
      <c r="Q11" s="8"/>
    </row>
    <row r="12" spans="3:17">
      <c r="C12" s="2"/>
      <c r="D12" s="2"/>
      <c r="E12" s="7" t="s">
        <v>6</v>
      </c>
      <c r="F12" s="2">
        <v>2050</v>
      </c>
      <c r="G12" s="2" t="str">
        <f t="shared" si="0"/>
        <v>*0.744444</v>
      </c>
      <c r="H12" s="8" t="s">
        <v>12</v>
      </c>
    </row>
    <row r="13" spans="3:17">
      <c r="C13" s="2"/>
      <c r="D13" s="2"/>
      <c r="E13" s="7" t="s">
        <v>6</v>
      </c>
      <c r="F13" s="2">
        <v>2050</v>
      </c>
      <c r="G13" s="2" t="str">
        <f t="shared" si="0"/>
        <v>*0.744444</v>
      </c>
      <c r="H13" s="9" t="s">
        <v>13</v>
      </c>
    </row>
    <row r="14" spans="3:17">
      <c r="C14" s="2"/>
      <c r="D14" s="2"/>
      <c r="E14" s="7" t="s">
        <v>6</v>
      </c>
      <c r="F14" s="2">
        <v>2050</v>
      </c>
      <c r="G14" s="2" t="str">
        <f t="shared" si="0"/>
        <v>*0.744444</v>
      </c>
      <c r="H14" s="9" t="s">
        <v>14</v>
      </c>
    </row>
    <row r="15" spans="3:17">
      <c r="C15" s="2"/>
      <c r="D15" s="2"/>
      <c r="E15" s="7" t="s">
        <v>6</v>
      </c>
      <c r="F15" s="2">
        <v>2050</v>
      </c>
      <c r="G15" s="2" t="str">
        <f t="shared" si="0"/>
        <v>*0.744444</v>
      </c>
      <c r="H15" s="9" t="s">
        <v>15</v>
      </c>
    </row>
    <row r="16" spans="3:17">
      <c r="C16" s="2"/>
      <c r="D16" s="2"/>
      <c r="E16" s="7" t="s">
        <v>6</v>
      </c>
      <c r="F16" s="2">
        <v>2050</v>
      </c>
      <c r="G16" s="2" t="str">
        <f t="shared" si="0"/>
        <v>*0.744444</v>
      </c>
      <c r="H16" s="9" t="s">
        <v>16</v>
      </c>
    </row>
    <row r="17" spans="3:11">
      <c r="E17" s="7" t="s">
        <v>6</v>
      </c>
      <c r="F17" s="2">
        <v>2050</v>
      </c>
      <c r="G17" s="2" t="str">
        <f t="shared" si="0"/>
        <v>*0.744444</v>
      </c>
      <c r="H17" s="9" t="s">
        <v>17</v>
      </c>
    </row>
    <row r="18" spans="3:11">
      <c r="E18" s="7" t="s">
        <v>6</v>
      </c>
      <c r="F18" s="2">
        <v>2050</v>
      </c>
      <c r="G18" s="2" t="str">
        <f t="shared" si="0"/>
        <v>*0.744444</v>
      </c>
      <c r="H18" s="9" t="s">
        <v>18</v>
      </c>
    </row>
    <row r="19" spans="3:11">
      <c r="E19" s="7" t="s">
        <v>6</v>
      </c>
      <c r="F19" s="2">
        <v>2030</v>
      </c>
      <c r="G19" s="2" t="s">
        <v>46</v>
      </c>
      <c r="H19" s="8" t="s">
        <v>7</v>
      </c>
      <c r="K19">
        <f>74/95</f>
        <v>0.77894736842105261</v>
      </c>
    </row>
    <row r="20" spans="3:11">
      <c r="E20" s="7" t="s">
        <v>6</v>
      </c>
      <c r="F20" s="2">
        <v>2030</v>
      </c>
      <c r="G20" s="2" t="str">
        <f t="shared" ref="G20:G30" si="1">G19</f>
        <v>*0.778947368</v>
      </c>
      <c r="H20" s="8" t="s">
        <v>8</v>
      </c>
    </row>
    <row r="21" spans="3:11">
      <c r="E21" s="7" t="s">
        <v>6</v>
      </c>
      <c r="F21" s="2">
        <v>2030</v>
      </c>
      <c r="G21" s="2" t="str">
        <f t="shared" si="1"/>
        <v>*0.778947368</v>
      </c>
      <c r="H21" s="8" t="s">
        <v>9</v>
      </c>
    </row>
    <row r="22" spans="3:11">
      <c r="E22" s="7" t="s">
        <v>6</v>
      </c>
      <c r="F22" s="2">
        <v>2030</v>
      </c>
      <c r="G22" s="2" t="str">
        <f t="shared" si="1"/>
        <v>*0.778947368</v>
      </c>
      <c r="H22" s="8" t="s">
        <v>10</v>
      </c>
    </row>
    <row r="23" spans="3:11">
      <c r="E23" s="7" t="s">
        <v>6</v>
      </c>
      <c r="F23" s="2">
        <v>2030</v>
      </c>
      <c r="G23" s="2" t="str">
        <f t="shared" si="1"/>
        <v>*0.778947368</v>
      </c>
      <c r="H23" s="8" t="s">
        <v>11</v>
      </c>
    </row>
    <row r="24" spans="3:11">
      <c r="E24" s="7" t="s">
        <v>6</v>
      </c>
      <c r="F24" s="2">
        <v>2030</v>
      </c>
      <c r="G24" s="2" t="str">
        <f t="shared" si="1"/>
        <v>*0.778947368</v>
      </c>
      <c r="H24" s="8" t="s">
        <v>12</v>
      </c>
    </row>
    <row r="25" spans="3:11">
      <c r="E25" s="7" t="s">
        <v>6</v>
      </c>
      <c r="F25" s="2">
        <v>2030</v>
      </c>
      <c r="G25" s="2" t="str">
        <f t="shared" si="1"/>
        <v>*0.778947368</v>
      </c>
      <c r="H25" s="9" t="s">
        <v>13</v>
      </c>
    </row>
    <row r="26" spans="3:11">
      <c r="E26" s="7" t="s">
        <v>6</v>
      </c>
      <c r="F26" s="2">
        <v>2030</v>
      </c>
      <c r="G26" s="2" t="str">
        <f t="shared" si="1"/>
        <v>*0.778947368</v>
      </c>
      <c r="H26" s="9" t="s">
        <v>14</v>
      </c>
    </row>
    <row r="27" spans="3:11">
      <c r="E27" s="7" t="s">
        <v>6</v>
      </c>
      <c r="F27" s="2">
        <v>2030</v>
      </c>
      <c r="G27" s="2" t="str">
        <f t="shared" si="1"/>
        <v>*0.778947368</v>
      </c>
      <c r="H27" s="9" t="s">
        <v>15</v>
      </c>
    </row>
    <row r="28" spans="3:11">
      <c r="E28" s="7" t="s">
        <v>6</v>
      </c>
      <c r="F28" s="2">
        <v>2030</v>
      </c>
      <c r="G28" s="2" t="str">
        <f t="shared" si="1"/>
        <v>*0.778947368</v>
      </c>
      <c r="H28" s="9" t="s">
        <v>16</v>
      </c>
    </row>
    <row r="29" spans="3:11">
      <c r="E29" s="7" t="s">
        <v>6</v>
      </c>
      <c r="F29" s="2">
        <v>2030</v>
      </c>
      <c r="G29" s="2" t="str">
        <f t="shared" si="1"/>
        <v>*0.778947368</v>
      </c>
      <c r="H29" s="9" t="s">
        <v>17</v>
      </c>
    </row>
    <row r="30" spans="3:11">
      <c r="E30" s="7" t="s">
        <v>6</v>
      </c>
      <c r="F30" s="2">
        <v>2030</v>
      </c>
      <c r="G30" s="2" t="str">
        <f t="shared" si="1"/>
        <v>*0.778947368</v>
      </c>
      <c r="H30" s="9" t="s">
        <v>18</v>
      </c>
    </row>
    <row r="31" spans="3:11">
      <c r="C31" s="2"/>
      <c r="D31" s="2"/>
      <c r="E31" s="7" t="s">
        <v>6</v>
      </c>
      <c r="F31" s="2">
        <v>2050</v>
      </c>
      <c r="G31" s="2" t="s">
        <v>47</v>
      </c>
      <c r="H31" s="8" t="s">
        <v>19</v>
      </c>
      <c r="K31">
        <f>45/25</f>
        <v>1.8</v>
      </c>
    </row>
    <row r="32" spans="3:11">
      <c r="C32" s="2"/>
      <c r="D32" s="2"/>
      <c r="E32" s="7" t="s">
        <v>6</v>
      </c>
      <c r="F32" s="2">
        <v>2030</v>
      </c>
      <c r="G32" s="2" t="s">
        <v>48</v>
      </c>
      <c r="H32" s="8" t="s">
        <v>19</v>
      </c>
      <c r="K32">
        <f>45/35</f>
        <v>1.2857142857142858</v>
      </c>
    </row>
    <row r="33" spans="2:11">
      <c r="C33" s="2"/>
      <c r="D33" s="2"/>
      <c r="E33" s="7" t="s">
        <v>6</v>
      </c>
      <c r="F33" s="2">
        <v>2050</v>
      </c>
      <c r="G33" s="2" t="s">
        <v>49</v>
      </c>
      <c r="H33" s="8" t="s">
        <v>20</v>
      </c>
      <c r="K33">
        <f>20/16</f>
        <v>1.25</v>
      </c>
    </row>
    <row r="34" spans="2:11">
      <c r="C34" s="2"/>
      <c r="D34" s="2"/>
      <c r="E34" s="7" t="s">
        <v>6</v>
      </c>
      <c r="F34" s="2">
        <v>2030</v>
      </c>
      <c r="G34" s="2" t="s">
        <v>21</v>
      </c>
      <c r="H34" s="8" t="s">
        <v>20</v>
      </c>
    </row>
    <row r="35" spans="2:11">
      <c r="D35" s="2"/>
      <c r="E35" s="7" t="s">
        <v>6</v>
      </c>
      <c r="F35" s="2">
        <v>2050</v>
      </c>
      <c r="G35" s="2" t="s">
        <v>50</v>
      </c>
      <c r="H35" s="10" t="s">
        <v>22</v>
      </c>
      <c r="K35">
        <f>48/90</f>
        <v>0.53333333333333333</v>
      </c>
    </row>
    <row r="36" spans="2:11">
      <c r="D36" s="2"/>
      <c r="E36" s="7" t="s">
        <v>6</v>
      </c>
      <c r="F36" s="2">
        <v>2050</v>
      </c>
      <c r="G36" s="2" t="str">
        <f t="shared" ref="G36:G47" si="2">G35</f>
        <v>*0.5333333</v>
      </c>
      <c r="H36" s="10" t="s">
        <v>23</v>
      </c>
    </row>
    <row r="37" spans="2:11">
      <c r="D37" s="2"/>
      <c r="E37" s="7" t="s">
        <v>6</v>
      </c>
      <c r="F37" s="2">
        <v>2050</v>
      </c>
      <c r="G37" s="2" t="str">
        <f t="shared" si="2"/>
        <v>*0.5333333</v>
      </c>
      <c r="H37" s="10" t="s">
        <v>24</v>
      </c>
    </row>
    <row r="38" spans="2:11">
      <c r="D38" s="2"/>
      <c r="E38" s="7" t="s">
        <v>6</v>
      </c>
      <c r="F38" s="2">
        <v>2050</v>
      </c>
      <c r="G38" s="2" t="str">
        <f t="shared" si="2"/>
        <v>*0.5333333</v>
      </c>
      <c r="H38" s="10" t="s">
        <v>25</v>
      </c>
    </row>
    <row r="39" spans="2:11">
      <c r="B39" s="1"/>
      <c r="C39" s="2"/>
      <c r="D39" s="2"/>
      <c r="E39" s="7" t="s">
        <v>6</v>
      </c>
      <c r="F39" s="2">
        <v>2050</v>
      </c>
      <c r="G39" s="2" t="str">
        <f t="shared" si="2"/>
        <v>*0.5333333</v>
      </c>
      <c r="H39" s="10" t="s">
        <v>26</v>
      </c>
    </row>
    <row r="40" spans="2:11">
      <c r="B40" s="4"/>
      <c r="C40" s="4"/>
      <c r="D40" s="2"/>
      <c r="E40" s="7" t="s">
        <v>6</v>
      </c>
      <c r="F40" s="2">
        <v>2050</v>
      </c>
      <c r="G40" s="2" t="str">
        <f t="shared" si="2"/>
        <v>*0.5333333</v>
      </c>
      <c r="H40" s="10" t="s">
        <v>27</v>
      </c>
    </row>
    <row r="41" spans="2:11">
      <c r="B41" s="2"/>
      <c r="D41" s="2"/>
      <c r="E41" s="7" t="s">
        <v>6</v>
      </c>
      <c r="F41" s="2">
        <v>2050</v>
      </c>
      <c r="G41" s="2" t="str">
        <f t="shared" si="2"/>
        <v>*0.5333333</v>
      </c>
      <c r="H41" s="10" t="s">
        <v>28</v>
      </c>
    </row>
    <row r="42" spans="2:11">
      <c r="B42" s="2"/>
      <c r="D42" s="2"/>
      <c r="E42" s="7" t="s">
        <v>6</v>
      </c>
      <c r="F42" s="2">
        <v>2050</v>
      </c>
      <c r="G42" s="2" t="str">
        <f t="shared" si="2"/>
        <v>*0.5333333</v>
      </c>
      <c r="H42" s="10" t="s">
        <v>29</v>
      </c>
    </row>
    <row r="43" spans="2:11">
      <c r="B43" s="2"/>
      <c r="D43" s="2"/>
      <c r="E43" s="7" t="s">
        <v>6</v>
      </c>
      <c r="F43" s="2">
        <v>2050</v>
      </c>
      <c r="G43" s="2" t="str">
        <f t="shared" si="2"/>
        <v>*0.5333333</v>
      </c>
      <c r="H43" s="10" t="s">
        <v>30</v>
      </c>
    </row>
    <row r="44" spans="2:11">
      <c r="B44" s="2"/>
      <c r="D44" s="2"/>
      <c r="E44" s="7" t="s">
        <v>6</v>
      </c>
      <c r="F44" s="2">
        <v>2050</v>
      </c>
      <c r="G44" s="2" t="str">
        <f t="shared" si="2"/>
        <v>*0.5333333</v>
      </c>
      <c r="H44" s="10" t="s">
        <v>31</v>
      </c>
    </row>
    <row r="45" spans="2:11">
      <c r="B45" s="2"/>
      <c r="E45" s="7" t="s">
        <v>6</v>
      </c>
      <c r="F45" s="2">
        <v>2050</v>
      </c>
      <c r="G45" s="2" t="str">
        <f t="shared" si="2"/>
        <v>*0.5333333</v>
      </c>
      <c r="H45" s="10" t="s">
        <v>32</v>
      </c>
    </row>
    <row r="46" spans="2:11">
      <c r="B46" s="2"/>
      <c r="E46" s="7" t="s">
        <v>6</v>
      </c>
      <c r="F46" s="2">
        <v>2050</v>
      </c>
      <c r="G46" s="2" t="str">
        <f t="shared" si="2"/>
        <v>*0.5333333</v>
      </c>
      <c r="H46" s="10" t="s">
        <v>33</v>
      </c>
    </row>
    <row r="47" spans="2:11">
      <c r="B47" s="2"/>
      <c r="E47" s="7" t="s">
        <v>6</v>
      </c>
      <c r="F47" s="2">
        <v>2050</v>
      </c>
      <c r="G47" s="2" t="str">
        <f t="shared" si="2"/>
        <v>*0.5333333</v>
      </c>
      <c r="H47" s="10" t="s">
        <v>34</v>
      </c>
    </row>
    <row r="48" spans="2:11">
      <c r="B48" s="2"/>
      <c r="E48" s="7" t="s">
        <v>6</v>
      </c>
      <c r="F48" s="2">
        <v>2050</v>
      </c>
      <c r="G48" t="s">
        <v>51</v>
      </c>
      <c r="H48" s="10" t="s">
        <v>35</v>
      </c>
      <c r="K48">
        <f>91/90</f>
        <v>1.0111111111111111</v>
      </c>
    </row>
    <row r="49" spans="2:11">
      <c r="B49" s="2"/>
      <c r="E49" s="7" t="s">
        <v>6</v>
      </c>
      <c r="F49" s="2">
        <v>2050</v>
      </c>
      <c r="G49" t="s">
        <v>51</v>
      </c>
      <c r="H49" s="10" t="s">
        <v>36</v>
      </c>
    </row>
    <row r="50" spans="2:11">
      <c r="B50" s="2"/>
      <c r="E50" s="7" t="s">
        <v>6</v>
      </c>
      <c r="F50" s="2">
        <v>2050</v>
      </c>
      <c r="G50" t="s">
        <v>51</v>
      </c>
      <c r="H50" s="10" t="s">
        <v>37</v>
      </c>
    </row>
    <row r="51" spans="2:11">
      <c r="E51" s="7" t="s">
        <v>6</v>
      </c>
      <c r="F51" s="2">
        <v>2050</v>
      </c>
      <c r="G51" t="s">
        <v>51</v>
      </c>
      <c r="H51" s="10" t="s">
        <v>38</v>
      </c>
    </row>
    <row r="52" spans="2:11">
      <c r="E52" s="7" t="s">
        <v>6</v>
      </c>
      <c r="F52" s="2">
        <v>2050</v>
      </c>
      <c r="G52" t="s">
        <v>51</v>
      </c>
      <c r="H52" s="10" t="s">
        <v>39</v>
      </c>
    </row>
    <row r="53" spans="2:11">
      <c r="D53" s="2"/>
      <c r="E53" s="7" t="s">
        <v>6</v>
      </c>
      <c r="F53" s="2">
        <v>2030</v>
      </c>
      <c r="G53" s="2" t="s">
        <v>52</v>
      </c>
      <c r="H53" s="10" t="s">
        <v>22</v>
      </c>
      <c r="K53">
        <f>64.64/95</f>
        <v>0.68042105263157893</v>
      </c>
    </row>
    <row r="54" spans="2:11">
      <c r="D54" s="2"/>
      <c r="E54" s="7" t="s">
        <v>6</v>
      </c>
      <c r="F54" s="2">
        <v>2030</v>
      </c>
      <c r="G54" s="2" t="str">
        <f t="shared" ref="G54:G65" si="3">G53</f>
        <v>*0.680421053</v>
      </c>
      <c r="H54" s="10" t="s">
        <v>23</v>
      </c>
    </row>
    <row r="55" spans="2:11">
      <c r="D55" s="2"/>
      <c r="E55" s="7" t="s">
        <v>6</v>
      </c>
      <c r="F55" s="2">
        <v>2030</v>
      </c>
      <c r="G55" s="2" t="str">
        <f t="shared" si="3"/>
        <v>*0.680421053</v>
      </c>
      <c r="H55" s="10" t="s">
        <v>24</v>
      </c>
    </row>
    <row r="56" spans="2:11">
      <c r="D56" s="2"/>
      <c r="E56" s="7" t="s">
        <v>6</v>
      </c>
      <c r="F56" s="2">
        <v>2030</v>
      </c>
      <c r="G56" s="2" t="str">
        <f t="shared" si="3"/>
        <v>*0.680421053</v>
      </c>
      <c r="H56" s="10" t="s">
        <v>25</v>
      </c>
    </row>
    <row r="57" spans="2:11">
      <c r="D57" s="2"/>
      <c r="E57" s="7" t="s">
        <v>6</v>
      </c>
      <c r="F57" s="2">
        <v>2030</v>
      </c>
      <c r="G57" s="2" t="str">
        <f t="shared" si="3"/>
        <v>*0.680421053</v>
      </c>
      <c r="H57" s="10" t="s">
        <v>26</v>
      </c>
    </row>
    <row r="58" spans="2:11">
      <c r="D58" s="2"/>
      <c r="E58" s="7" t="s">
        <v>6</v>
      </c>
      <c r="F58" s="2">
        <v>2030</v>
      </c>
      <c r="G58" s="2" t="str">
        <f t="shared" si="3"/>
        <v>*0.680421053</v>
      </c>
      <c r="H58" s="10" t="s">
        <v>27</v>
      </c>
    </row>
    <row r="59" spans="2:11">
      <c r="D59" s="2"/>
      <c r="E59" s="7" t="s">
        <v>6</v>
      </c>
      <c r="F59" s="2">
        <v>2030</v>
      </c>
      <c r="G59" s="2" t="str">
        <f t="shared" si="3"/>
        <v>*0.680421053</v>
      </c>
      <c r="H59" s="10" t="s">
        <v>28</v>
      </c>
    </row>
    <row r="60" spans="2:11">
      <c r="D60" s="2"/>
      <c r="E60" s="7" t="s">
        <v>6</v>
      </c>
      <c r="F60" s="2">
        <v>2030</v>
      </c>
      <c r="G60" s="2" t="str">
        <f t="shared" si="3"/>
        <v>*0.680421053</v>
      </c>
      <c r="H60" s="10" t="s">
        <v>29</v>
      </c>
    </row>
    <row r="61" spans="2:11">
      <c r="D61" s="2"/>
      <c r="E61" s="7" t="s">
        <v>6</v>
      </c>
      <c r="F61" s="2">
        <v>2030</v>
      </c>
      <c r="G61" s="2" t="str">
        <f t="shared" si="3"/>
        <v>*0.680421053</v>
      </c>
      <c r="H61" s="10" t="s">
        <v>30</v>
      </c>
    </row>
    <row r="62" spans="2:11">
      <c r="D62" s="2"/>
      <c r="E62" s="7" t="s">
        <v>6</v>
      </c>
      <c r="F62" s="2">
        <v>2030</v>
      </c>
      <c r="G62" s="2" t="str">
        <f t="shared" si="3"/>
        <v>*0.680421053</v>
      </c>
      <c r="H62" s="10" t="s">
        <v>31</v>
      </c>
    </row>
    <row r="63" spans="2:11">
      <c r="E63" s="7" t="s">
        <v>6</v>
      </c>
      <c r="F63" s="2">
        <v>2030</v>
      </c>
      <c r="G63" s="2" t="str">
        <f t="shared" si="3"/>
        <v>*0.680421053</v>
      </c>
      <c r="H63" s="10" t="s">
        <v>32</v>
      </c>
    </row>
    <row r="64" spans="2:11">
      <c r="E64" s="7" t="s">
        <v>6</v>
      </c>
      <c r="F64" s="2">
        <v>2030</v>
      </c>
      <c r="G64" s="2" t="str">
        <f t="shared" si="3"/>
        <v>*0.680421053</v>
      </c>
      <c r="H64" s="10" t="s">
        <v>33</v>
      </c>
    </row>
    <row r="65" spans="2:11">
      <c r="E65" s="7" t="s">
        <v>6</v>
      </c>
      <c r="F65" s="2">
        <v>2030</v>
      </c>
      <c r="G65" s="2" t="str">
        <f t="shared" si="3"/>
        <v>*0.680421053</v>
      </c>
      <c r="H65" s="10" t="s">
        <v>34</v>
      </c>
    </row>
    <row r="66" spans="2:11">
      <c r="B66" s="1"/>
      <c r="C66" s="2"/>
      <c r="E66" s="7" t="s">
        <v>6</v>
      </c>
      <c r="F66" s="2">
        <v>2030</v>
      </c>
      <c r="G66" t="s">
        <v>53</v>
      </c>
      <c r="H66" s="10" t="s">
        <v>35</v>
      </c>
      <c r="K66">
        <f>94.26/95</f>
        <v>0.99221052631578954</v>
      </c>
    </row>
    <row r="67" spans="2:11">
      <c r="B67" s="4"/>
      <c r="C67" s="4"/>
      <c r="E67" s="7" t="s">
        <v>6</v>
      </c>
      <c r="F67" s="2">
        <v>2030</v>
      </c>
      <c r="G67" t="str">
        <f t="shared" ref="G67:G70" si="4">G66</f>
        <v>*0.992210526</v>
      </c>
      <c r="H67" s="10" t="s">
        <v>36</v>
      </c>
    </row>
    <row r="68" spans="2:11">
      <c r="B68" s="2"/>
      <c r="E68" s="7" t="s">
        <v>6</v>
      </c>
      <c r="F68" s="2">
        <v>2030</v>
      </c>
      <c r="G68" t="str">
        <f t="shared" si="4"/>
        <v>*0.992210526</v>
      </c>
      <c r="H68" s="10" t="s">
        <v>37</v>
      </c>
    </row>
    <row r="69" spans="2:11">
      <c r="B69" s="2"/>
      <c r="E69" s="7" t="s">
        <v>6</v>
      </c>
      <c r="F69" s="2">
        <v>2030</v>
      </c>
      <c r="G69" t="str">
        <f t="shared" si="4"/>
        <v>*0.992210526</v>
      </c>
      <c r="H69" s="10" t="s">
        <v>38</v>
      </c>
    </row>
    <row r="70" spans="2:11">
      <c r="B70" s="2"/>
      <c r="E70" s="7" t="s">
        <v>6</v>
      </c>
      <c r="F70" s="2">
        <v>2030</v>
      </c>
      <c r="G70" t="str">
        <f t="shared" si="4"/>
        <v>*0.992210526</v>
      </c>
      <c r="H70" s="10" t="s">
        <v>39</v>
      </c>
    </row>
    <row r="71" spans="2:11">
      <c r="B71" s="2"/>
      <c r="D71" s="2"/>
      <c r="E71" s="7" t="s">
        <v>6</v>
      </c>
      <c r="F71" s="2">
        <v>2030</v>
      </c>
      <c r="G71" s="2" t="s">
        <v>54</v>
      </c>
      <c r="H71" s="11" t="s">
        <v>40</v>
      </c>
      <c r="K71">
        <f>71.11/40</f>
        <v>1.7777499999999999</v>
      </c>
    </row>
    <row r="72" spans="2:11">
      <c r="B72" s="2"/>
      <c r="D72" s="2"/>
      <c r="E72" s="7" t="s">
        <v>6</v>
      </c>
      <c r="F72" s="2">
        <v>2030</v>
      </c>
      <c r="G72" s="2" t="str">
        <f t="shared" ref="G72:G75" si="5">G71</f>
        <v>*1.77775</v>
      </c>
      <c r="H72" s="11" t="s">
        <v>41</v>
      </c>
    </row>
    <row r="73" spans="2:11">
      <c r="B73" s="2"/>
      <c r="D73" s="2"/>
      <c r="E73" s="7" t="s">
        <v>6</v>
      </c>
      <c r="F73" s="2">
        <v>2030</v>
      </c>
      <c r="G73" s="2" t="str">
        <f t="shared" si="5"/>
        <v>*1.77775</v>
      </c>
      <c r="H73" s="10" t="s">
        <v>42</v>
      </c>
    </row>
    <row r="74" spans="2:11">
      <c r="B74" s="2"/>
      <c r="D74" s="2"/>
      <c r="E74" s="7" t="s">
        <v>6</v>
      </c>
      <c r="F74" s="2">
        <v>2030</v>
      </c>
      <c r="G74" s="2" t="str">
        <f t="shared" si="5"/>
        <v>*1.77775</v>
      </c>
      <c r="H74" s="10" t="s">
        <v>43</v>
      </c>
      <c r="K74">
        <f>905/1400</f>
        <v>0.64642857142857102</v>
      </c>
    </row>
    <row r="75" spans="2:11">
      <c r="B75" s="2"/>
      <c r="D75" s="2"/>
      <c r="E75" s="7" t="s">
        <v>6</v>
      </c>
      <c r="F75" s="2">
        <v>2030</v>
      </c>
      <c r="G75" s="2" t="str">
        <f t="shared" si="5"/>
        <v>*1.77775</v>
      </c>
      <c r="H75" s="10" t="s">
        <v>44</v>
      </c>
    </row>
    <row r="76" spans="2:11">
      <c r="B76" s="2"/>
      <c r="D76" s="2"/>
      <c r="E76" s="7" t="s">
        <v>6</v>
      </c>
      <c r="F76" s="2">
        <v>2050</v>
      </c>
      <c r="G76" s="2" t="s">
        <v>55</v>
      </c>
      <c r="H76" s="11" t="s">
        <v>40</v>
      </c>
      <c r="K76">
        <f>68/25</f>
        <v>2.72</v>
      </c>
    </row>
    <row r="77" spans="2:11">
      <c r="B77" s="2"/>
      <c r="D77" s="2"/>
      <c r="E77" s="7" t="s">
        <v>6</v>
      </c>
      <c r="F77" s="2">
        <v>2050</v>
      </c>
      <c r="G77" s="2" t="str">
        <f t="shared" ref="G77:G80" si="6">G76</f>
        <v>*2.72</v>
      </c>
      <c r="H77" s="11" t="s">
        <v>41</v>
      </c>
    </row>
    <row r="78" spans="2:11">
      <c r="D78" s="2"/>
      <c r="E78" s="7" t="s">
        <v>6</v>
      </c>
      <c r="F78" s="2">
        <v>2050</v>
      </c>
      <c r="G78" s="2" t="str">
        <f t="shared" si="6"/>
        <v>*2.72</v>
      </c>
      <c r="H78" s="10" t="s">
        <v>42</v>
      </c>
    </row>
    <row r="79" spans="2:11">
      <c r="D79" s="2"/>
      <c r="E79" s="7" t="s">
        <v>6</v>
      </c>
      <c r="F79" s="2">
        <v>2050</v>
      </c>
      <c r="G79" s="2" t="str">
        <f t="shared" si="6"/>
        <v>*2.72</v>
      </c>
      <c r="H79" s="10" t="s">
        <v>43</v>
      </c>
    </row>
    <row r="80" spans="2:11">
      <c r="D80" s="2"/>
      <c r="E80" s="7" t="s">
        <v>6</v>
      </c>
      <c r="F80" s="2">
        <v>2050</v>
      </c>
      <c r="G80" s="2" t="str">
        <f t="shared" si="6"/>
        <v>*2.72</v>
      </c>
      <c r="H80" s="10" t="s">
        <v>44</v>
      </c>
      <c r="K80">
        <f>1791/1900</f>
        <v>0.94263157894736804</v>
      </c>
    </row>
    <row r="98" spans="2:11">
      <c r="B98" s="1"/>
      <c r="C98" s="2"/>
      <c r="D98" s="2"/>
      <c r="E98" s="2"/>
      <c r="F98" s="2"/>
      <c r="G98" s="3"/>
    </row>
    <row r="99" spans="2:11">
      <c r="B99" s="4"/>
      <c r="C99" s="4"/>
      <c r="D99" s="4"/>
      <c r="E99" s="4"/>
      <c r="F99" s="5"/>
      <c r="G99" s="6"/>
    </row>
    <row r="100" spans="2:11">
      <c r="B100" s="2"/>
      <c r="K100">
        <f>1563/2198</f>
        <v>0.71110100090991801</v>
      </c>
    </row>
    <row r="101" spans="2:11">
      <c r="B101" s="2"/>
    </row>
    <row r="102" spans="2:11">
      <c r="B102" s="2"/>
    </row>
    <row r="103" spans="2:11">
      <c r="B103" s="2"/>
    </row>
    <row r="104" spans="2:11">
      <c r="B104" s="2"/>
    </row>
    <row r="105" spans="2:11">
      <c r="B105" s="2"/>
    </row>
    <row r="106" spans="2:11">
      <c r="B106" s="2"/>
    </row>
    <row r="107" spans="2:11">
      <c r="B107" s="2"/>
    </row>
    <row r="108" spans="2:11">
      <c r="B108" s="2"/>
    </row>
    <row r="109" spans="2:11">
      <c r="B109" s="2"/>
    </row>
  </sheetData>
  <phoneticPr fontId="7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2024-04-28T20:24:00Z</dcterms:created>
  <dcterms:modified xsi:type="dcterms:W3CDTF">2024-05-02T22:32:20Z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1033-12.2.0.16731</vt:lpwstr>
  </property>
</Properties>
</file>