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7510" firstSheet="3" activeTab="3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<sst xmlns="http://schemas.openxmlformats.org/spreadsheetml/2006/main" count="18473" uniqueCount="603">
  <si>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</si>
  <si>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</si>
  <si>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</si>
  <si>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</si>
  <si>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</si>
  <si>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</si>
  <si>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</si>
  <si>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</si>
  <si>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</si>
  <si>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</si>
  <si>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</si>
  <si>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</si>
  <si>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</si>
  <si>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</si>
  <si>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</si>
  <si>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</si>
  <si>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</si>
  <si>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</si>
  <si>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</si>
  <si>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</si>
  <si>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</si>
  <si>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</si>
  <si>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</si>
  <si>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</si>
  <si>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</si>
  <si>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</si>
  <si>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</si>
  <si>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</si>
  <si>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</si>
  <si>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</si>
  <si>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</si>
  <si>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</si>
  <si>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</si>
  <si>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</si>
  <si>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</si>
  <si>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</si>
  <si>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</si>
  <si>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</si>
  <si>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</si>
  <si>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</si>
  <si>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</si>
  <si>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</si>
  <si>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</si>
  <si>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</si>
  <si>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</si>
  <si>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</si>
  <si>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</si>
  <si>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</si>
  <si>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</si>
  <si>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</si>
  <si>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</si>
  <si>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</si>
  <si>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</si>
  <si>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</si>
  <si>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</si>
  <si>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</si>
  <si>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</si>
  <si>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</si>
  <si>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</si>
  <si>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</si>
  <si>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</si>
  <si>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</si>
  <si>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</si>
  <si>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</si>
  <si>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</si>
  <si>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</si>
  <si>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</si>
  <si>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</si>
  <si>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</si>
  <si>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</si>
  <si>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</si>
  <si>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</si>
  <si>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</si>
  <si>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</si>
  <si>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</si>
  <si>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</si>
  <si>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</si>
  <si>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</si>
  <si>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</si>
  <si>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</si>
  <si>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</si>
  <si>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</si>
  <si>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</si>
  <si>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</si>
  <si>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</si>
  <si>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</si>
  <si>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</si>
  <si>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</si>
  <si>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</si>
  <si>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</si>
  <si>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</si>
  <si>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</si>
  <si>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</si>
  <si>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</si>
  <si>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</si>
  <si>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</si>
  <si>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</si>
  <si>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</si>
  <si>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</si>
  <si>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</si>
  <si>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</si>
  <si>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</si>
  <si>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</si>
  <si>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</si>
  <si>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</si>
  <si>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</si>
  <si>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</si>
  <si>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</si>
  <si>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</si>
  <si>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</si>
  <si>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</si>
  <si>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</si>
  <si>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</si>
  <si>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</si>
  <si>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</si>
  <si>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</si>
  <si>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</si>
  <si>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</si>
  <si>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</si>
  <si>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</si>
  <si>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</si>
  <si>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</si>
  <si>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</si>
  <si>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</si>
  <si>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</si>
  <si>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</si>
  <si>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</si>
  <si>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</si>
  <si>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</si>
  <si>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</si>
  <si>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</si>
  <si>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</si>
  <si>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</si>
  <si>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</si>
  <si>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</si>
  <si>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</si>
  <si>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</si>
  <si>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</si>
  <si>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</si>
  <si>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</si>
  <si>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</si>
  <si>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</si>
  <si>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</si>
  <si>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</si>
  <si>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</si>
  <si>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</si>
  <si>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</si>
  <si>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</si>
  <si>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</si>
  <si>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</si>
  <si>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</si>
  <si>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</si>
  <si>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</si>
  <si>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</si>
  <si>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</si>
  <si>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</si>
  <si>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</si>
  <si>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</si>
  <si>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</si>
  <si>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</si>
  <si>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</si>
  <si>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</si>
  <si>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</si>
  <si>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</si>
  <si>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</si>
  <si>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</si>
  <si>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</si>
  <si>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</si>
  <si>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</si>
  <si>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</si>
  <si>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</si>
  <si>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</si>
  <si>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</si>
  <si>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</si>
  <si>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</si>
  <si>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</si>
  <si>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</si>
  <si>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</si>
  <si>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</si>
  <si>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</si>
  <si>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</si>
  <si>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</si>
  <si>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</si>
  <si>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</si>
  <si>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</si>
  <si>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</si>
  <si>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</si>
  <si>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</si>
  <si>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</si>
  <si>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</si>
  <si>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</si>
  <si>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</si>
  <si>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</si>
  <si>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</si>
  <si>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</si>
  <si>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</si>
  <si>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</si>
  <si>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</si>
  <si>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</si>
  <si>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</si>
  <si>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</si>
  <si>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</si>
  <si>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</si>
  <si>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</si>
  <si>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</si>
  <si>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</si>
  <si>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</si>
  <si>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</si>
  <si>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</si>
  <si>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</si>
  <si>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</si>
  <si>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</si>
  <si>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</si>
  <si>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</si>
  <si>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</si>
  <si>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</si>
  <si>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</si>
  <si>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</si>
  <si>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</si>
  <si>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</si>
  <si>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</si>
  <si>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</si>
  <si>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</si>
  <si>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</si>
  <si>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</si>
  <si>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</si>
  <si>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</si>
  <si>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</si>
  <si>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</si>
  <si>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</si>
  <si>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</si>
  <si>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</si>
  <si>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</si>
  <si>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</si>
  <si>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</si>
  <si>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</si>
  <si>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</si>
  <si>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</si>
  <si>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</si>
  <si>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pset_pn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</si>
  <si>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</si>
  <si>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</si>
  <si>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</si>
  <si>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</si>
  <si>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</si>
  <si>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</si>
  <si>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</si>
  <si>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</si>
  <si>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</si>
  <si>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</si>
  <si>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</si>
  <si>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</si>
  <si>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</si>
  <si>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</si>
  <si>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</si>
  <si>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</si>
  <si>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</si>
  <si>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</si>
  <si>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</si>
  <si>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</si>
  <si>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</si>
  <si>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</si>
  <si>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</si>
  <si>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</si>
  <si>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</si>
  <si>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</si>
  <si>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</si>
  <si>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</si>
  <si>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</si>
  <si>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</si>
  <si>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</si>
  <si>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</si>
  <si>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</si>
  <si>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</si>
  <si>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</si>
  <si>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</si>
  <si>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</si>
  <si>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</si>
  <si>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</si>
  <si>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</si>
  <si>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</si>
  <si>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</si>
  <si>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</si>
  <si>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</si>
  <si>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</si>
  <si>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</si>
  <si>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</si>
  <si>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</si>
  <si>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</si>
  <si>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</si>
  <si>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</si>
  <si>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</si>
  <si>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</si>
  <si>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</si>
  <si>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</si>
  <si>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</si>
  <si>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</si>
  <si>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</si>
  <si>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</si>
  <si>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</si>
  <si>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</si>
  <si>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</si>
  <si>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</si>
  <si>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</si>
  <si>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</si>
  <si>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</si>
  <si>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</si>
  <si>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</si>
  <si>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</si>
  <si>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</si>
  <si>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</si>
  <si>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</si>
  <si>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</si>
  <si>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</si>
  <si>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</si>
  <si>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</si>
  <si>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</si>
  <si>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</si>
  <si>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</si>
  <si>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</si>
  <si>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</si>
  <si>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</si>
  <si>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</si>
  <si>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</si>
  <si>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</si>
  <si>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</si>
  <si>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</si>
  <si>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</si>
  <si>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</si>
  <si>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</si>
  <si>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</si>
  <si>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</si>
  <si>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</si>
  <si>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</si>
  <si>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</si>
  <si>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</si>
  <si>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</si>
  <si>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</si>
  <si>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</si>
  <si>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</si>
  <si>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</si>
  <si>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</si>
  <si>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</si>
  <si>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</si>
  <si>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</si>
  <si>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</si>
  <si>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</si>
  <si>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</si>
  <si>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</si>
  <si>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</si>
  <si>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</si>
  <si>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</si>
  <si>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</si>
  <si>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</si>
  <si>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</si>
  <si>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</si>
  <si>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</si>
  <si>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</si>
  <si>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</si>
  <si>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0</t>
  </si>
  <si>
    <t>uce_CAPBND_bio</t>
  </si>
  <si>
    <t>ELCBSL</t>
  </si>
  <si>
    <t>uce_CAPBND_gas</t>
  </si>
  <si>
    <t>ELCHH2, ELCNGA</t>
  </si>
  <si>
    <t>en_gas_ccs</t>
  </si>
  <si>
    <t>uce_CAPBND_coal</t>
  </si>
  <si>
    <t>en_coal_ccs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</si>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</sst>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8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134"/>
    </font>
    <font>
      <b/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6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5" fillId="14" borderId="7" applyNumberFormat="0" applyAlignment="0" applyProtection="0">
      <alignment vertical="center"/>
    </xf>
    <xf numFmtId="0" fontId="26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9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32" fillId="0" borderId="0"/>
  </cellStyleXfs>
  <cellXfs count="43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 applyAlignment="1">
      <alignment vertical="center"/>
    </xf>
    <xf numFmtId="0" fontId="0" fillId="7" borderId="0" xfId="0" applyFill="1"/>
    <xf numFmtId="0" fontId="8" fillId="7" borderId="0" xfId="0" applyFont="1" applyFill="1"/>
    <xf numFmtId="0" fontId="0" fillId="0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8" borderId="0" xfId="0" applyFill="1"/>
    <xf numFmtId="0" fontId="9" fillId="8" borderId="0" xfId="0" applyNumberFormat="1" applyFont="1" applyFill="1" applyBorder="1" applyAlignment="1">
      <alignment horizontal="center" vertical="center" wrapText="1"/>
    </xf>
    <xf numFmtId="0" fontId="10" fillId="8" borderId="0" xfId="0" applyNumberFormat="1" applyFont="1" applyFill="1" applyBorder="1" applyAlignment="1">
      <alignment horizontal="center"/>
    </xf>
    <xf numFmtId="0" fontId="11" fillId="0" borderId="0" xfId="0" applyFont="1"/>
    <xf numFmtId="0" fontId="12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3" fillId="3" borderId="2" xfId="49" applyFont="1"/>
    <xf numFmtId="0" fontId="4" fillId="3" borderId="0" xfId="49" applyBorder="1"/>
    <xf numFmtId="2" fontId="14" fillId="0" borderId="0" xfId="0" applyNumberFormat="1" applyFont="1"/>
    <xf numFmtId="0" fontId="15" fillId="0" borderId="3" xfId="13"/>
    <xf numFmtId="0" fontId="16" fillId="0" borderId="4" xfId="14"/>
    <xf numFmtId="9" fontId="0" fillId="0" borderId="0" xfId="3" applyFont="1"/>
    <xf numFmtId="0" fontId="0" fillId="10" borderId="0" xfId="0" applyFill="1"/>
    <xf numFmtId="0" fontId="17" fillId="0" borderId="0" xfId="52" applyFont="1"/>
    <xf numFmtId="0" fontId="18" fillId="11" borderId="0" xfId="52" applyFont="1" applyFill="1"/>
    <xf numFmtId="0" fontId="18" fillId="12" borderId="0" xfId="52" applyFont="1" applyFill="1"/>
    <xf numFmtId="0" fontId="17" fillId="0" borderId="0" xfId="53"/>
    <xf numFmtId="0" fontId="13" fillId="3" borderId="2" xfId="16" applyFont="1"/>
    <xf numFmtId="2" fontId="17" fillId="0" borderId="0" xfId="53" applyNumberFormat="1"/>
    <xf numFmtId="2" fontId="17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35" customWidth="1"/>
    <col min="2" max="2" width="9.86363636363636" style="35" customWidth="1"/>
    <col min="3" max="3" width="8.46363636363636" style="35" customWidth="1"/>
    <col min="4" max="4" width="12.8" style="35" customWidth="1"/>
    <col min="5" max="5" width="5" style="35" customWidth="1"/>
    <col min="6" max="6" width="14.2" style="35" customWidth="1"/>
    <col min="7" max="7" width="6.86363636363636" style="35" customWidth="1"/>
    <col min="8" max="8" width="10.4636363636364" style="35" customWidth="1"/>
    <col min="9" max="9" width="8.46363636363636" style="35" customWidth="1"/>
    <col min="10" max="10" width="5.13636363636364" style="35" customWidth="1"/>
    <col min="11" max="12" width="5" style="35" customWidth="1"/>
    <col min="13" max="256" width="11.4636363636364" style="35" customWidth="1"/>
    <col min="257" max="16384" width="9.13636363636364" style="35"/>
  </cols>
  <sheetData>
    <row r="2" spans="2:31">
      <c r="B2" s="35" t="s">
        <v>0</v>
      </c>
      <c r="Y2" s="35" t="s">
        <v>0</v>
      </c>
    </row>
    <row r="3" ht="14.5" spans="2:31">
      <c r="B3" s="36" t="s">
        <v>1</v>
      </c>
      <c r="C3" s="36" t="s">
        <v>2</v>
      </c>
      <c r="D3" s="36" t="s">
        <v>3</v>
      </c>
      <c r="E3" s="36" t="s">
        <v>4</v>
      </c>
      <c r="F3" s="36" t="s">
        <v>5</v>
      </c>
      <c r="G3" s="37" t="s">
        <v>6</v>
      </c>
      <c r="H3" s="37" t="s">
        <v>7</v>
      </c>
      <c r="I3" s="36" t="s">
        <v>8</v>
      </c>
      <c r="J3"/>
      <c r="K3"/>
      <c r="L3"/>
      <c r="Y3" s="35" t="s">
        <v>1</v>
      </c>
      <c r="Z3" s="35" t="s">
        <v>2</v>
      </c>
      <c r="AA3" s="35" t="s">
        <v>3</v>
      </c>
      <c r="AB3" s="35" t="s">
        <v>4</v>
      </c>
      <c r="AC3" s="35" t="s">
        <v>5</v>
      </c>
      <c r="AD3" s="35" t="s">
        <v>6</v>
      </c>
      <c r="AE3" s="35" t="s">
        <v>7</v>
      </c>
    </row>
    <row r="4" ht="14.5" spans="2:31">
      <c r="D4" s="35" t="s">
        <v>9</v>
      </c>
      <c r="H4">
        <v>0.1</v>
      </c>
      <c r="I4" s="35" t="s">
        <v>10</v>
      </c>
      <c r="J4"/>
      <c r="K4"/>
      <c r="L4"/>
      <c r="T4" s="38" t="s">
        <v>11</v>
      </c>
      <c r="U4" s="38" t="s">
        <v>12</v>
      </c>
      <c r="V4" s="38" t="s">
        <v>13</v>
      </c>
      <c r="W4" s="38" t="s">
        <v>14</v>
      </c>
      <c r="AA4" s="35" t="s">
        <v>15</v>
      </c>
      <c r="AC4" s="35" t="s">
        <v>16</v>
      </c>
      <c r="AD4" s="35" t="s">
        <v>17</v>
      </c>
      <c r="AE4" s="35">
        <f>1.10926234054354*H39</f>
        <v>1.20144204104271</v>
      </c>
    </row>
    <row r="5" ht="14.5" spans="2:31">
      <c r="D5" s="35" t="s">
        <v>18</v>
      </c>
      <c r="H5" s="35">
        <v>2020</v>
      </c>
      <c r="J5"/>
      <c r="K5"/>
      <c r="L5"/>
      <c r="T5" s="38" t="s">
        <v>19</v>
      </c>
      <c r="U5" s="38" t="s">
        <v>20</v>
      </c>
      <c r="V5" s="38">
        <v>2001</v>
      </c>
      <c r="W5" s="38">
        <v>0.762827515602112</v>
      </c>
      <c r="AA5" s="35" t="s">
        <v>21</v>
      </c>
      <c r="AD5" s="35" t="s">
        <v>17</v>
      </c>
      <c r="AE5" s="35">
        <f>O6</f>
        <v>0.07</v>
      </c>
    </row>
    <row r="6" ht="14.5" spans="2:31">
      <c r="D6" s="35" t="s">
        <v>22</v>
      </c>
      <c r="H6" s="35">
        <v>1</v>
      </c>
      <c r="J6"/>
      <c r="K6"/>
      <c r="L6"/>
      <c r="O6" s="39">
        <v>0.07</v>
      </c>
      <c r="P6" s="35" t="s">
        <v>23</v>
      </c>
      <c r="T6" s="38" t="s">
        <v>19</v>
      </c>
      <c r="U6" s="38" t="s">
        <v>20</v>
      </c>
      <c r="V6" s="38">
        <v>2002</v>
      </c>
      <c r="W6" s="38">
        <v>0.774460315704346</v>
      </c>
      <c r="AA6" s="38" t="s">
        <v>15</v>
      </c>
      <c r="AB6"/>
      <c r="AC6" s="38" t="s">
        <v>16</v>
      </c>
      <c r="AD6" s="38" t="s">
        <v>24</v>
      </c>
      <c r="AE6" s="40">
        <f>H45</f>
        <v>0.9896</v>
      </c>
    </row>
    <row r="7" ht="14.5" spans="2:31">
      <c r="D7" s="35" t="str">
        <f>IF(F7=G7,"*","")&amp;"G_CUREX"</f>
        <v>G_CUREX</v>
      </c>
      <c r="F7" s="35" t="s">
        <v>16</v>
      </c>
      <c r="G7" s="35" t="str">
        <f>"USD"&amp;RIGHT(O9,2)</f>
        <v>USD83</v>
      </c>
      <c r="H7" s="41">
        <f>ROUND($P$46/P9,4)</f>
        <v>2.2201</v>
      </c>
      <c r="T7" s="38" t="s">
        <v>19</v>
      </c>
      <c r="U7" s="38" t="s">
        <v>20</v>
      </c>
      <c r="V7" s="38">
        <v>2003</v>
      </c>
      <c r="W7" s="38">
        <v>0.789065361022949</v>
      </c>
      <c r="AA7" s="38" t="s">
        <v>21</v>
      </c>
      <c r="AB7"/>
      <c r="AC7"/>
      <c r="AD7" s="38" t="s">
        <v>24</v>
      </c>
      <c r="AE7" s="38">
        <f>AE5</f>
        <v>0.07</v>
      </c>
    </row>
    <row r="8" ht="14.5" spans="2:31">
      <c r="D8" s="35" t="str">
        <f t="shared" ref="D8:D42" si="0">IF(F8=G8,"*","")&amp;"G_CUREX"</f>
        <v>G_CUREX</v>
      </c>
      <c r="F8" s="35" t="s">
        <v>16</v>
      </c>
      <c r="G8" s="35" t="str">
        <f t="shared" ref="G8:G42" si="1">"USD"&amp;RIGHT(O10,2)</f>
        <v>USD84</v>
      </c>
      <c r="H8" s="41">
        <f t="shared" ref="H8:H49" si="2">ROUND($P$46/P10,4)</f>
        <v>2.1427</v>
      </c>
      <c r="O8" s="7"/>
      <c r="P8" s="7" t="s">
        <v>25</v>
      </c>
      <c r="T8" s="38" t="s">
        <v>19</v>
      </c>
      <c r="U8" s="38" t="s">
        <v>20</v>
      </c>
      <c r="V8" s="38">
        <v>2004</v>
      </c>
      <c r="W8" s="38">
        <v>0.810197472572327</v>
      </c>
    </row>
    <row r="9" ht="14.5" spans="2:31">
      <c r="D9" s="35" t="str">
        <f t="shared" si="0"/>
        <v>G_CUREX</v>
      </c>
      <c r="F9" s="35" t="s">
        <v>16</v>
      </c>
      <c r="G9" s="35" t="str">
        <f t="shared" si="1"/>
        <v>USD85</v>
      </c>
      <c r="H9" s="41">
        <f t="shared" si="2"/>
        <v>2.077</v>
      </c>
      <c r="O9" s="7">
        <v>1983</v>
      </c>
      <c r="P9" s="42">
        <f>VLOOKUP(O9,$V$5:$W$99,2,FALSE)</f>
        <v>0.487872630357742</v>
      </c>
      <c r="T9" s="38" t="s">
        <v>19</v>
      </c>
      <c r="U9" s="38" t="s">
        <v>20</v>
      </c>
      <c r="V9" s="38">
        <v>2005</v>
      </c>
      <c r="W9" s="38">
        <v>0.835319578647614</v>
      </c>
    </row>
    <row r="10" ht="14.5" spans="2:31">
      <c r="D10" s="35" t="str">
        <f t="shared" si="0"/>
        <v>G_CUREX</v>
      </c>
      <c r="F10" s="35" t="s">
        <v>16</v>
      </c>
      <c r="G10" s="35" t="str">
        <f t="shared" si="1"/>
        <v>USD86</v>
      </c>
      <c r="H10" s="41">
        <f t="shared" si="2"/>
        <v>2.0358</v>
      </c>
      <c r="O10" s="7">
        <v>1984</v>
      </c>
      <c r="P10" s="42">
        <f t="shared" ref="P10:P51" si="3">VLOOKUP(O10,$V$5:$W$99,2,FALSE)</f>
        <v>0.505495131015778</v>
      </c>
      <c r="T10" s="38" t="s">
        <v>19</v>
      </c>
      <c r="U10" s="38" t="s">
        <v>20</v>
      </c>
      <c r="V10" s="38">
        <v>2006</v>
      </c>
      <c r="W10" s="38">
        <v>0.860807240009308</v>
      </c>
    </row>
    <row r="11" ht="14.5" spans="2:31">
      <c r="D11" s="35" t="str">
        <f t="shared" si="0"/>
        <v>G_CUREX</v>
      </c>
      <c r="F11" s="35" t="s">
        <v>16</v>
      </c>
      <c r="G11" s="35" t="str">
        <f t="shared" si="1"/>
        <v>USD87</v>
      </c>
      <c r="H11" s="41">
        <f t="shared" si="2"/>
        <v>1.987</v>
      </c>
      <c r="O11" s="7">
        <v>1985</v>
      </c>
      <c r="P11" s="42">
        <f t="shared" si="3"/>
        <v>0.521485805511475</v>
      </c>
      <c r="T11" s="38" t="s">
        <v>19</v>
      </c>
      <c r="U11" s="38" t="s">
        <v>20</v>
      </c>
      <c r="V11" s="38">
        <v>2007</v>
      </c>
      <c r="W11" s="38">
        <v>0.883970141410828</v>
      </c>
    </row>
    <row r="12" ht="14.5" spans="2:31">
      <c r="D12" s="35" t="str">
        <f t="shared" si="0"/>
        <v>G_CUREX</v>
      </c>
      <c r="F12" s="35" t="s">
        <v>16</v>
      </c>
      <c r="G12" s="35" t="str">
        <f t="shared" si="1"/>
        <v>USD88</v>
      </c>
      <c r="H12" s="41">
        <f t="shared" si="2"/>
        <v>1.9192</v>
      </c>
      <c r="O12" s="7">
        <v>1986</v>
      </c>
      <c r="P12" s="42">
        <f t="shared" si="3"/>
        <v>0.532050728797913</v>
      </c>
      <c r="T12" s="38" t="s">
        <v>19</v>
      </c>
      <c r="U12" s="38" t="s">
        <v>20</v>
      </c>
      <c r="V12" s="38">
        <v>2008</v>
      </c>
      <c r="W12" s="38">
        <v>0.900844812393188</v>
      </c>
    </row>
    <row r="13" ht="14.5" spans="2:31">
      <c r="D13" s="35" t="str">
        <f t="shared" si="0"/>
        <v>G_CUREX</v>
      </c>
      <c r="F13" s="35" t="s">
        <v>16</v>
      </c>
      <c r="G13" s="35" t="str">
        <f t="shared" si="1"/>
        <v>USD89</v>
      </c>
      <c r="H13" s="41">
        <f t="shared" si="2"/>
        <v>1.8468</v>
      </c>
      <c r="O13" s="7">
        <v>1987</v>
      </c>
      <c r="P13" s="42">
        <f t="shared" si="3"/>
        <v>0.54511946439743</v>
      </c>
      <c r="T13" s="38" t="s">
        <v>19</v>
      </c>
      <c r="U13" s="38" t="s">
        <v>20</v>
      </c>
      <c r="V13" s="38">
        <v>2009</v>
      </c>
      <c r="W13" s="38">
        <v>0.907873749732971</v>
      </c>
    </row>
    <row r="14" ht="14.5" spans="2:31">
      <c r="D14" s="35" t="str">
        <f t="shared" si="0"/>
        <v>G_CUREX</v>
      </c>
      <c r="F14" s="35" t="s">
        <v>16</v>
      </c>
      <c r="G14" s="35" t="str">
        <f t="shared" si="1"/>
        <v>USD90</v>
      </c>
      <c r="H14" s="41">
        <f t="shared" si="2"/>
        <v>1.7799</v>
      </c>
      <c r="O14" s="7">
        <v>1988</v>
      </c>
      <c r="P14" s="42">
        <f t="shared" si="3"/>
        <v>0.564371347427368</v>
      </c>
      <c r="T14" s="38" t="s">
        <v>19</v>
      </c>
      <c r="U14" s="38" t="s">
        <v>20</v>
      </c>
      <c r="V14" s="38">
        <v>2010</v>
      </c>
      <c r="W14" s="38">
        <v>0.918479204177856</v>
      </c>
    </row>
    <row r="15" ht="14.5" spans="2:31">
      <c r="D15" s="35" t="str">
        <f t="shared" si="0"/>
        <v>G_CUREX</v>
      </c>
      <c r="F15" s="35" t="s">
        <v>16</v>
      </c>
      <c r="G15" s="35" t="str">
        <f t="shared" si="1"/>
        <v>USD91</v>
      </c>
      <c r="H15" s="41">
        <f t="shared" si="2"/>
        <v>1.722</v>
      </c>
      <c r="O15" s="7">
        <v>1989</v>
      </c>
      <c r="P15" s="42">
        <f t="shared" si="3"/>
        <v>0.58649742603302</v>
      </c>
      <c r="T15" s="38" t="s">
        <v>19</v>
      </c>
      <c r="U15" s="38" t="s">
        <v>20</v>
      </c>
      <c r="V15" s="38">
        <v>2011</v>
      </c>
      <c r="W15" s="38">
        <v>0.937618970870972</v>
      </c>
    </row>
    <row r="16" ht="14.5" spans="2:31">
      <c r="D16" s="35" t="str">
        <f t="shared" si="0"/>
        <v>G_CUREX</v>
      </c>
      <c r="F16" s="35" t="s">
        <v>16</v>
      </c>
      <c r="G16" s="35" t="str">
        <f t="shared" si="1"/>
        <v>USD92</v>
      </c>
      <c r="H16" s="41">
        <f t="shared" si="2"/>
        <v>1.6836</v>
      </c>
      <c r="O16" s="7">
        <v>1990</v>
      </c>
      <c r="P16" s="42">
        <f t="shared" si="3"/>
        <v>0.608532726764679</v>
      </c>
      <c r="T16" s="38" t="s">
        <v>19</v>
      </c>
      <c r="U16" s="38" t="s">
        <v>20</v>
      </c>
      <c r="V16" s="38">
        <v>2012</v>
      </c>
      <c r="W16" s="38">
        <v>0.955666601657867</v>
      </c>
    </row>
    <row r="17" ht="14.5" spans="4:23">
      <c r="D17" s="35" t="str">
        <f t="shared" si="0"/>
        <v>G_CUREX</v>
      </c>
      <c r="F17" s="35" t="s">
        <v>16</v>
      </c>
      <c r="G17" s="35" t="str">
        <f t="shared" si="1"/>
        <v>USD93</v>
      </c>
      <c r="H17" s="41">
        <f t="shared" si="2"/>
        <v>1.6446</v>
      </c>
      <c r="O17" s="7">
        <v>1991</v>
      </c>
      <c r="P17" s="42">
        <f t="shared" si="3"/>
        <v>0.629012584686279</v>
      </c>
      <c r="T17" s="38" t="s">
        <v>19</v>
      </c>
      <c r="U17" s="38" t="s">
        <v>20</v>
      </c>
      <c r="V17" s="38">
        <v>2013</v>
      </c>
      <c r="W17" s="38">
        <v>0.972605764865875</v>
      </c>
    </row>
    <row r="18" ht="14.5" spans="4:23">
      <c r="D18" s="35" t="str">
        <f t="shared" si="0"/>
        <v>G_CUREX</v>
      </c>
      <c r="F18" s="35" t="s">
        <v>16</v>
      </c>
      <c r="G18" s="35" t="str">
        <f t="shared" si="1"/>
        <v>USD94</v>
      </c>
      <c r="H18" s="41">
        <f t="shared" si="2"/>
        <v>1.6102</v>
      </c>
      <c r="O18" s="7">
        <v>1992</v>
      </c>
      <c r="P18" s="42">
        <f t="shared" si="3"/>
        <v>0.643362104892731</v>
      </c>
      <c r="T18" s="38" t="s">
        <v>19</v>
      </c>
      <c r="U18" s="38" t="s">
        <v>20</v>
      </c>
      <c r="V18" s="38">
        <v>2014</v>
      </c>
      <c r="W18" s="38">
        <v>0.990517318248749</v>
      </c>
    </row>
    <row r="19" ht="14.5" spans="4:23">
      <c r="D19" s="35" t="str">
        <f t="shared" si="0"/>
        <v>G_CUREX</v>
      </c>
      <c r="F19" s="35" t="s">
        <v>16</v>
      </c>
      <c r="G19" s="35" t="str">
        <f t="shared" si="1"/>
        <v>USD95</v>
      </c>
      <c r="H19" s="41">
        <f t="shared" si="2"/>
        <v>1.5771</v>
      </c>
      <c r="O19" s="7">
        <v>1993</v>
      </c>
      <c r="P19" s="42">
        <f t="shared" si="3"/>
        <v>0.658619225025177</v>
      </c>
      <c r="T19" s="38" t="s">
        <v>19</v>
      </c>
      <c r="U19" s="38" t="s">
        <v>20</v>
      </c>
      <c r="V19" s="38">
        <v>2015</v>
      </c>
      <c r="W19" s="38">
        <v>1</v>
      </c>
    </row>
    <row r="20" ht="14.5" spans="4:23">
      <c r="D20" s="35" t="str">
        <f t="shared" si="0"/>
        <v>G_CUREX</v>
      </c>
      <c r="F20" s="35" t="s">
        <v>16</v>
      </c>
      <c r="G20" s="35" t="str">
        <f t="shared" si="1"/>
        <v>USD96</v>
      </c>
      <c r="H20" s="41">
        <f t="shared" si="2"/>
        <v>1.5488</v>
      </c>
      <c r="O20" s="7">
        <v>1994</v>
      </c>
      <c r="P20" s="42">
        <f t="shared" si="3"/>
        <v>0.67265796661377</v>
      </c>
      <c r="T20" s="38" t="s">
        <v>19</v>
      </c>
      <c r="U20" s="38" t="s">
        <v>20</v>
      </c>
      <c r="V20" s="38">
        <v>2016</v>
      </c>
      <c r="W20" s="38">
        <v>1.01048374176025</v>
      </c>
    </row>
    <row r="21" ht="14.5" spans="4:23">
      <c r="D21" s="35" t="str">
        <f t="shared" si="0"/>
        <v>G_CUREX</v>
      </c>
      <c r="F21" s="35" t="s">
        <v>16</v>
      </c>
      <c r="G21" s="35" t="str">
        <f t="shared" si="1"/>
        <v>USD97</v>
      </c>
      <c r="H21" s="41">
        <f t="shared" si="2"/>
        <v>1.5224</v>
      </c>
      <c r="O21" s="7">
        <v>1995</v>
      </c>
      <c r="P21" s="42">
        <f t="shared" si="3"/>
        <v>0.686780393123627</v>
      </c>
      <c r="T21" s="38" t="s">
        <v>19</v>
      </c>
      <c r="U21" s="38" t="s">
        <v>20</v>
      </c>
      <c r="V21" s="38">
        <v>2017</v>
      </c>
      <c r="W21" s="38">
        <v>1.02974033355713</v>
      </c>
    </row>
    <row r="22" ht="14.5" spans="4:23">
      <c r="D22" s="35" t="str">
        <f t="shared" si="0"/>
        <v>G_CUREX</v>
      </c>
      <c r="F22" s="35" t="s">
        <v>16</v>
      </c>
      <c r="G22" s="35" t="str">
        <f t="shared" si="1"/>
        <v>USD98</v>
      </c>
      <c r="H22" s="41">
        <f t="shared" si="2"/>
        <v>1.5058</v>
      </c>
      <c r="O22" s="7">
        <v>1996</v>
      </c>
      <c r="P22" s="42">
        <f t="shared" si="3"/>
        <v>0.699335396289825</v>
      </c>
      <c r="T22" s="38" t="s">
        <v>19</v>
      </c>
      <c r="U22" s="38" t="s">
        <v>20</v>
      </c>
      <c r="V22" s="38">
        <v>2018</v>
      </c>
      <c r="W22" s="38">
        <v>1.05430805683136</v>
      </c>
    </row>
    <row r="23" ht="14.5" spans="4:23">
      <c r="D23" s="35" t="str">
        <f t="shared" si="0"/>
        <v>G_CUREX</v>
      </c>
      <c r="F23" s="35" t="s">
        <v>16</v>
      </c>
      <c r="G23" s="35" t="str">
        <f t="shared" si="1"/>
        <v>USD99</v>
      </c>
      <c r="H23" s="41">
        <f t="shared" si="2"/>
        <v>1.4845</v>
      </c>
      <c r="O23" s="7">
        <v>1997</v>
      </c>
      <c r="P23" s="42">
        <f t="shared" si="3"/>
        <v>0.71145087480545</v>
      </c>
      <c r="T23" s="38" t="s">
        <v>19</v>
      </c>
      <c r="U23" s="38" t="s">
        <v>20</v>
      </c>
      <c r="V23" s="38">
        <v>2019</v>
      </c>
      <c r="W23" s="38">
        <v>1.07337832450867</v>
      </c>
    </row>
    <row r="24" ht="14.5" spans="4:23">
      <c r="D24" s="35" t="str">
        <f t="shared" si="0"/>
        <v>G_CUREX</v>
      </c>
      <c r="F24" s="35" t="s">
        <v>16</v>
      </c>
      <c r="G24" s="35" t="str">
        <f t="shared" si="1"/>
        <v>USD00</v>
      </c>
      <c r="H24" s="41">
        <f t="shared" si="2"/>
        <v>1.4518</v>
      </c>
      <c r="O24" s="7">
        <v>1998</v>
      </c>
      <c r="P24" s="42">
        <f t="shared" si="3"/>
        <v>0.719296872615814</v>
      </c>
      <c r="T24" s="38" t="s">
        <v>19</v>
      </c>
      <c r="U24" s="38" t="s">
        <v>20</v>
      </c>
      <c r="V24" s="38">
        <v>2020</v>
      </c>
      <c r="W24" s="38">
        <v>1.08314538002014</v>
      </c>
    </row>
    <row r="25" ht="14.5" spans="4:23">
      <c r="D25" s="35" t="str">
        <f t="shared" si="0"/>
        <v>G_CUREX</v>
      </c>
      <c r="F25" s="35" t="s">
        <v>16</v>
      </c>
      <c r="G25" s="35" t="str">
        <f t="shared" si="1"/>
        <v>USD01</v>
      </c>
      <c r="H25" s="41">
        <f t="shared" si="2"/>
        <v>1.4199</v>
      </c>
      <c r="O25" s="7">
        <v>1999</v>
      </c>
      <c r="P25" s="42">
        <f t="shared" si="3"/>
        <v>0.729613304138184</v>
      </c>
      <c r="T25" s="38" t="s">
        <v>19</v>
      </c>
      <c r="U25" s="38" t="s">
        <v>20</v>
      </c>
      <c r="V25" s="38">
        <v>2021</v>
      </c>
      <c r="W25" s="38">
        <v>1.09456992149353</v>
      </c>
    </row>
    <row r="26" ht="14.5" spans="4:23">
      <c r="D26" s="35" t="str">
        <f t="shared" si="0"/>
        <v>G_CUREX</v>
      </c>
      <c r="F26" s="35" t="s">
        <v>16</v>
      </c>
      <c r="G26" s="35" t="str">
        <f t="shared" si="1"/>
        <v>USD02</v>
      </c>
      <c r="H26" s="41">
        <f t="shared" si="2"/>
        <v>1.3986</v>
      </c>
      <c r="O26" s="7">
        <v>2000</v>
      </c>
      <c r="P26" s="42">
        <f t="shared" si="3"/>
        <v>0.746074616909027</v>
      </c>
      <c r="T26" s="38" t="s">
        <v>19</v>
      </c>
      <c r="U26" s="38" t="s">
        <v>20</v>
      </c>
      <c r="V26" s="38">
        <v>2022</v>
      </c>
      <c r="W26" s="38">
        <v>1.1073887348175</v>
      </c>
    </row>
    <row r="27" ht="14.5" spans="4:23">
      <c r="D27" s="35" t="str">
        <f t="shared" si="0"/>
        <v>G_CUREX</v>
      </c>
      <c r="F27" s="35" t="s">
        <v>16</v>
      </c>
      <c r="G27" s="35" t="str">
        <f t="shared" si="1"/>
        <v>USD03</v>
      </c>
      <c r="H27" s="41">
        <f t="shared" si="2"/>
        <v>1.3727</v>
      </c>
      <c r="O27" s="7">
        <v>2001</v>
      </c>
      <c r="P27" s="42">
        <f t="shared" si="3"/>
        <v>0.762827515602112</v>
      </c>
      <c r="T27" s="38" t="s">
        <v>19</v>
      </c>
      <c r="U27" s="38" t="s">
        <v>20</v>
      </c>
      <c r="V27" s="38">
        <v>2023</v>
      </c>
      <c r="W27" s="38">
        <v>1.1224308013916</v>
      </c>
    </row>
    <row r="28" ht="14.5" spans="4:23">
      <c r="D28" s="35" t="str">
        <f t="shared" si="0"/>
        <v>G_CUREX</v>
      </c>
      <c r="F28" s="35" t="s">
        <v>16</v>
      </c>
      <c r="G28" s="35" t="str">
        <f t="shared" si="1"/>
        <v>USD04</v>
      </c>
      <c r="H28" s="41">
        <f t="shared" si="2"/>
        <v>1.3369</v>
      </c>
      <c r="O28" s="7">
        <v>2002</v>
      </c>
      <c r="P28" s="42">
        <f t="shared" si="3"/>
        <v>0.774460315704346</v>
      </c>
      <c r="T28" s="38" t="s">
        <v>19</v>
      </c>
      <c r="U28" s="38" t="s">
        <v>20</v>
      </c>
      <c r="V28" s="38">
        <v>2024</v>
      </c>
      <c r="W28" s="38">
        <v>1.14128732681274</v>
      </c>
    </row>
    <row r="29" ht="14.5" spans="4:23">
      <c r="D29" s="35" t="str">
        <f t="shared" si="0"/>
        <v>G_CUREX</v>
      </c>
      <c r="F29" s="35" t="s">
        <v>16</v>
      </c>
      <c r="G29" s="35" t="str">
        <f t="shared" si="1"/>
        <v>USD05</v>
      </c>
      <c r="H29" s="41">
        <f t="shared" si="2"/>
        <v>1.2967</v>
      </c>
      <c r="O29" s="7">
        <v>2003</v>
      </c>
      <c r="P29" s="42">
        <f t="shared" si="3"/>
        <v>0.789065361022949</v>
      </c>
      <c r="T29" s="38" t="s">
        <v>19</v>
      </c>
      <c r="U29" s="38" t="s">
        <v>20</v>
      </c>
      <c r="V29" s="38">
        <v>2025</v>
      </c>
      <c r="W29" s="38">
        <v>1.16506481170654</v>
      </c>
    </row>
    <row r="30" ht="14.5" spans="4:23">
      <c r="D30" s="35" t="str">
        <f t="shared" si="0"/>
        <v>G_CUREX</v>
      </c>
      <c r="F30" s="35" t="s">
        <v>16</v>
      </c>
      <c r="G30" s="35" t="str">
        <f t="shared" si="1"/>
        <v>USD06</v>
      </c>
      <c r="H30" s="41">
        <f t="shared" si="2"/>
        <v>1.2583</v>
      </c>
      <c r="O30" s="7">
        <v>2004</v>
      </c>
      <c r="P30" s="42">
        <f t="shared" si="3"/>
        <v>0.810197472572327</v>
      </c>
      <c r="T30" s="38" t="s">
        <v>19</v>
      </c>
      <c r="U30" s="38" t="s">
        <v>20</v>
      </c>
      <c r="V30" s="38">
        <v>2026</v>
      </c>
      <c r="W30" s="38">
        <v>1.19280254840851</v>
      </c>
    </row>
    <row r="31" ht="14.5" spans="4:23">
      <c r="D31" s="35" t="str">
        <f t="shared" si="0"/>
        <v>G_CUREX</v>
      </c>
      <c r="F31" s="35" t="s">
        <v>16</v>
      </c>
      <c r="G31" s="35" t="str">
        <f t="shared" si="1"/>
        <v>USD07</v>
      </c>
      <c r="H31" s="41">
        <f t="shared" si="2"/>
        <v>1.2253</v>
      </c>
      <c r="O31" s="7">
        <v>2005</v>
      </c>
      <c r="P31" s="42">
        <f t="shared" si="3"/>
        <v>0.835319578647614</v>
      </c>
      <c r="T31" s="38" t="s">
        <v>19</v>
      </c>
      <c r="U31" s="38" t="s">
        <v>20</v>
      </c>
      <c r="V31" s="38">
        <v>2027</v>
      </c>
      <c r="W31" s="38">
        <v>1.22309768199921</v>
      </c>
    </row>
    <row r="32" ht="14.5" spans="4:23">
      <c r="D32" s="35" t="str">
        <f t="shared" si="0"/>
        <v>G_CUREX</v>
      </c>
      <c r="F32" s="35" t="s">
        <v>16</v>
      </c>
      <c r="G32" s="35" t="str">
        <f t="shared" si="1"/>
        <v>USD08</v>
      </c>
      <c r="H32" s="41">
        <f t="shared" si="2"/>
        <v>1.2024</v>
      </c>
      <c r="O32" s="7">
        <v>2006</v>
      </c>
      <c r="P32" s="42">
        <f t="shared" si="3"/>
        <v>0.860807240009308</v>
      </c>
      <c r="T32" s="38" t="s">
        <v>19</v>
      </c>
      <c r="U32" s="38" t="s">
        <v>20</v>
      </c>
      <c r="V32" s="38">
        <v>2028</v>
      </c>
      <c r="W32" s="38">
        <v>1.25531399250031</v>
      </c>
    </row>
    <row r="33" ht="14.5" spans="4:23">
      <c r="D33" s="35" t="str">
        <f t="shared" si="0"/>
        <v>G_CUREX</v>
      </c>
      <c r="F33" s="35" t="s">
        <v>16</v>
      </c>
      <c r="G33" s="35" t="str">
        <f t="shared" si="1"/>
        <v>USD09</v>
      </c>
      <c r="H33" s="41">
        <f t="shared" si="2"/>
        <v>1.1931</v>
      </c>
      <c r="O33" s="7">
        <v>2007</v>
      </c>
      <c r="P33" s="42">
        <f t="shared" si="3"/>
        <v>0.883970141410828</v>
      </c>
      <c r="T33" s="38" t="s">
        <v>19</v>
      </c>
      <c r="U33" s="38" t="s">
        <v>20</v>
      </c>
      <c r="V33" s="38">
        <v>2029</v>
      </c>
      <c r="W33" s="38">
        <v>1.28839552402496</v>
      </c>
    </row>
    <row r="34" ht="14.5" spans="4:23">
      <c r="D34" s="35" t="str">
        <f t="shared" si="0"/>
        <v>G_CUREX</v>
      </c>
      <c r="F34" s="35" t="s">
        <v>16</v>
      </c>
      <c r="G34" s="35" t="str">
        <f t="shared" si="1"/>
        <v>USD10</v>
      </c>
      <c r="H34" s="41">
        <f t="shared" si="2"/>
        <v>1.1793</v>
      </c>
      <c r="O34" s="7">
        <v>2008</v>
      </c>
      <c r="P34" s="42">
        <f t="shared" si="3"/>
        <v>0.900844812393188</v>
      </c>
      <c r="T34" s="38" t="s">
        <v>19</v>
      </c>
      <c r="U34" s="38" t="s">
        <v>20</v>
      </c>
      <c r="V34" s="38">
        <v>2030</v>
      </c>
      <c r="W34" s="38">
        <v>1.32175171375275</v>
      </c>
    </row>
    <row r="35" ht="14.5" spans="4:23">
      <c r="D35" s="35" t="str">
        <f t="shared" si="0"/>
        <v>G_CUREX</v>
      </c>
      <c r="F35" s="35" t="s">
        <v>16</v>
      </c>
      <c r="G35" s="35" t="str">
        <f t="shared" si="1"/>
        <v>USD11</v>
      </c>
      <c r="H35" s="41">
        <f t="shared" si="2"/>
        <v>1.1552</v>
      </c>
      <c r="O35" s="7">
        <v>2009</v>
      </c>
      <c r="P35" s="42">
        <f t="shared" si="3"/>
        <v>0.907873749732971</v>
      </c>
      <c r="T35" s="38" t="s">
        <v>19</v>
      </c>
      <c r="U35" s="38" t="s">
        <v>20</v>
      </c>
      <c r="V35" s="38">
        <v>1980</v>
      </c>
      <c r="W35" s="38">
        <v>0.404039144515991</v>
      </c>
    </row>
    <row r="36" ht="14.5" spans="4:23">
      <c r="D36" s="35" t="str">
        <f t="shared" si="0"/>
        <v>G_CUREX</v>
      </c>
      <c r="F36" s="35" t="s">
        <v>16</v>
      </c>
      <c r="G36" s="35" t="str">
        <f t="shared" si="1"/>
        <v>USD12</v>
      </c>
      <c r="H36" s="41">
        <f t="shared" si="2"/>
        <v>1.1334</v>
      </c>
      <c r="O36" s="7">
        <v>2010</v>
      </c>
      <c r="P36" s="42">
        <f t="shared" si="3"/>
        <v>0.918479204177856</v>
      </c>
      <c r="T36" s="38" t="s">
        <v>19</v>
      </c>
      <c r="U36" s="38" t="s">
        <v>20</v>
      </c>
      <c r="V36" s="38">
        <v>1981</v>
      </c>
      <c r="W36" s="38">
        <v>0.442179799079895</v>
      </c>
    </row>
    <row r="37" ht="14.5" spans="4:23">
      <c r="D37" s="35" t="str">
        <f t="shared" si="0"/>
        <v>G_CUREX</v>
      </c>
      <c r="F37" s="35" t="s">
        <v>16</v>
      </c>
      <c r="G37" s="35" t="str">
        <f t="shared" si="1"/>
        <v>USD13</v>
      </c>
      <c r="H37" s="41">
        <f t="shared" si="2"/>
        <v>1.1137</v>
      </c>
      <c r="O37" s="7">
        <v>2011</v>
      </c>
      <c r="P37" s="42">
        <f t="shared" si="3"/>
        <v>0.937618970870972</v>
      </c>
      <c r="T37" s="38" t="s">
        <v>19</v>
      </c>
      <c r="U37" s="38" t="s">
        <v>20</v>
      </c>
      <c r="V37" s="38">
        <v>1982</v>
      </c>
      <c r="W37" s="38">
        <v>0.469521433115005</v>
      </c>
    </row>
    <row r="38" ht="14.5" spans="4:23">
      <c r="D38" s="35" t="str">
        <f t="shared" si="0"/>
        <v>G_CUREX</v>
      </c>
      <c r="F38" s="35" t="s">
        <v>16</v>
      </c>
      <c r="G38" s="35" t="str">
        <f t="shared" si="1"/>
        <v>USD14</v>
      </c>
      <c r="H38" s="41">
        <f t="shared" si="2"/>
        <v>1.0935</v>
      </c>
      <c r="O38" s="7">
        <v>2012</v>
      </c>
      <c r="P38" s="42">
        <f t="shared" si="3"/>
        <v>0.955666601657867</v>
      </c>
      <c r="T38" s="38" t="s">
        <v>19</v>
      </c>
      <c r="U38" s="38" t="s">
        <v>20</v>
      </c>
      <c r="V38" s="38">
        <v>1983</v>
      </c>
      <c r="W38" s="38">
        <v>0.487872630357742</v>
      </c>
    </row>
    <row r="39" ht="14.5" spans="4:23">
      <c r="D39" s="35" t="str">
        <f t="shared" si="0"/>
        <v>G_CUREX</v>
      </c>
      <c r="F39" s="35" t="s">
        <v>16</v>
      </c>
      <c r="G39" s="35" t="str">
        <f t="shared" si="1"/>
        <v>USD15</v>
      </c>
      <c r="H39" s="41">
        <f t="shared" si="2"/>
        <v>1.0831</v>
      </c>
      <c r="O39" s="7">
        <v>2013</v>
      </c>
      <c r="P39" s="42">
        <f t="shared" si="3"/>
        <v>0.972605764865875</v>
      </c>
      <c r="T39" s="38" t="s">
        <v>19</v>
      </c>
      <c r="U39" s="38" t="s">
        <v>20</v>
      </c>
      <c r="V39" s="38">
        <v>1984</v>
      </c>
      <c r="W39" s="38">
        <v>0.505495131015778</v>
      </c>
    </row>
    <row r="40" ht="14.5" spans="4:23">
      <c r="D40" s="35" t="str">
        <f t="shared" si="0"/>
        <v>G_CUREX</v>
      </c>
      <c r="F40" s="35" t="s">
        <v>16</v>
      </c>
      <c r="G40" s="35" t="str">
        <f t="shared" si="1"/>
        <v>USD16</v>
      </c>
      <c r="H40" s="41">
        <f t="shared" si="2"/>
        <v>1.0719</v>
      </c>
      <c r="O40" s="7">
        <v>2014</v>
      </c>
      <c r="P40" s="42">
        <f t="shared" si="3"/>
        <v>0.990517318248749</v>
      </c>
      <c r="T40" s="38" t="s">
        <v>19</v>
      </c>
      <c r="U40" s="38" t="s">
        <v>20</v>
      </c>
      <c r="V40" s="38">
        <v>1985</v>
      </c>
      <c r="W40" s="38">
        <v>0.521485805511475</v>
      </c>
    </row>
    <row r="41" ht="14.5" spans="4:23">
      <c r="D41" s="35" t="str">
        <f t="shared" si="0"/>
        <v>G_CUREX</v>
      </c>
      <c r="F41" s="35" t="s">
        <v>16</v>
      </c>
      <c r="G41" s="35" t="str">
        <f t="shared" si="1"/>
        <v>USD17</v>
      </c>
      <c r="H41" s="41">
        <f t="shared" si="2"/>
        <v>1.0519</v>
      </c>
      <c r="O41" s="7">
        <v>2015</v>
      </c>
      <c r="P41" s="42">
        <f t="shared" si="3"/>
        <v>1</v>
      </c>
      <c r="T41" s="38" t="s">
        <v>19</v>
      </c>
      <c r="U41" s="38" t="s">
        <v>20</v>
      </c>
      <c r="V41" s="38">
        <v>1986</v>
      </c>
      <c r="W41" s="38">
        <v>0.532050728797913</v>
      </c>
    </row>
    <row r="42" ht="14.5" spans="4:23">
      <c r="D42" s="35" t="str">
        <f t="shared" si="0"/>
        <v>G_CUREX</v>
      </c>
      <c r="F42" s="35" t="s">
        <v>16</v>
      </c>
      <c r="G42" s="35" t="str">
        <f t="shared" si="1"/>
        <v>USD18</v>
      </c>
      <c r="H42" s="41">
        <f t="shared" si="2"/>
        <v>1.0274</v>
      </c>
      <c r="O42" s="7">
        <v>2016</v>
      </c>
      <c r="P42" s="42">
        <f t="shared" si="3"/>
        <v>1.01048374176025</v>
      </c>
      <c r="T42" s="38" t="s">
        <v>19</v>
      </c>
      <c r="U42" s="38" t="s">
        <v>20</v>
      </c>
      <c r="V42" s="38">
        <v>1987</v>
      </c>
      <c r="W42" s="38">
        <v>0.54511946439743</v>
      </c>
    </row>
    <row r="43" ht="14.5" spans="4:23">
      <c r="D43" s="35" t="str">
        <f t="shared" ref="D43:D49" si="4">IF(F43=G43,"*","")&amp;"G_CUREX"</f>
        <v>G_CUREX</v>
      </c>
      <c r="F43" s="35" t="s">
        <v>16</v>
      </c>
      <c r="G43" s="35" t="str">
        <f t="shared" ref="G43:G49" si="5">"USD"&amp;RIGHT(O45,2)</f>
        <v>USD19</v>
      </c>
      <c r="H43" s="41">
        <f t="shared" si="2"/>
        <v>1.0091</v>
      </c>
      <c r="O43" s="7">
        <v>2017</v>
      </c>
      <c r="P43" s="42">
        <f t="shared" si="3"/>
        <v>1.02974033355713</v>
      </c>
      <c r="T43" s="38" t="s">
        <v>19</v>
      </c>
      <c r="U43" s="38" t="s">
        <v>20</v>
      </c>
      <c r="V43" s="38">
        <v>1988</v>
      </c>
      <c r="W43" s="38">
        <v>0.564371347427368</v>
      </c>
    </row>
    <row r="44" ht="14.5" spans="4:23">
      <c r="D44" s="35" t="str">
        <f t="shared" si="4"/>
        <v>*G_CUREX</v>
      </c>
      <c r="F44" s="35" t="s">
        <v>16</v>
      </c>
      <c r="G44" s="35" t="str">
        <f t="shared" si="5"/>
        <v>USD20</v>
      </c>
      <c r="H44" s="41">
        <f t="shared" si="2"/>
        <v>1</v>
      </c>
      <c r="O44" s="7">
        <v>2018</v>
      </c>
      <c r="P44" s="42">
        <f t="shared" si="3"/>
        <v>1.05430805683136</v>
      </c>
      <c r="T44" s="38" t="s">
        <v>19</v>
      </c>
      <c r="U44" s="38" t="s">
        <v>20</v>
      </c>
      <c r="V44" s="38">
        <v>1989</v>
      </c>
      <c r="W44" s="38">
        <v>0.58649742603302</v>
      </c>
    </row>
    <row r="45" ht="14.5" spans="4:23">
      <c r="D45" s="35" t="str">
        <f t="shared" si="4"/>
        <v>G_CUREX</v>
      </c>
      <c r="F45" s="35" t="s">
        <v>16</v>
      </c>
      <c r="G45" s="35" t="str">
        <f t="shared" si="5"/>
        <v>USD21</v>
      </c>
      <c r="H45" s="41">
        <f t="shared" si="2"/>
        <v>0.9896</v>
      </c>
      <c r="O45" s="7">
        <v>2019</v>
      </c>
      <c r="P45" s="42">
        <f t="shared" si="3"/>
        <v>1.07337832450867</v>
      </c>
      <c r="T45" s="38" t="s">
        <v>19</v>
      </c>
      <c r="U45" s="38" t="s">
        <v>20</v>
      </c>
      <c r="V45" s="38">
        <v>1990</v>
      </c>
      <c r="W45" s="38">
        <v>0.608532726764679</v>
      </c>
    </row>
    <row r="46" ht="14.5" spans="4:23">
      <c r="D46" s="35" t="str">
        <f t="shared" si="4"/>
        <v>G_CUREX</v>
      </c>
      <c r="F46" s="35" t="s">
        <v>16</v>
      </c>
      <c r="G46" s="35" t="str">
        <f t="shared" si="5"/>
        <v>USD22</v>
      </c>
      <c r="H46" s="41">
        <f t="shared" si="2"/>
        <v>0.9781</v>
      </c>
      <c r="O46" s="7">
        <v>2020</v>
      </c>
      <c r="P46" s="42">
        <f t="shared" si="3"/>
        <v>1.08314538002014</v>
      </c>
      <c r="T46" s="38" t="s">
        <v>19</v>
      </c>
      <c r="U46" s="38" t="s">
        <v>20</v>
      </c>
      <c r="V46" s="38">
        <v>1991</v>
      </c>
      <c r="W46" s="38">
        <v>0.629012584686279</v>
      </c>
    </row>
    <row r="47" ht="14.5" spans="4:23">
      <c r="D47" s="35" t="str">
        <f t="shared" si="4"/>
        <v>G_CUREX</v>
      </c>
      <c r="F47" s="35" t="s">
        <v>16</v>
      </c>
      <c r="G47" s="35" t="str">
        <f t="shared" si="5"/>
        <v>USD23</v>
      </c>
      <c r="H47" s="41">
        <f t="shared" si="2"/>
        <v>0.965</v>
      </c>
      <c r="O47" s="7">
        <v>2021</v>
      </c>
      <c r="P47" s="42">
        <f t="shared" si="3"/>
        <v>1.09456992149353</v>
      </c>
      <c r="T47" s="38" t="s">
        <v>19</v>
      </c>
      <c r="U47" s="38" t="s">
        <v>20</v>
      </c>
      <c r="V47" s="38">
        <v>1992</v>
      </c>
      <c r="W47" s="38">
        <v>0.643362104892731</v>
      </c>
    </row>
    <row r="48" ht="14.5" spans="4:23">
      <c r="D48" s="35" t="str">
        <f t="shared" si="4"/>
        <v>G_CUREX</v>
      </c>
      <c r="F48" s="35" t="s">
        <v>16</v>
      </c>
      <c r="G48" s="35" t="str">
        <f t="shared" si="5"/>
        <v>USD24</v>
      </c>
      <c r="H48" s="41">
        <f t="shared" si="2"/>
        <v>0.9491</v>
      </c>
      <c r="O48" s="7">
        <v>2022</v>
      </c>
      <c r="P48" s="42">
        <f t="shared" si="3"/>
        <v>1.1073887348175</v>
      </c>
      <c r="T48" s="38" t="s">
        <v>19</v>
      </c>
      <c r="U48" s="38" t="s">
        <v>20</v>
      </c>
      <c r="V48" s="38">
        <v>1993</v>
      </c>
      <c r="W48" s="38">
        <v>0.658619225025177</v>
      </c>
    </row>
    <row r="49" ht="14.5" spans="4:23">
      <c r="D49" s="35" t="str">
        <f t="shared" si="4"/>
        <v>G_CUREX</v>
      </c>
      <c r="F49" s="35" t="s">
        <v>16</v>
      </c>
      <c r="G49" s="35" t="str">
        <f t="shared" si="5"/>
        <v>USD25</v>
      </c>
      <c r="H49" s="41">
        <f t="shared" si="2"/>
        <v>0.9297</v>
      </c>
      <c r="O49" s="7">
        <v>2023</v>
      </c>
      <c r="P49" s="42">
        <f t="shared" si="3"/>
        <v>1.1224308013916</v>
      </c>
      <c r="T49" s="38" t="s">
        <v>19</v>
      </c>
      <c r="U49" s="38" t="s">
        <v>20</v>
      </c>
      <c r="V49" s="38">
        <v>1994</v>
      </c>
      <c r="W49" s="38">
        <v>0.67265796661377</v>
      </c>
    </row>
    <row r="50" ht="14.5" spans="4:23">
      <c r="D50" s="35" t="s">
        <v>21</v>
      </c>
      <c r="G50" s="35" t="str">
        <f t="shared" ref="G50:G85" si="6">G7</f>
        <v>USD83</v>
      </c>
      <c r="H50" s="41">
        <f>$O$6</f>
        <v>0.07</v>
      </c>
      <c r="O50" s="7">
        <v>2024</v>
      </c>
      <c r="P50" s="42">
        <f t="shared" si="3"/>
        <v>1.14128732681274</v>
      </c>
      <c r="T50" s="38" t="s">
        <v>19</v>
      </c>
      <c r="U50" s="38" t="s">
        <v>20</v>
      </c>
      <c r="V50" s="38">
        <v>1995</v>
      </c>
      <c r="W50" s="38">
        <v>0.686780393123627</v>
      </c>
    </row>
    <row r="51" ht="14.5" spans="4:23">
      <c r="D51" s="35" t="s">
        <v>21</v>
      </c>
      <c r="G51" s="35" t="str">
        <f t="shared" si="6"/>
        <v>USD84</v>
      </c>
      <c r="H51" s="41">
        <f t="shared" ref="H51:H92" si="7">$O$6</f>
        <v>0.07</v>
      </c>
      <c r="O51" s="7">
        <v>2025</v>
      </c>
      <c r="P51" s="42">
        <f t="shared" si="3"/>
        <v>1.16506481170654</v>
      </c>
      <c r="T51" s="38" t="s">
        <v>19</v>
      </c>
      <c r="U51" s="38" t="s">
        <v>20</v>
      </c>
      <c r="V51" s="38">
        <v>1996</v>
      </c>
      <c r="W51" s="38">
        <v>0.699335396289825</v>
      </c>
    </row>
    <row r="52" spans="4:23">
      <c r="D52" s="35" t="s">
        <v>21</v>
      </c>
      <c r="G52" s="35" t="str">
        <f t="shared" si="6"/>
        <v>USD85</v>
      </c>
      <c r="H52" s="41">
        <f t="shared" si="7"/>
        <v>0.07</v>
      </c>
      <c r="T52" s="38" t="s">
        <v>19</v>
      </c>
      <c r="U52" s="38" t="s">
        <v>20</v>
      </c>
      <c r="V52" s="38">
        <v>1997</v>
      </c>
      <c r="W52" s="38">
        <v>0.71145087480545</v>
      </c>
    </row>
    <row r="53" spans="4:23">
      <c r="D53" s="35" t="s">
        <v>21</v>
      </c>
      <c r="G53" s="35" t="str">
        <f t="shared" si="6"/>
        <v>USD86</v>
      </c>
      <c r="H53" s="41">
        <f t="shared" si="7"/>
        <v>0.07</v>
      </c>
      <c r="T53" s="38" t="s">
        <v>19</v>
      </c>
      <c r="U53" s="38" t="s">
        <v>20</v>
      </c>
      <c r="V53" s="38">
        <v>1998</v>
      </c>
      <c r="W53" s="38">
        <v>0.719296872615814</v>
      </c>
    </row>
    <row r="54" spans="4:23">
      <c r="D54" s="35" t="s">
        <v>21</v>
      </c>
      <c r="G54" s="35" t="str">
        <f t="shared" si="6"/>
        <v>USD87</v>
      </c>
      <c r="H54" s="41">
        <f t="shared" si="7"/>
        <v>0.07</v>
      </c>
      <c r="T54" s="38" t="s">
        <v>19</v>
      </c>
      <c r="U54" s="38" t="s">
        <v>20</v>
      </c>
      <c r="V54" s="38">
        <v>1999</v>
      </c>
      <c r="W54" s="38">
        <v>0.729613304138184</v>
      </c>
    </row>
    <row r="55" spans="4:23">
      <c r="D55" s="35" t="s">
        <v>21</v>
      </c>
      <c r="G55" s="35" t="str">
        <f t="shared" si="6"/>
        <v>USD88</v>
      </c>
      <c r="H55" s="41">
        <f t="shared" si="7"/>
        <v>0.07</v>
      </c>
      <c r="T55" s="38" t="s">
        <v>19</v>
      </c>
      <c r="U55" s="38" t="s">
        <v>20</v>
      </c>
      <c r="V55" s="38">
        <v>2000</v>
      </c>
      <c r="W55" s="38">
        <v>0.746074616909027</v>
      </c>
    </row>
    <row r="56" spans="4:23">
      <c r="D56" s="35" t="s">
        <v>21</v>
      </c>
      <c r="G56" s="35" t="str">
        <f t="shared" si="6"/>
        <v>USD89</v>
      </c>
      <c r="H56" s="41">
        <f t="shared" si="7"/>
        <v>0.07</v>
      </c>
    </row>
    <row r="57" spans="4:23">
      <c r="D57" s="35" t="s">
        <v>21</v>
      </c>
      <c r="G57" s="35" t="str">
        <f t="shared" si="6"/>
        <v>USD90</v>
      </c>
      <c r="H57" s="41">
        <f t="shared" si="7"/>
        <v>0.07</v>
      </c>
    </row>
    <row r="58" spans="4:23">
      <c r="D58" s="35" t="s">
        <v>21</v>
      </c>
      <c r="G58" s="35" t="str">
        <f t="shared" si="6"/>
        <v>USD91</v>
      </c>
      <c r="H58" s="41">
        <f t="shared" si="7"/>
        <v>0.07</v>
      </c>
    </row>
    <row r="59" spans="4:23">
      <c r="D59" s="35" t="s">
        <v>21</v>
      </c>
      <c r="G59" s="35" t="str">
        <f t="shared" si="6"/>
        <v>USD92</v>
      </c>
      <c r="H59" s="41">
        <f t="shared" si="7"/>
        <v>0.07</v>
      </c>
    </row>
    <row r="60" spans="4:23">
      <c r="D60" s="35" t="s">
        <v>21</v>
      </c>
      <c r="G60" s="35" t="str">
        <f t="shared" si="6"/>
        <v>USD93</v>
      </c>
      <c r="H60" s="41">
        <f t="shared" si="7"/>
        <v>0.07</v>
      </c>
    </row>
    <row r="61" spans="4:23">
      <c r="D61" s="35" t="s">
        <v>21</v>
      </c>
      <c r="G61" s="35" t="str">
        <f t="shared" si="6"/>
        <v>USD94</v>
      </c>
      <c r="H61" s="41">
        <f t="shared" si="7"/>
        <v>0.07</v>
      </c>
    </row>
    <row r="62" spans="4:23">
      <c r="D62" s="35" t="s">
        <v>21</v>
      </c>
      <c r="G62" s="35" t="str">
        <f t="shared" si="6"/>
        <v>USD95</v>
      </c>
      <c r="H62" s="41">
        <f t="shared" si="7"/>
        <v>0.07</v>
      </c>
    </row>
    <row r="63" spans="4:23">
      <c r="D63" s="35" t="s">
        <v>21</v>
      </c>
      <c r="G63" s="35" t="str">
        <f t="shared" si="6"/>
        <v>USD96</v>
      </c>
      <c r="H63" s="41">
        <f t="shared" si="7"/>
        <v>0.07</v>
      </c>
    </row>
    <row r="64" spans="4:23">
      <c r="D64" s="35" t="s">
        <v>21</v>
      </c>
      <c r="G64" s="35" t="str">
        <f t="shared" si="6"/>
        <v>USD97</v>
      </c>
      <c r="H64" s="41">
        <f t="shared" si="7"/>
        <v>0.07</v>
      </c>
    </row>
    <row r="65" spans="4:8">
      <c r="D65" s="35" t="s">
        <v>21</v>
      </c>
      <c r="G65" s="35" t="str">
        <f t="shared" si="6"/>
        <v>USD98</v>
      </c>
      <c r="H65" s="41">
        <f t="shared" si="7"/>
        <v>0.07</v>
      </c>
    </row>
    <row r="66" spans="4:8">
      <c r="D66" s="35" t="s">
        <v>21</v>
      </c>
      <c r="G66" s="35" t="str">
        <f t="shared" si="6"/>
        <v>USD99</v>
      </c>
      <c r="H66" s="41">
        <f t="shared" si="7"/>
        <v>0.07</v>
      </c>
    </row>
    <row r="67" spans="4:8">
      <c r="D67" s="35" t="s">
        <v>21</v>
      </c>
      <c r="G67" s="35" t="str">
        <f t="shared" si="6"/>
        <v>USD00</v>
      </c>
      <c r="H67" s="41">
        <f t="shared" si="7"/>
        <v>0.07</v>
      </c>
    </row>
    <row r="68" spans="4:8">
      <c r="D68" s="35" t="s">
        <v>21</v>
      </c>
      <c r="G68" s="35" t="str">
        <f t="shared" si="6"/>
        <v>USD01</v>
      </c>
      <c r="H68" s="41">
        <f t="shared" si="7"/>
        <v>0.07</v>
      </c>
    </row>
    <row r="69" spans="4:8">
      <c r="D69" s="35" t="s">
        <v>21</v>
      </c>
      <c r="G69" s="35" t="str">
        <f t="shared" si="6"/>
        <v>USD02</v>
      </c>
      <c r="H69" s="41">
        <f t="shared" si="7"/>
        <v>0.07</v>
      </c>
    </row>
    <row r="70" spans="4:8">
      <c r="D70" s="35" t="s">
        <v>21</v>
      </c>
      <c r="G70" s="35" t="str">
        <f t="shared" si="6"/>
        <v>USD03</v>
      </c>
      <c r="H70" s="41">
        <f t="shared" si="7"/>
        <v>0.07</v>
      </c>
    </row>
    <row r="71" spans="4:8">
      <c r="D71" s="35" t="s">
        <v>21</v>
      </c>
      <c r="G71" s="35" t="str">
        <f t="shared" si="6"/>
        <v>USD04</v>
      </c>
      <c r="H71" s="41">
        <f t="shared" si="7"/>
        <v>0.07</v>
      </c>
    </row>
    <row r="72" spans="4:8">
      <c r="D72" s="35" t="s">
        <v>21</v>
      </c>
      <c r="G72" s="35" t="str">
        <f t="shared" si="6"/>
        <v>USD05</v>
      </c>
      <c r="H72" s="41">
        <f t="shared" si="7"/>
        <v>0.07</v>
      </c>
    </row>
    <row r="73" spans="4:8">
      <c r="D73" s="35" t="s">
        <v>21</v>
      </c>
      <c r="G73" s="35" t="str">
        <f t="shared" si="6"/>
        <v>USD06</v>
      </c>
      <c r="H73" s="41">
        <f t="shared" si="7"/>
        <v>0.07</v>
      </c>
    </row>
    <row r="74" spans="4:8">
      <c r="D74" s="35" t="s">
        <v>21</v>
      </c>
      <c r="G74" s="35" t="str">
        <f t="shared" si="6"/>
        <v>USD07</v>
      </c>
      <c r="H74" s="41">
        <f t="shared" si="7"/>
        <v>0.07</v>
      </c>
    </row>
    <row r="75" spans="4:8">
      <c r="D75" s="35" t="s">
        <v>21</v>
      </c>
      <c r="G75" s="35" t="str">
        <f t="shared" si="6"/>
        <v>USD08</v>
      </c>
      <c r="H75" s="41">
        <f t="shared" si="7"/>
        <v>0.07</v>
      </c>
    </row>
    <row r="76" spans="4:8">
      <c r="D76" s="35" t="s">
        <v>21</v>
      </c>
      <c r="G76" s="35" t="str">
        <f t="shared" si="6"/>
        <v>USD09</v>
      </c>
      <c r="H76" s="41">
        <f t="shared" si="7"/>
        <v>0.07</v>
      </c>
    </row>
    <row r="77" spans="4:8">
      <c r="D77" s="35" t="s">
        <v>21</v>
      </c>
      <c r="G77" s="35" t="str">
        <f t="shared" si="6"/>
        <v>USD10</v>
      </c>
      <c r="H77" s="41">
        <f t="shared" si="7"/>
        <v>0.07</v>
      </c>
    </row>
    <row r="78" spans="4:8">
      <c r="D78" s="35" t="s">
        <v>21</v>
      </c>
      <c r="G78" s="35" t="str">
        <f t="shared" si="6"/>
        <v>USD11</v>
      </c>
      <c r="H78" s="41">
        <f t="shared" si="7"/>
        <v>0.07</v>
      </c>
    </row>
    <row r="79" spans="4:8">
      <c r="D79" s="35" t="s">
        <v>21</v>
      </c>
      <c r="G79" s="35" t="str">
        <f t="shared" si="6"/>
        <v>USD12</v>
      </c>
      <c r="H79" s="41">
        <f t="shared" si="7"/>
        <v>0.07</v>
      </c>
    </row>
    <row r="80" spans="4:8">
      <c r="D80" s="35" t="s">
        <v>21</v>
      </c>
      <c r="G80" s="35" t="str">
        <f t="shared" si="6"/>
        <v>USD13</v>
      </c>
      <c r="H80" s="41">
        <f t="shared" si="7"/>
        <v>0.07</v>
      </c>
    </row>
    <row r="81" spans="4:8">
      <c r="D81" s="35" t="s">
        <v>21</v>
      </c>
      <c r="G81" s="35" t="str">
        <f t="shared" si="6"/>
        <v>USD14</v>
      </c>
      <c r="H81" s="41">
        <f t="shared" si="7"/>
        <v>0.07</v>
      </c>
    </row>
    <row r="82" spans="4:8">
      <c r="D82" s="35" t="s">
        <v>21</v>
      </c>
      <c r="G82" s="35" t="str">
        <f t="shared" si="6"/>
        <v>USD15</v>
      </c>
      <c r="H82" s="41">
        <f t="shared" si="7"/>
        <v>0.07</v>
      </c>
    </row>
    <row r="83" spans="4:8">
      <c r="D83" s="35" t="s">
        <v>21</v>
      </c>
      <c r="G83" s="35" t="str">
        <f t="shared" si="6"/>
        <v>USD16</v>
      </c>
      <c r="H83" s="41">
        <f t="shared" si="7"/>
        <v>0.07</v>
      </c>
    </row>
    <row r="84" spans="4:8">
      <c r="D84" s="35" t="s">
        <v>21</v>
      </c>
      <c r="G84" s="35" t="str">
        <f t="shared" si="6"/>
        <v>USD17</v>
      </c>
      <c r="H84" s="41">
        <f t="shared" si="7"/>
        <v>0.07</v>
      </c>
    </row>
    <row r="85" spans="4:8">
      <c r="D85" s="35" t="s">
        <v>21</v>
      </c>
      <c r="G85" s="35" t="str">
        <f t="shared" si="6"/>
        <v>USD18</v>
      </c>
      <c r="H85" s="41">
        <f t="shared" si="7"/>
        <v>0.07</v>
      </c>
    </row>
    <row r="86" spans="4:8">
      <c r="D86" s="35" t="s">
        <v>21</v>
      </c>
      <c r="G86" s="35" t="str">
        <f t="shared" ref="G86:G92" si="8">G43</f>
        <v>USD19</v>
      </c>
      <c r="H86" s="41">
        <f t="shared" si="7"/>
        <v>0.07</v>
      </c>
    </row>
    <row r="87" spans="4:8">
      <c r="D87" s="35" t="s">
        <v>21</v>
      </c>
      <c r="G87" s="35" t="str">
        <f t="shared" si="8"/>
        <v>USD20</v>
      </c>
      <c r="H87" s="41">
        <f t="shared" si="7"/>
        <v>0.07</v>
      </c>
    </row>
    <row r="88" spans="4:8">
      <c r="D88" s="35" t="s">
        <v>21</v>
      </c>
      <c r="G88" s="35" t="str">
        <f t="shared" si="8"/>
        <v>USD21</v>
      </c>
      <c r="H88" s="41">
        <f t="shared" si="7"/>
        <v>0.07</v>
      </c>
    </row>
    <row r="89" spans="4:8">
      <c r="D89" s="35" t="s">
        <v>21</v>
      </c>
      <c r="G89" s="35" t="str">
        <f t="shared" si="8"/>
        <v>USD22</v>
      </c>
      <c r="H89" s="41">
        <f t="shared" si="7"/>
        <v>0.07</v>
      </c>
    </row>
    <row r="90" spans="4:8">
      <c r="D90" s="35" t="s">
        <v>21</v>
      </c>
      <c r="G90" s="35" t="str">
        <f t="shared" si="8"/>
        <v>USD23</v>
      </c>
      <c r="H90" s="41">
        <f t="shared" si="7"/>
        <v>0.07</v>
      </c>
    </row>
    <row r="91" spans="4:8">
      <c r="D91" s="35" t="s">
        <v>21</v>
      </c>
      <c r="G91" s="35" t="str">
        <f t="shared" si="8"/>
        <v>USD24</v>
      </c>
      <c r="H91" s="41">
        <f t="shared" si="7"/>
        <v>0.07</v>
      </c>
    </row>
    <row r="92" spans="4:8">
      <c r="D92" s="35" t="s">
        <v>21</v>
      </c>
      <c r="G92" s="35" t="str">
        <f t="shared" si="8"/>
        <v>USD25</v>
      </c>
      <c r="H92" s="41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34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43" t="s">
        <v>41</v>
      </c>
      <c r="D13" s="12">
        <v>2150</v>
      </c>
    </row>
    <row r="17" spans="2:13">
      <c r="B17" t="s">
        <v>42</v>
      </c>
    </row>
    <row r="20" spans="2:13">
      <c r="H20" s="34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tabSelected="1"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229</v>
      </c>
      <c r="J1" t="s">
        <v>230</v>
      </c>
    </row>
    <row r="3" spans="1:23">
      <c r="A3" t="s">
        <v>231</v>
      </c>
      <c r="B3" t="s">
        <v>232</v>
      </c>
      <c r="C3" t="s">
        <v>233</v>
      </c>
      <c r="E3" t="s">
        <v>231</v>
      </c>
      <c r="F3" s="23">
        <v>0.5</v>
      </c>
      <c r="G3" s="23">
        <v>0.25</v>
      </c>
      <c r="H3" s="23">
        <v>0.1</v>
      </c>
      <c r="L3" t="s">
        <v>234</v>
      </c>
      <c r="S3" t="s">
        <v>0</v>
      </c>
    </row>
    <row r="4" spans="1:23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  <c r="W4" t="s">
        <v>239</v>
      </c>
    </row>
    <row r="5" spans="1:23">
      <c r="A5" t="s">
        <v>240</v>
      </c>
      <c r="B5">
        <v>5.35</v>
      </c>
      <c r="C5">
        <v>0</v>
      </c>
      <c r="E5" t="s">
        <v>241</v>
      </c>
      <c r="F5">
        <v>132.5</v>
      </c>
      <c r="G5">
        <v>66.2</v>
      </c>
      <c r="H5">
        <v>26.5</v>
      </c>
      <c r="J5" t="s">
        <v>242</v>
      </c>
      <c r="K5" t="s">
        <v>243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</row>
    <row r="6" spans="1:23">
      <c r="A6" t="s">
        <v>244</v>
      </c>
      <c r="B6">
        <v>1.99</v>
      </c>
      <c r="C6">
        <v>1.4</v>
      </c>
      <c r="E6" t="s">
        <v>245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246</v>
      </c>
      <c r="B7">
        <v>55.53</v>
      </c>
      <c r="C7">
        <v>29.16</v>
      </c>
      <c r="E7" t="s">
        <v>247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40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248</v>
      </c>
      <c r="B8">
        <v>0.69</v>
      </c>
      <c r="C8">
        <v>0</v>
      </c>
      <c r="E8" t="s">
        <v>249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250</v>
      </c>
      <c r="B9">
        <v>6.29</v>
      </c>
      <c r="C9">
        <v>0.94</v>
      </c>
      <c r="E9" t="s">
        <v>240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251</v>
      </c>
      <c r="B10">
        <v>61.4</v>
      </c>
      <c r="C10">
        <v>1.65</v>
      </c>
      <c r="E10" t="s">
        <v>244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252</v>
      </c>
      <c r="B11">
        <v>4.2</v>
      </c>
      <c r="C11">
        <v>0</v>
      </c>
      <c r="E11" t="s">
        <v>246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253</v>
      </c>
      <c r="B12">
        <v>5.34</v>
      </c>
      <c r="C12">
        <v>0</v>
      </c>
      <c r="E12" t="s">
        <v>248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254</v>
      </c>
      <c r="B13">
        <v>6.78</v>
      </c>
      <c r="C13">
        <v>7.3</v>
      </c>
      <c r="E13" t="s">
        <v>250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255</v>
      </c>
      <c r="B14">
        <v>33.08</v>
      </c>
      <c r="C14">
        <v>6.84</v>
      </c>
      <c r="E14" t="s">
        <v>251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256</v>
      </c>
      <c r="B15">
        <v>1.75</v>
      </c>
      <c r="C15">
        <v>0</v>
      </c>
      <c r="E15" t="s">
        <v>252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257</v>
      </c>
      <c r="B16">
        <v>3.8</v>
      </c>
      <c r="C16">
        <v>4.19</v>
      </c>
      <c r="E16" t="s">
        <v>258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259</v>
      </c>
      <c r="B17">
        <v>109.61</v>
      </c>
      <c r="C17">
        <v>2.9</v>
      </c>
      <c r="E17" t="s">
        <v>253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260</v>
      </c>
      <c r="B18">
        <v>31.61</v>
      </c>
      <c r="C18">
        <v>6.6</v>
      </c>
      <c r="E18" t="s">
        <v>254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261</v>
      </c>
      <c r="B19">
        <v>30.71</v>
      </c>
      <c r="C19">
        <v>6.58</v>
      </c>
      <c r="E19" t="s">
        <v>262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263</v>
      </c>
      <c r="B20">
        <v>1.94</v>
      </c>
      <c r="C20">
        <v>0</v>
      </c>
      <c r="E20" t="s">
        <v>264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265</v>
      </c>
      <c r="B21">
        <v>7.12</v>
      </c>
      <c r="C21">
        <v>0</v>
      </c>
      <c r="E21" t="s">
        <v>255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266</v>
      </c>
      <c r="B22">
        <v>9.69</v>
      </c>
      <c r="C22">
        <v>0</v>
      </c>
      <c r="E22" t="s">
        <v>256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267</v>
      </c>
      <c r="B23">
        <v>2.96</v>
      </c>
      <c r="C23">
        <v>0</v>
      </c>
      <c r="E23" t="s">
        <v>257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268</v>
      </c>
      <c r="B24">
        <v>0</v>
      </c>
      <c r="C24">
        <v>4.8</v>
      </c>
      <c r="E24" t="s">
        <v>259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269</v>
      </c>
      <c r="B25">
        <v>7.83</v>
      </c>
      <c r="C25">
        <v>3.44</v>
      </c>
      <c r="E25" t="s">
        <v>270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271</v>
      </c>
      <c r="B26">
        <v>13.84</v>
      </c>
      <c r="C26">
        <v>0</v>
      </c>
      <c r="E26" t="s">
        <v>272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260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261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273</v>
      </c>
      <c r="F29">
        <v>46.5</v>
      </c>
      <c r="G29">
        <v>23.3</v>
      </c>
      <c r="H29">
        <v>9.3</v>
      </c>
      <c r="M29" s="27"/>
      <c r="N29" s="27"/>
      <c r="S29" t="s">
        <v>274</v>
      </c>
      <c r="T29" t="s">
        <v>243</v>
      </c>
      <c r="U29" t="s">
        <v>235</v>
      </c>
      <c r="V29" s="12">
        <v>0.33</v>
      </c>
    </row>
    <row r="30" spans="1:22">
      <c r="E30" t="s">
        <v>263</v>
      </c>
      <c r="F30">
        <v>20.6</v>
      </c>
      <c r="G30">
        <v>10.3</v>
      </c>
      <c r="H30">
        <v>4.1</v>
      </c>
      <c r="S30" t="s">
        <v>274</v>
      </c>
      <c r="T30" t="s">
        <v>243</v>
      </c>
      <c r="U30" t="s">
        <v>240</v>
      </c>
      <c r="V30" s="12">
        <v>0.33</v>
      </c>
    </row>
    <row r="31" spans="1:22">
      <c r="E31" t="s">
        <v>265</v>
      </c>
      <c r="F31">
        <v>22.1</v>
      </c>
      <c r="G31">
        <v>11</v>
      </c>
      <c r="H31">
        <v>4.4</v>
      </c>
      <c r="S31" t="s">
        <v>274</v>
      </c>
      <c r="T31" t="s">
        <v>243</v>
      </c>
      <c r="U31" t="s">
        <v>244</v>
      </c>
      <c r="V31">
        <v>0.33</v>
      </c>
    </row>
    <row r="32" spans="1:22">
      <c r="E32" t="s">
        <v>266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274</v>
      </c>
      <c r="T32" t="s">
        <v>243</v>
      </c>
      <c r="U32" t="s">
        <v>246</v>
      </c>
      <c r="V32">
        <v>0.33</v>
      </c>
    </row>
    <row r="33" spans="5:22">
      <c r="E33" t="s">
        <v>267</v>
      </c>
      <c r="F33">
        <v>5.1</v>
      </c>
      <c r="G33">
        <v>2.6</v>
      </c>
      <c r="H33">
        <v>1</v>
      </c>
      <c r="S33" t="s">
        <v>274</v>
      </c>
      <c r="T33" t="s">
        <v>243</v>
      </c>
      <c r="U33" t="s">
        <v>248</v>
      </c>
      <c r="V33">
        <v>0.33</v>
      </c>
    </row>
    <row r="34" spans="5:22">
      <c r="E34" t="s">
        <v>268</v>
      </c>
      <c r="F34">
        <v>32.9</v>
      </c>
      <c r="G34">
        <v>16.4</v>
      </c>
      <c r="H34">
        <v>6.6</v>
      </c>
      <c r="S34" t="s">
        <v>274</v>
      </c>
      <c r="T34" t="s">
        <v>243</v>
      </c>
      <c r="U34" t="s">
        <v>250</v>
      </c>
      <c r="V34">
        <v>0.33</v>
      </c>
    </row>
    <row r="35" spans="5:22">
      <c r="E35" t="s">
        <v>269</v>
      </c>
      <c r="F35">
        <v>26.4</v>
      </c>
      <c r="G35">
        <v>13.2</v>
      </c>
      <c r="H35">
        <v>5.3</v>
      </c>
      <c r="S35" t="s">
        <v>274</v>
      </c>
      <c r="T35" t="s">
        <v>243</v>
      </c>
      <c r="U35" t="s">
        <v>251</v>
      </c>
      <c r="V35">
        <v>0.33</v>
      </c>
    </row>
    <row r="36" spans="5:22">
      <c r="E36" t="s">
        <v>271</v>
      </c>
      <c r="F36">
        <v>8.8</v>
      </c>
      <c r="G36">
        <v>4.4</v>
      </c>
      <c r="H36">
        <v>1.8</v>
      </c>
      <c r="S36" t="s">
        <v>274</v>
      </c>
      <c r="T36" t="s">
        <v>243</v>
      </c>
      <c r="U36" t="s">
        <v>252</v>
      </c>
      <c r="V36">
        <v>0.33</v>
      </c>
    </row>
    <row r="37" spans="5:22">
      <c r="E37" t="s">
        <v>275</v>
      </c>
      <c r="F37">
        <v>6.1</v>
      </c>
      <c r="G37">
        <v>3.1</v>
      </c>
      <c r="H37">
        <v>1.2</v>
      </c>
      <c r="S37" t="s">
        <v>274</v>
      </c>
      <c r="T37" t="s">
        <v>243</v>
      </c>
      <c r="U37" t="s">
        <v>253</v>
      </c>
      <c r="V37">
        <v>0.33</v>
      </c>
    </row>
    <row r="38" spans="5:22">
      <c r="S38" t="s">
        <v>274</v>
      </c>
      <c r="T38" t="s">
        <v>243</v>
      </c>
      <c r="U38" t="s">
        <v>254</v>
      </c>
      <c r="V38">
        <v>0.33</v>
      </c>
    </row>
    <row r="39" spans="5:22">
      <c r="S39" t="s">
        <v>274</v>
      </c>
      <c r="T39" t="s">
        <v>243</v>
      </c>
      <c r="U39" t="s">
        <v>255</v>
      </c>
      <c r="V39">
        <v>0.33</v>
      </c>
    </row>
    <row r="40" spans="5:22">
      <c r="S40" t="s">
        <v>274</v>
      </c>
      <c r="T40" t="s">
        <v>243</v>
      </c>
      <c r="U40" t="s">
        <v>256</v>
      </c>
      <c r="V40">
        <v>0.33</v>
      </c>
    </row>
    <row r="41" spans="5:22">
      <c r="S41" t="s">
        <v>274</v>
      </c>
      <c r="T41" t="s">
        <v>243</v>
      </c>
      <c r="U41" t="s">
        <v>257</v>
      </c>
      <c r="V41">
        <v>0.33</v>
      </c>
    </row>
    <row r="42" spans="5:22">
      <c r="S42" t="s">
        <v>274</v>
      </c>
      <c r="T42" t="s">
        <v>243</v>
      </c>
      <c r="U42" t="s">
        <v>259</v>
      </c>
      <c r="V42">
        <v>0.33</v>
      </c>
    </row>
    <row r="43" spans="5:22">
      <c r="S43" t="s">
        <v>274</v>
      </c>
      <c r="T43" t="s">
        <v>243</v>
      </c>
      <c r="U43" t="s">
        <v>260</v>
      </c>
      <c r="V43">
        <v>0.33</v>
      </c>
    </row>
    <row r="44" spans="5:22">
      <c r="S44" t="s">
        <v>274</v>
      </c>
      <c r="T44" t="s">
        <v>243</v>
      </c>
      <c r="U44" t="s">
        <v>261</v>
      </c>
      <c r="V44">
        <v>0.33</v>
      </c>
    </row>
    <row r="45" spans="5:22">
      <c r="S45" t="s">
        <v>274</v>
      </c>
      <c r="T45" t="s">
        <v>243</v>
      </c>
      <c r="U45" t="s">
        <v>263</v>
      </c>
      <c r="V45">
        <v>0.33</v>
      </c>
    </row>
    <row r="46" spans="5:22">
      <c r="S46" t="s">
        <v>274</v>
      </c>
      <c r="T46" t="s">
        <v>243</v>
      </c>
      <c r="U46" t="s">
        <v>265</v>
      </c>
      <c r="V46">
        <v>0.33</v>
      </c>
    </row>
    <row r="47" spans="5:22">
      <c r="S47" t="s">
        <v>274</v>
      </c>
      <c r="T47" t="s">
        <v>243</v>
      </c>
      <c r="U47" t="s">
        <v>266</v>
      </c>
      <c r="V47">
        <v>0.33</v>
      </c>
    </row>
    <row r="48" spans="5:22">
      <c r="S48" t="s">
        <v>274</v>
      </c>
      <c r="T48" t="s">
        <v>243</v>
      </c>
      <c r="U48" t="s">
        <v>267</v>
      </c>
      <c r="V48">
        <v>0.33</v>
      </c>
    </row>
    <row r="49" spans="19:22">
      <c r="S49" t="s">
        <v>274</v>
      </c>
      <c r="T49" t="s">
        <v>243</v>
      </c>
      <c r="U49" t="s">
        <v>268</v>
      </c>
      <c r="V49">
        <v>0.33</v>
      </c>
    </row>
    <row r="50" spans="19:22">
      <c r="S50" t="s">
        <v>274</v>
      </c>
      <c r="T50" t="s">
        <v>243</v>
      </c>
      <c r="U50" t="s">
        <v>269</v>
      </c>
      <c r="V50">
        <v>0.33</v>
      </c>
    </row>
    <row r="51" spans="19:22">
      <c r="S51" t="s">
        <v>274</v>
      </c>
      <c r="T51" t="s">
        <v>243</v>
      </c>
      <c r="U51" t="s">
        <v>271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276</v>
      </c>
    </row>
    <row r="2" spans="1:36">
      <c r="A2" t="s">
        <v>277</v>
      </c>
      <c r="B2" t="s">
        <v>235</v>
      </c>
      <c r="C2" t="s">
        <v>241</v>
      </c>
      <c r="D2" t="s">
        <v>245</v>
      </c>
      <c r="E2" t="s">
        <v>247</v>
      </c>
      <c r="F2" t="s">
        <v>249</v>
      </c>
      <c r="G2" t="s">
        <v>240</v>
      </c>
      <c r="H2" t="s">
        <v>244</v>
      </c>
      <c r="I2" t="s">
        <v>246</v>
      </c>
      <c r="J2" t="s">
        <v>248</v>
      </c>
      <c r="K2" t="s">
        <v>250</v>
      </c>
      <c r="L2" t="s">
        <v>251</v>
      </c>
      <c r="M2" t="s">
        <v>252</v>
      </c>
      <c r="N2" t="s">
        <v>258</v>
      </c>
      <c r="O2" t="s">
        <v>253</v>
      </c>
      <c r="P2" t="s">
        <v>278</v>
      </c>
      <c r="Q2" t="s">
        <v>254</v>
      </c>
      <c r="R2" t="s">
        <v>262</v>
      </c>
      <c r="S2" t="s">
        <v>264</v>
      </c>
      <c r="T2" t="s">
        <v>255</v>
      </c>
      <c r="U2" t="s">
        <v>256</v>
      </c>
      <c r="V2" t="s">
        <v>257</v>
      </c>
      <c r="W2" t="s">
        <v>259</v>
      </c>
      <c r="X2" t="s">
        <v>270</v>
      </c>
      <c r="Y2" t="s">
        <v>272</v>
      </c>
      <c r="Z2" t="s">
        <v>260</v>
      </c>
      <c r="AA2" t="s">
        <v>261</v>
      </c>
      <c r="AB2" t="s">
        <v>273</v>
      </c>
      <c r="AC2" t="s">
        <v>263</v>
      </c>
      <c r="AD2" t="s">
        <v>265</v>
      </c>
      <c r="AE2" t="s">
        <v>266</v>
      </c>
      <c r="AF2" t="s">
        <v>267</v>
      </c>
      <c r="AG2" t="s">
        <v>268</v>
      </c>
      <c r="AH2" t="s">
        <v>269</v>
      </c>
      <c r="AI2" t="s">
        <v>271</v>
      </c>
      <c r="AJ2" t="s">
        <v>275</v>
      </c>
    </row>
    <row r="3" spans="1:36">
      <c r="A3" t="s">
        <v>279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280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281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282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283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284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285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286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287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288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289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290</v>
      </c>
    </row>
    <row r="18" spans="1:36">
      <c r="A18" t="s">
        <v>277</v>
      </c>
      <c r="B18" t="s">
        <v>235</v>
      </c>
      <c r="C18" t="s">
        <v>241</v>
      </c>
      <c r="D18" t="s">
        <v>245</v>
      </c>
      <c r="E18" t="s">
        <v>247</v>
      </c>
      <c r="F18" t="s">
        <v>249</v>
      </c>
      <c r="G18" t="s">
        <v>240</v>
      </c>
      <c r="H18" t="s">
        <v>244</v>
      </c>
      <c r="I18" t="s">
        <v>246</v>
      </c>
      <c r="J18" t="s">
        <v>248</v>
      </c>
      <c r="K18" t="s">
        <v>250</v>
      </c>
      <c r="L18" t="s">
        <v>251</v>
      </c>
      <c r="M18" t="s">
        <v>252</v>
      </c>
      <c r="N18" t="s">
        <v>258</v>
      </c>
      <c r="O18" t="s">
        <v>253</v>
      </c>
      <c r="P18" t="s">
        <v>278</v>
      </c>
      <c r="Q18" t="s">
        <v>254</v>
      </c>
      <c r="R18" t="s">
        <v>262</v>
      </c>
      <c r="S18" t="s">
        <v>264</v>
      </c>
      <c r="T18" t="s">
        <v>255</v>
      </c>
      <c r="U18" t="s">
        <v>256</v>
      </c>
      <c r="V18" t="s">
        <v>257</v>
      </c>
      <c r="W18" t="s">
        <v>259</v>
      </c>
      <c r="X18" t="s">
        <v>270</v>
      </c>
      <c r="Y18" t="s">
        <v>272</v>
      </c>
      <c r="Z18" t="s">
        <v>260</v>
      </c>
      <c r="AA18" t="s">
        <v>261</v>
      </c>
      <c r="AB18" t="s">
        <v>273</v>
      </c>
      <c r="AC18" t="s">
        <v>263</v>
      </c>
      <c r="AD18" t="s">
        <v>265</v>
      </c>
      <c r="AE18" t="s">
        <v>266</v>
      </c>
      <c r="AF18" t="s">
        <v>267</v>
      </c>
      <c r="AG18" t="s">
        <v>268</v>
      </c>
      <c r="AH18" t="s">
        <v>269</v>
      </c>
      <c r="AI18" t="s">
        <v>271</v>
      </c>
      <c r="AJ18" t="s">
        <v>275</v>
      </c>
    </row>
    <row r="19" spans="1:36">
      <c r="A19" t="s">
        <v>291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292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293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289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294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295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296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297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298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299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300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301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302</v>
      </c>
    </row>
    <row r="37" ht="16" spans="1:40">
      <c r="A37" s="32" t="s">
        <v>238</v>
      </c>
      <c r="B37" s="32" t="s">
        <v>303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27</v>
      </c>
      <c r="AM37" s="32" t="s">
        <v>28</v>
      </c>
      <c r="AN37" s="32" t="s">
        <v>13</v>
      </c>
    </row>
    <row r="38" spans="1:40">
      <c r="A38" t="s">
        <v>304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304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305</v>
      </c>
    </row>
    <row r="40" spans="1:40">
      <c r="A40" t="s">
        <v>66</v>
      </c>
    </row>
    <row r="41" spans="1:40">
      <c r="A41" t="s">
        <v>306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306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307</v>
      </c>
      <c r="D1" t="s">
        <v>308</v>
      </c>
      <c r="E1" t="s">
        <v>235</v>
      </c>
      <c r="F1" t="s">
        <v>241</v>
      </c>
      <c r="G1" t="s">
        <v>245</v>
      </c>
      <c r="H1" t="s">
        <v>247</v>
      </c>
      <c r="I1" t="s">
        <v>249</v>
      </c>
      <c r="J1" t="s">
        <v>240</v>
      </c>
      <c r="K1" t="s">
        <v>244</v>
      </c>
      <c r="L1" t="s">
        <v>246</v>
      </c>
      <c r="M1" t="s">
        <v>248</v>
      </c>
      <c r="N1" t="s">
        <v>250</v>
      </c>
      <c r="O1" t="s">
        <v>251</v>
      </c>
      <c r="P1" t="s">
        <v>252</v>
      </c>
      <c r="Q1" t="s">
        <v>258</v>
      </c>
      <c r="R1" t="s">
        <v>253</v>
      </c>
      <c r="S1" t="s">
        <v>278</v>
      </c>
      <c r="T1" t="s">
        <v>254</v>
      </c>
      <c r="U1" t="s">
        <v>262</v>
      </c>
      <c r="V1" t="s">
        <v>264</v>
      </c>
      <c r="W1" t="s">
        <v>255</v>
      </c>
      <c r="X1" t="s">
        <v>256</v>
      </c>
      <c r="Y1" t="s">
        <v>257</v>
      </c>
      <c r="Z1" t="s">
        <v>259</v>
      </c>
      <c r="AA1" t="s">
        <v>270</v>
      </c>
      <c r="AB1" t="s">
        <v>272</v>
      </c>
      <c r="AC1" t="s">
        <v>260</v>
      </c>
      <c r="AD1" t="s">
        <v>261</v>
      </c>
      <c r="AE1" t="s">
        <v>273</v>
      </c>
      <c r="AF1" t="s">
        <v>263</v>
      </c>
      <c r="AG1" t="s">
        <v>265</v>
      </c>
      <c r="AH1" t="s">
        <v>266</v>
      </c>
      <c r="AI1" t="s">
        <v>267</v>
      </c>
      <c r="AJ1" t="s">
        <v>268</v>
      </c>
      <c r="AK1" t="s">
        <v>269</v>
      </c>
      <c r="AL1" t="s">
        <v>271</v>
      </c>
      <c r="AM1" t="s">
        <v>275</v>
      </c>
    </row>
    <row r="2" spans="2:39">
      <c r="B2" t="s">
        <v>309</v>
      </c>
      <c r="C2" t="s">
        <v>310</v>
      </c>
      <c r="D2" t="s">
        <v>311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312</v>
      </c>
      <c r="C3" t="s">
        <v>313</v>
      </c>
      <c r="D3" t="s">
        <v>311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314</v>
      </c>
      <c r="C4" t="s">
        <v>315</v>
      </c>
      <c r="D4" t="s">
        <v>311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316</v>
      </c>
      <c r="C5" t="s">
        <v>317</v>
      </c>
      <c r="D5" t="s">
        <v>311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318</v>
      </c>
      <c r="C6" t="s">
        <v>319</v>
      </c>
      <c r="D6" t="s">
        <v>311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310</v>
      </c>
      <c r="D7" t="s">
        <v>320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313</v>
      </c>
      <c r="D8" t="s">
        <v>320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315</v>
      </c>
      <c r="D9" t="s">
        <v>320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317</v>
      </c>
      <c r="D10" t="s">
        <v>320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319</v>
      </c>
      <c r="D11" t="s">
        <v>320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310</v>
      </c>
      <c r="D12" t="s">
        <v>321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313</v>
      </c>
      <c r="D13" t="s">
        <v>321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315</v>
      </c>
      <c r="D14" t="s">
        <v>321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317</v>
      </c>
      <c r="D15" t="s">
        <v>321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319</v>
      </c>
      <c r="D16" t="s">
        <v>321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22" t="s">
        <v>322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66</v>
      </c>
      <c r="B21" t="s">
        <v>44</v>
      </c>
      <c r="C21" t="s">
        <v>323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324</v>
      </c>
      <c r="AO21" t="s">
        <v>45</v>
      </c>
      <c r="AP21" t="s">
        <v>325</v>
      </c>
      <c r="AQ21" s="23" t="s">
        <v>52</v>
      </c>
      <c r="AR21" s="23" t="s">
        <v>326</v>
      </c>
      <c r="AS21" s="23" t="s">
        <v>239</v>
      </c>
      <c r="AT21" s="23" t="s">
        <v>327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328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55</v>
      </c>
      <c r="AP22" t="str">
        <f>B2</f>
        <v>elcbsl,indbio</v>
      </c>
      <c r="AQ22">
        <v>2</v>
      </c>
      <c r="AR22" s="43" t="s">
        <v>329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328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43" t="s">
        <v>329</v>
      </c>
    </row>
    <row r="24" spans="1:46">
      <c r="A24" s="25">
        <v>0.95</v>
      </c>
      <c r="B24" t="str">
        <f t="shared" si="3"/>
        <v>UCE_utilization_gas_LO</v>
      </c>
      <c r="C24" t="s">
        <v>328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55</v>
      </c>
      <c r="AP24" t="str">
        <f>B4</f>
        <v>???nga</v>
      </c>
      <c r="AQ24">
        <v>2</v>
      </c>
      <c r="AR24" s="43" t="s">
        <v>329</v>
      </c>
      <c r="AS24" s="43" t="s">
        <v>330</v>
      </c>
      <c r="AT24" t="s">
        <v>331</v>
      </c>
    </row>
    <row r="25" spans="1:46">
      <c r="A25" s="25">
        <v>0.95</v>
      </c>
      <c r="B25" t="str">
        <f t="shared" si="3"/>
        <v>UCE_utilization_nuclear_LO</v>
      </c>
      <c r="C25" t="s">
        <v>328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55</v>
      </c>
      <c r="AP25" t="str">
        <f>B5</f>
        <v>???nuc</v>
      </c>
      <c r="AQ25">
        <v>2</v>
      </c>
      <c r="AR25" s="43" t="s">
        <v>329</v>
      </c>
    </row>
    <row r="26" spans="1:46">
      <c r="A26" s="25">
        <v>0.95</v>
      </c>
      <c r="B26" t="str">
        <f t="shared" si="3"/>
        <v>UCE_utilization_oil_\I: LO</v>
      </c>
      <c r="C26" t="s">
        <v>332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43" t="s">
        <v>329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333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43" t="s">
        <v>329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333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43" t="s">
        <v>329</v>
      </c>
    </row>
    <row r="29" spans="1:46">
      <c r="A29" s="25">
        <v>1.05</v>
      </c>
      <c r="B29" t="str">
        <f t="shared" si="9"/>
        <v>UCE_utilization_gas_UP</v>
      </c>
      <c r="C29" t="s">
        <v>333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43" t="s">
        <v>329</v>
      </c>
    </row>
    <row r="30" spans="1:46">
      <c r="A30" s="25">
        <v>1.05</v>
      </c>
      <c r="B30" t="str">
        <f t="shared" si="9"/>
        <v>UCE_utilization_nuclear_UP</v>
      </c>
      <c r="C30" t="s">
        <v>333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43" t="s">
        <v>329</v>
      </c>
    </row>
    <row r="31" spans="1:46">
      <c r="A31" s="25">
        <v>1.05</v>
      </c>
      <c r="B31" t="str">
        <f t="shared" si="9"/>
        <v>UCE_utilization_oil_UP</v>
      </c>
      <c r="C31" t="s">
        <v>333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43" t="s">
        <v>329</v>
      </c>
    </row>
    <row r="32" spans="1:46">
      <c r="B32" t="s">
        <v>66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43" t="s">
        <v>329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43" t="s">
        <v>329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43" t="s">
        <v>329</v>
      </c>
      <c r="AS35" s="43" t="s">
        <v>330</v>
      </c>
      <c r="AT35" t="s">
        <v>331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43" t="s">
        <v>329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43" t="s">
        <v>329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43" t="s">
        <v>329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43" t="s">
        <v>329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43" t="s">
        <v>329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43" t="s">
        <v>329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43" t="s">
        <v>329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83" zoomScaleNormal="83" topLeftCell="A38" workbookViewId="0">
      <selection activeCell="I48" sqref="I48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334</v>
      </c>
      <c r="D1" t="s">
        <v>335</v>
      </c>
      <c r="E1" t="s">
        <v>235</v>
      </c>
      <c r="F1" t="s">
        <v>241</v>
      </c>
      <c r="G1" t="s">
        <v>245</v>
      </c>
      <c r="H1" t="s">
        <v>247</v>
      </c>
      <c r="I1" t="s">
        <v>249</v>
      </c>
      <c r="J1" t="s">
        <v>240</v>
      </c>
      <c r="K1" t="s">
        <v>244</v>
      </c>
      <c r="L1" t="s">
        <v>246</v>
      </c>
      <c r="M1" t="s">
        <v>248</v>
      </c>
      <c r="N1" t="s">
        <v>250</v>
      </c>
      <c r="O1" t="s">
        <v>251</v>
      </c>
      <c r="P1" t="s">
        <v>252</v>
      </c>
      <c r="Q1" t="s">
        <v>258</v>
      </c>
      <c r="R1" t="s">
        <v>253</v>
      </c>
      <c r="S1" t="s">
        <v>254</v>
      </c>
      <c r="T1" t="s">
        <v>262</v>
      </c>
      <c r="U1" t="s">
        <v>264</v>
      </c>
      <c r="V1" t="s">
        <v>255</v>
      </c>
      <c r="W1" t="s">
        <v>256</v>
      </c>
      <c r="X1" t="s">
        <v>257</v>
      </c>
      <c r="Y1" t="s">
        <v>259</v>
      </c>
      <c r="Z1" t="s">
        <v>270</v>
      </c>
      <c r="AA1" t="s">
        <v>272</v>
      </c>
      <c r="AB1" t="s">
        <v>260</v>
      </c>
      <c r="AC1" t="s">
        <v>261</v>
      </c>
      <c r="AD1" t="s">
        <v>273</v>
      </c>
      <c r="AE1" t="s">
        <v>263</v>
      </c>
      <c r="AF1" t="s">
        <v>265</v>
      </c>
      <c r="AG1" t="s">
        <v>266</v>
      </c>
      <c r="AH1" t="s">
        <v>267</v>
      </c>
      <c r="AI1" t="s">
        <v>268</v>
      </c>
      <c r="AJ1" t="s">
        <v>269</v>
      </c>
      <c r="AK1" t="s">
        <v>275</v>
      </c>
    </row>
    <row r="2" spans="1:39">
      <c r="C2" t="s">
        <v>336</v>
      </c>
      <c r="D2" t="s">
        <v>337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336</v>
      </c>
      <c r="D3" t="s">
        <v>338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336</v>
      </c>
      <c r="D4" t="s">
        <v>339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336</v>
      </c>
      <c r="D5" t="s">
        <v>340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341</v>
      </c>
      <c r="D6" t="s">
        <v>337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341</v>
      </c>
      <c r="D7" t="s">
        <v>338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341</v>
      </c>
      <c r="D8" t="s">
        <v>339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341</v>
      </c>
      <c r="D9" t="s">
        <v>340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342</v>
      </c>
    </row>
    <row r="15" spans="1:39">
      <c r="A15" t="s">
        <v>67</v>
      </c>
      <c r="B15" t="s">
        <v>39</v>
      </c>
      <c r="C15" t="s">
        <v>13</v>
      </c>
      <c r="D15" t="s">
        <v>343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344</v>
      </c>
      <c r="AM15">
        <v>0</v>
      </c>
    </row>
    <row r="16" spans="1:39">
      <c r="A16" t="s">
        <v>345</v>
      </c>
      <c r="B16" t="s">
        <v>346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347</v>
      </c>
      <c r="AM16">
        <v>3</v>
      </c>
    </row>
    <row r="17" spans="1:41">
      <c r="A17" t="s">
        <v>348</v>
      </c>
      <c r="B17" t="s">
        <v>349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347</v>
      </c>
      <c r="AM17">
        <v>3</v>
      </c>
    </row>
    <row r="18" spans="1:41">
      <c r="A18" t="s">
        <v>350</v>
      </c>
      <c r="B18" t="s">
        <v>351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347</v>
      </c>
      <c r="AM18">
        <v>3</v>
      </c>
    </row>
    <row r="19" spans="1:41">
      <c r="A19" t="s">
        <v>352</v>
      </c>
      <c r="B19" t="s">
        <v>353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347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pans="1:41">
      <c r="A29" s="13" t="s">
        <v>342</v>
      </c>
    </row>
    <row r="30" spans="1:41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</row>
    <row r="31" spans="1:4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</row>
    <row r="32" spans="1:41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4"/>
      <c r="AN32" s="14"/>
      <c r="AO32" s="14"/>
    </row>
    <row r="33" spans="1:41">
      <c r="A33" s="13" t="s">
        <v>67</v>
      </c>
      <c r="B33" s="13" t="s">
        <v>39</v>
      </c>
      <c r="C33" s="13" t="s">
        <v>13</v>
      </c>
      <c r="D33" s="13" t="s">
        <v>343</v>
      </c>
      <c r="E33" s="13" t="s">
        <v>235</v>
      </c>
      <c r="F33" s="13" t="s">
        <v>241</v>
      </c>
      <c r="G33" s="13" t="s">
        <v>245</v>
      </c>
      <c r="H33" s="13" t="s">
        <v>247</v>
      </c>
      <c r="I33" s="13" t="s">
        <v>249</v>
      </c>
      <c r="J33" s="13" t="s">
        <v>240</v>
      </c>
      <c r="K33" s="13" t="s">
        <v>244</v>
      </c>
      <c r="L33" s="13" t="s">
        <v>246</v>
      </c>
      <c r="M33" s="13" t="s">
        <v>248</v>
      </c>
      <c r="N33" s="13" t="s">
        <v>250</v>
      </c>
      <c r="O33" s="13" t="s">
        <v>251</v>
      </c>
      <c r="P33" s="13" t="s">
        <v>252</v>
      </c>
      <c r="Q33" s="13" t="s">
        <v>258</v>
      </c>
      <c r="R33" s="13" t="s">
        <v>253</v>
      </c>
      <c r="S33" s="13" t="s">
        <v>254</v>
      </c>
      <c r="T33" s="13" t="s">
        <v>262</v>
      </c>
      <c r="U33" s="13" t="s">
        <v>264</v>
      </c>
      <c r="V33" s="13" t="s">
        <v>255</v>
      </c>
      <c r="W33" s="13" t="s">
        <v>256</v>
      </c>
      <c r="X33" s="13" t="s">
        <v>257</v>
      </c>
      <c r="Y33" s="13" t="s">
        <v>259</v>
      </c>
      <c r="Z33" s="13" t="s">
        <v>270</v>
      </c>
      <c r="AA33" s="13" t="s">
        <v>272</v>
      </c>
      <c r="AB33" s="13" t="s">
        <v>260</v>
      </c>
      <c r="AC33" s="13" t="s">
        <v>261</v>
      </c>
      <c r="AD33" s="13" t="s">
        <v>273</v>
      </c>
      <c r="AE33" s="13" t="s">
        <v>263</v>
      </c>
      <c r="AF33" s="13" t="s">
        <v>265</v>
      </c>
      <c r="AG33" s="13" t="s">
        <v>266</v>
      </c>
      <c r="AH33" s="13" t="s">
        <v>267</v>
      </c>
      <c r="AI33" s="13" t="s">
        <v>268</v>
      </c>
      <c r="AJ33" s="13" t="s">
        <v>269</v>
      </c>
      <c r="AK33" s="13" t="s">
        <v>275</v>
      </c>
      <c r="AL33" s="15" t="s">
        <v>271</v>
      </c>
      <c r="AM33" s="14" t="s">
        <v>278</v>
      </c>
      <c r="AN33" s="13" t="s">
        <v>344</v>
      </c>
      <c r="AO33" s="14">
        <v>0</v>
      </c>
    </row>
    <row r="34" spans="1:41">
      <c r="A34" s="14" t="s">
        <v>354</v>
      </c>
      <c r="B34" s="13" t="s">
        <v>355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 s="14">
        <v>1.5</v>
      </c>
      <c r="AM34" s="14">
        <v>0</v>
      </c>
      <c r="AN34" s="14" t="s">
        <v>347</v>
      </c>
      <c r="AO34" s="14">
        <v>3</v>
      </c>
    </row>
    <row r="35" spans="1:41">
      <c r="A35" s="14" t="s">
        <v>354</v>
      </c>
      <c r="B35" s="13" t="s">
        <v>355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 s="14">
        <v>1.5</v>
      </c>
      <c r="AM35" s="14">
        <v>0</v>
      </c>
      <c r="AN35" s="14" t="s">
        <v>347</v>
      </c>
      <c r="AO35" s="14">
        <v>3</v>
      </c>
    </row>
    <row r="36" spans="1:41">
      <c r="A36" s="14" t="s">
        <v>356</v>
      </c>
      <c r="B36" s="13" t="s">
        <v>357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4">
        <v>0</v>
      </c>
      <c r="AM36" s="14">
        <v>0</v>
      </c>
      <c r="AN36" s="14" t="s">
        <v>347</v>
      </c>
      <c r="AO36" s="14">
        <v>3</v>
      </c>
    </row>
    <row r="38" spans="1:41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</row>
    <row r="39" spans="1:41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</row>
    <row r="40" spans="1:41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</row>
    <row r="41" spans="1:41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</row>
    <row r="47" spans="1:41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</row>
    <row r="48" spans="1:4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</row>
    <row r="49" spans="1:41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</row>
    <row r="50" spans="1:41">
      <c r="B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</row>
    <row r="5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8"/>
      <c r="AM51" s="18"/>
      <c r="AN51" s="18"/>
    </row>
    <row r="52" spans="1:4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8"/>
      <c r="AM52" s="18"/>
      <c r="AN52" s="18"/>
    </row>
    <row r="53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8"/>
      <c r="AM53" s="18"/>
      <c r="AN53" s="18"/>
    </row>
    <row r="54" spans="1:41">
      <c r="A54" s="18"/>
      <c r="B54" s="17"/>
      <c r="C54" s="17" t="s">
        <v>342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8"/>
      <c r="AM54" s="18"/>
      <c r="AN54" s="18"/>
    </row>
    <row r="55" ht="56" spans="1:41">
      <c r="A55" s="19" t="s">
        <v>67</v>
      </c>
      <c r="B55" s="19" t="s">
        <v>39</v>
      </c>
      <c r="C55" t="s">
        <v>358</v>
      </c>
      <c r="D55" s="19" t="s">
        <v>13</v>
      </c>
      <c r="E55" s="19" t="s">
        <v>68</v>
      </c>
      <c r="F55" s="19" t="s">
        <v>235</v>
      </c>
      <c r="G55" s="19" t="s">
        <v>241</v>
      </c>
      <c r="H55" s="19" t="s">
        <v>245</v>
      </c>
      <c r="I55" s="19" t="s">
        <v>247</v>
      </c>
      <c r="J55" s="19" t="s">
        <v>249</v>
      </c>
      <c r="K55" s="19" t="s">
        <v>240</v>
      </c>
      <c r="L55" s="19" t="s">
        <v>244</v>
      </c>
      <c r="M55" s="19" t="s">
        <v>246</v>
      </c>
      <c r="N55" s="19" t="s">
        <v>248</v>
      </c>
      <c r="O55" s="19" t="s">
        <v>250</v>
      </c>
      <c r="P55" s="19" t="s">
        <v>251</v>
      </c>
      <c r="Q55" s="19" t="s">
        <v>252</v>
      </c>
      <c r="R55" s="19" t="s">
        <v>258</v>
      </c>
      <c r="S55" s="19" t="s">
        <v>253</v>
      </c>
      <c r="T55" s="19" t="s">
        <v>254</v>
      </c>
      <c r="U55" s="19" t="s">
        <v>262</v>
      </c>
      <c r="V55" s="19" t="s">
        <v>264</v>
      </c>
      <c r="W55" s="19" t="s">
        <v>255</v>
      </c>
      <c r="X55" s="19" t="s">
        <v>256</v>
      </c>
      <c r="Y55" s="19" t="s">
        <v>257</v>
      </c>
      <c r="Z55" s="19" t="s">
        <v>259</v>
      </c>
      <c r="AA55" s="19" t="s">
        <v>270</v>
      </c>
      <c r="AB55" s="19" t="s">
        <v>272</v>
      </c>
      <c r="AC55" s="19" t="s">
        <v>260</v>
      </c>
      <c r="AD55" s="19" t="s">
        <v>261</v>
      </c>
      <c r="AE55" s="19" t="s">
        <v>273</v>
      </c>
      <c r="AF55" s="19" t="s">
        <v>263</v>
      </c>
      <c r="AG55" s="19" t="s">
        <v>265</v>
      </c>
      <c r="AH55" s="19" t="s">
        <v>266</v>
      </c>
      <c r="AI55" s="19" t="s">
        <v>267</v>
      </c>
      <c r="AJ55" s="19" t="s">
        <v>268</v>
      </c>
      <c r="AK55" s="19" t="s">
        <v>269</v>
      </c>
      <c r="AL55" s="19" t="s">
        <v>271</v>
      </c>
      <c r="AM55" s="19" t="s">
        <v>278</v>
      </c>
      <c r="AN55" s="19" t="s">
        <v>275</v>
      </c>
      <c r="AO55" s="19" t="s">
        <v>359</v>
      </c>
    </row>
    <row r="56" spans="1:41">
      <c r="A56" s="20" t="s">
        <v>360</v>
      </c>
      <c r="B56" s="20" t="s">
        <v>361</v>
      </c>
      <c r="D56" s="20">
        <v>2030</v>
      </c>
      <c r="E56" s="20">
        <v>1</v>
      </c>
      <c r="F56">
        <f>E62/5</f>
        <v>1</v>
      </c>
      <c r="G56">
        <f t="shared" ref="G56:AN56" si="5">F62/5</f>
        <v>6</v>
      </c>
      <c r="H56">
        <f t="shared" si="5"/>
        <v>2</v>
      </c>
      <c r="I56">
        <f t="shared" si="5"/>
        <v>0.6</v>
      </c>
      <c r="J56">
        <f t="shared" si="5"/>
        <v>0.8</v>
      </c>
      <c r="K56">
        <f t="shared" si="5"/>
        <v>1</v>
      </c>
      <c r="L56">
        <f t="shared" si="5"/>
        <v>10</v>
      </c>
      <c r="M56">
        <f t="shared" si="5"/>
        <v>30</v>
      </c>
      <c r="N56">
        <f t="shared" si="5"/>
        <v>0.6</v>
      </c>
      <c r="O56">
        <f t="shared" si="5"/>
        <v>1</v>
      </c>
      <c r="P56">
        <f t="shared" si="5"/>
        <v>3</v>
      </c>
      <c r="Q56">
        <f t="shared" si="5"/>
        <v>5</v>
      </c>
      <c r="R56">
        <f t="shared" si="5"/>
        <v>0.6</v>
      </c>
      <c r="S56">
        <f t="shared" si="5"/>
        <v>1.6</v>
      </c>
      <c r="T56">
        <f t="shared" si="5"/>
        <v>16</v>
      </c>
      <c r="U56">
        <f t="shared" si="5"/>
        <v>0.4</v>
      </c>
      <c r="V56">
        <f t="shared" si="5"/>
        <v>2</v>
      </c>
      <c r="W56">
        <f t="shared" si="5"/>
        <v>3</v>
      </c>
      <c r="X56">
        <f t="shared" si="5"/>
        <v>6</v>
      </c>
      <c r="Y56">
        <f t="shared" si="5"/>
        <v>2</v>
      </c>
      <c r="Z56">
        <f t="shared" si="5"/>
        <v>24</v>
      </c>
      <c r="AA56">
        <f t="shared" si="5"/>
        <v>0.6</v>
      </c>
      <c r="AB56">
        <f t="shared" si="5"/>
        <v>2</v>
      </c>
      <c r="AC56">
        <f t="shared" si="5"/>
        <v>20</v>
      </c>
      <c r="AD56">
        <f t="shared" si="5"/>
        <v>5</v>
      </c>
      <c r="AE56">
        <f t="shared" si="5"/>
        <v>0.6</v>
      </c>
      <c r="AF56">
        <f t="shared" si="5"/>
        <v>2.4</v>
      </c>
      <c r="AG56">
        <f t="shared" si="5"/>
        <v>2.4</v>
      </c>
      <c r="AH56">
        <f t="shared" si="5"/>
        <v>3</v>
      </c>
      <c r="AI56">
        <f t="shared" si="5"/>
        <v>0.4</v>
      </c>
      <c r="AJ56">
        <f t="shared" si="5"/>
        <v>2.4</v>
      </c>
      <c r="AK56">
        <f t="shared" si="5"/>
        <v>3</v>
      </c>
      <c r="AL56">
        <f t="shared" si="5"/>
        <v>1.6</v>
      </c>
      <c r="AM56">
        <f t="shared" si="5"/>
        <v>0.1</v>
      </c>
      <c r="AN56">
        <f t="shared" si="5"/>
        <v>1</v>
      </c>
      <c r="AO56" s="20">
        <v>3</v>
      </c>
    </row>
    <row r="57" spans="1:41">
      <c r="A57" s="20" t="s">
        <v>362</v>
      </c>
      <c r="B57" t="s">
        <v>363</v>
      </c>
      <c r="C57" t="s">
        <v>364</v>
      </c>
      <c r="D57">
        <v>2030</v>
      </c>
      <c r="E57">
        <v>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3</v>
      </c>
    </row>
    <row r="58" spans="1:41">
      <c r="A58" s="20" t="s">
        <v>365</v>
      </c>
      <c r="B58" t="s">
        <v>357</v>
      </c>
      <c r="C58" t="s">
        <v>366</v>
      </c>
      <c r="D58">
        <v>2030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3</v>
      </c>
    </row>
    <row r="59" ht="16" spans="1:41">
      <c r="C59" s="21" t="s">
        <v>367</v>
      </c>
      <c r="D59">
        <v>2030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3</v>
      </c>
    </row>
    <row r="62" spans="1:41">
      <c r="E62" s="20">
        <v>5</v>
      </c>
      <c r="F62" s="20">
        <v>30</v>
      </c>
      <c r="G62" s="20">
        <v>10</v>
      </c>
      <c r="H62" s="20">
        <v>3</v>
      </c>
      <c r="I62" s="20">
        <v>4</v>
      </c>
      <c r="J62" s="20">
        <v>5</v>
      </c>
      <c r="K62" s="20">
        <v>50</v>
      </c>
      <c r="L62" s="20">
        <v>150</v>
      </c>
      <c r="M62" s="20">
        <v>3</v>
      </c>
      <c r="N62" s="20">
        <v>5</v>
      </c>
      <c r="O62" s="20">
        <v>15</v>
      </c>
      <c r="P62" s="20">
        <v>25</v>
      </c>
      <c r="Q62" s="20">
        <v>3</v>
      </c>
      <c r="R62" s="20">
        <v>8</v>
      </c>
      <c r="S62" s="20">
        <v>80</v>
      </c>
      <c r="T62" s="20">
        <v>2</v>
      </c>
      <c r="U62" s="20">
        <v>10</v>
      </c>
      <c r="V62" s="20">
        <v>15</v>
      </c>
      <c r="W62" s="20">
        <v>30</v>
      </c>
      <c r="X62" s="20">
        <v>10</v>
      </c>
      <c r="Y62" s="20">
        <v>120</v>
      </c>
      <c r="Z62" s="20">
        <v>3</v>
      </c>
      <c r="AA62" s="20">
        <v>10</v>
      </c>
      <c r="AB62" s="20">
        <v>100</v>
      </c>
      <c r="AC62" s="20">
        <v>25</v>
      </c>
      <c r="AD62" s="20">
        <v>3</v>
      </c>
      <c r="AE62" s="20">
        <v>12</v>
      </c>
      <c r="AF62" s="20">
        <v>12</v>
      </c>
      <c r="AG62" s="20">
        <v>15</v>
      </c>
      <c r="AH62" s="20">
        <v>2</v>
      </c>
      <c r="AI62" s="20">
        <v>12</v>
      </c>
      <c r="AJ62" s="20">
        <v>15</v>
      </c>
      <c r="AK62" s="20">
        <v>8</v>
      </c>
      <c r="AL62" s="20">
        <v>0.5</v>
      </c>
      <c r="AM62" s="20">
        <v>5</v>
      </c>
    </row>
  </sheetData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368</v>
      </c>
      <c r="J1" s="2"/>
    </row>
    <row r="3" spans="2:13">
      <c r="D3" t="s">
        <v>369</v>
      </c>
      <c r="K3" s="1" t="s">
        <v>65</v>
      </c>
    </row>
    <row r="4" spans="2:13">
      <c r="B4" s="1" t="s">
        <v>44</v>
      </c>
      <c r="C4" s="1" t="s">
        <v>325</v>
      </c>
      <c r="D4" s="1" t="s">
        <v>46</v>
      </c>
      <c r="E4" s="1" t="s">
        <v>370</v>
      </c>
      <c r="F4" s="1" t="s">
        <v>371</v>
      </c>
      <c r="G4" s="1">
        <v>2030</v>
      </c>
      <c r="J4" s="1" t="s">
        <v>44</v>
      </c>
      <c r="K4" s="1" t="s">
        <v>46</v>
      </c>
      <c r="L4" s="1" t="s">
        <v>324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372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372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372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372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372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372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372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372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372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372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372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372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372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372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372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372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372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372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372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372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372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372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372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372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372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372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372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372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372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372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372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372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372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372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372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372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372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372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372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372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372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372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372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372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372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372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372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372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372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372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372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372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372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372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372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372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372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372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372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372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372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372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372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372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372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372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372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372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372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372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372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372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372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372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372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372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372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372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372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372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372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372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372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372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372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372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372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372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372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372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372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372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372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372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372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372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372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372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372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372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372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372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372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372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372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372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372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372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372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372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372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372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372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372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372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372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372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372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372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372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372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372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372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372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372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372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372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372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372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372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372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372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372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372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372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372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372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372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372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372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372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372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372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372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372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372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372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372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372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372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372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372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372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372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372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372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372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372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372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372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372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372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372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372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372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372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372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372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373</v>
      </c>
      <c r="E3" t="s">
        <v>374</v>
      </c>
      <c r="Q3" s="5" t="s">
        <v>375</v>
      </c>
    </row>
    <row r="4" spans="1:27">
      <c r="A4" s="6" t="s">
        <v>376</v>
      </c>
      <c r="B4" s="6" t="s">
        <v>377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378</v>
      </c>
      <c r="S4" t="s">
        <v>4</v>
      </c>
      <c r="T4" t="s">
        <v>379</v>
      </c>
      <c r="U4" t="s">
        <v>380</v>
      </c>
      <c r="V4" t="s">
        <v>375</v>
      </c>
      <c r="Y4" s="6" t="s">
        <v>381</v>
      </c>
      <c r="Z4" s="6" t="s">
        <v>382</v>
      </c>
    </row>
    <row r="5" spans="1:27">
      <c r="A5" s="6" t="s">
        <v>70</v>
      </c>
      <c r="B5" s="6" t="s">
        <v>383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384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385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384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386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384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387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384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388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384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389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384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390</v>
      </c>
      <c r="B11" s="6" t="s">
        <v>391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384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245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384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247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384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392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384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393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384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394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384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395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384</v>
      </c>
      <c r="S17">
        <v>2032</v>
      </c>
      <c r="T17" s="8">
        <v>0.637</v>
      </c>
      <c r="U17" s="8">
        <v>0.639</v>
      </c>
      <c r="V17" s="8">
        <v>0.638</v>
      </c>
      <c r="Y17" t="s">
        <v>396</v>
      </c>
    </row>
    <row r="18" spans="1:26">
      <c r="A18" s="6" t="s">
        <v>87</v>
      </c>
      <c r="B18" s="6" t="s">
        <v>397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384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398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384</v>
      </c>
      <c r="S19">
        <v>2034</v>
      </c>
      <c r="T19" s="8">
        <v>0.64</v>
      </c>
      <c r="U19" s="8">
        <v>0.643</v>
      </c>
      <c r="V19" s="8">
        <v>0.64</v>
      </c>
      <c r="Y19" t="s">
        <v>399</v>
      </c>
      <c r="Z19">
        <v>0</v>
      </c>
    </row>
    <row r="20" spans="1:26">
      <c r="A20" s="6" t="s">
        <v>81</v>
      </c>
      <c r="B20" s="6" t="s">
        <v>400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384</v>
      </c>
      <c r="S20">
        <v>2035</v>
      </c>
      <c r="T20" s="8">
        <v>0.641</v>
      </c>
      <c r="U20" s="8">
        <v>0.645</v>
      </c>
      <c r="V20" s="8">
        <v>0.642</v>
      </c>
      <c r="Y20" t="s">
        <v>401</v>
      </c>
      <c r="Z20" s="5">
        <f>Z19+25</f>
        <v>25</v>
      </c>
    </row>
    <row r="21" spans="1:26">
      <c r="A21" s="6" t="s">
        <v>402</v>
      </c>
      <c r="B21" s="6" t="s">
        <v>403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384</v>
      </c>
      <c r="S21">
        <v>2036</v>
      </c>
      <c r="T21" s="8">
        <v>0.642</v>
      </c>
      <c r="U21" s="8">
        <v>0.646</v>
      </c>
      <c r="V21" s="8">
        <v>0.642</v>
      </c>
      <c r="Y21" t="s">
        <v>404</v>
      </c>
      <c r="Z21" s="5">
        <f t="shared" ref="Z21:Z28" si="6">Z20+25</f>
        <v>50</v>
      </c>
    </row>
    <row r="22" spans="1:26">
      <c r="A22" s="6" t="s">
        <v>405</v>
      </c>
      <c r="B22" s="6" t="s">
        <v>406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384</v>
      </c>
      <c r="S22">
        <v>2037</v>
      </c>
      <c r="T22" s="8">
        <v>0.643</v>
      </c>
      <c r="U22" s="8">
        <v>0.646</v>
      </c>
      <c r="V22" s="8">
        <v>0.643</v>
      </c>
      <c r="Y22" t="s">
        <v>407</v>
      </c>
      <c r="Z22" s="5">
        <f t="shared" si="6"/>
        <v>75</v>
      </c>
    </row>
    <row r="23" spans="1:26">
      <c r="A23" s="6" t="s">
        <v>91</v>
      </c>
      <c r="B23" s="6" t="s">
        <v>408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384</v>
      </c>
      <c r="S23">
        <v>2038</v>
      </c>
      <c r="T23" s="8">
        <v>0.644</v>
      </c>
      <c r="U23" s="8">
        <v>0.647</v>
      </c>
      <c r="V23" s="8">
        <v>0.643</v>
      </c>
      <c r="Y23" t="s">
        <v>409</v>
      </c>
      <c r="Z23" s="5">
        <f t="shared" si="6"/>
        <v>100</v>
      </c>
    </row>
    <row r="24" spans="1:26">
      <c r="A24" s="6" t="s">
        <v>93</v>
      </c>
      <c r="B24" s="6" t="s">
        <v>410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384</v>
      </c>
      <c r="S24">
        <v>2039</v>
      </c>
      <c r="T24" s="8">
        <v>0.645</v>
      </c>
      <c r="U24" s="8">
        <v>0.647</v>
      </c>
      <c r="V24" s="8">
        <v>0.643</v>
      </c>
      <c r="Y24" t="s">
        <v>411</v>
      </c>
      <c r="Z24" s="5">
        <f t="shared" si="6"/>
        <v>125</v>
      </c>
    </row>
    <row r="25" spans="1:26">
      <c r="A25" s="6" t="s">
        <v>412</v>
      </c>
      <c r="B25" s="6" t="s">
        <v>413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384</v>
      </c>
      <c r="S25">
        <v>2040</v>
      </c>
      <c r="T25" s="8">
        <v>0.645</v>
      </c>
      <c r="U25" s="8">
        <v>0.647</v>
      </c>
      <c r="V25" s="8">
        <v>0.643</v>
      </c>
      <c r="Y25" t="s">
        <v>414</v>
      </c>
      <c r="Z25" s="5">
        <f t="shared" si="6"/>
        <v>150</v>
      </c>
    </row>
    <row r="26" spans="1:26">
      <c r="A26" s="6" t="s">
        <v>95</v>
      </c>
      <c r="B26" s="6" t="s">
        <v>415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384</v>
      </c>
      <c r="S26">
        <v>2041</v>
      </c>
      <c r="T26" s="8">
        <v>0.645</v>
      </c>
      <c r="U26" s="8">
        <v>0.647</v>
      </c>
      <c r="V26" s="8">
        <v>0.642</v>
      </c>
      <c r="Y26" t="s">
        <v>416</v>
      </c>
      <c r="Z26" s="5">
        <f t="shared" si="6"/>
        <v>175</v>
      </c>
    </row>
    <row r="27" spans="1:26">
      <c r="A27" s="6" t="s">
        <v>83</v>
      </c>
      <c r="B27" s="6" t="s">
        <v>244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384</v>
      </c>
      <c r="S27">
        <v>2042</v>
      </c>
      <c r="T27" s="8">
        <v>0.644</v>
      </c>
      <c r="U27" s="8">
        <v>0.647</v>
      </c>
      <c r="V27" s="8">
        <v>0.641</v>
      </c>
      <c r="Y27" t="s">
        <v>417</v>
      </c>
      <c r="Z27" s="5">
        <f t="shared" si="6"/>
        <v>200</v>
      </c>
    </row>
    <row r="28" spans="1:26">
      <c r="A28" s="6" t="s">
        <v>418</v>
      </c>
      <c r="B28" s="6" t="s">
        <v>419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384</v>
      </c>
      <c r="S28">
        <v>2043</v>
      </c>
      <c r="T28" s="8">
        <v>0.644</v>
      </c>
      <c r="U28" s="8">
        <v>0.647</v>
      </c>
      <c r="V28" s="8">
        <v>0.64</v>
      </c>
      <c r="Y28" t="s">
        <v>420</v>
      </c>
      <c r="Z28" s="5">
        <f t="shared" si="6"/>
        <v>225</v>
      </c>
    </row>
    <row r="29" spans="1:26">
      <c r="A29" s="6" t="s">
        <v>421</v>
      </c>
      <c r="B29" s="6" t="s">
        <v>422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384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423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384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424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384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425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384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267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384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426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384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246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384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427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384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428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384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429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384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430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384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431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384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432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384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433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384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434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384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435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384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252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384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436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384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437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384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438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384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439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384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440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384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441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384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442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384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443</v>
      </c>
      <c r="B53" s="6" t="s">
        <v>444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384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445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384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446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384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447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384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448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384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251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384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449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384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450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384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451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384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452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384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453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384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454</v>
      </c>
      <c r="B64" s="6" t="s">
        <v>455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384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456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384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457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384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458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384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459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384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460</v>
      </c>
      <c r="B69" s="6" t="s">
        <v>461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384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462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384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463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384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464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384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465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384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466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384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467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384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254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384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262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384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468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384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469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384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470</v>
      </c>
      <c r="B80" s="6" t="s">
        <v>278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384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471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384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472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384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473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384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474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384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255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384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475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476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477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478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479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480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481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482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483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484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485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486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487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488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489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490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491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492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493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494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495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496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497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498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499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500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501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502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503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504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505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506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507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270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508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509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510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511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512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513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514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272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515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516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517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518</v>
      </c>
      <c r="B131" s="6" t="s">
        <v>519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520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521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261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522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523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524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525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526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527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528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529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530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531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532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533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534</v>
      </c>
      <c r="B147" s="6" t="s">
        <v>535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536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537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538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539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540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541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542</v>
      </c>
      <c r="B154" s="6" t="s">
        <v>543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544</v>
      </c>
      <c r="B155" s="6" t="s">
        <v>545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546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547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268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548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549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550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271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551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552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553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554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555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556</v>
      </c>
      <c r="B168" s="6" t="s">
        <v>557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558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559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560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561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562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562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562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562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562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562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562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562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562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562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562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562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562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562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562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562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562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562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562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562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562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562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562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562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562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562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562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562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562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562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562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562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562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562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562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562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562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562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562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562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562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562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562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562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562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562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562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562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562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562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562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562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562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562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562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562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562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562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562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562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562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562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562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562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562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562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562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562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562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562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562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562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562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562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562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562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562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562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562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562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562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390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390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390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390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390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390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390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390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390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390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390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390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390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390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390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390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390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390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390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390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390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390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390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390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390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390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390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390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390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390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390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390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390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390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390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390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390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390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390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390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390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390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390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390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390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390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390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390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390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390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390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390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390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390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390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390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390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390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390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390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390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390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390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390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390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390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390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390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390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390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390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390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390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390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390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390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390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390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390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390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390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402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402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402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402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402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402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402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402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402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402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402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402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402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402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402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402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402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402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402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402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402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402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402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402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402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402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402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402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402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402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402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402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402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402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402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402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402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402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402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402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402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402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402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402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402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402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402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402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402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402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402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402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402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402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402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402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402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402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402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402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402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402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402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402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402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402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402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402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402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402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402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402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402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402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402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402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402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402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402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402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402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405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405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405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405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405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405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405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405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405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405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405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405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405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405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405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405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405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405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405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405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405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405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405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405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405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405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405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405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405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405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405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405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405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405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405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405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405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405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405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405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405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405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405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405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405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405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405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405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405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405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405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405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405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405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405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405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405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405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405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405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405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405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405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405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405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405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405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405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405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405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405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405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405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405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405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405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405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405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405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405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405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412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412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412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412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412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412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412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412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412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412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412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412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412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412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412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412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412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412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412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412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412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412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412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412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412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412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412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412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412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412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412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412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412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412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412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412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412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412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412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412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412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412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412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412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412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412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412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412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412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412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412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412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412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412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412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412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412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412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412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412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412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412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412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412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412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412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412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412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412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412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412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412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412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412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412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412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412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412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412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412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412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563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563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563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563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563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563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563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563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563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563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563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563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563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563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563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563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563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563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563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563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563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563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563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563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563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563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563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563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563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563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563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563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563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563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563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563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563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563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563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563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563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563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563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563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563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563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563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563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563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563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563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563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563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563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563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563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563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563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563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563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563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563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563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563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563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563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563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563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563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563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563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563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563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563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563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563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563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563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563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563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563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564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564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564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564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564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564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564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564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564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564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564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564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564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564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564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564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564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564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564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564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564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564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564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564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564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564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564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564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564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564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564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564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564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564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564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564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564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564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564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564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564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564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564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564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564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564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564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564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564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564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564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564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564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564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564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564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564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564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564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564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564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564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564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564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564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564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564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564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564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564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564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564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564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564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564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564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564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564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564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564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564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418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418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418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418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418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418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418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418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418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418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418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418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418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418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418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418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418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418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418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418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418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418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418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418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418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418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418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418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418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418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418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418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418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418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418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418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418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418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418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418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418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418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418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418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418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418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418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418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418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418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418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418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418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418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418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418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418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418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418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418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418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418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418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418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418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418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418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418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418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418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418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418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418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418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418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418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418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418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418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418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418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421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421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421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421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421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421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421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421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421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421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421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421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421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421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421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421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421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421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421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421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421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421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421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421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421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421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421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421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421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421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421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421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421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421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421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421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421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421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421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421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421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421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421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421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421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421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421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421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421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421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421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421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421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421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421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421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421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421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421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421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421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421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421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421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421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421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421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421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421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421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421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421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421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421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421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421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421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421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421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421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421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565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565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565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565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565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565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565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565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565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565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565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565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565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565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565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565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565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565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565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565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565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565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565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565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565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565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565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565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565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565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565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565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565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565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565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565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565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565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565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565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565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565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565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565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565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565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565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565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565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565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565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565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565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565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565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565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565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565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565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565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565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565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565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565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565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565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565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565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565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565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565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565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565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565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565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565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565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565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565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565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565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566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566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566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566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566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566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566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566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566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566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566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566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566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566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566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566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566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566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566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566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566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566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566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566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566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566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566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566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566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566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566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566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566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566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566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566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566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566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566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566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566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566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566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566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566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566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566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566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566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566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566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566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566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566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566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566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566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566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566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566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566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566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566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566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566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566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566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566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566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566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566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566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566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566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566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566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566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566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566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566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566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567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567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567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567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567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567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567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567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567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567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567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567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567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567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567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567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567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567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567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567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567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567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567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567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567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567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567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567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567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567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567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567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567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567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567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567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567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567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567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567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567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567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567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567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567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567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567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567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567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567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567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567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567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567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567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567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567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567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567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567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567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567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567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567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567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567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567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567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567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567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567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567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567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567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567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567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567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567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567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567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567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568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568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568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568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568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568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568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568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568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568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568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568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568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568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568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568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568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568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568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568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568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568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568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568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568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568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568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568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568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568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568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568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568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568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568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568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568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568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568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568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568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568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568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568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568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568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568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568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568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568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568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568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568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568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568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568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568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568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568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568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568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568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568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568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568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568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568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568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568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568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568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568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568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568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568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568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568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568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568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568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568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569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569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569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569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569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569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569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569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569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569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569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569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569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569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569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569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569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569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569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569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569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569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569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569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569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569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569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569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569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569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569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569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569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569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569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569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569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569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569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569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569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569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569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569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569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569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569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569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569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569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569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569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569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569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569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569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569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569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569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569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569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569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569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569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569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569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569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569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569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569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569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569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569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569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569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569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569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569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569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569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569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570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570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570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570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570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570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570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570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570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570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570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570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570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570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570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570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570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570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570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570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570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570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570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570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570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570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570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570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570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570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570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570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570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570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570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570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570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570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570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570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570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570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570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570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570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570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570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570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570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570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570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570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570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570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570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570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570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570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570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570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570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570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570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570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570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570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570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570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570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570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570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570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570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570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570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570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570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570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570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570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570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571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571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571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571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571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571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571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571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571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571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571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571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571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571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571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571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571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571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571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571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571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571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571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571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571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571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571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571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571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571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571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571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571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571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571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571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571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571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571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571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571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571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571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571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571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571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571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571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571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571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571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571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571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571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571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571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571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571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571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571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571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571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571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571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571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571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571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571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571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571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571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571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571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571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571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571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571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571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571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571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571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572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572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572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572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572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572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572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572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572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572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572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572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572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572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572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572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572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572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572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572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572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572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572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572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572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572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572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572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572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572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572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572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572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572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572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572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572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572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572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572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572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572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572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572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572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572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572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572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572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572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572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572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572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572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572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572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572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572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572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572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572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572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572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572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572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572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572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572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572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572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572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572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572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572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572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572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572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572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572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572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572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573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573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573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573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573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573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573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573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573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573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573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573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573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573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573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573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573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573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573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573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573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573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573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573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573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573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573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573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573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573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573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573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573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573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573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573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573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573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573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573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573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573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573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573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573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573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573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573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573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573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573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573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573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573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573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573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573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573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573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573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573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573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573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573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573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573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573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573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573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573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573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573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573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573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573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573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573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573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573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573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573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454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454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454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454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454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454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454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454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454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454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454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454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454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454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454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454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454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454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454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454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454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454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454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454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454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454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454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454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454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454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454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454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454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454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454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454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454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454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454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454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454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454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454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454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454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454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454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454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454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454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454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454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454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454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454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454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454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454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454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454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454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454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454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454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454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454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454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454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454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454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454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454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454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454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454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454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454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454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454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454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454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574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574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574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574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574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574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574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574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574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574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574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574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574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574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574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574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574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574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574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574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574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574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574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574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574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574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574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574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574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574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574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574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574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574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574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574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574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574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574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574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574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574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574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574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574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574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574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574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574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574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574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574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574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574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574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574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574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574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574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574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574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574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574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574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574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574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574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574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574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574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574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574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574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574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574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574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574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574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574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574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574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460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460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460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460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460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460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460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460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460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460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460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460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460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460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460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460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460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460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460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460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460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460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460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460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460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460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460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460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460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460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460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460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460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460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460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460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460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460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460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460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460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460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460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460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460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460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460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460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460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460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460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460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460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460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460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460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460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460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460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460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460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460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460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460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460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460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460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460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460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460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460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460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460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460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460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460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460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460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460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460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460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470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470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470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470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470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470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470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470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470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470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470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470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470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470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470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470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470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470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470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470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470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470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470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470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470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470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470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470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470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470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470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470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470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470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470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470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470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470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470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470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470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470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470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470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470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470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470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470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470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470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470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470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470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470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470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470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470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470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470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470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470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470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470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470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470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470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470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470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470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470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470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470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470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470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470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470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470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470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470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470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470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575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575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575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575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575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575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575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575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575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575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575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575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575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575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575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575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575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575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575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575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575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575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575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575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575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575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575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575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575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575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575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575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575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575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575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575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575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575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575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575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575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575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575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575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575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575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575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575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575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575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575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575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575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575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575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575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575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575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575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575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575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575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575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575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575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575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575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575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575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575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575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575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575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575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575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575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575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575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575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575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575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576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576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576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576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576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576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576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576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576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576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576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576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576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576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576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576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576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576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576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576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576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576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576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576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576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576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576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576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576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576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576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576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576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576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576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576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576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576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576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576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576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576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576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576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576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576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576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576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576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576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576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576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576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576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576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576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576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576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576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576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576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576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576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576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576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576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576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576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576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576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576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576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576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576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576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576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576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576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576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576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576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577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577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577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577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577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577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577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577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577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577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577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577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577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577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577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577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577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577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577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577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577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577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577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577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577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577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577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577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577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577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577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577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577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577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577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577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577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577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577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577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577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577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577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577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577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577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577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577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577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577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577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577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577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577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577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577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577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577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577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577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577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577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577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577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577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577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577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577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577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577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577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577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577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577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577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577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577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577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577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577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577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578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578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578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578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578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578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578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578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578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578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578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578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578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578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578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578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578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578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578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578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578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578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578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578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578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578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578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578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578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578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578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578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578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578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578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578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578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578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578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578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578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578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578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578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578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578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578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578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578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578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578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578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578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578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578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578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578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578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578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578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578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578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578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578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578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578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578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578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578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578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578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578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578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578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578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578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578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578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578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578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578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579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579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579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579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579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579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579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579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579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579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579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579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579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579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579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579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579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579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579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579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579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579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579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579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579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579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579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579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579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579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579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579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579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579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579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579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579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579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579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579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579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579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579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579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579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579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579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579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579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579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579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579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579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579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579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579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579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579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579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579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579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579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579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579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579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579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579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579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579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579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579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579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579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579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579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579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579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579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579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579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579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580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580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580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580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580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580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580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580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580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580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580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580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580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580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580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580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580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580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580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580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580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580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580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580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580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580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580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580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580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580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580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580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580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580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580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580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580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580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580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580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580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580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580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580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580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580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580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580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580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580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580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580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580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580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580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580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580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580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580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580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580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580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580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580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580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580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580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580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580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580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580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580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580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580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580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580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580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580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580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580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580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581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581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581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581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581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581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581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581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581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581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581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581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581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581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581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581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581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581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581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581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581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581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581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581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581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581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581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581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581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581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581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581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581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581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581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581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581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581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581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581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581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581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581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581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581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581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581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581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581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581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581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581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581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581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581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581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581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581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581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581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581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581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581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581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581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581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581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581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581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581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581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581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581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581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581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581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581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581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581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581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581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582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582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582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582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582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582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582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582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582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582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582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582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582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582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582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582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582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582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582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582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582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582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582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582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582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582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582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582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582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582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582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582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582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582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582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582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582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582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582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582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582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582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582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582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582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582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582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582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582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582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582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582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582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582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582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582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582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582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582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582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582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582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582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582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582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582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582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582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582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582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582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582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582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582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582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582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582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582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582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582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582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583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583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583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583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583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583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583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583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583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583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583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583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583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583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583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583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583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583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583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583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583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583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583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583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583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583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583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583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583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583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583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583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583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583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583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583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583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583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583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583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583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583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583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583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583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583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583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583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583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583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583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583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583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583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583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583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583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583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583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583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583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583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583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583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583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583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583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583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583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583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583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583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583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583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583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583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583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583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583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583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583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584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584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584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584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584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584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584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584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584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584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584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584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584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584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584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584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584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584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584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584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584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584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584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584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584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584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584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584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584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584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584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584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584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584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584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584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584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584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584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584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584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584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584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584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584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584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584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584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584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584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584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584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584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584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584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584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584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584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584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584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584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584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584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584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584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584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584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584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584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584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584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584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584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584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584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584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584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584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584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584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584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585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585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585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585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585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585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585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585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585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585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585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585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585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585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585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585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585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585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585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585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585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585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585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585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585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585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585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585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585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585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585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585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585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585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585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585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585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585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585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585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585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585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585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585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585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585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585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585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585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585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585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585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585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585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585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585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585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585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585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585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585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585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585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585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585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585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585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585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585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585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585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585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585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585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585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585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585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585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585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585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585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586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586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586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586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586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586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586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586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586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586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586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586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586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586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586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586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586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586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586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586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586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586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586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586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586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586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586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586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586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586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586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586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586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586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586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586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586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586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586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586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586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586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586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586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586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586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586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586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586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586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586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586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586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586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586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586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586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586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586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586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586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586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586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586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586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586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586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586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586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586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586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586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586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586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586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586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586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586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586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586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586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587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587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587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587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587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587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587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587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587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587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587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587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587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587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587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587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587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587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587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587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587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587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587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587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587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587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587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587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587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587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587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587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587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587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587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587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587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587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587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587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587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587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587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587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587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587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587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587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587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587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587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587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587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587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587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587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587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587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587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587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587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587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587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587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587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587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587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587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587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587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587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587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587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587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587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587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587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587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587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587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587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588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588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588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588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588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588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588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588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588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588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588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588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588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588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588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588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588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588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588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588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588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588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588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588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588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588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588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588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588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588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588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588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588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588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588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588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588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588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588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588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588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588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588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588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588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588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588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588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588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588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588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588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588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588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588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588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588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588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588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588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588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588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588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588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588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588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588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588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588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588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588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588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588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588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588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588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588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588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588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588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588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534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534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534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534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534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534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534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534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534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534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534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534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534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534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534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534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534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534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534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534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534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534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534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534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534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534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534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534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534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534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534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534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534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534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534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534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534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534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534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534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534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534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534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534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534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534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534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534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534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534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534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534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534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534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534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534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534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534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534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534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534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534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534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534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534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534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534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534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534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534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534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534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534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534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534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534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534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534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534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534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534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589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589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589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589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589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589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589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589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589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589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589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589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589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589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589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589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589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589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589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589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589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589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589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589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589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589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589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589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589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589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589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589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589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589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589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589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589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589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589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589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589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589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589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589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589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589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589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589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589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589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589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589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589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589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589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589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589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589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589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589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589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589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589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589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589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589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589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589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589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589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589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589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589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589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589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589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589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589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589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589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589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590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590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590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590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590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590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590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590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590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590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590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590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590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590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590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590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590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590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590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590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590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590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590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590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590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590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590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590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590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590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590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590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590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590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590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590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590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590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590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590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590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590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590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590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590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590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590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590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590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590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590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590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590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590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590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590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590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590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590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590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590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590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590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590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590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590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590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590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590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590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590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590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590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590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590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590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590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590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590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590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590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544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544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544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544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544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544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544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544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544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544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544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544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544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544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544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544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544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544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544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544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544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544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544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544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544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544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544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544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544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544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544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544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544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544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544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544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544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544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544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544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544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544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544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544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544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544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544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544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544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544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544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544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544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544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544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544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544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544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544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544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544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544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544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544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544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544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544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544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544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544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544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544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544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544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544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544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544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544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544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544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544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591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591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591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591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591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591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591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591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591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591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591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591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591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591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591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591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591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591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591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591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591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591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591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591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591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591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591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591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591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591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591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591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591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591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591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591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591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591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591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591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591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591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591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591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591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591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591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591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591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591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591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591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591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591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591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591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591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591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591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591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591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591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591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591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591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591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591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591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591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591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591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591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591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591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591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591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591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591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591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591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591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592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592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592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592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592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592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592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592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592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592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592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592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592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592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592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592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592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592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592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592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592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592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592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592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592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592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592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592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592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592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592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592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592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592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592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592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592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592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592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592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592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592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592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592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592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592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592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592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592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592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592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592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592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592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592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592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592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592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592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592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592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592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592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592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592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592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592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592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592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592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592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592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592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592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592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592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592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592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592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592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592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593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593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593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593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593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593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593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593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593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593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593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593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593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593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593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593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593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593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593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593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593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593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593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593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593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593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593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593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593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593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593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593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593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593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593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593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593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593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593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593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593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593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593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593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593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593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593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593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593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593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593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593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593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593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593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593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593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593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593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593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593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593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593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593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593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593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593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593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593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593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593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593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593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593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593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593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593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593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593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593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593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556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556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556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556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556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556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556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556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556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556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556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556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556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556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556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556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556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556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556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556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556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556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556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556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556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556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556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556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556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556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556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556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556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556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556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556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556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556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556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556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556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556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556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556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556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556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556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556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556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556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556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556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556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556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556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556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556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556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556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556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556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556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556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556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556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556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556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556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556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556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556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556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556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556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556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556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556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556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556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556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556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594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594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594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594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594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594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594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594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594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594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594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594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594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594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594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594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594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594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594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594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594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594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594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594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594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594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594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594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594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594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594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594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594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594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594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594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594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594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594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594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594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594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594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594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594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594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594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594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594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594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594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594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594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594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594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594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594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594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594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594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594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594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594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594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594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594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594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594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594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594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594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594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594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594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594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594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594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594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594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594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594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368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595</v>
      </c>
      <c r="I4" t="s">
        <v>324</v>
      </c>
      <c r="J4" t="s">
        <v>596</v>
      </c>
      <c r="K4" t="s">
        <v>371</v>
      </c>
    </row>
    <row r="5" spans="1:11">
      <c r="C5" t="str">
        <f>"UCS_global trade growth - "&amp;LEFT(E5,3)</f>
        <v>UCS_global trade growth - OIL</v>
      </c>
      <c r="D5" t="s">
        <v>597</v>
      </c>
      <c r="E5" t="s">
        <v>598</v>
      </c>
      <c r="F5" t="str">
        <f>E5</f>
        <v>OILCRD</v>
      </c>
      <c r="G5" t="s">
        <v>599</v>
      </c>
      <c r="H5" t="s">
        <v>600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597</v>
      </c>
      <c r="E6" t="s">
        <v>601</v>
      </c>
      <c r="F6" t="str">
        <f>E6</f>
        <v>GASNGA,GASLNG</v>
      </c>
      <c r="G6" t="s">
        <v>599</v>
      </c>
      <c r="H6" t="s">
        <v>600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597</v>
      </c>
      <c r="E7" t="s">
        <v>602</v>
      </c>
      <c r="F7" t="str">
        <f>E7</f>
        <v>COAHCO,COACOK</v>
      </c>
      <c r="G7" t="s">
        <v>599</v>
      </c>
      <c r="H7" t="s">
        <v>600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2026-08-24T17:07:35Z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