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400" tabRatio="600" firstSheet="0" activeTab="0" autoFilterDateGrouping="1"/>
  </bookViews>
  <sheets>
    <sheet xmlns:r="http://schemas.openxmlformats.org/officeDocument/2006/relationships" name="Stealthwatch" sheetId="1" state="visible" r:id="rId1"/>
    <sheet xmlns:r="http://schemas.openxmlformats.org/officeDocument/2006/relationships" name="ISE" sheetId="2" state="visible" r:id="rId2"/>
    <sheet xmlns:r="http://schemas.openxmlformats.org/officeDocument/2006/relationships" name="Firepower" sheetId="3" state="visible" r:id="rId3"/>
    <sheet xmlns:r="http://schemas.openxmlformats.org/officeDocument/2006/relationships" name="Sheet1" sheetId="4" state="visible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i val="1"/>
      <color rgb="FF000000"/>
      <sz val="12"/>
      <scheme val="minor"/>
    </font>
    <font>
      <name val="Calibri"/>
      <family val="2"/>
      <color rgb="FFFF0000"/>
      <sz val="16"/>
      <scheme val="minor"/>
    </font>
    <font>
      <name val="Calibri"/>
      <family val="2"/>
      <i val="1"/>
      <color theme="0" tint="-0.3499862666707358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rgb="FFFFFFFF"/>
      <sz val="12"/>
      <scheme val="minor"/>
    </font>
    <font>
      <name val="Calibri"/>
      <family val="2"/>
      <i val="1"/>
      <color theme="9"/>
      <sz val="12"/>
      <scheme val="minor"/>
    </font>
    <font>
      <name val="Calibri"/>
      <family val="2"/>
      <b val="1"/>
      <color theme="1"/>
      <sz val="12"/>
      <u val="single"/>
      <scheme val="minor"/>
    </font>
  </fonts>
  <fills count="22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"/>
        <bgColor rgb="FFE4DFEC"/>
      </patternFill>
    </fill>
    <fill>
      <patternFill patternType="solid">
        <fgColor theme="3" tint="0.5999938962981048"/>
        <bgColor rgb="FF8064A2"/>
      </patternFill>
    </fill>
    <fill>
      <patternFill patternType="solid">
        <fgColor theme="3" tint="0.3999755851924192"/>
        <bgColor rgb="FF8064A2"/>
      </patternFill>
    </fill>
    <fill>
      <patternFill patternType="solid">
        <fgColor rgb="FFD6DCE4"/>
        <bgColor rgb="FFE4DFEC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5B9BD5"/>
      </right>
      <top style="thin">
        <color rgb="FFB1A0C7"/>
      </top>
      <bottom/>
      <diagonal/>
    </border>
    <border>
      <left style="medium">
        <color rgb="FF000000"/>
      </left>
      <right style="medium">
        <color rgb="FF000000"/>
      </right>
      <top style="thin">
        <color rgb="FFB1A0C7"/>
      </top>
      <bottom style="thin">
        <color rgb="FFB1A0C7"/>
      </bottom>
      <diagonal/>
    </border>
    <border>
      <left style="medium">
        <color rgb="FF000000"/>
      </left>
      <right style="medium">
        <color rgb="FF000000"/>
      </right>
      <top/>
      <bottom style="thin">
        <color rgb="FFB1A0C7"/>
      </bottom>
      <diagonal/>
    </border>
    <border>
      <left/>
      <right style="medium">
        <color theme="1"/>
      </right>
      <top style="thin">
        <color rgb="FFB1A0C7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theme="1"/>
      </right>
      <top style="thin">
        <color rgb="FFB1A0C7"/>
      </top>
      <bottom style="thin">
        <color rgb="FFB1A0C7"/>
      </bottom>
      <diagonal/>
    </border>
  </borders>
  <cellStyleXfs count="5">
    <xf numFmtId="0" fontId="5" fillId="0" borderId="0"/>
    <xf numFmtId="0" fontId="5" fillId="0" borderId="0"/>
    <xf numFmtId="164" fontId="5" fillId="0" borderId="0"/>
    <xf numFmtId="9" fontId="5" fillId="0" borderId="0"/>
    <xf numFmtId="0" fontId="1" fillId="0" borderId="0"/>
  </cellStyleXfs>
  <cellXfs count="137">
    <xf numFmtId="0" fontId="0" fillId="0" borderId="0" pivotButton="0" quotePrefix="0" xfId="0"/>
    <xf numFmtId="0" fontId="7" fillId="9" borderId="12" pivotButton="0" quotePrefix="0" xfId="0"/>
    <xf numFmtId="0" fontId="11" fillId="15" borderId="12" pivotButton="0" quotePrefix="0" xfId="0"/>
    <xf numFmtId="0" fontId="7" fillId="9" borderId="24" pivotButton="0" quotePrefix="0" xfId="0"/>
    <xf numFmtId="0" fontId="5" fillId="0" borderId="0" pivotButton="0" quotePrefix="0" xfId="1"/>
    <xf numFmtId="0" fontId="4" fillId="2" borderId="3" pivotButton="0" quotePrefix="0" xfId="1"/>
    <xf numFmtId="0" fontId="5" fillId="0" borderId="4" pivotButton="0" quotePrefix="0" xfId="1"/>
    <xf numFmtId="0" fontId="5" fillId="0" borderId="4" applyAlignment="1" pivotButton="0" quotePrefix="0" xfId="1">
      <alignment horizontal="left"/>
    </xf>
    <xf numFmtId="0" fontId="4" fillId="2" borderId="5" pivotButton="0" quotePrefix="0" xfId="1"/>
    <xf numFmtId="0" fontId="8" fillId="0" borderId="0" pivotButton="0" quotePrefix="0" xfId="1"/>
    <xf numFmtId="0" fontId="9" fillId="5" borderId="7" applyAlignment="1" pivotButton="0" quotePrefix="0" xfId="1">
      <alignment horizontal="center"/>
    </xf>
    <xf numFmtId="0" fontId="3" fillId="0" borderId="0" pivotButton="0" quotePrefix="0" xfId="1"/>
    <xf numFmtId="0" fontId="6" fillId="3" borderId="8" pivotButton="0" quotePrefix="0" xfId="1"/>
    <xf numFmtId="0" fontId="6" fillId="4" borderId="10" applyAlignment="1" pivotButton="0" quotePrefix="0" xfId="1">
      <alignment horizontal="center" wrapText="1"/>
    </xf>
    <xf numFmtId="0" fontId="2" fillId="7" borderId="11" pivotButton="0" quotePrefix="0" xfId="1"/>
    <xf numFmtId="0" fontId="6" fillId="3" borderId="25" applyAlignment="1" pivotButton="0" quotePrefix="0" xfId="1">
      <alignment wrapText="1"/>
    </xf>
    <xf numFmtId="0" fontId="6" fillId="3" borderId="26" applyAlignment="1" pivotButton="0" quotePrefix="0" xfId="1">
      <alignment wrapText="1"/>
    </xf>
    <xf numFmtId="0" fontId="6" fillId="8" borderId="9" applyAlignment="1" pivotButton="0" quotePrefix="0" xfId="1">
      <alignment wrapText="1"/>
    </xf>
    <xf numFmtId="0" fontId="7" fillId="9" borderId="12" pivotButton="0" quotePrefix="0" xfId="1"/>
    <xf numFmtId="0" fontId="7" fillId="10" borderId="15" pivotButton="0" quotePrefix="0" xfId="1"/>
    <xf numFmtId="1" fontId="7" fillId="11" borderId="16" pivotButton="0" quotePrefix="0" xfId="1"/>
    <xf numFmtId="1" fontId="7" fillId="11" borderId="17" pivotButton="0" quotePrefix="0" xfId="1"/>
    <xf numFmtId="0" fontId="2" fillId="7" borderId="14" pivotButton="0" quotePrefix="0" xfId="1"/>
    <xf numFmtId="1" fontId="7" fillId="12" borderId="27" pivotButton="0" quotePrefix="0" xfId="1"/>
    <xf numFmtId="1" fontId="7" fillId="12" borderId="28" pivotButton="0" quotePrefix="0" xfId="1"/>
    <xf numFmtId="0" fontId="7" fillId="13" borderId="18" pivotButton="0" quotePrefix="0" xfId="1"/>
    <xf numFmtId="1" fontId="7" fillId="14" borderId="12" pivotButton="0" quotePrefix="0" xfId="1"/>
    <xf numFmtId="1" fontId="7" fillId="14" borderId="13" pivotButton="0" quotePrefix="0" xfId="1"/>
    <xf numFmtId="0" fontId="10" fillId="0" borderId="0" pivotButton="0" quotePrefix="0" xfId="1"/>
    <xf numFmtId="1" fontId="7" fillId="11" borderId="12" pivotButton="0" quotePrefix="0" xfId="1"/>
    <xf numFmtId="1" fontId="7" fillId="11" borderId="13" pivotButton="0" quotePrefix="0" xfId="1"/>
    <xf numFmtId="0" fontId="7" fillId="12" borderId="16" pivotButton="0" quotePrefix="0" xfId="0"/>
    <xf numFmtId="0" fontId="11" fillId="9" borderId="16" pivotButton="0" quotePrefix="0" xfId="0"/>
    <xf numFmtId="1" fontId="11" fillId="12" borderId="28" applyAlignment="1" pivotButton="0" quotePrefix="0" xfId="1">
      <alignment horizontal="center"/>
    </xf>
    <xf numFmtId="0" fontId="7" fillId="9" borderId="19" pivotButton="0" quotePrefix="0" xfId="1"/>
    <xf numFmtId="0" fontId="7" fillId="0" borderId="20" pivotButton="0" quotePrefix="0" xfId="1"/>
    <xf numFmtId="0" fontId="7" fillId="0" borderId="21" pivotButton="0" quotePrefix="0" xfId="1"/>
    <xf numFmtId="1" fontId="7" fillId="0" borderId="21" pivotButton="0" quotePrefix="0" xfId="1"/>
    <xf numFmtId="0" fontId="7" fillId="0" borderId="22" pivotButton="0" quotePrefix="0" xfId="1"/>
    <xf numFmtId="1" fontId="10" fillId="0" borderId="21" pivotButton="0" quotePrefix="0" xfId="1"/>
    <xf numFmtId="0" fontId="5" fillId="0" borderId="21" pivotButton="0" quotePrefix="0" xfId="1"/>
    <xf numFmtId="0" fontId="12" fillId="0" borderId="0" applyAlignment="1" pivotButton="0" quotePrefix="0" xfId="1">
      <alignment horizontal="right"/>
    </xf>
    <xf numFmtId="0" fontId="10" fillId="0" borderId="0" applyAlignment="1" pivotButton="0" quotePrefix="0" xfId="1">
      <alignment horizontal="right"/>
    </xf>
    <xf numFmtId="164" fontId="0" fillId="0" borderId="0" pivotButton="0" quotePrefix="0" xfId="2"/>
    <xf numFmtId="42" fontId="14" fillId="0" borderId="0" pivotButton="0" quotePrefix="0" xfId="1"/>
    <xf numFmtId="0" fontId="7" fillId="16" borderId="24" pivotButton="0" quotePrefix="0" xfId="0"/>
    <xf numFmtId="1" fontId="11" fillId="12" borderId="31" pivotButton="0" quotePrefix="0" xfId="1"/>
    <xf numFmtId="42" fontId="5" fillId="0" borderId="0" pivotButton="0" quotePrefix="0" xfId="1"/>
    <xf numFmtId="0" fontId="5" fillId="0" borderId="0" pivotButton="0" quotePrefix="0" xfId="1"/>
    <xf numFmtId="0" fontId="5" fillId="0" borderId="33" pivotButton="0" quotePrefix="0" xfId="1"/>
    <xf numFmtId="0" fontId="5" fillId="0" borderId="34" pivotButton="0" quotePrefix="0" xfId="1"/>
    <xf numFmtId="164" fontId="0" fillId="0" borderId="34" pivotButton="0" quotePrefix="0" xfId="2"/>
    <xf numFmtId="42" fontId="3" fillId="0" borderId="6" pivotButton="0" quotePrefix="0" xfId="2"/>
    <xf numFmtId="0" fontId="5" fillId="0" borderId="35" pivotButton="0" quotePrefix="0" xfId="1"/>
    <xf numFmtId="42" fontId="3" fillId="0" borderId="36" pivotButton="0" quotePrefix="0" xfId="2"/>
    <xf numFmtId="0" fontId="5" fillId="0" borderId="37" pivotButton="0" quotePrefix="0" xfId="1"/>
    <xf numFmtId="0" fontId="5" fillId="0" borderId="38" pivotButton="0" quotePrefix="0" xfId="1"/>
    <xf numFmtId="164" fontId="0" fillId="0" borderId="38" pivotButton="0" quotePrefix="0" xfId="2"/>
    <xf numFmtId="42" fontId="3" fillId="0" borderId="39" pivotButton="0" quotePrefix="0" xfId="2"/>
    <xf numFmtId="0" fontId="0" fillId="0" borderId="0" pivotButton="0" quotePrefix="0" xfId="0"/>
    <xf numFmtId="1" fontId="0" fillId="0" borderId="23" pivotButton="0" quotePrefix="0" xfId="0"/>
    <xf numFmtId="42" fontId="0" fillId="0" borderId="0" pivotButton="0" quotePrefix="0" xfId="0"/>
    <xf numFmtId="42" fontId="5" fillId="0" borderId="0" pivotButton="0" quotePrefix="0" xfId="1"/>
    <xf numFmtId="1" fontId="10" fillId="0" borderId="40" pivotButton="0" quotePrefix="0" xfId="1"/>
    <xf numFmtId="0" fontId="7" fillId="10" borderId="42" pivotButton="0" quotePrefix="0" xfId="1"/>
    <xf numFmtId="1" fontId="7" fillId="11" borderId="19" pivotButton="0" quotePrefix="0" xfId="1"/>
    <xf numFmtId="1" fontId="7" fillId="11" borderId="41" pivotButton="0" quotePrefix="0" xfId="1"/>
    <xf numFmtId="0" fontId="2" fillId="7" borderId="42" pivotButton="0" quotePrefix="0" xfId="1"/>
    <xf numFmtId="1" fontId="7" fillId="12" borderId="43" pivotButton="0" quotePrefix="0" xfId="1"/>
    <xf numFmtId="1" fontId="7" fillId="12" borderId="44" pivotButton="0" quotePrefix="0" xfId="1"/>
    <xf numFmtId="0" fontId="7" fillId="13" borderId="45" pivotButton="0" quotePrefix="0" xfId="1"/>
    <xf numFmtId="0" fontId="15" fillId="0" borderId="0" applyAlignment="1" pivotButton="0" quotePrefix="0" xfId="1">
      <alignment horizontal="right"/>
    </xf>
    <xf numFmtId="0" fontId="5" fillId="0" borderId="46" pivotButton="0" quotePrefix="0" xfId="1"/>
    <xf numFmtId="0" fontId="5" fillId="0" borderId="47" pivotButton="0" quotePrefix="0" xfId="1"/>
    <xf numFmtId="0" fontId="5" fillId="0" borderId="48" pivotButton="0" quotePrefix="0" xfId="1"/>
    <xf numFmtId="0" fontId="5" fillId="0" borderId="49" pivotButton="0" quotePrefix="0" xfId="1"/>
    <xf numFmtId="42" fontId="0" fillId="0" borderId="50" pivotButton="0" quotePrefix="0" xfId="2"/>
    <xf numFmtId="42" fontId="13" fillId="0" borderId="32" pivotButton="0" quotePrefix="0" xfId="0"/>
    <xf numFmtId="42" fontId="17" fillId="0" borderId="0" pivotButton="0" quotePrefix="0" xfId="1"/>
    <xf numFmtId="0" fontId="7" fillId="0" borderId="0" pivotButton="0" quotePrefix="0" xfId="1"/>
    <xf numFmtId="1" fontId="10" fillId="0" borderId="0" pivotButton="0" quotePrefix="0" xfId="1"/>
    <xf numFmtId="1" fontId="5" fillId="0" borderId="6" pivotButton="0" quotePrefix="0" xfId="1"/>
    <xf numFmtId="1" fontId="5" fillId="0" borderId="36" pivotButton="0" quotePrefix="0" xfId="1"/>
    <xf numFmtId="1" fontId="5" fillId="0" borderId="39" pivotButton="0" quotePrefix="0" xfId="1"/>
    <xf numFmtId="0" fontId="11" fillId="17" borderId="12" pivotButton="0" quotePrefix="0" xfId="0"/>
    <xf numFmtId="0" fontId="5" fillId="0" borderId="0" pivotButton="0" quotePrefix="0" xfId="1"/>
    <xf numFmtId="0" fontId="5" fillId="0" borderId="0" pivotButton="0" quotePrefix="0" xfId="1"/>
    <xf numFmtId="0" fontId="18" fillId="0" borderId="0" pivotButton="0" quotePrefix="0" xfId="4"/>
    <xf numFmtId="0" fontId="1" fillId="0" borderId="0" pivotButton="0" quotePrefix="0" xfId="4"/>
    <xf numFmtId="0" fontId="10" fillId="0" borderId="0" pivotButton="0" quotePrefix="0" xfId="4"/>
    <xf numFmtId="0" fontId="16" fillId="20" borderId="46" pivotButton="0" quotePrefix="0" xfId="1"/>
    <xf numFmtId="1" fontId="7" fillId="12" borderId="28" applyAlignment="1" pivotButton="0" quotePrefix="0" xfId="1">
      <alignment horizontal="center"/>
    </xf>
    <xf numFmtId="0" fontId="7" fillId="18" borderId="51" pivotButton="0" quotePrefix="0" xfId="1"/>
    <xf numFmtId="0" fontId="7" fillId="18" borderId="52" pivotButton="0" quotePrefix="0" xfId="1"/>
    <xf numFmtId="0" fontId="3" fillId="19" borderId="53" applyAlignment="1" pivotButton="0" quotePrefix="0" xfId="1">
      <alignment horizontal="center" wrapText="1"/>
    </xf>
    <xf numFmtId="0" fontId="7" fillId="10" borderId="54" pivotButton="0" quotePrefix="0" xfId="1"/>
    <xf numFmtId="0" fontId="3" fillId="6" borderId="32" applyAlignment="1" pivotButton="0" quotePrefix="0" xfId="1">
      <alignment horizontal="center" wrapText="1"/>
    </xf>
    <xf numFmtId="1" fontId="7" fillId="0" borderId="55" pivotButton="0" quotePrefix="0" xfId="1"/>
    <xf numFmtId="0" fontId="7" fillId="0" borderId="55" pivotButton="0" quotePrefix="0" xfId="1"/>
    <xf numFmtId="0" fontId="7" fillId="12" borderId="27" pivotButton="0" quotePrefix="0" xfId="1"/>
    <xf numFmtId="0" fontId="7" fillId="21" borderId="56" pivotButton="0" quotePrefix="0" xfId="0"/>
    <xf numFmtId="0" fontId="7" fillId="10" borderId="57" pivotButton="0" quotePrefix="0" xfId="0"/>
    <xf numFmtId="0" fontId="7" fillId="10" borderId="58" pivotButton="0" quotePrefix="0" xfId="0"/>
    <xf numFmtId="1" fontId="7" fillId="12" borderId="29" applyAlignment="1" pivotButton="0" quotePrefix="0" xfId="1">
      <alignment horizontal="center"/>
    </xf>
    <xf numFmtId="1" fontId="11" fillId="12" borderId="29" pivotButton="0" quotePrefix="0" xfId="1"/>
    <xf numFmtId="0" fontId="2" fillId="2" borderId="1" applyAlignment="1" pivotButton="0" quotePrefix="0" xfId="1">
      <alignment horizontal="left"/>
    </xf>
    <xf numFmtId="0" fontId="2" fillId="2" borderId="2" applyAlignment="1" pivotButton="0" quotePrefix="0" xfId="1">
      <alignment horizontal="left"/>
    </xf>
    <xf numFmtId="1" fontId="11" fillId="12" borderId="29" applyAlignment="1" pivotButton="0" quotePrefix="0" xfId="1">
      <alignment horizontal="center"/>
    </xf>
    <xf numFmtId="1" fontId="11" fillId="12" borderId="30" applyAlignment="1" pivotButton="0" quotePrefix="0" xfId="1">
      <alignment horizontal="center"/>
    </xf>
    <xf numFmtId="1" fontId="11" fillId="12" borderId="31" applyAlignment="1" pivotButton="0" quotePrefix="0" xfId="1">
      <alignment horizontal="center"/>
    </xf>
    <xf numFmtId="1" fontId="11" fillId="12" borderId="59" applyAlignment="1" pivotButton="0" quotePrefix="0" xfId="1">
      <alignment horizontal="center"/>
    </xf>
    <xf numFmtId="1" fontId="11" fillId="12" borderId="60" applyAlignment="1" pivotButton="0" quotePrefix="0" xfId="1">
      <alignment horizontal="center"/>
    </xf>
    <xf numFmtId="1" fontId="11" fillId="12" borderId="61" applyAlignment="1" pivotButton="0" quotePrefix="0" xfId="1">
      <alignment horizontal="center"/>
    </xf>
    <xf numFmtId="1" fontId="7" fillId="12" borderId="29" applyAlignment="1" pivotButton="0" quotePrefix="0" xfId="1">
      <alignment horizontal="center"/>
    </xf>
    <xf numFmtId="1" fontId="7" fillId="12" borderId="30" applyAlignment="1" pivotButton="0" quotePrefix="0" xfId="1">
      <alignment horizontal="center"/>
    </xf>
    <xf numFmtId="1" fontId="7" fillId="12" borderId="31" applyAlignment="1" pivotButton="0" quotePrefix="0" xfId="1">
      <alignment horizontal="center"/>
    </xf>
    <xf numFmtId="0" fontId="2" fillId="2" borderId="64" applyAlignment="1" pivotButton="0" quotePrefix="0" xfId="1">
      <alignment horizontal="left"/>
    </xf>
    <xf numFmtId="0" fontId="0" fillId="0" borderId="2" pivotButton="0" quotePrefix="0" xfId="0"/>
    <xf numFmtId="1" fontId="11" fillId="12" borderId="62" applyAlignment="1" pivotButton="0" quotePrefix="0" xfId="1">
      <alignment horizontal="center"/>
    </xf>
    <xf numFmtId="0" fontId="0" fillId="0" borderId="30" pivotButton="0" quotePrefix="0" xfId="0"/>
    <xf numFmtId="0" fontId="0" fillId="0" borderId="31" pivotButton="0" quotePrefix="0" xfId="0"/>
    <xf numFmtId="1" fontId="11" fillId="12" borderId="66" applyAlignment="1" pivotButton="0" quotePrefix="0" xfId="1">
      <alignment horizontal="center"/>
    </xf>
    <xf numFmtId="0" fontId="0" fillId="0" borderId="60" pivotButton="0" quotePrefix="0" xfId="0"/>
    <xf numFmtId="0" fontId="0" fillId="0" borderId="61" pivotButton="0" quotePrefix="0" xfId="0"/>
    <xf numFmtId="1" fontId="7" fillId="12" borderId="62" applyAlignment="1" pivotButton="0" quotePrefix="0" xfId="1">
      <alignment horizontal="center"/>
    </xf>
    <xf numFmtId="164" fontId="0" fillId="0" borderId="34" pivotButton="0" quotePrefix="0" xfId="2"/>
    <xf numFmtId="42" fontId="3" fillId="0" borderId="6" pivotButton="0" quotePrefix="0" xfId="2"/>
    <xf numFmtId="164" fontId="0" fillId="0" borderId="0" pivotButton="0" quotePrefix="0" xfId="2"/>
    <xf numFmtId="42" fontId="3" fillId="0" borderId="36" pivotButton="0" quotePrefix="0" xfId="2"/>
    <xf numFmtId="42" fontId="5" fillId="0" borderId="0" pivotButton="0" quotePrefix="0" xfId="1"/>
    <xf numFmtId="164" fontId="0" fillId="0" borderId="38" pivotButton="0" quotePrefix="0" xfId="2"/>
    <xf numFmtId="42" fontId="3" fillId="0" borderId="39" pivotButton="0" quotePrefix="0" xfId="2"/>
    <xf numFmtId="42" fontId="0" fillId="0" borderId="0" pivotButton="0" quotePrefix="0" xfId="0"/>
    <xf numFmtId="42" fontId="13" fillId="0" borderId="32" pivotButton="0" quotePrefix="0" xfId="0"/>
    <xf numFmtId="42" fontId="17" fillId="0" borderId="0" pivotButton="0" quotePrefix="0" xfId="1"/>
    <xf numFmtId="42" fontId="14" fillId="0" borderId="0" pivotButton="0" quotePrefix="0" xfId="1"/>
    <xf numFmtId="42" fontId="0" fillId="0" borderId="50" pivotButton="0" quotePrefix="0" xfId="2"/>
  </cellXfs>
  <cellStyles count="5">
    <cellStyle name="Normal" xfId="0" builtinId="0"/>
    <cellStyle name="Normal 2" xfId="1"/>
    <cellStyle name="Currency 2" xfId="2"/>
    <cellStyle name="Per cent 2" xfId="3"/>
    <cellStyle name="Normal 4" xfId="4"/>
  </cellStyles>
  <dxfs count="30"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22463443234" displayName="Table22463443234" ref="B81:F93" headerRowCount="1" totalsRowCount="1" headerRowBorderDxfId="28">
  <autoFilter ref="B81:F92"/>
  <tableColumns count="5">
    <tableColumn id="1" name="Milestone" totalsRowDxfId="27"/>
    <tableColumn id="2" name="Activity" totalsRowDxfId="26"/>
    <tableColumn id="7" name="CXC PM" totalsRowFunction="sum" dataDxfId="25" totalsRowDxfId="24">
      <calculatedColumnFormula>SUM(#REF!*cxc_pm_loading)</calculatedColumnFormula>
    </tableColumn>
    <tableColumn id="11" name="T&amp;E" totalsRowFunction="sum" dataDxfId="23" totalsRowDxfId="22">
      <calculatedColumnFormula>(SUMIF($H$12:$H$69,Table22463443234[[#This Row],[Milestone]],$G$12:$G$69)*hotel_cost)+(SUMIF($H$12:$H$69,Table22463443234[[#This Row],[Milestone]],$F$12:$F$69)*flight_cost)</calculatedColumnFormula>
    </tableColumn>
    <tableColumn id="5" name="Total Price" totalsRowFunction="sum" dataDxfId="21" totalsRowDxfId="20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4634432" displayName="Table224634432" ref="B85:F97" headerRowCount="1" totalsRowCount="1" headerRowBorderDxfId="18">
  <autoFilter ref="B85:F96"/>
  <tableColumns count="5">
    <tableColumn id="1" name="Milestone" totalsRowDxfId="17"/>
    <tableColumn id="2" name="Activity" totalsRowDxfId="16"/>
    <tableColumn id="7" name="CXC PM" totalsRowFunction="sum" dataDxfId="15" totalsRowDxfId="14">
      <calculatedColumnFormula>SUM(#REF!*cxc_pm_loading)</calculatedColumnFormula>
    </tableColumn>
    <tableColumn id="11" name="T&amp;E" totalsRowFunction="sum" dataDxfId="13" totalsRowDxfId="12">
      <calculatedColumnFormula>(SUMIF($H$12:$H$73,Table224634432[[#This Row],[Milestone]],$G$12:$G$73)*hotel_cost)+(SUMIF($H$12:$H$73,Table224634432[[#This Row],[Milestone]],$F$12:$F$73)*flight_cost)</calculatedColumnFormula>
    </tableColumn>
    <tableColumn id="5" name="Total Price" totalsRowFunction="sum" dataDxfId="11" totalsRowDxfId="10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246344323" displayName="Table2246344323" ref="B87:F99" headerRowCount="1" totalsRowCount="1" headerRowBorderDxfId="8">
  <autoFilter ref="B87:F98"/>
  <tableColumns count="5">
    <tableColumn id="1" name="Milestone" totalsRowDxfId="7"/>
    <tableColumn id="2" name="Activity" totalsRowDxfId="6"/>
    <tableColumn id="7" name="CXC PM" totalsRowFunction="sum" dataDxfId="5" totalsRowDxfId="4">
      <calculatedColumnFormula>SUM(#REF!*cxc_pm_loading)</calculatedColumnFormula>
    </tableColumn>
    <tableColumn id="11" name="T&amp;E" totalsRowFunction="sum" dataDxfId="3" totalsRowDxfId="2">
      <calculatedColumnFormula>(SUMIF($H$12:$H$75,Table2246344323[[#This Row],[Milestone]],$G$12:$G$75)*hotel_cost)+(SUMIF($H$12:$H$75,Table2246344323[[#This Row],[Milestone]],$F$12:$F$75)*flight_cost)</calculatedColumnFormula>
    </tableColumn>
    <tableColumn id="5" name="Total Price" totalsRowFunction="sum" dataDxfId="1" totalsRowDxfId="0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5"/>
  <sheetViews>
    <sheetView tabSelected="1" topLeftCell="A40" zoomScale="133" zoomScaleNormal="80" workbookViewId="0">
      <selection activeCell="D49" sqref="D49"/>
    </sheetView>
  </sheetViews>
  <sheetFormatPr baseColWidth="10" defaultColWidth="11" defaultRowHeight="15"/>
  <cols>
    <col width="8.6640625" customWidth="1" style="86" min="1" max="1"/>
    <col width="15.1640625" customWidth="1" style="86" min="2" max="2"/>
    <col width="67.5" bestFit="1" customWidth="1" style="86" min="3" max="3"/>
    <col width="15" customWidth="1" style="86" min="4" max="5"/>
    <col width="13.5" customWidth="1" style="86" min="6" max="6"/>
    <col width="13.1640625" customWidth="1" style="86" min="7" max="7"/>
    <col width="12.1640625" customWidth="1" style="86" min="8" max="10"/>
    <col width="14.83203125" bestFit="1" customWidth="1" style="86" min="11" max="11"/>
    <col width="15" customWidth="1" style="86" min="12" max="17"/>
    <col width="11" customWidth="1" style="86" min="18" max="16384"/>
  </cols>
  <sheetData>
    <row r="1" ht="16" customHeight="1" s="59" thickBot="1">
      <c r="L1" s="86" t="n"/>
    </row>
    <row r="2" ht="16" customHeight="1" s="59">
      <c r="B2" s="116" t="inlineStr">
        <is>
          <t>Customer Details</t>
        </is>
      </c>
      <c r="C2" s="117" t="n"/>
      <c r="L2" s="86" t="n"/>
    </row>
    <row r="3" ht="16" customHeight="1" s="59">
      <c r="B3" s="5" t="inlineStr">
        <is>
          <t>Customer Name</t>
        </is>
      </c>
      <c r="C3" s="6" t="inlineStr">
        <is>
          <t>cisco</t>
        </is>
      </c>
      <c r="L3" s="86" t="n"/>
    </row>
    <row r="4" ht="16" customHeight="1" s="59">
      <c r="B4" s="5" t="inlineStr">
        <is>
          <t>Project Name</t>
        </is>
      </c>
      <c r="C4" s="6" t="inlineStr">
        <is>
          <t>Stealtwatch PDI</t>
        </is>
      </c>
      <c r="L4" s="86" t="n"/>
    </row>
    <row r="5" ht="16" customHeight="1" s="59">
      <c r="B5" s="5" t="inlineStr">
        <is>
          <t>Deal ID</t>
        </is>
      </c>
      <c r="C5" s="7" t="n"/>
      <c r="L5" s="86" t="n"/>
    </row>
    <row r="6" ht="17" customHeight="1" s="59" thickBot="1">
      <c r="B6" s="8" t="inlineStr">
        <is>
          <t>Project ID</t>
        </is>
      </c>
      <c r="C6" s="7" t="n"/>
      <c r="L6" s="86" t="n"/>
    </row>
    <row r="7">
      <c r="L7" s="86" t="n"/>
    </row>
    <row r="8">
      <c r="L8" s="86" t="n"/>
      <c r="M8" s="86" t="n"/>
    </row>
    <row r="9" ht="16" customHeight="1" s="59" thickBot="1">
      <c r="L9" s="86" t="n"/>
      <c r="M9" s="86" t="n"/>
    </row>
    <row r="10" ht="27" customHeight="1" s="59" thickBot="1">
      <c r="A10" s="9" t="inlineStr">
        <is>
          <t>LEVEL OF EFFORT</t>
        </is>
      </c>
      <c r="D10" s="90" t="inlineStr">
        <is>
          <t>Leading Engineer</t>
        </is>
      </c>
      <c r="E10" s="10" t="inlineStr">
        <is>
          <t>Engineer</t>
        </is>
      </c>
      <c r="N10" s="86" t="n"/>
      <c r="O10" s="86" t="n"/>
      <c r="U10" s="11" t="n"/>
      <c r="V10" s="11" t="n"/>
    </row>
    <row r="11" ht="35" customHeight="1" s="59" thickBot="1">
      <c r="C11" s="12" t="inlineStr">
        <is>
          <t>Task</t>
        </is>
      </c>
      <c r="D11" s="94" t="inlineStr">
        <is>
          <t>Security NCE</t>
        </is>
      </c>
      <c r="E11" s="96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6" t="n"/>
      <c r="O11" s="86" t="n"/>
    </row>
    <row r="12" ht="16" customHeight="1" s="59">
      <c r="C12" s="18" t="n"/>
      <c r="D12" s="92" t="n"/>
      <c r="E12" s="95" t="n"/>
      <c r="F12" s="20" t="n"/>
      <c r="G12" s="21" t="n"/>
      <c r="H12" s="22" t="n"/>
      <c r="I12" s="23" t="n"/>
      <c r="J12" s="23" t="n"/>
      <c r="K12" s="24" t="n"/>
      <c r="L12" s="25" t="n"/>
      <c r="N12" s="86" t="n"/>
      <c r="O12" s="86" t="n"/>
    </row>
    <row r="13" ht="16" customHeight="1" s="59">
      <c r="C13" s="18" t="n"/>
      <c r="D13" s="92" t="n"/>
      <c r="E13" s="19" t="n"/>
      <c r="F13" s="26" t="n"/>
      <c r="G13" s="27" t="n"/>
      <c r="H13" s="22" t="n"/>
      <c r="I13" s="23" t="n"/>
      <c r="J13" s="23" t="n"/>
      <c r="K13" s="24" t="n"/>
      <c r="L13" s="25" t="n"/>
      <c r="M13" s="28" t="n"/>
      <c r="N13" s="87" t="n"/>
      <c r="O13" s="86" t="n"/>
    </row>
    <row r="14" ht="16" customHeight="1" s="59">
      <c r="B14" s="11" t="n"/>
      <c r="C14" s="18" t="n"/>
      <c r="D14" s="92" t="n"/>
      <c r="E14" s="19" t="n"/>
      <c r="F14" s="29" t="n"/>
      <c r="G14" s="30" t="n"/>
      <c r="H14" s="22" t="n"/>
      <c r="I14" s="23" t="n"/>
      <c r="J14" s="23" t="n"/>
      <c r="K14" s="24" t="n"/>
      <c r="L14" s="25" t="n"/>
      <c r="M14" s="28" t="n"/>
      <c r="N14" s="88" t="n"/>
      <c r="O14" s="86" t="n"/>
    </row>
    <row r="15" ht="16" customHeight="1" s="59">
      <c r="B15" s="11" t="n"/>
      <c r="C15" s="2" t="inlineStr">
        <is>
          <t>REQUIREMENTS &amp; GOVERNANCE</t>
        </is>
      </c>
      <c r="D15" s="92" t="n"/>
      <c r="E15" s="19" t="n"/>
      <c r="F15" s="29" t="n"/>
      <c r="G15" s="30" t="n"/>
      <c r="H15" s="22" t="n"/>
      <c r="I15" s="23" t="n"/>
      <c r="J15" s="23" t="n"/>
      <c r="K15" s="24" t="n"/>
      <c r="L15" s="25" t="n"/>
      <c r="M15" s="28" t="n"/>
      <c r="N15" s="88" t="n"/>
      <c r="O15" s="86" t="n"/>
    </row>
    <row r="16" ht="16" customHeight="1" s="59">
      <c r="B16" s="11" t="n"/>
      <c r="C16" s="31" t="inlineStr">
        <is>
          <t xml:space="preserve"> - Project Initiation &amp; Kick-off</t>
        </is>
      </c>
      <c r="D16" s="92" t="n">
        <v>0.5</v>
      </c>
      <c r="E16" s="19" t="n">
        <v>0.5</v>
      </c>
      <c r="F16" s="29" t="n"/>
      <c r="G16" s="30" t="n"/>
      <c r="H16" s="22" t="n">
        <v>1</v>
      </c>
      <c r="I16" s="99">
        <f>(J16*8)</f>
        <v/>
      </c>
      <c r="J16" s="23">
        <f>SUM(D16:E16)</f>
        <v/>
      </c>
      <c r="K16" s="118">
        <f>SUM(J16:J18)</f>
        <v/>
      </c>
      <c r="L16" s="25" t="n"/>
      <c r="M16" s="28" t="n"/>
      <c r="N16" s="88" t="n"/>
      <c r="O16" s="86" t="n"/>
    </row>
    <row r="17" ht="16" customHeight="1" s="59">
      <c r="B17" s="11" t="n"/>
      <c r="C17" s="31" t="inlineStr">
        <is>
          <t xml:space="preserve"> - Discovery &amp; Workshops</t>
        </is>
      </c>
      <c r="D17" s="92" t="n">
        <v>2.5</v>
      </c>
      <c r="E17" s="19" t="n">
        <v>2.5</v>
      </c>
      <c r="F17" s="29" t="n"/>
      <c r="G17" s="30" t="n"/>
      <c r="H17" s="22" t="n">
        <v>1</v>
      </c>
      <c r="I17" s="99">
        <f>(J17*8)</f>
        <v/>
      </c>
      <c r="J17" s="23">
        <f>SUM(D17:E17)</f>
        <v/>
      </c>
      <c r="K17" s="119" t="n"/>
      <c r="L17" s="25" t="n"/>
      <c r="M17" s="28" t="n"/>
      <c r="N17" s="88" t="n"/>
      <c r="O17" s="86" t="n"/>
    </row>
    <row r="18" ht="16" customHeight="1" s="59">
      <c r="B18" s="11" t="n"/>
      <c r="C18" s="31" t="inlineStr">
        <is>
          <t xml:space="preserve"> - CRD creation/revision</t>
        </is>
      </c>
      <c r="D18" s="92" t="n">
        <v>3</v>
      </c>
      <c r="E18" s="19" t="n">
        <v>3</v>
      </c>
      <c r="F18" s="29" t="n"/>
      <c r="G18" s="30" t="n"/>
      <c r="H18" s="22" t="n">
        <v>1</v>
      </c>
      <c r="I18" s="99">
        <f>(J18*8)</f>
        <v/>
      </c>
      <c r="J18" s="23">
        <f>SUM(D18:E18)</f>
        <v/>
      </c>
      <c r="K18" s="120" t="n"/>
      <c r="L18" s="25" t="n"/>
      <c r="M18" s="28" t="n"/>
      <c r="N18" s="88" t="n"/>
      <c r="O18" s="86" t="n"/>
    </row>
    <row r="19" ht="16" customHeight="1" s="59">
      <c r="B19" s="11" t="n"/>
      <c r="C19" s="32" t="n"/>
      <c r="D19" s="92" t="n"/>
      <c r="E19" s="19" t="n"/>
      <c r="F19" s="29" t="n"/>
      <c r="G19" s="30" t="n"/>
      <c r="H19" s="22" t="n"/>
      <c r="I19" s="23" t="n"/>
      <c r="J19" s="23" t="n"/>
      <c r="K19" s="24" t="n"/>
      <c r="L19" s="25" t="n"/>
      <c r="M19" s="28" t="n"/>
      <c r="N19" s="88" t="n"/>
      <c r="O19" s="86" t="n"/>
    </row>
    <row r="20" ht="16" customHeight="1" s="59">
      <c r="B20" s="11" t="n"/>
      <c r="C20" s="2" t="inlineStr">
        <is>
          <t>SOLUTION DESIGN PHASE</t>
        </is>
      </c>
      <c r="D20" s="92" t="n"/>
      <c r="E20" s="19" t="n"/>
      <c r="F20" s="29" t="n"/>
      <c r="G20" s="30" t="n"/>
      <c r="H20" s="22" t="n"/>
      <c r="I20" s="23" t="n"/>
      <c r="J20" s="23" t="n"/>
      <c r="K20" s="24" t="n"/>
      <c r="L20" s="25" t="n"/>
      <c r="M20" s="28" t="n"/>
      <c r="N20" s="88" t="n"/>
      <c r="O20" s="86" t="n"/>
    </row>
    <row r="21" ht="16" customHeight="1" s="59">
      <c r="B21" s="11" t="n"/>
      <c r="C21" s="3" t="inlineStr">
        <is>
          <t xml:space="preserve"> - Workshops</t>
        </is>
      </c>
      <c r="D21" s="92" t="n">
        <v>2.5</v>
      </c>
      <c r="E21" s="19" t="n">
        <v>2.5</v>
      </c>
      <c r="F21" s="29" t="n"/>
      <c r="G21" s="30" t="n"/>
      <c r="H21" s="22" t="n">
        <v>2</v>
      </c>
      <c r="I21" s="99">
        <f>(J21*8)</f>
        <v/>
      </c>
      <c r="J21" s="23">
        <f>SUM(D21:E21)</f>
        <v/>
      </c>
      <c r="K21" s="121">
        <f>SUM(J21:J24)</f>
        <v/>
      </c>
      <c r="L21" s="25" t="n"/>
      <c r="M21" s="28" t="n"/>
      <c r="N21" s="88" t="n"/>
      <c r="O21" s="86" t="n"/>
    </row>
    <row r="22" ht="16" customHeight="1" s="59">
      <c r="B22" s="11" t="n"/>
      <c r="C22" s="3" t="inlineStr">
        <is>
          <t xml:space="preserve"> - Draft  Solution Design Document (SDD)</t>
        </is>
      </c>
      <c r="D22" s="92" t="n">
        <v>6</v>
      </c>
      <c r="E22" s="19" t="n">
        <v>6</v>
      </c>
      <c r="F22" s="29" t="n"/>
      <c r="G22" s="30" t="n"/>
      <c r="H22" s="22" t="n">
        <v>2</v>
      </c>
      <c r="I22" s="99">
        <f>(J22*8)</f>
        <v/>
      </c>
      <c r="J22" s="23">
        <f>SUM(D22:E22)</f>
        <v/>
      </c>
      <c r="K22" s="122" t="n"/>
      <c r="L22" s="25" t="n"/>
      <c r="M22" s="28" t="n"/>
      <c r="N22" s="87" t="n"/>
      <c r="O22" s="86" t="n"/>
    </row>
    <row r="23" ht="16" customHeight="1" s="59">
      <c r="B23" s="11" t="n"/>
      <c r="C23" s="3" t="inlineStr">
        <is>
          <t xml:space="preserve"> - Review &amp; update</t>
        </is>
      </c>
      <c r="D23" s="92" t="n">
        <v>1</v>
      </c>
      <c r="E23" s="19" t="n">
        <v>1</v>
      </c>
      <c r="F23" s="29" t="n"/>
      <c r="G23" s="30" t="n"/>
      <c r="H23" s="22" t="n">
        <v>2</v>
      </c>
      <c r="I23" s="99">
        <f>(J23*8)</f>
        <v/>
      </c>
      <c r="J23" s="23">
        <f>SUM(D23:E23)</f>
        <v/>
      </c>
      <c r="K23" s="122" t="n"/>
      <c r="L23" s="25" t="n"/>
      <c r="M23" s="28" t="n"/>
      <c r="N23" s="88" t="n"/>
      <c r="O23" s="86" t="n"/>
    </row>
    <row r="24" ht="16" customHeight="1" s="59">
      <c r="B24" s="11" t="n"/>
      <c r="C24" s="3" t="inlineStr">
        <is>
          <t xml:space="preserve"> - Presentation to customer &amp; final updates</t>
        </is>
      </c>
      <c r="D24" s="92" t="n">
        <v>0.5</v>
      </c>
      <c r="E24" s="19" t="n">
        <v>0.5</v>
      </c>
      <c r="F24" s="29" t="n"/>
      <c r="G24" s="30" t="n"/>
      <c r="H24" s="22" t="n">
        <v>2</v>
      </c>
      <c r="I24" s="99">
        <f>(J24*8)</f>
        <v/>
      </c>
      <c r="J24" s="23">
        <f>SUM(D24:E24)</f>
        <v/>
      </c>
      <c r="K24" s="123" t="n"/>
      <c r="L24" s="25" t="n"/>
      <c r="M24" s="28" t="n"/>
      <c r="N24" s="88" t="n"/>
      <c r="O24" s="86" t="n"/>
    </row>
    <row r="25" ht="16" customHeight="1" s="59">
      <c r="B25" s="11" t="n"/>
      <c r="C25" s="3" t="n"/>
      <c r="D25" s="92" t="n"/>
      <c r="E25" s="19" t="n"/>
      <c r="F25" s="29" t="n"/>
      <c r="G25" s="30" t="n"/>
      <c r="H25" s="22" t="n"/>
      <c r="I25" s="99" t="n"/>
      <c r="J25" s="23" t="n"/>
      <c r="K25" s="104" t="n"/>
      <c r="L25" s="25" t="n"/>
      <c r="M25" s="28" t="n"/>
      <c r="N25" s="88" t="n"/>
      <c r="O25" s="86" t="n"/>
    </row>
    <row r="26" ht="16" customHeight="1" s="59">
      <c r="B26" s="11" t="n"/>
      <c r="C26" s="1" t="n"/>
      <c r="D26" s="92" t="n"/>
      <c r="E26" s="19" t="n"/>
      <c r="F26" s="29" t="n"/>
      <c r="G26" s="30" t="n"/>
      <c r="H26" s="22" t="n"/>
      <c r="I26" s="23" t="n"/>
      <c r="J26" s="23" t="n"/>
      <c r="K26" s="24" t="n"/>
      <c r="L26" s="25" t="n"/>
      <c r="M26" s="28" t="n"/>
      <c r="N26" s="88" t="n"/>
      <c r="O26" s="86" t="n"/>
    </row>
    <row r="27" ht="16" customHeight="1" s="59">
      <c r="B27" s="11" t="n"/>
      <c r="C27" s="2" t="inlineStr">
        <is>
          <t>IMPLEMENTATION PLAN</t>
        </is>
      </c>
      <c r="D27" s="92" t="n"/>
      <c r="E27" s="19" t="n"/>
      <c r="F27" s="29" t="n"/>
      <c r="G27" s="30" t="n"/>
      <c r="H27" s="22" t="n"/>
      <c r="I27" s="23" t="n"/>
      <c r="J27" s="23" t="n"/>
      <c r="K27" s="24" t="n"/>
      <c r="L27" s="25" t="n"/>
      <c r="M27" s="28" t="n"/>
      <c r="N27" s="87" t="n"/>
      <c r="O27" s="86" t="n"/>
    </row>
    <row r="28" ht="16" customHeight="1" s="59">
      <c r="B28" s="11" t="n"/>
      <c r="C28" s="3" t="inlineStr">
        <is>
          <t xml:space="preserve"> - Workshops</t>
        </is>
      </c>
      <c r="D28" s="92" t="n">
        <v>4.5</v>
      </c>
      <c r="E28" s="19" t="n">
        <v>4.5</v>
      </c>
      <c r="F28" s="29" t="n"/>
      <c r="G28" s="30" t="n"/>
      <c r="H28" s="22" t="n">
        <v>3</v>
      </c>
      <c r="I28" s="99">
        <f>(J28*8)</f>
        <v/>
      </c>
      <c r="J28" s="23">
        <f>SUM(D28:E28)</f>
        <v/>
      </c>
      <c r="K28" s="107">
        <f>SUM(J28:J31)</f>
        <v/>
      </c>
      <c r="L28" s="25" t="n"/>
      <c r="M28" s="28" t="n"/>
      <c r="N28" s="88" t="n"/>
      <c r="O28" s="86" t="n"/>
    </row>
    <row r="29" ht="16" customHeight="1" s="59">
      <c r="B29" s="11" t="n"/>
      <c r="C29" s="3" t="inlineStr">
        <is>
          <t xml:space="preserve"> - Draft Implementation Plan</t>
        </is>
      </c>
      <c r="D29" s="92" t="n">
        <v>8</v>
      </c>
      <c r="E29" s="19" t="n">
        <v>8</v>
      </c>
      <c r="F29" s="29" t="n"/>
      <c r="G29" s="30" t="n"/>
      <c r="H29" s="22" t="n">
        <v>3</v>
      </c>
      <c r="I29" s="99">
        <f>(J29*8)</f>
        <v/>
      </c>
      <c r="J29" s="23">
        <f>SUM(D29:E29)</f>
        <v/>
      </c>
      <c r="K29" s="119" t="n"/>
      <c r="L29" s="25" t="n"/>
      <c r="M29" s="28" t="n"/>
      <c r="N29" s="88" t="n"/>
      <c r="O29" s="86" t="n"/>
    </row>
    <row r="30" ht="16" customHeight="1" s="59">
      <c r="B30" s="11" t="n"/>
      <c r="C30" s="3" t="inlineStr">
        <is>
          <t xml:space="preserve"> - Reviews &amp; updates</t>
        </is>
      </c>
      <c r="D30" s="92" t="n">
        <v>1</v>
      </c>
      <c r="E30" s="19" t="n">
        <v>1</v>
      </c>
      <c r="F30" s="29" t="n"/>
      <c r="G30" s="30" t="n"/>
      <c r="H30" s="22" t="n">
        <v>3</v>
      </c>
      <c r="I30" s="99">
        <f>(J30*8)</f>
        <v/>
      </c>
      <c r="J30" s="23">
        <f>SUM(D30:E30)</f>
        <v/>
      </c>
      <c r="K30" s="119" t="n"/>
      <c r="L30" s="25" t="n"/>
      <c r="M30" s="28" t="n"/>
      <c r="N30" s="87" t="n"/>
      <c r="O30" s="86" t="n"/>
    </row>
    <row r="31" ht="16" customHeight="1" s="59">
      <c r="B31" s="11" t="n"/>
      <c r="C31" s="3" t="inlineStr">
        <is>
          <t xml:space="preserve"> - Presentation to customer &amp; final updates</t>
        </is>
      </c>
      <c r="D31" s="92" t="n">
        <v>0.5</v>
      </c>
      <c r="E31" s="19" t="n">
        <v>0.5</v>
      </c>
      <c r="F31" s="29" t="n"/>
      <c r="G31" s="30" t="n"/>
      <c r="H31" s="22" t="n">
        <v>3</v>
      </c>
      <c r="I31" s="99">
        <f>(J31*8)</f>
        <v/>
      </c>
      <c r="J31" s="23">
        <f>SUM(D31:E31)</f>
        <v/>
      </c>
      <c r="K31" s="119" t="n"/>
      <c r="L31" s="25" t="n"/>
      <c r="M31" s="28" t="n"/>
      <c r="N31" s="89" t="n"/>
      <c r="O31" s="86" t="n"/>
    </row>
    <row r="32" ht="16" customHeight="1" s="59">
      <c r="B32" s="11" t="n"/>
      <c r="C32" s="1" t="n"/>
      <c r="D32" s="92" t="n"/>
      <c r="E32" s="19" t="n"/>
      <c r="F32" s="29" t="n"/>
      <c r="G32" s="30" t="n"/>
      <c r="H32" s="22" t="n"/>
      <c r="I32" s="23" t="n"/>
      <c r="J32" s="23" t="n"/>
      <c r="K32" s="24" t="n"/>
      <c r="L32" s="25" t="n"/>
      <c r="M32" s="28" t="n"/>
      <c r="N32" s="89" t="n"/>
      <c r="O32" s="86" t="n"/>
    </row>
    <row r="33" ht="16" customHeight="1" s="59">
      <c r="B33" s="11" t="n"/>
      <c r="C33" s="2" t="inlineStr">
        <is>
          <t>TEST PLAN</t>
        </is>
      </c>
      <c r="D33" s="92" t="n"/>
      <c r="E33" s="19" t="n"/>
      <c r="F33" s="29" t="n"/>
      <c r="G33" s="30" t="n"/>
      <c r="H33" s="22" t="n"/>
      <c r="I33" s="23" t="n"/>
      <c r="J33" s="23" t="n"/>
      <c r="K33" s="24" t="n"/>
      <c r="L33" s="25" t="n"/>
      <c r="M33" s="28" t="n"/>
      <c r="N33" s="87" t="n"/>
      <c r="O33" s="86" t="n"/>
    </row>
    <row r="34" ht="16" customHeight="1" s="59">
      <c r="B34" s="11" t="n"/>
      <c r="C34" s="3" t="inlineStr">
        <is>
          <t xml:space="preserve"> - Workshops</t>
        </is>
      </c>
      <c r="D34" s="92" t="n"/>
      <c r="E34" s="19" t="n"/>
      <c r="F34" s="29" t="n"/>
      <c r="G34" s="30" t="n"/>
      <c r="H34" s="22" t="n">
        <v>4</v>
      </c>
      <c r="I34" s="99">
        <f>(J34*8)</f>
        <v/>
      </c>
      <c r="J34" s="23">
        <f>SUM(D34:E34)</f>
        <v/>
      </c>
      <c r="K34" s="118">
        <f>SUM(J34:J37)</f>
        <v/>
      </c>
      <c r="L34" s="25" t="n"/>
      <c r="M34" s="28" t="n"/>
      <c r="N34" s="89" t="n"/>
      <c r="O34" s="86" t="n"/>
    </row>
    <row r="35" ht="16" customHeight="1" s="59">
      <c r="B35" s="11" t="n"/>
      <c r="C35" s="3" t="inlineStr">
        <is>
          <t xml:space="preserve"> - Draft Test Plan (NRFU)</t>
        </is>
      </c>
      <c r="D35" s="92" t="n">
        <v>6</v>
      </c>
      <c r="E35" s="19" t="n">
        <v>6</v>
      </c>
      <c r="F35" s="29" t="n"/>
      <c r="G35" s="30" t="n"/>
      <c r="H35" s="22" t="n">
        <v>4</v>
      </c>
      <c r="I35" s="99">
        <f>(J35*8)</f>
        <v/>
      </c>
      <c r="J35" s="23">
        <f>SUM(D35:E35)</f>
        <v/>
      </c>
      <c r="K35" s="119" t="n"/>
      <c r="L35" s="25" t="n"/>
      <c r="M35" s="28" t="n"/>
      <c r="N35" s="87" t="n"/>
      <c r="O35" s="86" t="n"/>
    </row>
    <row r="36" ht="16" customHeight="1" s="59">
      <c r="B36" s="11" t="n"/>
      <c r="C36" s="3" t="inlineStr">
        <is>
          <t xml:space="preserve"> - Reviews &amp; updates</t>
        </is>
      </c>
      <c r="D36" s="92" t="n">
        <v>1</v>
      </c>
      <c r="E36" s="19" t="n">
        <v>1</v>
      </c>
      <c r="F36" s="29" t="n"/>
      <c r="G36" s="30" t="n"/>
      <c r="H36" s="22" t="n">
        <v>4</v>
      </c>
      <c r="I36" s="99">
        <f>(J36*8)</f>
        <v/>
      </c>
      <c r="J36" s="23">
        <f>SUM(D36:E36)</f>
        <v/>
      </c>
      <c r="K36" s="119" t="n"/>
      <c r="L36" s="25" t="n"/>
      <c r="M36" s="28" t="n"/>
      <c r="N36" s="89" t="n"/>
      <c r="O36" s="86" t="n"/>
    </row>
    <row r="37" ht="16" customHeight="1" s="59">
      <c r="B37" s="11" t="n"/>
      <c r="C37" s="3" t="inlineStr">
        <is>
          <t xml:space="preserve"> - Presentation to customer &amp; final updates</t>
        </is>
      </c>
      <c r="D37" s="92" t="n"/>
      <c r="E37" s="19" t="n"/>
      <c r="F37" s="29" t="n"/>
      <c r="G37" s="30" t="n"/>
      <c r="H37" s="22" t="n">
        <v>4</v>
      </c>
      <c r="I37" s="99">
        <f>(J37*8)</f>
        <v/>
      </c>
      <c r="J37" s="23">
        <f>SUM(D37:E37)</f>
        <v/>
      </c>
      <c r="K37" s="120" t="n"/>
      <c r="L37" s="25" t="n"/>
      <c r="M37" s="28" t="n"/>
      <c r="N37" s="89" t="n"/>
      <c r="O37" s="86" t="n"/>
    </row>
    <row r="38" ht="17" customHeight="1" s="59">
      <c r="B38" s="11" t="n"/>
      <c r="C38" s="1" t="inlineStr">
        <is>
          <t xml:space="preserve"> - Automation Tool or Script Test</t>
        </is>
      </c>
      <c r="D38" s="92" t="n"/>
      <c r="E38" s="19" t="n"/>
      <c r="F38" s="29" t="n"/>
      <c r="G38" s="30" t="n"/>
      <c r="H38" s="22" t="n"/>
      <c r="I38" s="23" t="n"/>
      <c r="J38" s="23" t="n"/>
      <c r="K38" s="24" t="n"/>
      <c r="L38" s="25" t="n"/>
      <c r="M38" s="28" t="n"/>
      <c r="N38" s="89" t="n"/>
      <c r="O38" s="86" t="n"/>
    </row>
    <row r="39" ht="17" customHeight="1" s="59">
      <c r="B39" s="11" t="n"/>
      <c r="C39" s="1" t="n"/>
      <c r="D39" s="92" t="n"/>
      <c r="E39" s="19" t="n"/>
      <c r="F39" s="29" t="n"/>
      <c r="G39" s="30" t="n"/>
      <c r="H39" s="22" t="n"/>
      <c r="I39" s="23" t="n"/>
      <c r="J39" s="23" t="n"/>
      <c r="K39" s="24" t="n"/>
      <c r="L39" s="25" t="n"/>
      <c r="M39" s="28" t="n"/>
      <c r="N39" s="87" t="n"/>
      <c r="O39" s="86" t="n"/>
    </row>
    <row r="40" ht="16" customHeight="1" s="59">
      <c r="B40" s="11" t="n"/>
      <c r="C40" s="2" t="inlineStr">
        <is>
          <t>TEST EXECUTION (optional)</t>
        </is>
      </c>
      <c r="D40" s="92" t="n"/>
      <c r="E40" s="19" t="n"/>
      <c r="F40" s="29" t="n"/>
      <c r="G40" s="30" t="n"/>
      <c r="H40" s="22" t="n"/>
      <c r="I40" s="23" t="n"/>
      <c r="J40" s="23" t="n"/>
      <c r="K40" s="24" t="n"/>
      <c r="L40" s="25" t="n"/>
      <c r="M40" s="28" t="n"/>
      <c r="N40" s="89" t="n"/>
      <c r="O40" s="86" t="n"/>
    </row>
    <row r="41" ht="16" customHeight="1" s="59">
      <c r="B41" s="11" t="n"/>
      <c r="C41" s="45" t="inlineStr">
        <is>
          <t xml:space="preserve"> - Workshops</t>
        </is>
      </c>
      <c r="D41" s="92" t="n"/>
      <c r="E41" s="19" t="n"/>
      <c r="F41" s="29" t="n"/>
      <c r="G41" s="30" t="n"/>
      <c r="H41" s="22" t="n">
        <v>5</v>
      </c>
      <c r="I41" s="99">
        <f>(J41*8)</f>
        <v/>
      </c>
      <c r="J41" s="23">
        <f>SUM(D41:E41)</f>
        <v/>
      </c>
      <c r="K41" s="118">
        <f>SUM(J41:J46)</f>
        <v/>
      </c>
      <c r="L41" s="25" t="n"/>
      <c r="M41" s="28" t="n"/>
      <c r="N41" s="89" t="n"/>
      <c r="O41" s="86" t="n"/>
    </row>
    <row r="42" ht="16" customHeight="1" s="59">
      <c r="B42" s="11" t="n"/>
      <c r="C42" s="45" t="inlineStr">
        <is>
          <t xml:space="preserve"> - Build/configure lab</t>
        </is>
      </c>
      <c r="D42" s="92" t="n">
        <v>4</v>
      </c>
      <c r="E42" s="19" t="n">
        <v>4</v>
      </c>
      <c r="F42" s="29" t="n"/>
      <c r="G42" s="30" t="n"/>
      <c r="H42" s="22" t="n">
        <v>5</v>
      </c>
      <c r="I42" s="99">
        <f>(J42*8)</f>
        <v/>
      </c>
      <c r="J42" s="23">
        <f>SUM(D42:E42)</f>
        <v/>
      </c>
      <c r="K42" s="119" t="n"/>
      <c r="L42" s="25" t="n"/>
      <c r="M42" s="28" t="n"/>
      <c r="N42" s="89" t="n"/>
      <c r="O42" s="86" t="n"/>
    </row>
    <row r="43" ht="16" customHeight="1" s="59">
      <c r="B43" s="11" t="n"/>
      <c r="C43" s="45" t="inlineStr">
        <is>
          <t xml:space="preserve"> - Test Execution</t>
        </is>
      </c>
      <c r="D43" s="92" t="n">
        <v>4</v>
      </c>
      <c r="E43" s="19" t="n">
        <v>4</v>
      </c>
      <c r="F43" s="29" t="n"/>
      <c r="G43" s="30" t="n"/>
      <c r="H43" s="22" t="n">
        <v>5</v>
      </c>
      <c r="I43" s="99">
        <f>(J43*8)</f>
        <v/>
      </c>
      <c r="J43" s="23">
        <f>SUM(D43:E43)</f>
        <v/>
      </c>
      <c r="K43" s="119" t="n"/>
      <c r="L43" s="25" t="n"/>
      <c r="M43" s="28" t="n"/>
      <c r="N43" s="89" t="n"/>
      <c r="O43" s="86" t="n"/>
    </row>
    <row r="44" ht="16" customHeight="1" s="59">
      <c r="B44" s="11" t="n"/>
      <c r="C44" s="45" t="inlineStr">
        <is>
          <t xml:space="preserve"> - 3rd Party Integration Verification</t>
        </is>
      </c>
      <c r="D44" s="92" t="n">
        <v>5</v>
      </c>
      <c r="E44" s="19" t="n">
        <v>5</v>
      </c>
      <c r="F44" s="29" t="n"/>
      <c r="G44" s="30" t="n"/>
      <c r="H44" s="22" t="n">
        <v>5</v>
      </c>
      <c r="I44" s="99">
        <f>(J44*8)</f>
        <v/>
      </c>
      <c r="J44" s="23">
        <f>SUM(D44:E44)</f>
        <v/>
      </c>
      <c r="K44" s="119" t="n"/>
      <c r="L44" s="25" t="n"/>
      <c r="M44" s="28" t="n"/>
      <c r="N44" s="89" t="n"/>
      <c r="O44" s="86" t="n"/>
    </row>
    <row r="45" ht="16" customHeight="1" s="59">
      <c r="B45" s="11" t="n"/>
      <c r="C45" s="45" t="inlineStr">
        <is>
          <t xml:space="preserve"> - API Use Cases Verification</t>
        </is>
      </c>
      <c r="D45" s="92" t="n">
        <v>5</v>
      </c>
      <c r="E45" s="19" t="n">
        <v>5</v>
      </c>
      <c r="F45" s="29" t="n"/>
      <c r="G45" s="30" t="n"/>
      <c r="H45" s="22" t="n">
        <v>5</v>
      </c>
      <c r="I45" s="99">
        <f>(J45*8)</f>
        <v/>
      </c>
      <c r="J45" s="23">
        <f>SUM(D45:E45)</f>
        <v/>
      </c>
      <c r="K45" s="119" t="n"/>
      <c r="L45" s="25" t="n"/>
      <c r="M45" s="28" t="n"/>
      <c r="N45" s="89" t="n"/>
      <c r="O45" s="86" t="n"/>
    </row>
    <row r="46" ht="16" customHeight="1" s="59">
      <c r="B46" s="11" t="n"/>
      <c r="C46" s="3" t="inlineStr">
        <is>
          <t xml:space="preserve"> - Final Test Plan results</t>
        </is>
      </c>
      <c r="D46" s="92" t="n"/>
      <c r="E46" s="19" t="n"/>
      <c r="F46" s="29" t="n"/>
      <c r="G46" s="30" t="n"/>
      <c r="H46" s="22" t="n">
        <v>5</v>
      </c>
      <c r="I46" s="99">
        <f>(J46*8)</f>
        <v/>
      </c>
      <c r="J46" s="23">
        <f>SUM(D46:E46)</f>
        <v/>
      </c>
      <c r="K46" s="120" t="n"/>
      <c r="L46" s="25" t="n"/>
      <c r="M46" s="28" t="n"/>
      <c r="N46" s="87" t="n"/>
      <c r="O46" s="86" t="n"/>
    </row>
    <row r="47" ht="16" customHeight="1" s="59">
      <c r="B47" s="11" t="n"/>
      <c r="C47" s="18" t="n"/>
      <c r="D47" s="92" t="n"/>
      <c r="E47" s="19" t="n"/>
      <c r="F47" s="29" t="n"/>
      <c r="G47" s="30" t="n"/>
      <c r="H47" s="22" t="n"/>
      <c r="I47" s="23" t="n"/>
      <c r="J47" s="23" t="n"/>
      <c r="K47" s="24" t="n"/>
      <c r="L47" s="25" t="n"/>
      <c r="M47" s="28" t="n"/>
      <c r="N47" s="89" t="n"/>
      <c r="O47" s="86" t="n"/>
    </row>
    <row r="48" ht="16" customHeight="1" s="59">
      <c r="B48" s="11" t="n"/>
      <c r="C48" s="2" t="inlineStr">
        <is>
          <t>IMPLEMENTATION</t>
        </is>
      </c>
      <c r="D48" s="92" t="n"/>
      <c r="E48" s="19" t="n"/>
      <c r="F48" s="29" t="n"/>
      <c r="G48" s="30" t="n"/>
      <c r="H48" s="22" t="n"/>
      <c r="I48" s="23" t="n"/>
      <c r="J48" s="23" t="n"/>
      <c r="K48" s="33" t="n"/>
      <c r="L48" s="25" t="n"/>
      <c r="M48" s="28" t="n"/>
      <c r="N48" s="89" t="n"/>
      <c r="O48" s="86" t="n"/>
    </row>
    <row r="49" ht="16" customHeight="1" s="59">
      <c r="B49" s="11" t="n"/>
      <c r="C49" s="45" t="inlineStr">
        <is>
          <t xml:space="preserve"> - SW Installation (include all steatchwatch components)</t>
        </is>
      </c>
      <c r="D49" s="92" t="n">
        <v>1.5</v>
      </c>
      <c r="E49" s="19" t="n">
        <v>1.5</v>
      </c>
      <c r="F49" s="29" t="n"/>
      <c r="G49" s="30" t="n"/>
      <c r="H49" s="22" t="n">
        <v>6</v>
      </c>
      <c r="I49" s="99">
        <f>(J49*8)</f>
        <v/>
      </c>
      <c r="J49" s="23">
        <f>SUM(D49:E49)</f>
        <v/>
      </c>
      <c r="K49" s="118">
        <f>SUM(J49:J54)</f>
        <v/>
      </c>
      <c r="L49" s="25" t="n"/>
      <c r="M49" s="28" t="n"/>
      <c r="N49" s="87" t="n"/>
      <c r="O49" s="86" t="n"/>
    </row>
    <row r="50" ht="16" customHeight="1" s="59">
      <c r="B50" s="11" t="n"/>
      <c r="C50" s="45" t="inlineStr">
        <is>
          <t xml:space="preserve"> - Basic Configuration</t>
        </is>
      </c>
      <c r="D50" s="92" t="n">
        <v>5</v>
      </c>
      <c r="E50" s="19" t="n">
        <v>5</v>
      </c>
      <c r="F50" s="29" t="n"/>
      <c r="G50" s="30" t="n"/>
      <c r="H50" s="22" t="n">
        <v>6</v>
      </c>
      <c r="I50" s="99">
        <f>(J50*8)</f>
        <v/>
      </c>
      <c r="J50" s="23">
        <f>SUM(D50:E50)</f>
        <v/>
      </c>
      <c r="K50" s="119" t="n"/>
      <c r="L50" s="25" t="n"/>
      <c r="M50" s="28" t="n"/>
      <c r="N50" s="88" t="n"/>
      <c r="O50" s="86" t="n"/>
    </row>
    <row r="51" ht="16" customHeight="1" s="59">
      <c r="B51" s="11" t="n"/>
      <c r="C51" s="1" t="inlineStr">
        <is>
          <t xml:space="preserve"> - ISE Integration and quarantine policy setup (optional)</t>
        </is>
      </c>
      <c r="D51" s="92" t="n">
        <v>1</v>
      </c>
      <c r="E51" s="19" t="n">
        <v>1</v>
      </c>
      <c r="F51" s="29" t="n"/>
      <c r="G51" s="30" t="n"/>
      <c r="H51" s="22" t="n">
        <v>6</v>
      </c>
      <c r="I51" s="99">
        <f>(J51*8)</f>
        <v/>
      </c>
      <c r="J51" s="23">
        <f>SUM(D51:E51)</f>
        <v/>
      </c>
      <c r="K51" s="119" t="n"/>
      <c r="L51" s="25" t="n"/>
      <c r="M51" s="28" t="n"/>
      <c r="N51" s="87" t="n"/>
      <c r="O51" s="86" t="n"/>
    </row>
    <row r="52" ht="16" customHeight="1" s="59">
      <c r="B52" s="11" t="n"/>
      <c r="C52" s="1" t="inlineStr">
        <is>
          <t xml:space="preserve"> - Old configuration migrate (optional)</t>
        </is>
      </c>
      <c r="D52" s="92" t="n"/>
      <c r="E52" s="19" t="n"/>
      <c r="F52" s="29" t="n"/>
      <c r="G52" s="30" t="n"/>
      <c r="H52" s="22" t="n">
        <v>6</v>
      </c>
      <c r="I52" s="99">
        <f>(J52*8)</f>
        <v/>
      </c>
      <c r="J52" s="23">
        <f>SUM(D52:E52)</f>
        <v/>
      </c>
      <c r="K52" s="119" t="n"/>
      <c r="L52" s="25" t="n"/>
      <c r="M52" s="28" t="n"/>
      <c r="N52" s="87" t="n"/>
      <c r="O52" s="86" t="n"/>
    </row>
    <row r="53" ht="16" customHeight="1" s="59">
      <c r="B53" s="11" t="n"/>
      <c r="C53" s="1" t="inlineStr">
        <is>
          <t xml:space="preserve"> - 3rd Party Integration (SIEM, like splunk)</t>
        </is>
      </c>
      <c r="D53" s="92" t="n">
        <v>2</v>
      </c>
      <c r="E53" s="19" t="n">
        <v>2</v>
      </c>
      <c r="F53" s="29" t="n"/>
      <c r="G53" s="30" t="n"/>
      <c r="H53" s="22" t="n">
        <v>6</v>
      </c>
      <c r="I53" s="99">
        <f>(J53*8)</f>
        <v/>
      </c>
      <c r="J53" s="23">
        <f>SUM(D53:E53)</f>
        <v/>
      </c>
      <c r="K53" s="119" t="n"/>
      <c r="L53" s="25" t="n"/>
      <c r="M53" s="28" t="n"/>
      <c r="N53" s="87" t="n"/>
      <c r="O53" s="86" t="n"/>
    </row>
    <row r="54" ht="16" customHeight="1" s="59">
      <c r="B54" s="11" t="n"/>
      <c r="C54" s="1" t="inlineStr">
        <is>
          <t xml:space="preserve"> - Post Configuration Check</t>
        </is>
      </c>
      <c r="D54" s="92" t="n">
        <v>1</v>
      </c>
      <c r="E54" s="19" t="n">
        <v>1</v>
      </c>
      <c r="F54" s="29" t="n"/>
      <c r="G54" s="30" t="n"/>
      <c r="H54" s="22" t="n">
        <v>6</v>
      </c>
      <c r="I54" s="99">
        <f>(J54*8)</f>
        <v/>
      </c>
      <c r="J54" s="23">
        <f>SUM(D54:E54)</f>
        <v/>
      </c>
      <c r="K54" s="120" t="n"/>
      <c r="L54" s="25" t="n"/>
      <c r="M54" s="28" t="n"/>
      <c r="N54" s="87" t="n"/>
      <c r="O54" s="86" t="n"/>
    </row>
    <row r="55" ht="16" customHeight="1" s="59">
      <c r="B55" s="11" t="n"/>
      <c r="C55" s="1" t="n"/>
      <c r="D55" s="92" t="n"/>
      <c r="E55" s="19" t="n"/>
      <c r="F55" s="29" t="n"/>
      <c r="G55" s="30" t="n"/>
      <c r="H55" s="22" t="n"/>
      <c r="I55" s="99" t="n"/>
      <c r="J55" s="23" t="n"/>
      <c r="K55" s="33" t="n"/>
      <c r="L55" s="25" t="n"/>
      <c r="M55" s="28" t="n"/>
      <c r="N55" s="87" t="n"/>
      <c r="O55" s="86" t="n"/>
    </row>
    <row r="56" ht="16" customHeight="1" s="59">
      <c r="B56" s="11" t="n"/>
      <c r="C56" s="1" t="n"/>
      <c r="D56" s="92" t="n"/>
      <c r="E56" s="19" t="n"/>
      <c r="F56" s="29" t="n"/>
      <c r="G56" s="30" t="n"/>
      <c r="H56" s="22" t="n"/>
      <c r="I56" s="99" t="n"/>
      <c r="J56" s="23" t="n"/>
      <c r="K56" s="33" t="n"/>
      <c r="L56" s="25" t="n"/>
      <c r="M56" s="28" t="n"/>
      <c r="N56" s="87" t="n"/>
      <c r="O56" s="86" t="n"/>
    </row>
    <row r="57" ht="16" customHeight="1" s="59">
      <c r="B57" s="11" t="n"/>
      <c r="C57" s="2" t="inlineStr">
        <is>
          <t>KNOWLEDGE TRANSFER &amp; TRAINING</t>
        </is>
      </c>
      <c r="D57" s="92" t="n"/>
      <c r="E57" s="19" t="n"/>
      <c r="F57" s="29" t="n"/>
      <c r="G57" s="30" t="n"/>
      <c r="H57" s="22" t="n"/>
      <c r="I57" s="99" t="n"/>
      <c r="J57" s="23" t="n"/>
      <c r="K57" s="33" t="n"/>
      <c r="L57" s="25" t="n"/>
      <c r="M57" s="28" t="n"/>
      <c r="N57" s="87" t="n"/>
      <c r="O57" s="86" t="n"/>
    </row>
    <row r="58" ht="16" customHeight="1" s="59">
      <c r="B58" s="11" t="n"/>
      <c r="C58" s="45" t="inlineStr">
        <is>
          <t xml:space="preserve"> - Knowledge transfer</t>
        </is>
      </c>
      <c r="D58" s="92" t="n">
        <v>8.5</v>
      </c>
      <c r="E58" s="19" t="n">
        <v>8.5</v>
      </c>
      <c r="F58" s="29" t="n"/>
      <c r="G58" s="30" t="n"/>
      <c r="H58" s="22" t="n">
        <v>7</v>
      </c>
      <c r="I58" s="99">
        <f>(J58*8)</f>
        <v/>
      </c>
      <c r="J58" s="23">
        <f>SUM(D58:E58)</f>
        <v/>
      </c>
      <c r="K58" s="124">
        <f>SUM(J58:J61)</f>
        <v/>
      </c>
      <c r="L58" s="25" t="n"/>
      <c r="M58" s="28" t="n"/>
      <c r="N58" s="87" t="n"/>
      <c r="O58" s="86" t="n"/>
    </row>
    <row r="59" ht="16" customHeight="1" s="59">
      <c r="B59" s="11" t="n"/>
      <c r="C59" s="45" t="inlineStr">
        <is>
          <t xml:space="preserve"> - Training</t>
        </is>
      </c>
      <c r="D59" s="92" t="n">
        <v>6.5</v>
      </c>
      <c r="E59" s="19" t="n">
        <v>6.5</v>
      </c>
      <c r="F59" s="29" t="n"/>
      <c r="G59" s="30" t="n"/>
      <c r="H59" s="22" t="n">
        <v>7</v>
      </c>
      <c r="I59" s="99">
        <f>(J59*8)</f>
        <v/>
      </c>
      <c r="J59" s="23">
        <f>SUM(D59:E59)</f>
        <v/>
      </c>
      <c r="K59" s="119" t="n"/>
      <c r="L59" s="25" t="n"/>
      <c r="M59" s="28" t="n"/>
      <c r="N59" s="87" t="n"/>
      <c r="O59" s="86" t="n"/>
    </row>
    <row r="60" ht="16" customHeight="1" s="59">
      <c r="B60" s="11" t="n"/>
      <c r="C60" s="45" t="inlineStr">
        <is>
          <t xml:space="preserve"> - Site ready training</t>
        </is>
      </c>
      <c r="D60" s="92" t="n">
        <v>1</v>
      </c>
      <c r="E60" s="19" t="n">
        <v>1</v>
      </c>
      <c r="F60" s="29" t="n"/>
      <c r="G60" s="30" t="n"/>
      <c r="H60" s="22" t="n">
        <v>7</v>
      </c>
      <c r="I60" s="99">
        <f>(J60*8)</f>
        <v/>
      </c>
      <c r="J60" s="23">
        <f>SUM(D60:E60)</f>
        <v/>
      </c>
      <c r="K60" s="119" t="n"/>
      <c r="L60" s="25" t="n"/>
      <c r="M60" s="28" t="n"/>
      <c r="N60" s="87" t="n"/>
      <c r="O60" s="86" t="n"/>
    </row>
    <row r="61" ht="16" customHeight="1" s="59">
      <c r="B61" s="11" t="n"/>
      <c r="C61" s="3" t="inlineStr">
        <is>
          <t xml:space="preserve"> - Site permit, site compliance training</t>
        </is>
      </c>
      <c r="D61" s="92" t="n"/>
      <c r="E61" s="19" t="n"/>
      <c r="F61" s="29" t="n"/>
      <c r="G61" s="30" t="n"/>
      <c r="H61" s="22" t="n">
        <v>7</v>
      </c>
      <c r="I61" s="99">
        <f>(J61*8)</f>
        <v/>
      </c>
      <c r="J61" s="23">
        <f>SUM(D61:E61)</f>
        <v/>
      </c>
      <c r="K61" s="120" t="n"/>
      <c r="L61" s="25" t="n"/>
      <c r="M61" s="28" t="n"/>
      <c r="N61" s="87" t="n"/>
      <c r="O61" s="86" t="n"/>
    </row>
    <row r="62" ht="16" customHeight="1" s="59">
      <c r="B62" s="11" t="n"/>
      <c r="C62" s="1" t="n"/>
      <c r="D62" s="92" t="n"/>
      <c r="E62" s="19" t="n"/>
      <c r="F62" s="29" t="n"/>
      <c r="G62" s="30" t="n"/>
      <c r="H62" s="22" t="n"/>
      <c r="I62" s="99" t="n"/>
      <c r="J62" s="23" t="n"/>
      <c r="K62" s="113" t="n"/>
      <c r="L62" s="25" t="n"/>
      <c r="M62" s="28" t="n"/>
      <c r="N62" s="87" t="n"/>
      <c r="O62" s="86" t="n"/>
    </row>
    <row r="63" ht="16" customHeight="1" s="59">
      <c r="B63" s="11" t="n"/>
      <c r="C63" s="84" t="inlineStr">
        <is>
          <t>DAY 2 SUPPORT SERVICES</t>
        </is>
      </c>
      <c r="D63" s="92" t="n"/>
      <c r="E63" s="19" t="n"/>
      <c r="F63" s="29" t="n"/>
      <c r="G63" s="30" t="n"/>
      <c r="H63" s="22" t="n"/>
      <c r="I63" s="99" t="n"/>
      <c r="J63" s="23" t="n"/>
      <c r="K63" s="33" t="n"/>
      <c r="L63" s="25" t="n"/>
      <c r="M63" s="28" t="n"/>
      <c r="N63" s="87" t="n"/>
      <c r="O63" s="86" t="n"/>
    </row>
    <row r="64" ht="16" customHeight="1" s="59">
      <c r="B64" s="11" t="n"/>
      <c r="C64" s="45" t="inlineStr">
        <is>
          <t xml:space="preserve"> - Tunning</t>
        </is>
      </c>
      <c r="D64" s="92" t="n">
        <v>40</v>
      </c>
      <c r="E64" s="19" t="n">
        <v>40</v>
      </c>
      <c r="F64" s="29" t="n"/>
      <c r="G64" s="30" t="n"/>
      <c r="H64" s="22" t="n">
        <v>8</v>
      </c>
      <c r="I64" s="99">
        <f>(J64*8)</f>
        <v/>
      </c>
      <c r="J64" s="23">
        <f>SUM(D64:E64)</f>
        <v/>
      </c>
      <c r="K64" s="124">
        <f>0+SUM(J64:J65)</f>
        <v/>
      </c>
      <c r="L64" s="25" t="n"/>
      <c r="M64" s="28" t="n"/>
      <c r="N64" s="87" t="n"/>
      <c r="O64" s="86" t="n"/>
    </row>
    <row r="65" ht="16" customHeight="1" s="59">
      <c r="B65" s="11" t="n"/>
      <c r="C65" s="45" t="inlineStr">
        <is>
          <t xml:space="preserve"> - Day 2 Support (T&amp;M hours, if required)</t>
        </is>
      </c>
      <c r="D65" s="92" t="n"/>
      <c r="E65" s="19" t="n"/>
      <c r="F65" s="29" t="n"/>
      <c r="G65" s="30" t="n"/>
      <c r="H65" s="22" t="n">
        <v>8</v>
      </c>
      <c r="I65" s="99">
        <f>(J65*8)</f>
        <v/>
      </c>
      <c r="J65" s="23">
        <f>SUM(D65:E65)</f>
        <v/>
      </c>
      <c r="K65" s="120" t="n"/>
      <c r="L65" s="25" t="n"/>
      <c r="M65" s="28" t="n"/>
      <c r="N65" s="87" t="n"/>
      <c r="O65" s="86" t="n"/>
    </row>
    <row r="66" ht="16" customHeight="1" s="59">
      <c r="B66" s="11" t="n"/>
      <c r="C66" s="45" t="n"/>
      <c r="D66" s="92" t="n"/>
      <c r="E66" s="19" t="n"/>
      <c r="F66" s="29" t="n"/>
      <c r="G66" s="30" t="n"/>
      <c r="H66" s="22" t="n"/>
      <c r="I66" s="23" t="n"/>
      <c r="J66" s="23" t="n"/>
      <c r="K66" s="24" t="n"/>
      <c r="L66" s="25" t="n"/>
      <c r="M66" s="28" t="n"/>
      <c r="N66" s="87" t="n"/>
      <c r="O66" s="86" t="n"/>
    </row>
    <row r="67" ht="16" customHeight="1" s="59">
      <c r="B67" s="11" t="n"/>
      <c r="C67" s="45" t="n"/>
      <c r="D67" s="92" t="n"/>
      <c r="E67" s="19" t="n"/>
      <c r="F67" s="29" t="n"/>
      <c r="G67" s="30" t="n"/>
      <c r="H67" s="22" t="n"/>
      <c r="I67" s="23" t="n"/>
      <c r="J67" s="23" t="n"/>
      <c r="K67" s="24" t="n"/>
      <c r="L67" s="25" t="n"/>
      <c r="M67" s="28" t="n"/>
      <c r="N67" s="87" t="n"/>
      <c r="O67" s="86" t="n"/>
    </row>
    <row r="68" ht="16" customHeight="1" s="59">
      <c r="B68" s="11" t="n"/>
      <c r="C68" s="18" t="n"/>
      <c r="D68" s="92" t="n"/>
      <c r="E68" s="19" t="n"/>
      <c r="F68" s="29" t="n"/>
      <c r="G68" s="30" t="n"/>
      <c r="H68" s="22" t="n"/>
      <c r="I68" s="99" t="n"/>
      <c r="J68" s="23" t="n"/>
      <c r="K68" s="91" t="n"/>
      <c r="L68" s="25" t="n"/>
      <c r="M68" s="28" t="n"/>
      <c r="N68" s="86" t="n"/>
      <c r="O68" s="86" t="n"/>
    </row>
    <row r="69" ht="17" customHeight="1" s="59" thickBot="1">
      <c r="C69" s="34" t="n"/>
      <c r="D69" s="93" t="n"/>
      <c r="E69" s="64" t="n"/>
      <c r="F69" s="65" t="n"/>
      <c r="G69" s="66" t="n"/>
      <c r="H69" s="67" t="n"/>
      <c r="I69" s="23" t="n"/>
      <c r="J69" s="23" t="n"/>
      <c r="K69" s="24" t="n"/>
      <c r="L69" s="70" t="n"/>
      <c r="M69" s="28" t="n"/>
      <c r="N69" s="86" t="n"/>
      <c r="O69" s="86" t="n"/>
    </row>
    <row r="70" ht="16" customHeight="1" s="59">
      <c r="C70" s="35" t="inlineStr">
        <is>
          <t>Subtotal</t>
        </is>
      </c>
      <c r="D70" s="36">
        <f>SUM(D12:D69)</f>
        <v/>
      </c>
      <c r="E70" s="97">
        <f>SUM(E12:E69)</f>
        <v/>
      </c>
      <c r="F70" s="37">
        <f>SUM(F12:F69)</f>
        <v/>
      </c>
      <c r="G70" s="38">
        <f>SUM(G12:G69)</f>
        <v/>
      </c>
      <c r="H70" s="36" t="n"/>
      <c r="I70" s="39">
        <f>SUM(I12:I69)</f>
        <v/>
      </c>
      <c r="J70" s="39">
        <f>SUM(J12:J69)</f>
        <v/>
      </c>
      <c r="K70" s="63">
        <f>SUM(K12:K69)</f>
        <v/>
      </c>
      <c r="L70" s="40">
        <f>SUM(L12:L69)</f>
        <v/>
      </c>
    </row>
    <row r="71" ht="16" customHeight="1" s="59">
      <c r="C71" s="41" t="inlineStr">
        <is>
          <t>Leading NCE hours:</t>
        </is>
      </c>
      <c r="D71" s="86">
        <f>D72 * 8</f>
        <v/>
      </c>
      <c r="H71" s="79" t="n"/>
      <c r="I71" s="80" t="n"/>
      <c r="J71" s="80" t="n"/>
      <c r="K71" s="80" t="n"/>
      <c r="L71" s="86" t="n"/>
    </row>
    <row r="72" ht="16" customHeight="1" s="59">
      <c r="C72" s="41" t="inlineStr">
        <is>
          <t>Leading NCE days:</t>
        </is>
      </c>
      <c r="D72" s="86">
        <f>SUM(D16:D67)</f>
        <v/>
      </c>
    </row>
    <row r="73" ht="16" customHeight="1" s="59">
      <c r="C73" s="41" t="inlineStr">
        <is>
          <t>NCE hours:</t>
        </is>
      </c>
      <c r="E73" s="86">
        <f>E74 * 8</f>
        <v/>
      </c>
    </row>
    <row r="74" ht="16" customHeight="1" s="59">
      <c r="C74" s="41" t="inlineStr">
        <is>
          <t>NCE days:</t>
        </is>
      </c>
      <c r="E74" s="86">
        <f>SUM(E15:E68)</f>
        <v/>
      </c>
    </row>
    <row r="76" ht="16" customHeight="1" s="59">
      <c r="C76" s="41" t="inlineStr">
        <is>
          <t>Total CX hours:</t>
        </is>
      </c>
      <c r="D76" s="86">
        <f>SUM(D71,E73)</f>
        <v/>
      </c>
    </row>
    <row r="77" ht="16" customHeight="1" s="59">
      <c r="C77" s="41" t="inlineStr">
        <is>
          <t>Total CX days:</t>
        </is>
      </c>
      <c r="D77" s="86">
        <f>SUM(D72,E74)</f>
        <v/>
      </c>
    </row>
    <row r="80" ht="27" customHeight="1" s="59" thickBot="1">
      <c r="A80" s="9" t="inlineStr">
        <is>
          <t>FINANCIALS</t>
        </is>
      </c>
    </row>
    <row r="81" ht="27" customHeight="1" s="59" thickBot="1">
      <c r="A81" s="9" t="n"/>
      <c r="B81" s="72" t="inlineStr">
        <is>
          <t>Milestone</t>
        </is>
      </c>
      <c r="C81" s="73" t="inlineStr">
        <is>
          <t>Activity</t>
        </is>
      </c>
      <c r="D81" s="74" t="inlineStr">
        <is>
          <t>CXC PM</t>
        </is>
      </c>
      <c r="E81" s="73" t="inlineStr">
        <is>
          <t>T&amp;E</t>
        </is>
      </c>
      <c r="F81" s="75" t="inlineStr">
        <is>
          <t>Total Price</t>
        </is>
      </c>
    </row>
    <row r="82" ht="16" customHeight="1" s="59">
      <c r="B82" s="49" t="n">
        <v>1</v>
      </c>
      <c r="C82" s="50" t="inlineStr">
        <is>
          <t>SOLUTION REQUIREMENTS</t>
        </is>
      </c>
      <c r="D82" s="81">
        <f>SUM(#REF!*cxc_pm_loading)</f>
        <v/>
      </c>
      <c r="E82" s="125">
        <f>(SUMIF($H$12:$H$69,Table22463443234[[#This Row],[Milestone]],$G$12:$G$69)*hotel_cost)+(SUMIF($H$12:$H$69,Table22463443234[[#This Row],[Milestone]],$F$12:$F$69)*flight_cost)</f>
        <v/>
      </c>
      <c r="F82" s="126">
        <f>SUM(#REF!)</f>
        <v/>
      </c>
    </row>
    <row r="83" ht="16" customHeight="1" s="59">
      <c r="B83" s="53" t="n">
        <v>2</v>
      </c>
      <c r="C83" s="86" t="inlineStr">
        <is>
          <t>SOLUTION DESIGN DOCUMENT</t>
        </is>
      </c>
      <c r="D83" s="82">
        <f>SUM(#REF!*cxc_pm_loading)</f>
        <v/>
      </c>
      <c r="E83" s="127">
        <f>(SUMIF($H$12:$H$69,Table22463443234[[#This Row],[Milestone]],$G$12:$G$69)*hotel_cost)+(SUMIF($H$12:$H$69,Table22463443234[[#This Row],[Milestone]],$F$12:$F$69)*flight_cost)</f>
        <v/>
      </c>
      <c r="F83" s="128">
        <f>SUM(#REF!)</f>
        <v/>
      </c>
    </row>
    <row r="84" ht="16" customHeight="1" s="59">
      <c r="B84" s="53" t="n">
        <v>3</v>
      </c>
      <c r="C84" s="86" t="inlineStr">
        <is>
          <t>IMPLEMENTATION PLAN</t>
        </is>
      </c>
      <c r="D84" s="82">
        <f>SUM(#REF!*cxc_pm_loading)</f>
        <v/>
      </c>
      <c r="E84" s="127">
        <f>(SUMIF($H$12:$H$69,Table22463443234[[#This Row],[Milestone]],$G$12:$G$69)*hotel_cost)+(SUMIF($H$12:$H$69,Table22463443234[[#This Row],[Milestone]],$F$12:$F$69)*flight_cost)</f>
        <v/>
      </c>
      <c r="F84" s="128">
        <f>SUM(#REF!)</f>
        <v/>
      </c>
    </row>
    <row r="85" ht="16" customHeight="1" s="59">
      <c r="B85" s="53" t="n">
        <v>4</v>
      </c>
      <c r="C85" s="86" t="inlineStr">
        <is>
          <t>TEST PLAN</t>
        </is>
      </c>
      <c r="D85" s="82">
        <f>SUM(#REF!*cxc_pm_loading)</f>
        <v/>
      </c>
      <c r="E85" s="127">
        <f>(SUMIF($H$12:$H$69,Table22463443234[[#This Row],[Milestone]],$G$12:$G$69)*hotel_cost)+(SUMIF($H$12:$H$69,Table22463443234[[#This Row],[Milestone]],$F$12:$F$69)*flight_cost)</f>
        <v/>
      </c>
      <c r="F85" s="128">
        <f>SUM(#REF!)</f>
        <v/>
      </c>
    </row>
    <row r="86" ht="16" customHeight="1" s="59">
      <c r="B86" s="53" t="n">
        <v>5</v>
      </c>
      <c r="C86" s="86" t="inlineStr">
        <is>
          <t>IMPLEMENTATION SERVICES (DC &amp; Reference Site only)</t>
        </is>
      </c>
      <c r="D86" s="82">
        <f>SUM(#REF!*cxc_pm_loading)</f>
        <v/>
      </c>
      <c r="E86" s="127">
        <f>(SUMIF($H$12:$H$69,Table22463443234[[#This Row],[Milestone]],$G$12:$G$69)*hotel_cost)+(SUMIF($H$12:$H$69,Table22463443234[[#This Row],[Milestone]],$F$12:$F$69)*flight_cost)</f>
        <v/>
      </c>
      <c r="F86" s="128">
        <f>SUM(#REF!)</f>
        <v/>
      </c>
    </row>
    <row r="87" ht="16" customHeight="1" s="59">
      <c r="B87" s="53" t="n">
        <v>6</v>
      </c>
      <c r="C87" s="86" t="inlineStr">
        <is>
          <t>KNOWLEDGE TRANSFER</t>
        </is>
      </c>
      <c r="D87" s="82">
        <f>SUM(#REF!*cxc_pm_loading)</f>
        <v/>
      </c>
      <c r="E87" s="127">
        <f>(SUMIF($H$12:$H$69,Table22463443234[[#This Row],[Milestone]],$G$12:$G$69)*hotel_cost)+(SUMIF($H$12:$H$69,Table22463443234[[#This Row],[Milestone]],$F$12:$F$69)*flight_cost)</f>
        <v/>
      </c>
      <c r="F87" s="128">
        <f>SUM(#REF!)</f>
        <v/>
      </c>
    </row>
    <row r="88" ht="16" customHeight="1" s="59">
      <c r="B88" s="53" t="n">
        <v>7</v>
      </c>
      <c r="C88" s="86" t="inlineStr">
        <is>
          <t>DAY 2 SUPPORT</t>
        </is>
      </c>
      <c r="D88" s="82">
        <f>SUM(#REF!*cxc_pm_loading)</f>
        <v/>
      </c>
      <c r="E88" s="127">
        <f>(SUMIF($H$12:$H$69,Table22463443234[[#This Row],[Milestone]],$G$12:$G$69)*hotel_cost)+(SUMIF($H$12:$H$69,Table22463443234[[#This Row],[Milestone]],$F$12:$F$69)*flight_cost)</f>
        <v/>
      </c>
      <c r="F88" s="128">
        <f>SUM(#REF!)</f>
        <v/>
      </c>
    </row>
    <row r="89" ht="16" customHeight="1" s="59">
      <c r="B89" s="53" t="n">
        <v>8</v>
      </c>
      <c r="C89" s="86" t="n"/>
      <c r="D89" s="82">
        <f>SUM(#REF!*cxc_pm_loading)</f>
        <v/>
      </c>
      <c r="E89" s="127">
        <f>(SUMIF($H$12:$H$69,Table22463443234[[#This Row],[Milestone]],$G$12:$G$69)*hotel_cost)+(SUMIF($H$12:$H$69,Table22463443234[[#This Row],[Milestone]],$F$12:$F$69)*flight_cost)</f>
        <v/>
      </c>
      <c r="F89" s="128">
        <f>SUM(#REF!)</f>
        <v/>
      </c>
    </row>
    <row r="90" ht="16" customHeight="1" s="59">
      <c r="B90" s="53" t="n">
        <v>9</v>
      </c>
      <c r="C90" s="86" t="n"/>
      <c r="D90" s="82">
        <f>SUM(#REF!*cxc_pm_loading)</f>
        <v/>
      </c>
      <c r="E90" s="127">
        <f>(SUMIF($H$12:$H$69,Table22463443234[[#This Row],[Milestone]],$G$12:$G$69)*hotel_cost)+(SUMIF($H$12:$H$69,Table22463443234[[#This Row],[Milestone]],$F$12:$F$69)*flight_cost)</f>
        <v/>
      </c>
      <c r="F90" s="128">
        <f>SUM(#REF!)</f>
        <v/>
      </c>
      <c r="G90" s="42" t="n"/>
      <c r="H90" s="42" t="n"/>
    </row>
    <row r="91" ht="16" customHeight="1" s="59">
      <c r="B91" s="53" t="n">
        <v>10</v>
      </c>
      <c r="C91" s="86" t="n"/>
      <c r="D91" s="82">
        <f>SUM(#REF!*cxc_pm_loading)</f>
        <v/>
      </c>
      <c r="E91" s="127">
        <f>(SUMIF($H$12:$H$69,Table22463443234[[#This Row],[Milestone]],$G$12:$G$69)*hotel_cost)+(SUMIF($H$12:$H$69,Table22463443234[[#This Row],[Milestone]],$F$12:$F$69)*flight_cost)</f>
        <v/>
      </c>
      <c r="F91" s="128">
        <f>SUM(#REF!)</f>
        <v/>
      </c>
      <c r="G91" s="129" t="n"/>
      <c r="H91" s="129" t="n"/>
    </row>
    <row r="92" ht="17" customHeight="1" s="59" thickBot="1">
      <c r="B92" s="55" t="n">
        <v>11</v>
      </c>
      <c r="C92" s="56" t="n"/>
      <c r="D92" s="83">
        <f>SUM(#REF!*cxc_pm_loading)</f>
        <v/>
      </c>
      <c r="E92" s="130">
        <f>(SUMIF($H$12:$H$69,Table22463443234[[#This Row],[Milestone]],$G$12:$G$69)*hotel_cost)+(SUMIF($H$12:$H$69,Table22463443234[[#This Row],[Milestone]],$F$12:$F$69)*flight_cost)</f>
        <v/>
      </c>
      <c r="F92" s="131">
        <f>SUM(#REF!)</f>
        <v/>
      </c>
    </row>
    <row r="93" ht="22" customHeight="1" s="59" thickBot="1">
      <c r="D93" s="60">
        <f>SUBTOTAL(109,Table22463443234[CXC PM])</f>
        <v/>
      </c>
      <c r="E93" s="132">
        <f>SUBTOTAL(109,Table22463443234[T&amp;E])</f>
        <v/>
      </c>
      <c r="F93" s="133">
        <f>SUBTOTAL(109,Table22463443234[Total Price])</f>
        <v/>
      </c>
      <c r="G93" s="134" t="inlineStr">
        <is>
          <t>Cell should be green if cross-check is accurate</t>
        </is>
      </c>
      <c r="H93" s="135" t="n"/>
    </row>
    <row r="94">
      <c r="D94" s="71" t="inlineStr">
        <is>
          <t>Cost</t>
        </is>
      </c>
      <c r="E94" s="71" t="inlineStr">
        <is>
          <t>Quote</t>
        </is>
      </c>
    </row>
    <row r="95" ht="16" customHeight="1" s="59">
      <c r="C95" s="42" t="inlineStr">
        <is>
          <t>Costs per grade:</t>
        </is>
      </c>
      <c r="D95" s="136">
        <f>Table22463443234[[#Totals],[CXC PM]]*cxc_rate</f>
        <v/>
      </c>
    </row>
  </sheetData>
  <mergeCells count="9">
    <mergeCell ref="K49:K54"/>
    <mergeCell ref="K58:K61"/>
    <mergeCell ref="K64:K65"/>
    <mergeCell ref="B2:C2"/>
    <mergeCell ref="K16:K18"/>
    <mergeCell ref="K28:K31"/>
    <mergeCell ref="K34:K37"/>
    <mergeCell ref="K41:K46"/>
    <mergeCell ref="K21:K24"/>
  </mergeCells>
  <conditionalFormatting sqref="F93">
    <cfRule type="cellIs" priority="1" operator="equal" dxfId="9">
      <formula>$N$94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99"/>
  <sheetViews>
    <sheetView topLeftCell="A48" zoomScale="133" zoomScaleNormal="80" workbookViewId="0">
      <selection activeCell="D64" sqref="D64:E64"/>
    </sheetView>
  </sheetViews>
  <sheetFormatPr baseColWidth="10" defaultColWidth="11" defaultRowHeight="15"/>
  <cols>
    <col width="8.6640625" customWidth="1" style="86" min="1" max="1"/>
    <col width="15.1640625" customWidth="1" style="86" min="2" max="2"/>
    <col width="67.5" bestFit="1" customWidth="1" style="86" min="3" max="3"/>
    <col width="15" customWidth="1" style="86" min="4" max="5"/>
    <col width="13.5" customWidth="1" style="86" min="6" max="6"/>
    <col width="13.1640625" customWidth="1" style="86" min="7" max="7"/>
    <col width="12.1640625" customWidth="1" style="86" min="8" max="10"/>
    <col width="14.83203125" bestFit="1" customWidth="1" style="86" min="11" max="11"/>
    <col width="15" customWidth="1" style="86" min="12" max="17"/>
    <col width="11" customWidth="1" style="86" min="18" max="16384"/>
  </cols>
  <sheetData>
    <row r="1" ht="16" customHeight="1" s="59" thickBot="1">
      <c r="L1" s="86" t="n"/>
    </row>
    <row r="2" ht="16" customHeight="1" s="59">
      <c r="B2" s="116" t="inlineStr">
        <is>
          <t>Customer Details</t>
        </is>
      </c>
      <c r="C2" s="117" t="n"/>
      <c r="L2" s="86" t="n"/>
    </row>
    <row r="3" ht="16" customHeight="1" s="59">
      <c r="B3" s="5" t="inlineStr">
        <is>
          <t>Customer Name</t>
        </is>
      </c>
      <c r="C3" s="6" t="inlineStr">
        <is>
          <t>XXX</t>
        </is>
      </c>
      <c r="L3" s="86" t="n"/>
    </row>
    <row r="4" ht="16" customHeight="1" s="59">
      <c r="B4" s="5" t="inlineStr">
        <is>
          <t>Project Name</t>
        </is>
      </c>
      <c r="C4" s="6" t="inlineStr">
        <is>
          <t>ISE PDI</t>
        </is>
      </c>
      <c r="L4" s="86" t="n"/>
    </row>
    <row r="5" ht="16" customHeight="1" s="59">
      <c r="B5" s="5" t="inlineStr">
        <is>
          <t>Deal ID</t>
        </is>
      </c>
      <c r="C5" s="7" t="n"/>
      <c r="L5" s="86" t="n"/>
    </row>
    <row r="6" ht="17" customHeight="1" s="59" thickBot="1">
      <c r="B6" s="8" t="inlineStr">
        <is>
          <t>Project ID</t>
        </is>
      </c>
      <c r="C6" s="7" t="n"/>
      <c r="L6" s="86" t="n"/>
    </row>
    <row r="7">
      <c r="L7" s="86" t="n"/>
    </row>
    <row r="8">
      <c r="L8" s="86" t="n"/>
      <c r="M8" s="86" t="n"/>
    </row>
    <row r="9" ht="16" customHeight="1" s="59" thickBot="1">
      <c r="L9" s="86" t="n"/>
      <c r="M9" s="86" t="n"/>
    </row>
    <row r="10" ht="27" customHeight="1" s="59" thickBot="1">
      <c r="A10" s="9" t="inlineStr">
        <is>
          <t>LEVEL OF EFFORT</t>
        </is>
      </c>
      <c r="D10" s="90" t="inlineStr">
        <is>
          <t>Leading Engineer</t>
        </is>
      </c>
      <c r="E10" s="10" t="inlineStr">
        <is>
          <t>Engineer</t>
        </is>
      </c>
      <c r="N10" s="86" t="n"/>
      <c r="O10" s="86" t="n"/>
      <c r="U10" s="11" t="n"/>
      <c r="V10" s="11" t="n"/>
    </row>
    <row r="11" ht="35" customHeight="1" s="59" thickBot="1">
      <c r="C11" s="12" t="inlineStr">
        <is>
          <t>Task</t>
        </is>
      </c>
      <c r="D11" s="94" t="inlineStr">
        <is>
          <t>Security NCE</t>
        </is>
      </c>
      <c r="E11" s="96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Days</t>
        </is>
      </c>
      <c r="J11" s="15" t="inlineStr">
        <is>
          <t>Total Eng Hours</t>
        </is>
      </c>
      <c r="K11" s="16" t="inlineStr">
        <is>
          <t>MILESTONE DAYS</t>
        </is>
      </c>
      <c r="L11" s="17" t="inlineStr">
        <is>
          <t>ESTIMATED DURATION</t>
        </is>
      </c>
      <c r="N11" s="86" t="n"/>
      <c r="O11" s="86" t="n"/>
    </row>
    <row r="12" ht="16" customHeight="1" s="59">
      <c r="C12" s="18" t="n"/>
      <c r="D12" s="92" t="n"/>
      <c r="E12" s="95" t="n"/>
      <c r="F12" s="20" t="n"/>
      <c r="G12" s="21" t="n"/>
      <c r="H12" s="22" t="n"/>
      <c r="I12" s="23" t="n"/>
      <c r="J12" s="23" t="n"/>
      <c r="K12" s="24" t="n"/>
      <c r="L12" s="25" t="n"/>
      <c r="N12" s="86" t="n"/>
      <c r="O12" s="86" t="n"/>
    </row>
    <row r="13" ht="16" customHeight="1" s="59">
      <c r="C13" s="18" t="n"/>
      <c r="D13" s="92" t="n"/>
      <c r="E13" s="19" t="n"/>
      <c r="F13" s="26" t="n"/>
      <c r="G13" s="27" t="n"/>
      <c r="H13" s="22" t="n"/>
      <c r="I13" s="23" t="n"/>
      <c r="J13" s="23" t="n"/>
      <c r="K13" s="24" t="n"/>
      <c r="L13" s="25" t="n"/>
      <c r="M13" s="28" t="n"/>
      <c r="N13" s="87" t="n"/>
      <c r="O13" s="86" t="n"/>
    </row>
    <row r="14" ht="16" customHeight="1" s="59">
      <c r="B14" s="11" t="n"/>
      <c r="C14" s="18" t="n"/>
      <c r="D14" s="92" t="n"/>
      <c r="E14" s="19" t="n"/>
      <c r="F14" s="29" t="n"/>
      <c r="G14" s="30" t="n"/>
      <c r="H14" s="22" t="n"/>
      <c r="I14" s="23" t="n"/>
      <c r="J14" s="23" t="n"/>
      <c r="K14" s="24" t="n"/>
      <c r="L14" s="25" t="n"/>
      <c r="M14" s="28" t="n"/>
      <c r="N14" s="88" t="n"/>
      <c r="O14" s="86" t="n"/>
    </row>
    <row r="15" ht="16" customHeight="1" s="59">
      <c r="B15" s="11" t="n"/>
      <c r="C15" s="2" t="inlineStr">
        <is>
          <t>REQUIREMENTS &amp; GOVERNANCE</t>
        </is>
      </c>
      <c r="D15" s="92" t="n"/>
      <c r="E15" s="19" t="n"/>
      <c r="F15" s="29" t="n"/>
      <c r="G15" s="30" t="n"/>
      <c r="H15" s="22" t="n"/>
      <c r="I15" s="23" t="n"/>
      <c r="J15" s="23" t="n"/>
      <c r="K15" s="24" t="n"/>
      <c r="L15" s="25" t="n"/>
      <c r="M15" s="28" t="n"/>
      <c r="N15" s="88" t="n"/>
      <c r="O15" s="86" t="n"/>
    </row>
    <row r="16" ht="16" customHeight="1" s="59">
      <c r="B16" s="11" t="n"/>
      <c r="C16" s="31" t="inlineStr">
        <is>
          <t xml:space="preserve"> - Project Initiation &amp; Kick-off</t>
        </is>
      </c>
      <c r="D16" s="92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3">
        <f>I16 * 8</f>
        <v/>
      </c>
      <c r="K16" s="118">
        <f>SUM(I16:I18)</f>
        <v/>
      </c>
      <c r="L16" s="25" t="n"/>
      <c r="M16" s="28" t="n"/>
      <c r="N16" s="88" t="n"/>
      <c r="O16" s="86" t="n"/>
    </row>
    <row r="17" ht="16" customHeight="1" s="59">
      <c r="B17" s="11" t="n"/>
      <c r="C17" s="31" t="inlineStr">
        <is>
          <t xml:space="preserve"> - Discovery &amp; Workshops</t>
        </is>
      </c>
      <c r="D17" s="92" t="n"/>
      <c r="E17" s="19" t="n"/>
      <c r="F17" s="29" t="n"/>
      <c r="G17" s="30" t="n"/>
      <c r="H17" s="22" t="n">
        <v>1</v>
      </c>
      <c r="I17" s="23">
        <f>SUM(D17:E17)</f>
        <v/>
      </c>
      <c r="J17" s="23">
        <f>I17 * 8</f>
        <v/>
      </c>
      <c r="K17" s="119" t="n"/>
      <c r="L17" s="25" t="n"/>
      <c r="M17" s="28" t="n"/>
      <c r="N17" s="88" t="n"/>
      <c r="O17" s="86" t="n"/>
    </row>
    <row r="18" ht="16" customHeight="1" s="59">
      <c r="B18" s="11" t="n"/>
      <c r="C18" s="31" t="inlineStr">
        <is>
          <t xml:space="preserve"> - CRD creation/revision</t>
        </is>
      </c>
      <c r="D18" s="92" t="n"/>
      <c r="E18" s="19" t="n"/>
      <c r="F18" s="29" t="n"/>
      <c r="G18" s="30" t="n"/>
      <c r="H18" s="22" t="n">
        <v>1</v>
      </c>
      <c r="I18" s="23">
        <f>SUM(D18:E18)</f>
        <v/>
      </c>
      <c r="J18" s="23">
        <f>I18 * 8</f>
        <v/>
      </c>
      <c r="K18" s="120" t="n"/>
      <c r="L18" s="25" t="n"/>
      <c r="M18" s="28" t="n"/>
      <c r="N18" s="88" t="n"/>
      <c r="O18" s="86" t="n"/>
    </row>
    <row r="19" ht="16" customHeight="1" s="59">
      <c r="B19" s="11" t="n"/>
      <c r="C19" s="32" t="n"/>
      <c r="D19" s="92" t="n"/>
      <c r="E19" s="19" t="n"/>
      <c r="F19" s="29" t="n"/>
      <c r="G19" s="30" t="n"/>
      <c r="H19" s="22" t="n"/>
      <c r="I19" s="23" t="n"/>
      <c r="J19" s="23" t="n"/>
      <c r="K19" s="24" t="n"/>
      <c r="L19" s="25" t="n"/>
      <c r="M19" s="28" t="n"/>
      <c r="N19" s="88" t="n"/>
      <c r="O19" s="86" t="n"/>
    </row>
    <row r="20" ht="16" customHeight="1" s="59">
      <c r="B20" s="11" t="n"/>
      <c r="C20" s="2" t="inlineStr">
        <is>
          <t>SOLUTION DESIGN PHASE</t>
        </is>
      </c>
      <c r="D20" s="92" t="n"/>
      <c r="E20" s="19" t="n"/>
      <c r="F20" s="29" t="n"/>
      <c r="G20" s="30" t="n"/>
      <c r="H20" s="22" t="n"/>
      <c r="I20" s="23" t="n"/>
      <c r="J20" s="23" t="n"/>
      <c r="K20" s="24" t="n"/>
      <c r="L20" s="25" t="n"/>
      <c r="M20" s="28" t="n"/>
      <c r="N20" s="88" t="n"/>
      <c r="O20" s="86" t="n"/>
    </row>
    <row r="21" ht="16" customHeight="1" s="59">
      <c r="B21" s="11" t="n"/>
      <c r="C21" s="3" t="inlineStr">
        <is>
          <t xml:space="preserve"> - Workshops</t>
        </is>
      </c>
      <c r="D21" s="92" t="n"/>
      <c r="E21" s="19" t="n"/>
      <c r="F21" s="29" t="n"/>
      <c r="G21" s="30" t="n"/>
      <c r="H21" s="22" t="n">
        <v>2</v>
      </c>
      <c r="I21" s="23">
        <f>SUM(D21:E21)</f>
        <v/>
      </c>
      <c r="J21" s="23">
        <f>I21 * 8</f>
        <v/>
      </c>
      <c r="K21" s="107">
        <f>SUM(I21:I25)</f>
        <v/>
      </c>
      <c r="L21" s="25" t="n"/>
      <c r="M21" s="28" t="n"/>
      <c r="N21" s="88" t="n"/>
      <c r="O21" s="86" t="n"/>
    </row>
    <row r="22" ht="16" customHeight="1" s="59">
      <c r="B22" s="11" t="n"/>
      <c r="C22" s="3" t="inlineStr">
        <is>
          <t xml:space="preserve"> - Draft  Solution Design Document (SDD)</t>
        </is>
      </c>
      <c r="D22" s="92" t="n"/>
      <c r="E22" s="19" t="n"/>
      <c r="F22" s="29" t="n"/>
      <c r="G22" s="30" t="n"/>
      <c r="H22" s="22" t="n">
        <v>2</v>
      </c>
      <c r="I22" s="23">
        <f>SUM(D22:E22)</f>
        <v/>
      </c>
      <c r="J22" s="23">
        <f>I22 * 8</f>
        <v/>
      </c>
      <c r="K22" s="119" t="n"/>
      <c r="L22" s="25" t="n"/>
      <c r="M22" s="28" t="n"/>
      <c r="N22" s="87" t="n"/>
      <c r="O22" s="86" t="n"/>
    </row>
    <row r="23" ht="16" customHeight="1" s="59">
      <c r="B23" s="11" t="n"/>
      <c r="C23" s="3" t="inlineStr">
        <is>
          <t xml:space="preserve"> - Review &amp; update</t>
        </is>
      </c>
      <c r="D23" s="92" t="n">
        <v>1</v>
      </c>
      <c r="E23" s="19" t="n">
        <v>1</v>
      </c>
      <c r="F23" s="29" t="n"/>
      <c r="G23" s="30" t="n"/>
      <c r="H23" s="22" t="n">
        <v>2</v>
      </c>
      <c r="I23" s="23">
        <f>SUM(D23:E23)</f>
        <v/>
      </c>
      <c r="J23" s="23">
        <f>I23 * 8</f>
        <v/>
      </c>
      <c r="K23" s="119" t="n"/>
      <c r="L23" s="25" t="n"/>
      <c r="M23" s="28" t="n"/>
      <c r="N23" s="88" t="n"/>
      <c r="O23" s="86" t="n"/>
    </row>
    <row r="24" ht="16" customHeight="1" s="59">
      <c r="B24" s="11" t="n"/>
      <c r="C24" s="3" t="inlineStr">
        <is>
          <t xml:space="preserve"> - Presentation to customer &amp; final updates</t>
        </is>
      </c>
      <c r="D24" s="92" t="n">
        <v>0.5</v>
      </c>
      <c r="E24" s="19" t="n">
        <v>0.5</v>
      </c>
      <c r="F24" s="29" t="n"/>
      <c r="G24" s="30" t="n"/>
      <c r="H24" s="22" t="n">
        <v>2</v>
      </c>
      <c r="I24" s="23">
        <f>SUM(D24:E24)</f>
        <v/>
      </c>
      <c r="J24" s="23">
        <f>I24 * 8</f>
        <v/>
      </c>
      <c r="K24" s="119" t="n"/>
      <c r="L24" s="25" t="n"/>
      <c r="M24" s="28" t="n"/>
      <c r="N24" s="88" t="n"/>
      <c r="O24" s="86" t="n"/>
    </row>
    <row r="25" ht="16" customHeight="1" s="59">
      <c r="B25" s="11" t="n"/>
      <c r="C25" s="3" t="n"/>
      <c r="D25" s="92" t="n"/>
      <c r="E25" s="19" t="n"/>
      <c r="F25" s="29" t="n"/>
      <c r="G25" s="30" t="n"/>
      <c r="H25" s="22" t="n">
        <v>0</v>
      </c>
      <c r="I25" s="23">
        <f>SUM(D25:E25)</f>
        <v/>
      </c>
      <c r="J25" s="23">
        <f>I25 * 8</f>
        <v/>
      </c>
      <c r="K25" s="119" t="n"/>
      <c r="L25" s="25" t="n"/>
      <c r="M25" s="28" t="n"/>
      <c r="N25" s="88" t="n"/>
      <c r="O25" s="86" t="n"/>
    </row>
    <row r="26" ht="16" customHeight="1" s="59">
      <c r="B26" s="11" t="n"/>
      <c r="C26" s="1" t="n"/>
      <c r="D26" s="92" t="n"/>
      <c r="E26" s="19" t="n"/>
      <c r="F26" s="29" t="n"/>
      <c r="G26" s="30" t="n"/>
      <c r="H26" s="22" t="n"/>
      <c r="I26" s="23" t="n"/>
      <c r="J26" s="23" t="n"/>
      <c r="K26" s="46" t="n"/>
      <c r="L26" s="25" t="n"/>
      <c r="M26" s="28" t="n"/>
      <c r="N26" s="88" t="n"/>
      <c r="O26" s="86" t="n"/>
    </row>
    <row r="27" ht="16" customHeight="1" s="59">
      <c r="B27" s="11" t="n"/>
      <c r="C27" s="2" t="inlineStr">
        <is>
          <t>IMPLEMENTATION PLAN</t>
        </is>
      </c>
      <c r="D27" s="92" t="n"/>
      <c r="E27" s="19" t="n"/>
      <c r="F27" s="29" t="n"/>
      <c r="G27" s="30" t="n"/>
      <c r="H27" s="22" t="n"/>
      <c r="I27" s="23" t="n"/>
      <c r="J27" s="23" t="n"/>
      <c r="K27" s="24" t="n"/>
      <c r="L27" s="25" t="n"/>
      <c r="M27" s="28" t="n"/>
      <c r="N27" s="87" t="n"/>
      <c r="O27" s="86" t="n"/>
    </row>
    <row r="28" ht="16" customHeight="1" s="59">
      <c r="B28" s="11" t="n"/>
      <c r="C28" s="3" t="inlineStr">
        <is>
          <t xml:space="preserve"> - Workshops</t>
        </is>
      </c>
      <c r="D28" s="92" t="n"/>
      <c r="E28" s="19" t="n"/>
      <c r="F28" s="29" t="n"/>
      <c r="G28" s="30" t="n"/>
      <c r="H28" s="22" t="n">
        <v>3</v>
      </c>
      <c r="I28" s="23">
        <f>SUM(D28:E28)</f>
        <v/>
      </c>
      <c r="J28" s="23">
        <f>I28 * 8</f>
        <v/>
      </c>
      <c r="K28" s="107">
        <f>SUM(I28:I31)</f>
        <v/>
      </c>
      <c r="L28" s="25" t="n"/>
      <c r="M28" s="28" t="n"/>
      <c r="N28" s="88" t="n"/>
      <c r="O28" s="86" t="n"/>
    </row>
    <row r="29" ht="16" customHeight="1" s="59">
      <c r="B29" s="11" t="n"/>
      <c r="C29" s="3" t="inlineStr">
        <is>
          <t xml:space="preserve"> - Draft Implementation Plan</t>
        </is>
      </c>
      <c r="D29" s="92" t="n"/>
      <c r="E29" s="19" t="n"/>
      <c r="F29" s="29" t="n"/>
      <c r="G29" s="30" t="n"/>
      <c r="H29" s="22" t="n">
        <v>3</v>
      </c>
      <c r="I29" s="23">
        <f>SUM(D29:E29)</f>
        <v/>
      </c>
      <c r="J29" s="23">
        <f>I29 * 8</f>
        <v/>
      </c>
      <c r="K29" s="119" t="n"/>
      <c r="L29" s="25" t="n"/>
      <c r="M29" s="28" t="n"/>
      <c r="N29" s="88" t="n"/>
      <c r="O29" s="86" t="n"/>
    </row>
    <row r="30" ht="16" customHeight="1" s="59">
      <c r="B30" s="11" t="n"/>
      <c r="C30" s="3" t="inlineStr">
        <is>
          <t xml:space="preserve"> - Reviews &amp; updates</t>
        </is>
      </c>
      <c r="D30" s="92" t="n">
        <v>1</v>
      </c>
      <c r="E30" s="19" t="n">
        <v>1</v>
      </c>
      <c r="F30" s="29" t="n"/>
      <c r="G30" s="30" t="n"/>
      <c r="H30" s="22" t="n">
        <v>3</v>
      </c>
      <c r="I30" s="23">
        <f>SUM(D30:E30)</f>
        <v/>
      </c>
      <c r="J30" s="23">
        <f>I30 * 8</f>
        <v/>
      </c>
      <c r="K30" s="119" t="n"/>
      <c r="L30" s="25" t="n"/>
      <c r="M30" s="28" t="n"/>
      <c r="N30" s="87" t="n"/>
      <c r="O30" s="86" t="n"/>
    </row>
    <row r="31" ht="16" customHeight="1" s="59">
      <c r="B31" s="11" t="n"/>
      <c r="C31" s="3" t="inlineStr">
        <is>
          <t xml:space="preserve"> - Presentation to customer &amp; final updates</t>
        </is>
      </c>
      <c r="D31" s="92" t="n">
        <v>0.5</v>
      </c>
      <c r="E31" s="19" t="n">
        <v>0.5</v>
      </c>
      <c r="F31" s="29" t="n"/>
      <c r="G31" s="30" t="n"/>
      <c r="H31" s="22" t="n">
        <v>3</v>
      </c>
      <c r="I31" s="23">
        <f>SUM(D31:E31)</f>
        <v/>
      </c>
      <c r="J31" s="23">
        <f>I31 * 8</f>
        <v/>
      </c>
      <c r="K31" s="119" t="n"/>
      <c r="L31" s="25" t="n"/>
      <c r="M31" s="28" t="n"/>
      <c r="N31" s="89" t="n"/>
      <c r="O31" s="86" t="n"/>
    </row>
    <row r="32" ht="16" customHeight="1" s="59">
      <c r="B32" s="11" t="n"/>
      <c r="C32" s="1" t="n"/>
      <c r="D32" s="92" t="n"/>
      <c r="E32" s="19" t="n"/>
      <c r="F32" s="29" t="n"/>
      <c r="G32" s="30" t="n"/>
      <c r="H32" s="22" t="n"/>
      <c r="I32" s="23" t="n"/>
      <c r="J32" s="23" t="n"/>
      <c r="K32" s="24" t="n"/>
      <c r="L32" s="25" t="n"/>
      <c r="M32" s="28" t="n"/>
      <c r="N32" s="89" t="n"/>
      <c r="O32" s="86" t="n"/>
    </row>
    <row r="33" ht="16" customHeight="1" s="59">
      <c r="B33" s="11" t="n"/>
      <c r="C33" s="2" t="inlineStr">
        <is>
          <t>TEST PLAN</t>
        </is>
      </c>
      <c r="D33" s="92" t="n"/>
      <c r="E33" s="19" t="n"/>
      <c r="F33" s="29" t="n"/>
      <c r="G33" s="30" t="n"/>
      <c r="H33" s="22" t="n"/>
      <c r="I33" s="23" t="n"/>
      <c r="J33" s="23" t="n"/>
      <c r="K33" s="24" t="n"/>
      <c r="L33" s="25" t="n"/>
      <c r="M33" s="28" t="n"/>
      <c r="N33" s="87" t="n"/>
      <c r="O33" s="86" t="n"/>
    </row>
    <row r="34" ht="16" customHeight="1" s="59">
      <c r="B34" s="11" t="n"/>
      <c r="C34" s="3" t="inlineStr">
        <is>
          <t xml:space="preserve"> - Workshops</t>
        </is>
      </c>
      <c r="D34" s="92" t="n"/>
      <c r="E34" s="19" t="n"/>
      <c r="F34" s="29" t="n"/>
      <c r="G34" s="30" t="n"/>
      <c r="H34" s="22" t="n">
        <v>4</v>
      </c>
      <c r="I34" s="23">
        <f>SUM(D34:E34)</f>
        <v/>
      </c>
      <c r="J34" s="23">
        <f>I34 * 8</f>
        <v/>
      </c>
      <c r="K34" s="118">
        <f>SUM(I34:I37)</f>
        <v/>
      </c>
      <c r="L34" s="25" t="n"/>
      <c r="M34" s="28" t="n"/>
      <c r="N34" s="89" t="n"/>
      <c r="O34" s="86" t="n"/>
    </row>
    <row r="35" ht="16" customHeight="1" s="59">
      <c r="B35" s="11" t="n"/>
      <c r="C35" s="3" t="inlineStr">
        <is>
          <t xml:space="preserve"> - Draft Test Plan (NRFU)</t>
        </is>
      </c>
      <c r="D35" s="92" t="n"/>
      <c r="E35" s="19" t="n"/>
      <c r="F35" s="29" t="n"/>
      <c r="G35" s="30" t="n"/>
      <c r="H35" s="22" t="n">
        <v>4</v>
      </c>
      <c r="I35" s="23">
        <f>SUM(D35:E35)</f>
        <v/>
      </c>
      <c r="J35" s="23">
        <f>I35 * 8</f>
        <v/>
      </c>
      <c r="K35" s="119" t="n"/>
      <c r="L35" s="25" t="n"/>
      <c r="M35" s="28" t="n"/>
      <c r="N35" s="87" t="n"/>
      <c r="O35" s="86" t="n"/>
    </row>
    <row r="36" ht="16" customHeight="1" s="59">
      <c r="B36" s="11" t="n"/>
      <c r="C36" s="3" t="inlineStr">
        <is>
          <t xml:space="preserve"> - Reviews &amp; updates</t>
        </is>
      </c>
      <c r="D36" s="92" t="n">
        <v>1</v>
      </c>
      <c r="E36" s="19" t="n">
        <v>1</v>
      </c>
      <c r="F36" s="29" t="n"/>
      <c r="G36" s="30" t="n"/>
      <c r="H36" s="22" t="n">
        <v>4</v>
      </c>
      <c r="I36" s="23">
        <f>SUM(D36:E36)</f>
        <v/>
      </c>
      <c r="J36" s="23">
        <f>I36 * 8</f>
        <v/>
      </c>
      <c r="K36" s="119" t="n"/>
      <c r="L36" s="25" t="n"/>
      <c r="M36" s="28" t="n"/>
      <c r="N36" s="89" t="n"/>
      <c r="O36" s="86" t="n"/>
    </row>
    <row r="37" ht="16" customHeight="1" s="59">
      <c r="B37" s="11" t="n"/>
      <c r="C37" s="3" t="inlineStr">
        <is>
          <t xml:space="preserve"> - Presentation to customer &amp; final updates</t>
        </is>
      </c>
      <c r="D37" s="92" t="n"/>
      <c r="E37" s="19" t="n"/>
      <c r="F37" s="29" t="n"/>
      <c r="G37" s="30" t="n"/>
      <c r="H37" s="22" t="n">
        <v>4</v>
      </c>
      <c r="I37" s="23">
        <f>SUM(D37:E37)</f>
        <v/>
      </c>
      <c r="J37" s="23">
        <f>I37 * 8</f>
        <v/>
      </c>
      <c r="K37" s="120" t="n"/>
      <c r="L37" s="25" t="n"/>
      <c r="M37" s="28" t="n"/>
      <c r="N37" s="89" t="n"/>
      <c r="O37" s="86" t="n"/>
    </row>
    <row r="38" ht="17" customHeight="1" s="59">
      <c r="B38" s="11" t="n"/>
      <c r="C38" s="1" t="inlineStr">
        <is>
          <t xml:space="preserve"> - Automation Tool or Script Test</t>
        </is>
      </c>
      <c r="D38" s="92" t="n"/>
      <c r="E38" s="19" t="n"/>
      <c r="F38" s="29" t="n"/>
      <c r="G38" s="30" t="n"/>
      <c r="H38" s="22" t="n">
        <v>4</v>
      </c>
      <c r="I38" s="23" t="n"/>
      <c r="J38" s="23" t="n"/>
      <c r="K38" s="24" t="n"/>
      <c r="L38" s="25" t="n"/>
      <c r="M38" s="28" t="n"/>
      <c r="N38" s="89" t="n"/>
      <c r="O38" s="86" t="n"/>
    </row>
    <row r="39" ht="17" customHeight="1" s="59">
      <c r="B39" s="11" t="n"/>
      <c r="C39" s="1" t="n"/>
      <c r="D39" s="92" t="n"/>
      <c r="E39" s="19" t="n"/>
      <c r="F39" s="29" t="n"/>
      <c r="G39" s="30" t="n"/>
      <c r="H39" s="22" t="n"/>
      <c r="I39" s="23" t="n"/>
      <c r="J39" s="23" t="n"/>
      <c r="K39" s="24" t="n"/>
      <c r="L39" s="25" t="n"/>
      <c r="M39" s="28" t="n"/>
      <c r="N39" s="87" t="n"/>
      <c r="O39" s="86" t="n"/>
    </row>
    <row r="40" ht="16" customHeight="1" s="59">
      <c r="B40" s="11" t="n"/>
      <c r="C40" s="2" t="inlineStr">
        <is>
          <t>TEST EXECUTION (optional)</t>
        </is>
      </c>
      <c r="D40" s="92" t="n"/>
      <c r="E40" s="19" t="n"/>
      <c r="F40" s="29" t="n"/>
      <c r="G40" s="30" t="n"/>
      <c r="H40" s="22" t="n"/>
      <c r="I40" s="23" t="n"/>
      <c r="J40" s="23" t="n"/>
      <c r="K40" s="24" t="n"/>
      <c r="L40" s="25" t="n"/>
      <c r="M40" s="28" t="n"/>
      <c r="N40" s="89" t="n"/>
      <c r="O40" s="86" t="n"/>
    </row>
    <row r="41" ht="16" customHeight="1" s="59">
      <c r="B41" s="11" t="n"/>
      <c r="C41" s="45" t="inlineStr">
        <is>
          <t xml:space="preserve"> - Workshops</t>
        </is>
      </c>
      <c r="D41" s="92" t="n"/>
      <c r="E41" s="19" t="n"/>
      <c r="F41" s="29" t="n"/>
      <c r="G41" s="30" t="n"/>
      <c r="H41" s="22" t="n">
        <v>5</v>
      </c>
      <c r="I41" s="23">
        <f>SUM(D41:E41)</f>
        <v/>
      </c>
      <c r="J41" s="23">
        <f>I41 * 8</f>
        <v/>
      </c>
      <c r="K41" s="118">
        <f>SUM(I41:I48)</f>
        <v/>
      </c>
      <c r="L41" s="25" t="n"/>
      <c r="M41" s="28" t="n"/>
      <c r="N41" s="89" t="n"/>
      <c r="O41" s="86" t="n"/>
    </row>
    <row r="42" ht="16" customHeight="1" s="59">
      <c r="B42" s="11" t="n"/>
      <c r="C42" s="45" t="inlineStr">
        <is>
          <t xml:space="preserve"> - Build/configure lab</t>
        </is>
      </c>
      <c r="D42" s="92" t="n"/>
      <c r="E42" s="19" t="n"/>
      <c r="F42" s="29" t="n"/>
      <c r="G42" s="30" t="n"/>
      <c r="H42" s="22" t="n">
        <v>5</v>
      </c>
      <c r="I42" s="23">
        <f>SUM(D42:E42)</f>
        <v/>
      </c>
      <c r="J42" s="23">
        <f>I42 * 8</f>
        <v/>
      </c>
      <c r="K42" s="119" t="n"/>
      <c r="L42" s="25" t="n"/>
      <c r="M42" s="28" t="n"/>
      <c r="N42" s="89" t="n"/>
      <c r="O42" s="86" t="n"/>
    </row>
    <row r="43" ht="16" customHeight="1" s="59">
      <c r="B43" s="11" t="n"/>
      <c r="C43" s="45" t="inlineStr">
        <is>
          <t xml:space="preserve"> - Test Execution</t>
        </is>
      </c>
      <c r="D43" s="92" t="n"/>
      <c r="E43" s="19" t="n"/>
      <c r="F43" s="29" t="n"/>
      <c r="G43" s="30" t="n"/>
      <c r="H43" s="22" t="n">
        <v>5</v>
      </c>
      <c r="I43" s="23">
        <f>SUM(D43:E43)</f>
        <v/>
      </c>
      <c r="J43" s="23">
        <f>I43 * 8</f>
        <v/>
      </c>
      <c r="K43" s="119" t="n"/>
      <c r="L43" s="25" t="n"/>
      <c r="M43" s="28" t="n"/>
      <c r="N43" s="89" t="n"/>
      <c r="O43" s="86" t="n"/>
    </row>
    <row r="44" ht="16" customHeight="1" s="59">
      <c r="B44" s="11" t="n"/>
      <c r="C44" s="45" t="inlineStr">
        <is>
          <t xml:space="preserve"> - BYOD Test</t>
        </is>
      </c>
      <c r="D44" s="92" t="n"/>
      <c r="E44" s="19" t="n"/>
      <c r="F44" s="29" t="n"/>
      <c r="G44" s="30" t="n"/>
      <c r="H44" s="22" t="n">
        <v>5</v>
      </c>
      <c r="I44" s="23" t="n"/>
      <c r="J44" s="23" t="n"/>
      <c r="K44" s="119" t="n"/>
      <c r="L44" s="25" t="n"/>
      <c r="M44" s="28" t="n"/>
      <c r="N44" s="89" t="n"/>
      <c r="O44" s="86" t="n"/>
    </row>
    <row r="45" ht="16" customHeight="1" s="59">
      <c r="B45" s="11" t="n"/>
      <c r="C45" s="45" t="inlineStr">
        <is>
          <t xml:space="preserve"> - 3rd Party Integration Verification</t>
        </is>
      </c>
      <c r="D45" s="92" t="n"/>
      <c r="E45" s="19" t="n"/>
      <c r="F45" s="29" t="n"/>
      <c r="G45" s="30" t="n"/>
      <c r="H45" s="22" t="n">
        <v>5</v>
      </c>
      <c r="I45" s="23" t="n"/>
      <c r="J45" s="23" t="n"/>
      <c r="K45" s="119" t="n"/>
      <c r="L45" s="25" t="n"/>
      <c r="M45" s="28" t="n"/>
      <c r="N45" s="89" t="n"/>
      <c r="O45" s="86" t="n"/>
    </row>
    <row r="46" ht="16" customHeight="1" s="59">
      <c r="B46" s="11" t="n"/>
      <c r="C46" s="45" t="inlineStr">
        <is>
          <t xml:space="preserve"> - Old Configuration Migrate</t>
        </is>
      </c>
      <c r="D46" s="92" t="n"/>
      <c r="E46" s="19" t="n"/>
      <c r="F46" s="29" t="n"/>
      <c r="G46" s="30" t="n"/>
      <c r="H46" s="22" t="n">
        <v>5</v>
      </c>
      <c r="I46" s="23" t="n"/>
      <c r="J46" s="23" t="n"/>
      <c r="K46" s="119" t="n"/>
      <c r="L46" s="25" t="n"/>
      <c r="M46" s="28" t="n"/>
      <c r="N46" s="89" t="n"/>
      <c r="O46" s="86" t="n"/>
    </row>
    <row r="47" ht="16" customHeight="1" s="59">
      <c r="B47" s="11" t="n"/>
      <c r="C47" s="45" t="inlineStr">
        <is>
          <t xml:space="preserve"> - API Use Cases Verification</t>
        </is>
      </c>
      <c r="D47" s="92" t="n"/>
      <c r="E47" s="19" t="n"/>
      <c r="F47" s="29" t="n"/>
      <c r="G47" s="30" t="n"/>
      <c r="H47" s="22" t="n">
        <v>5</v>
      </c>
      <c r="I47" s="23" t="n"/>
      <c r="J47" s="23" t="n"/>
      <c r="K47" s="119" t="n"/>
      <c r="L47" s="25" t="n"/>
      <c r="M47" s="28" t="n"/>
      <c r="N47" s="89" t="n"/>
      <c r="O47" s="86" t="n"/>
    </row>
    <row r="48" ht="16" customHeight="1" s="59">
      <c r="B48" s="11" t="n"/>
      <c r="C48" s="3" t="inlineStr">
        <is>
          <t xml:space="preserve"> - Final Test Plan results</t>
        </is>
      </c>
      <c r="D48" s="92" t="n"/>
      <c r="E48" s="19" t="n"/>
      <c r="F48" s="29" t="n"/>
      <c r="G48" s="30" t="n"/>
      <c r="H48" s="22" t="n">
        <v>5</v>
      </c>
      <c r="I48" s="23">
        <f>SUM(D48:E48)</f>
        <v/>
      </c>
      <c r="J48" s="23">
        <f>I48 * 8</f>
        <v/>
      </c>
      <c r="K48" s="120" t="n"/>
      <c r="L48" s="25" t="n"/>
      <c r="M48" s="28" t="n"/>
      <c r="N48" s="87" t="n"/>
      <c r="O48" s="86" t="n"/>
    </row>
    <row r="49" ht="16" customHeight="1" s="59">
      <c r="B49" s="11" t="n"/>
      <c r="C49" s="18" t="n"/>
      <c r="D49" s="92" t="n"/>
      <c r="E49" s="19" t="n"/>
      <c r="F49" s="29" t="n"/>
      <c r="G49" s="30" t="n"/>
      <c r="H49" s="22" t="n"/>
      <c r="I49" s="23" t="n"/>
      <c r="J49" s="23" t="n"/>
      <c r="K49" s="24" t="n"/>
      <c r="L49" s="25" t="n"/>
      <c r="M49" s="28" t="n"/>
      <c r="N49" s="89" t="n"/>
      <c r="O49" s="86" t="n"/>
    </row>
    <row r="50" ht="16" customHeight="1" s="59">
      <c r="B50" s="11" t="n"/>
      <c r="C50" s="2" t="inlineStr">
        <is>
          <t>IMPLEMENTATION</t>
        </is>
      </c>
      <c r="D50" s="92" t="n"/>
      <c r="E50" s="19" t="n"/>
      <c r="F50" s="29" t="n"/>
      <c r="G50" s="30" t="n"/>
      <c r="H50" s="22" t="n"/>
      <c r="I50" s="23" t="n"/>
      <c r="J50" s="23" t="n"/>
      <c r="K50" s="33" t="n"/>
      <c r="L50" s="25" t="n"/>
      <c r="M50" s="28" t="n"/>
      <c r="N50" s="89" t="n"/>
      <c r="O50" s="86" t="n"/>
    </row>
    <row r="51" ht="16" customHeight="1" s="59">
      <c r="B51" s="11" t="n"/>
      <c r="C51" s="45" t="inlineStr">
        <is>
          <t xml:space="preserve"> - SW Installation</t>
        </is>
      </c>
      <c r="D51" s="92" t="n">
        <v>1</v>
      </c>
      <c r="E51" s="19" t="n">
        <v>1</v>
      </c>
      <c r="F51" s="29" t="n"/>
      <c r="G51" s="30" t="n"/>
      <c r="H51" s="22" t="n">
        <v>6</v>
      </c>
      <c r="I51" s="23">
        <f>SUM(D51:E51)</f>
        <v/>
      </c>
      <c r="J51" s="23">
        <f>I51 * 8</f>
        <v/>
      </c>
      <c r="K51" s="124">
        <f>SUM(I51:I58)</f>
        <v/>
      </c>
      <c r="L51" s="25" t="n"/>
      <c r="M51" s="28" t="n"/>
      <c r="N51" s="87" t="n"/>
      <c r="O51" s="86" t="n"/>
    </row>
    <row r="52" ht="16" customHeight="1" s="59">
      <c r="B52" s="11" t="n"/>
      <c r="C52" s="45" t="inlineStr">
        <is>
          <t xml:space="preserve"> - Basic Configuration (AAA + Tacacs Policy + Simple Guest + DNAC Integration)</t>
        </is>
      </c>
      <c r="D52" s="92" t="n"/>
      <c r="E52" s="19" t="n"/>
      <c r="F52" s="29" t="n"/>
      <c r="G52" s="30" t="n"/>
      <c r="H52" s="22" t="n">
        <v>6</v>
      </c>
      <c r="I52" s="23">
        <f>SUM(D52:E52)</f>
        <v/>
      </c>
      <c r="J52" s="23">
        <f>I52 * 8</f>
        <v/>
      </c>
      <c r="K52" s="119" t="n"/>
      <c r="L52" s="25" t="n"/>
      <c r="M52" s="28" t="n"/>
      <c r="N52" s="88" t="n"/>
      <c r="O52" s="86" t="n"/>
    </row>
    <row r="53" ht="16" customHeight="1" s="59">
      <c r="B53" s="11" t="n"/>
      <c r="C53" s="45" t="inlineStr">
        <is>
          <t xml:space="preserve"> - Posture Implementation (optional)</t>
        </is>
      </c>
      <c r="D53" s="92" t="n"/>
      <c r="E53" s="19" t="n"/>
      <c r="F53" s="29" t="n"/>
      <c r="G53" s="30" t="n"/>
      <c r="H53" s="22" t="n">
        <v>6</v>
      </c>
      <c r="I53" s="23">
        <f>SUM(D53:E53)</f>
        <v/>
      </c>
      <c r="J53" s="23">
        <f>I53 * 8</f>
        <v/>
      </c>
      <c r="K53" s="119" t="n"/>
      <c r="L53" s="25" t="n"/>
      <c r="M53" s="28" t="n"/>
      <c r="N53" s="87" t="n"/>
      <c r="O53" s="86" t="n"/>
    </row>
    <row r="54" ht="16" customHeight="1" s="59">
      <c r="B54" s="11" t="n"/>
      <c r="C54" s="3" t="inlineStr">
        <is>
          <t xml:space="preserve"> - BYOD Implementation  (optional)</t>
        </is>
      </c>
      <c r="D54" s="92" t="n"/>
      <c r="E54" s="19" t="n"/>
      <c r="F54" s="29" t="n"/>
      <c r="G54" s="30" t="n"/>
      <c r="H54" s="22" t="n">
        <v>6</v>
      </c>
      <c r="I54" s="23">
        <f>SUM(D54:E54)</f>
        <v/>
      </c>
      <c r="J54" s="23">
        <f>I54 * 8</f>
        <v/>
      </c>
      <c r="K54" s="119" t="n"/>
      <c r="L54" s="25" t="n"/>
      <c r="M54" s="28" t="n"/>
      <c r="N54" s="87" t="n"/>
      <c r="O54" s="86" t="n"/>
    </row>
    <row r="55" ht="16" customHeight="1" s="59">
      <c r="B55" s="11" t="n"/>
      <c r="C55" s="1" t="inlineStr">
        <is>
          <t xml:space="preserve"> - MDM Integration (optional)</t>
        </is>
      </c>
      <c r="D55" s="92" t="n"/>
      <c r="E55" s="19" t="n"/>
      <c r="F55" s="29" t="n"/>
      <c r="G55" s="30" t="n"/>
      <c r="H55" s="22" t="n">
        <v>6</v>
      </c>
      <c r="I55" s="23">
        <f>SUM(D55:E55)</f>
        <v/>
      </c>
      <c r="J55" s="23">
        <f>I55 * 8</f>
        <v/>
      </c>
      <c r="K55" s="119" t="n"/>
      <c r="L55" s="25" t="n"/>
      <c r="M55" s="28" t="n"/>
      <c r="N55" s="87" t="n"/>
      <c r="O55" s="86" t="n"/>
    </row>
    <row r="56" ht="16" customHeight="1" s="59">
      <c r="B56" s="11" t="n"/>
      <c r="C56" s="1" t="inlineStr">
        <is>
          <t xml:space="preserve"> - Complex Guest (optional)</t>
        </is>
      </c>
      <c r="D56" s="92" t="n"/>
      <c r="E56" s="19" t="n"/>
      <c r="F56" s="29" t="n"/>
      <c r="G56" s="30" t="n"/>
      <c r="H56" s="22" t="n">
        <v>6</v>
      </c>
      <c r="I56" s="23">
        <f>SUM(D56:E56)</f>
        <v/>
      </c>
      <c r="J56" s="23">
        <f>I56 * 8</f>
        <v/>
      </c>
      <c r="K56" s="119" t="n"/>
      <c r="L56" s="25" t="n"/>
      <c r="M56" s="28" t="n"/>
      <c r="N56" s="87" t="n"/>
      <c r="O56" s="86" t="n"/>
    </row>
    <row r="57" ht="16" customHeight="1" s="59">
      <c r="B57" s="11" t="n"/>
      <c r="C57" s="1" t="inlineStr">
        <is>
          <t xml:space="preserve"> - 3rd Party Integration (SAML, social media and etc)</t>
        </is>
      </c>
      <c r="D57" s="92" t="n"/>
      <c r="E57" s="19" t="n"/>
      <c r="F57" s="29" t="n"/>
      <c r="G57" s="30" t="n"/>
      <c r="H57" s="22" t="n">
        <v>6</v>
      </c>
      <c r="I57" s="23" t="n"/>
      <c r="J57" s="23" t="n"/>
      <c r="K57" s="119" t="n"/>
      <c r="L57" s="25" t="n"/>
      <c r="M57" s="28" t="n"/>
      <c r="N57" s="87" t="n"/>
      <c r="O57" s="86" t="n"/>
    </row>
    <row r="58" ht="16" customHeight="1" s="59">
      <c r="B58" s="11" t="n"/>
      <c r="C58" s="1" t="inlineStr">
        <is>
          <t xml:space="preserve"> - Post Configuration Check</t>
        </is>
      </c>
      <c r="D58" s="92" t="n">
        <v>1</v>
      </c>
      <c r="E58" s="19" t="n">
        <v>1</v>
      </c>
      <c r="F58" s="29" t="n"/>
      <c r="G58" s="30" t="n"/>
      <c r="H58" s="22" t="n">
        <v>6</v>
      </c>
      <c r="I58" s="23">
        <f>SUM(D58:E58)</f>
        <v/>
      </c>
      <c r="J58" s="23">
        <f>I58 * 8</f>
        <v/>
      </c>
      <c r="K58" s="120" t="n"/>
      <c r="L58" s="25" t="n"/>
      <c r="M58" s="28" t="n"/>
      <c r="N58" s="87" t="n"/>
      <c r="O58" s="86" t="n"/>
    </row>
    <row r="59" ht="16" customHeight="1" s="59">
      <c r="B59" s="11" t="n"/>
      <c r="C59" s="1" t="n"/>
      <c r="D59" s="92" t="n"/>
      <c r="E59" s="19" t="n"/>
      <c r="F59" s="29" t="n"/>
      <c r="G59" s="30" t="n"/>
      <c r="H59" s="22" t="n"/>
      <c r="I59" s="23" t="n"/>
      <c r="J59" s="23" t="n"/>
      <c r="K59" s="24" t="n"/>
      <c r="L59" s="25" t="n"/>
      <c r="M59" s="28" t="n"/>
      <c r="N59" s="87" t="n"/>
      <c r="O59" s="86" t="n"/>
    </row>
    <row r="60" ht="16" customHeight="1" s="59">
      <c r="B60" s="11" t="n"/>
      <c r="C60" s="1" t="n"/>
      <c r="D60" s="92" t="n"/>
      <c r="E60" s="19" t="n"/>
      <c r="F60" s="29" t="n"/>
      <c r="G60" s="30" t="n"/>
      <c r="H60" s="22" t="n"/>
      <c r="I60" s="23" t="n"/>
      <c r="J60" s="23" t="n"/>
      <c r="K60" s="24" t="n"/>
      <c r="L60" s="25" t="n"/>
      <c r="M60" s="28" t="n"/>
      <c r="N60" s="87" t="n"/>
      <c r="O60" s="86" t="n"/>
    </row>
    <row r="61" ht="16" customHeight="1" s="59">
      <c r="B61" s="11" t="n"/>
      <c r="C61" s="2" t="inlineStr">
        <is>
          <t>KNOWLEDGE TRANSFER &amp; TRAINING</t>
        </is>
      </c>
      <c r="D61" s="92" t="n"/>
      <c r="E61" s="19" t="n"/>
      <c r="F61" s="29" t="n"/>
      <c r="G61" s="30" t="n"/>
      <c r="H61" s="22" t="n"/>
      <c r="I61" s="23" t="n"/>
      <c r="J61" s="23" t="n"/>
      <c r="K61" s="24" t="n"/>
      <c r="L61" s="25" t="n"/>
      <c r="M61" s="28" t="n"/>
      <c r="N61" s="87" t="n"/>
      <c r="O61" s="86" t="n"/>
    </row>
    <row r="62" ht="16" customHeight="1" s="59">
      <c r="B62" s="11" t="n"/>
      <c r="C62" s="45" t="inlineStr">
        <is>
          <t xml:space="preserve"> - Knowledge transfer</t>
        </is>
      </c>
      <c r="D62" s="92" t="n"/>
      <c r="E62" s="19" t="n"/>
      <c r="F62" s="29" t="n"/>
      <c r="G62" s="30" t="n"/>
      <c r="H62" s="22" t="n">
        <v>7</v>
      </c>
      <c r="I62" s="23">
        <f>SUM(D62:E62)</f>
        <v/>
      </c>
      <c r="J62" s="23">
        <f>I62 * 8</f>
        <v/>
      </c>
      <c r="K62" s="124">
        <f>SUM(I62:I65)</f>
        <v/>
      </c>
      <c r="L62" s="25" t="n"/>
      <c r="M62" s="28" t="n"/>
      <c r="N62" s="87" t="n"/>
      <c r="O62" s="86" t="n"/>
    </row>
    <row r="63" ht="16" customHeight="1" s="59">
      <c r="B63" s="11" t="n"/>
      <c r="C63" s="45" t="inlineStr">
        <is>
          <t xml:space="preserve"> - Training</t>
        </is>
      </c>
      <c r="D63" s="92" t="n"/>
      <c r="E63" s="19" t="n"/>
      <c r="F63" s="29" t="n"/>
      <c r="G63" s="30" t="n"/>
      <c r="H63" s="22" t="n">
        <v>7</v>
      </c>
      <c r="I63" s="23">
        <f>SUM(D63:E63)</f>
        <v/>
      </c>
      <c r="J63" s="23">
        <f>I63 * 8</f>
        <v/>
      </c>
      <c r="K63" s="119" t="n"/>
      <c r="L63" s="25" t="n"/>
      <c r="M63" s="28" t="n"/>
      <c r="N63" s="87" t="n"/>
      <c r="O63" s="86" t="n"/>
    </row>
    <row r="64" ht="16" customHeight="1" s="59">
      <c r="B64" s="11" t="n"/>
      <c r="C64" s="45" t="inlineStr">
        <is>
          <t xml:space="preserve"> - Site ready training</t>
        </is>
      </c>
      <c r="D64" s="92" t="n">
        <v>1</v>
      </c>
      <c r="E64" s="19" t="n">
        <v>1</v>
      </c>
      <c r="F64" s="29" t="n"/>
      <c r="G64" s="30" t="n"/>
      <c r="H64" s="22" t="n">
        <v>7</v>
      </c>
      <c r="I64" s="23">
        <f>SUM(D64:E64)</f>
        <v/>
      </c>
      <c r="J64" s="23">
        <f>I64 * 8</f>
        <v/>
      </c>
      <c r="K64" s="119" t="n"/>
      <c r="L64" s="25" t="n"/>
      <c r="M64" s="28" t="n"/>
      <c r="N64" s="87" t="n"/>
      <c r="O64" s="86" t="n"/>
    </row>
    <row r="65" ht="16" customHeight="1" s="59">
      <c r="B65" s="11" t="n"/>
      <c r="C65" s="3" t="inlineStr">
        <is>
          <t xml:space="preserve"> - Site permit, site compliance training</t>
        </is>
      </c>
      <c r="D65" s="92" t="n"/>
      <c r="E65" s="19" t="n"/>
      <c r="F65" s="29" t="n"/>
      <c r="G65" s="30" t="n"/>
      <c r="H65" s="22" t="n">
        <v>7</v>
      </c>
      <c r="I65" s="23">
        <f>SUM(D65:E65)</f>
        <v/>
      </c>
      <c r="J65" s="23">
        <f>I65 * 8</f>
        <v/>
      </c>
      <c r="K65" s="120" t="n"/>
      <c r="L65" s="25" t="n"/>
      <c r="M65" s="28" t="n"/>
      <c r="N65" s="87" t="n"/>
      <c r="O65" s="86" t="n"/>
    </row>
    <row r="66" ht="16" customHeight="1" s="59">
      <c r="B66" s="11" t="n"/>
      <c r="C66" s="1" t="n"/>
      <c r="D66" s="92" t="n"/>
      <c r="E66" s="19" t="n"/>
      <c r="F66" s="29" t="n"/>
      <c r="G66" s="30" t="n"/>
      <c r="H66" s="22" t="n"/>
      <c r="I66" s="23" t="n"/>
      <c r="J66" s="23" t="n"/>
      <c r="K66" s="24" t="n"/>
      <c r="L66" s="25" t="n"/>
      <c r="M66" s="28" t="n"/>
      <c r="N66" s="87" t="n"/>
      <c r="O66" s="86" t="n"/>
    </row>
    <row r="67" ht="16" customHeight="1" s="59">
      <c r="B67" s="11" t="n"/>
      <c r="C67" s="84" t="inlineStr">
        <is>
          <t>DAY 2 SUPPORT SERVICES</t>
        </is>
      </c>
      <c r="D67" s="92" t="n"/>
      <c r="E67" s="19" t="n"/>
      <c r="F67" s="29" t="n"/>
      <c r="G67" s="30" t="n"/>
      <c r="H67" s="22" t="n"/>
      <c r="I67" s="23" t="n"/>
      <c r="J67" s="23" t="n"/>
      <c r="K67" s="24" t="n"/>
      <c r="L67" s="25" t="n"/>
      <c r="M67" s="28" t="n"/>
      <c r="N67" s="87" t="n"/>
      <c r="O67" s="86" t="n"/>
    </row>
    <row r="68" ht="16" customHeight="1" s="59">
      <c r="B68" s="11" t="n"/>
      <c r="C68" s="45" t="inlineStr">
        <is>
          <t xml:space="preserve"> - Day 2 Support (T&amp;M hours, if required)</t>
        </is>
      </c>
      <c r="D68" s="92" t="n"/>
      <c r="E68" s="19" t="n"/>
      <c r="F68" s="29" t="n"/>
      <c r="G68" s="30" t="n"/>
      <c r="H68" s="22" t="n">
        <v>8</v>
      </c>
      <c r="I68" s="23">
        <f>SUM(D68:E68)</f>
        <v/>
      </c>
      <c r="J68" s="23">
        <f>I68 * 8</f>
        <v/>
      </c>
      <c r="K68" s="91">
        <f>SUM(I68)</f>
        <v/>
      </c>
      <c r="L68" s="25" t="n"/>
      <c r="M68" s="28" t="n"/>
      <c r="N68" s="87" t="n"/>
      <c r="O68" s="86" t="n"/>
    </row>
    <row r="69" ht="16" customHeight="1" s="59">
      <c r="B69" s="11" t="n"/>
      <c r="C69" s="45" t="n"/>
      <c r="D69" s="92" t="n"/>
      <c r="E69" s="19" t="n"/>
      <c r="F69" s="29" t="n"/>
      <c r="G69" s="30" t="n"/>
      <c r="H69" s="22" t="n"/>
      <c r="I69" s="23" t="n"/>
      <c r="J69" s="23" t="n"/>
      <c r="K69" s="24" t="n"/>
      <c r="L69" s="25" t="n"/>
      <c r="M69" s="28" t="n"/>
      <c r="N69" s="87" t="n"/>
      <c r="O69" s="86" t="n"/>
    </row>
    <row r="70" ht="16" customHeight="1" s="59">
      <c r="B70" s="11" t="n"/>
      <c r="C70" s="45" t="n"/>
      <c r="D70" s="92" t="n"/>
      <c r="E70" s="19" t="n"/>
      <c r="F70" s="29" t="n"/>
      <c r="G70" s="30" t="n"/>
      <c r="H70" s="22" t="n"/>
      <c r="I70" s="23" t="n"/>
      <c r="J70" s="23" t="n"/>
      <c r="K70" s="24" t="n"/>
      <c r="L70" s="25" t="n"/>
      <c r="M70" s="28" t="n"/>
      <c r="N70" s="87" t="n"/>
      <c r="O70" s="86" t="n"/>
    </row>
    <row r="71" ht="16" customHeight="1" s="59">
      <c r="B71" s="11" t="n"/>
      <c r="C71" s="45" t="n"/>
      <c r="D71" s="92" t="n"/>
      <c r="E71" s="19" t="n"/>
      <c r="F71" s="29" t="n"/>
      <c r="G71" s="30" t="n"/>
      <c r="H71" s="22" t="n"/>
      <c r="I71" s="23" t="n"/>
      <c r="J71" s="23" t="n"/>
      <c r="K71" s="24" t="n"/>
      <c r="L71" s="25" t="n"/>
      <c r="M71" s="28" t="n"/>
      <c r="N71" s="87" t="n"/>
      <c r="O71" s="86" t="n"/>
    </row>
    <row r="72" ht="16" customHeight="1" s="59">
      <c r="B72" s="11" t="n"/>
      <c r="C72" s="18" t="n"/>
      <c r="D72" s="92" t="n"/>
      <c r="E72" s="19" t="n"/>
      <c r="F72" s="29" t="n"/>
      <c r="G72" s="30" t="n"/>
      <c r="H72" s="22" t="n"/>
      <c r="I72" s="23" t="n"/>
      <c r="J72" s="23" t="n"/>
      <c r="K72" s="24" t="n"/>
      <c r="L72" s="25" t="n"/>
      <c r="M72" s="28" t="n"/>
      <c r="N72" s="86" t="n"/>
      <c r="O72" s="86" t="n"/>
    </row>
    <row r="73" ht="17" customHeight="1" s="59" thickBot="1">
      <c r="C73" s="34" t="n"/>
      <c r="D73" s="93" t="n"/>
      <c r="E73" s="64" t="n"/>
      <c r="F73" s="65" t="n"/>
      <c r="G73" s="66" t="n"/>
      <c r="H73" s="67" t="n"/>
      <c r="I73" s="68" t="n"/>
      <c r="J73" s="68" t="n"/>
      <c r="K73" s="69" t="n"/>
      <c r="L73" s="70" t="n"/>
      <c r="M73" s="28" t="n"/>
      <c r="N73" s="86" t="n"/>
      <c r="O73" s="86" t="n"/>
    </row>
    <row r="74" ht="16" customHeight="1" s="59">
      <c r="C74" s="35" t="inlineStr">
        <is>
          <t>Subtotal</t>
        </is>
      </c>
      <c r="D74" s="36">
        <f>SUM(D12:D73)</f>
        <v/>
      </c>
      <c r="E74" s="98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39">
        <f>SUM(J12:J73)</f>
        <v/>
      </c>
      <c r="K74" s="63">
        <f>SUM(K12:K73)</f>
        <v/>
      </c>
      <c r="L74" s="40">
        <f>SUM(L12:L73)</f>
        <v/>
      </c>
    </row>
    <row r="75" ht="16" customHeight="1" s="59">
      <c r="C75" s="41" t="inlineStr">
        <is>
          <t>Leading NCE hours:</t>
        </is>
      </c>
      <c r="D75" s="86">
        <f>D76 * 8</f>
        <v/>
      </c>
      <c r="H75" s="79" t="n"/>
      <c r="I75" s="80" t="n"/>
      <c r="J75" s="80" t="n"/>
      <c r="K75" s="80" t="n"/>
      <c r="L75" s="86" t="n"/>
    </row>
    <row r="76" ht="16" customHeight="1" s="59">
      <c r="C76" s="41" t="inlineStr">
        <is>
          <t>Leading NCE days:</t>
        </is>
      </c>
      <c r="D76" s="86">
        <f>SUM(D16:D71)</f>
        <v/>
      </c>
    </row>
    <row r="77" ht="16" customHeight="1" s="59">
      <c r="C77" s="41" t="inlineStr">
        <is>
          <t>NCE hours:</t>
        </is>
      </c>
      <c r="E77" s="86">
        <f>E78 * 8</f>
        <v/>
      </c>
    </row>
    <row r="78" ht="16" customHeight="1" s="59">
      <c r="C78" s="41" t="inlineStr">
        <is>
          <t>NCE days:</t>
        </is>
      </c>
      <c r="E78" s="86">
        <f>SUM(E15:E72)</f>
        <v/>
      </c>
    </row>
    <row r="80" ht="16" customHeight="1" s="59">
      <c r="C80" s="41" t="inlineStr">
        <is>
          <t>Total CX hours:</t>
        </is>
      </c>
      <c r="D80" s="86">
        <f>SUM(D75,E77)</f>
        <v/>
      </c>
    </row>
    <row r="81" ht="16" customHeight="1" s="59">
      <c r="C81" s="41" t="inlineStr">
        <is>
          <t>Total CX days:</t>
        </is>
      </c>
      <c r="D81" s="86">
        <f>SUM(D76,E78)</f>
        <v/>
      </c>
    </row>
    <row r="84" ht="27" customHeight="1" s="59" thickBot="1">
      <c r="A84" s="9" t="inlineStr">
        <is>
          <t>FINANCIALS</t>
        </is>
      </c>
    </row>
    <row r="85" ht="27" customHeight="1" s="59" thickBot="1">
      <c r="A85" s="9" t="n"/>
      <c r="B85" s="72" t="inlineStr">
        <is>
          <t>Milestone</t>
        </is>
      </c>
      <c r="C85" s="73" t="inlineStr">
        <is>
          <t>Activity</t>
        </is>
      </c>
      <c r="D85" s="74" t="inlineStr">
        <is>
          <t>CXC PM</t>
        </is>
      </c>
      <c r="E85" s="73" t="inlineStr">
        <is>
          <t>T&amp;E</t>
        </is>
      </c>
      <c r="F85" s="75" t="inlineStr">
        <is>
          <t>Total Price</t>
        </is>
      </c>
    </row>
    <row r="86" ht="16" customHeight="1" s="59">
      <c r="B86" s="49" t="n">
        <v>1</v>
      </c>
      <c r="C86" s="50" t="inlineStr">
        <is>
          <t>SOLUTION REQUIREMENTS</t>
        </is>
      </c>
      <c r="D86" s="81">
        <f>SUM(#REF!*cxc_pm_loading)</f>
        <v/>
      </c>
      <c r="E86" s="125">
        <f>(SUMIF($H$12:$H$73,Table224634432[[#This Row],[Milestone]],$G$12:$G$73)*hotel_cost)+(SUMIF($H$12:$H$73,Table224634432[[#This Row],[Milestone]],$F$12:$F$73)*flight_cost)</f>
        <v/>
      </c>
      <c r="F86" s="126">
        <f>SUM(#REF!)</f>
        <v/>
      </c>
    </row>
    <row r="87" ht="16" customHeight="1" s="59">
      <c r="B87" s="53" t="n">
        <v>2</v>
      </c>
      <c r="C87" s="86" t="inlineStr">
        <is>
          <t>SOLUTION DESIGN DOCUMENT</t>
        </is>
      </c>
      <c r="D87" s="82">
        <f>SUM(#REF!*cxc_pm_loading)</f>
        <v/>
      </c>
      <c r="E87" s="127">
        <f>(SUMIF($H$12:$H$73,Table224634432[[#This Row],[Milestone]],$G$12:$G$73)*hotel_cost)+(SUMIF($H$12:$H$73,Table224634432[[#This Row],[Milestone]],$F$12:$F$73)*flight_cost)</f>
        <v/>
      </c>
      <c r="F87" s="128">
        <f>SUM(#REF!)</f>
        <v/>
      </c>
    </row>
    <row r="88" ht="16" customHeight="1" s="59">
      <c r="B88" s="53" t="n">
        <v>3</v>
      </c>
      <c r="C88" s="86" t="inlineStr">
        <is>
          <t>IMPLEMENTATION PLAN</t>
        </is>
      </c>
      <c r="D88" s="82">
        <f>SUM(#REF!*cxc_pm_loading)</f>
        <v/>
      </c>
      <c r="E88" s="127">
        <f>(SUMIF($H$12:$H$73,Table224634432[[#This Row],[Milestone]],$G$12:$G$73)*hotel_cost)+(SUMIF($H$12:$H$73,Table224634432[[#This Row],[Milestone]],$F$12:$F$73)*flight_cost)</f>
        <v/>
      </c>
      <c r="F88" s="128">
        <f>SUM(#REF!)</f>
        <v/>
      </c>
    </row>
    <row r="89" ht="16" customHeight="1" s="59">
      <c r="B89" s="53" t="n">
        <v>4</v>
      </c>
      <c r="C89" s="86" t="inlineStr">
        <is>
          <t>TEST PLAN</t>
        </is>
      </c>
      <c r="D89" s="82">
        <f>SUM(#REF!*cxc_pm_loading)</f>
        <v/>
      </c>
      <c r="E89" s="127">
        <f>(SUMIF($H$12:$H$73,Table224634432[[#This Row],[Milestone]],$G$12:$G$73)*hotel_cost)+(SUMIF($H$12:$H$73,Table224634432[[#This Row],[Milestone]],$F$12:$F$73)*flight_cost)</f>
        <v/>
      </c>
      <c r="F89" s="128">
        <f>SUM(#REF!)</f>
        <v/>
      </c>
    </row>
    <row r="90" ht="16" customHeight="1" s="59">
      <c r="B90" s="53" t="n">
        <v>5</v>
      </c>
      <c r="C90" s="86" t="inlineStr">
        <is>
          <t>IMPLEMENTATION SERVICES (DC &amp; Reference Site only)</t>
        </is>
      </c>
      <c r="D90" s="82">
        <f>SUM(#REF!*cxc_pm_loading)</f>
        <v/>
      </c>
      <c r="E90" s="127">
        <f>(SUMIF($H$12:$H$73,Table224634432[[#This Row],[Milestone]],$G$12:$G$73)*hotel_cost)+(SUMIF($H$12:$H$73,Table224634432[[#This Row],[Milestone]],$F$12:$F$73)*flight_cost)</f>
        <v/>
      </c>
      <c r="F90" s="128">
        <f>SUM(#REF!)</f>
        <v/>
      </c>
    </row>
    <row r="91" ht="16" customHeight="1" s="59">
      <c r="B91" s="53" t="n">
        <v>6</v>
      </c>
      <c r="C91" s="86" t="inlineStr">
        <is>
          <t>KNOWLEDGE TRANSFER</t>
        </is>
      </c>
      <c r="D91" s="82">
        <f>SUM(#REF!*cxc_pm_loading)</f>
        <v/>
      </c>
      <c r="E91" s="127">
        <f>(SUMIF($H$12:$H$73,Table224634432[[#This Row],[Milestone]],$G$12:$G$73)*hotel_cost)+(SUMIF($H$12:$H$73,Table224634432[[#This Row],[Milestone]],$F$12:$F$73)*flight_cost)</f>
        <v/>
      </c>
      <c r="F91" s="128">
        <f>SUM(#REF!)</f>
        <v/>
      </c>
    </row>
    <row r="92" ht="16" customHeight="1" s="59">
      <c r="B92" s="53" t="n">
        <v>7</v>
      </c>
      <c r="C92" s="86" t="inlineStr">
        <is>
          <t>DAY 2 SUPPORT</t>
        </is>
      </c>
      <c r="D92" s="82">
        <f>SUM(#REF!*cxc_pm_loading)</f>
        <v/>
      </c>
      <c r="E92" s="127">
        <f>(SUMIF($H$12:$H$73,Table224634432[[#This Row],[Milestone]],$G$12:$G$73)*hotel_cost)+(SUMIF($H$12:$H$73,Table224634432[[#This Row],[Milestone]],$F$12:$F$73)*flight_cost)</f>
        <v/>
      </c>
      <c r="F92" s="128">
        <f>SUM(#REF!)</f>
        <v/>
      </c>
    </row>
    <row r="93" ht="16" customHeight="1" s="59">
      <c r="B93" s="53" t="n">
        <v>8</v>
      </c>
      <c r="C93" s="86" t="n"/>
      <c r="D93" s="82">
        <f>SUM(#REF!*cxc_pm_loading)</f>
        <v/>
      </c>
      <c r="E93" s="127">
        <f>(SUMIF($H$12:$H$73,Table224634432[[#This Row],[Milestone]],$G$12:$G$73)*hotel_cost)+(SUMIF($H$12:$H$73,Table224634432[[#This Row],[Milestone]],$F$12:$F$73)*flight_cost)</f>
        <v/>
      </c>
      <c r="F93" s="128">
        <f>SUM(#REF!)</f>
        <v/>
      </c>
    </row>
    <row r="94" ht="16" customHeight="1" s="59">
      <c r="B94" s="53" t="n">
        <v>9</v>
      </c>
      <c r="C94" s="86" t="n"/>
      <c r="D94" s="82">
        <f>SUM(#REF!*cxc_pm_loading)</f>
        <v/>
      </c>
      <c r="E94" s="127">
        <f>(SUMIF($H$12:$H$73,Table224634432[[#This Row],[Milestone]],$G$12:$G$73)*hotel_cost)+(SUMIF($H$12:$H$73,Table224634432[[#This Row],[Milestone]],$F$12:$F$73)*flight_cost)</f>
        <v/>
      </c>
      <c r="F94" s="128">
        <f>SUM(#REF!)</f>
        <v/>
      </c>
      <c r="G94" s="42" t="n"/>
      <c r="H94" s="42" t="n"/>
    </row>
    <row r="95" ht="16" customHeight="1" s="59">
      <c r="B95" s="53" t="n">
        <v>10</v>
      </c>
      <c r="C95" s="86" t="n"/>
      <c r="D95" s="82">
        <f>SUM(#REF!*cxc_pm_loading)</f>
        <v/>
      </c>
      <c r="E95" s="127">
        <f>(SUMIF($H$12:$H$73,Table224634432[[#This Row],[Milestone]],$G$12:$G$73)*hotel_cost)+(SUMIF($H$12:$H$73,Table224634432[[#This Row],[Milestone]],$F$12:$F$73)*flight_cost)</f>
        <v/>
      </c>
      <c r="F95" s="128">
        <f>SUM(#REF!)</f>
        <v/>
      </c>
      <c r="G95" s="129" t="n"/>
      <c r="H95" s="129" t="n"/>
    </row>
    <row r="96" ht="17" customHeight="1" s="59" thickBot="1">
      <c r="B96" s="55" t="n">
        <v>11</v>
      </c>
      <c r="C96" s="56" t="n"/>
      <c r="D96" s="83">
        <f>SUM(#REF!*cxc_pm_loading)</f>
        <v/>
      </c>
      <c r="E96" s="130">
        <f>(SUMIF($H$12:$H$73,Table224634432[[#This Row],[Milestone]],$G$12:$G$73)*hotel_cost)+(SUMIF($H$12:$H$73,Table224634432[[#This Row],[Milestone]],$F$12:$F$73)*flight_cost)</f>
        <v/>
      </c>
      <c r="F96" s="131">
        <f>SUM(#REF!)</f>
        <v/>
      </c>
    </row>
    <row r="97" ht="22" customHeight="1" s="59" thickBot="1">
      <c r="D97" s="60">
        <f>SUBTOTAL(109,Table224634432[CXC PM])</f>
        <v/>
      </c>
      <c r="E97" s="132">
        <f>SUBTOTAL(109,Table224634432[T&amp;E])</f>
        <v/>
      </c>
      <c r="F97" s="133">
        <f>SUBTOTAL(109,Table224634432[Total Price])</f>
        <v/>
      </c>
      <c r="G97" s="134" t="inlineStr">
        <is>
          <t>Cell should be green if cross-check is accurate</t>
        </is>
      </c>
      <c r="H97" s="135" t="n"/>
    </row>
    <row r="98">
      <c r="D98" s="71" t="inlineStr">
        <is>
          <t>Cost</t>
        </is>
      </c>
      <c r="E98" s="71" t="inlineStr">
        <is>
          <t>Quote</t>
        </is>
      </c>
    </row>
    <row r="99" ht="16" customHeight="1" s="59">
      <c r="C99" s="42" t="inlineStr">
        <is>
          <t>Costs per grade:</t>
        </is>
      </c>
      <c r="D99" s="136">
        <f>Table224634432[[#Totals],[CXC PM]]*cxc_rate</f>
        <v/>
      </c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priority="4" operator="equal" dxfId="9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01"/>
  <sheetViews>
    <sheetView topLeftCell="A49" zoomScale="131" zoomScaleNormal="80" workbookViewId="0">
      <selection activeCell="F46" sqref="F46"/>
    </sheetView>
  </sheetViews>
  <sheetFormatPr baseColWidth="10" defaultColWidth="11" defaultRowHeight="15"/>
  <cols>
    <col width="8.6640625" customWidth="1" style="86" min="1" max="1"/>
    <col width="15.1640625" customWidth="1" style="86" min="2" max="2"/>
    <col width="67.5" bestFit="1" customWidth="1" style="86" min="3" max="3"/>
    <col width="15" customWidth="1" style="86" min="4" max="5"/>
    <col width="13.5" customWidth="1" style="86" min="6" max="6"/>
    <col width="13.1640625" customWidth="1" style="86" min="7" max="7"/>
    <col width="12.1640625" customWidth="1" style="86" min="8" max="10"/>
    <col width="14.83203125" bestFit="1" customWidth="1" style="86" min="11" max="11"/>
    <col width="15" customWidth="1" style="86" min="12" max="17"/>
    <col width="11" customWidth="1" style="86" min="18" max="16384"/>
  </cols>
  <sheetData>
    <row r="1" ht="16" customHeight="1" s="59" thickBot="1">
      <c r="L1" s="86" t="n"/>
    </row>
    <row r="2" ht="16" customHeight="1" s="59">
      <c r="B2" s="116" t="inlineStr">
        <is>
          <t>Customer Details</t>
        </is>
      </c>
      <c r="C2" s="117" t="n"/>
      <c r="L2" s="86" t="n"/>
    </row>
    <row r="3" ht="16" customHeight="1" s="59">
      <c r="B3" s="5" t="inlineStr">
        <is>
          <t>Customer Name</t>
        </is>
      </c>
      <c r="C3" s="6" t="inlineStr">
        <is>
          <t>XXX</t>
        </is>
      </c>
      <c r="L3" s="86" t="n"/>
    </row>
    <row r="4" ht="16" customHeight="1" s="59">
      <c r="B4" s="5" t="inlineStr">
        <is>
          <t>Project Name</t>
        </is>
      </c>
      <c r="C4" s="6" t="inlineStr">
        <is>
          <t>Firepower PDI</t>
        </is>
      </c>
      <c r="L4" s="86" t="n"/>
    </row>
    <row r="5" ht="16" customHeight="1" s="59">
      <c r="B5" s="5" t="inlineStr">
        <is>
          <t>Deal ID</t>
        </is>
      </c>
      <c r="C5" s="7" t="n"/>
      <c r="L5" s="86" t="n"/>
    </row>
    <row r="6" ht="17" customHeight="1" s="59" thickBot="1">
      <c r="B6" s="8" t="inlineStr">
        <is>
          <t>Project ID</t>
        </is>
      </c>
      <c r="C6" s="7" t="n"/>
      <c r="L6" s="86" t="n"/>
    </row>
    <row r="7">
      <c r="L7" s="86" t="n"/>
    </row>
    <row r="8">
      <c r="L8" s="86" t="n"/>
      <c r="M8" s="86" t="n"/>
    </row>
    <row r="9" ht="16" customHeight="1" s="59" thickBot="1">
      <c r="L9" s="86" t="n"/>
      <c r="M9" s="86" t="n"/>
    </row>
    <row r="10" ht="27" customHeight="1" s="59" thickBot="1">
      <c r="A10" s="9" t="inlineStr">
        <is>
          <t>LEVEL OF EFFORT</t>
        </is>
      </c>
      <c r="D10" s="90" t="inlineStr">
        <is>
          <t>Leading Engineer</t>
        </is>
      </c>
      <c r="E10" s="10" t="inlineStr">
        <is>
          <t>Engineer</t>
        </is>
      </c>
      <c r="N10" s="86" t="n"/>
      <c r="O10" s="86" t="n"/>
      <c r="U10" s="11" t="n"/>
      <c r="V10" s="11" t="n"/>
    </row>
    <row r="11" ht="35" customHeight="1" s="59" thickBot="1">
      <c r="C11" s="12" t="inlineStr">
        <is>
          <t>Task</t>
        </is>
      </c>
      <c r="D11" s="94" t="inlineStr">
        <is>
          <t>Security NCE</t>
        </is>
      </c>
      <c r="E11" s="96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6" t="n"/>
      <c r="O11" s="86" t="n"/>
    </row>
    <row r="12" ht="16" customHeight="1" s="59">
      <c r="C12" s="18" t="n"/>
      <c r="D12" s="92" t="n"/>
      <c r="E12" s="95" t="n"/>
      <c r="F12" s="20" t="n"/>
      <c r="G12" s="21" t="n"/>
      <c r="H12" s="22" t="n"/>
      <c r="I12" s="23" t="n"/>
      <c r="J12" s="23" t="n"/>
      <c r="K12" s="24" t="n"/>
      <c r="L12" s="25" t="n"/>
      <c r="N12" s="86" t="n"/>
      <c r="O12" s="86" t="n"/>
    </row>
    <row r="13" ht="16" customHeight="1" s="59">
      <c r="C13" s="18" t="n"/>
      <c r="D13" s="92" t="n"/>
      <c r="E13" s="19" t="n"/>
      <c r="F13" s="26" t="n"/>
      <c r="G13" s="27" t="n"/>
      <c r="H13" s="22" t="n"/>
      <c r="I13" s="23" t="n"/>
      <c r="J13" s="23" t="n"/>
      <c r="K13" s="24" t="n"/>
      <c r="L13" s="25" t="n"/>
      <c r="M13" s="28" t="n"/>
      <c r="N13" s="87" t="n"/>
      <c r="O13" s="86" t="n"/>
    </row>
    <row r="14" ht="16" customHeight="1" s="59">
      <c r="B14" s="11" t="n"/>
      <c r="C14" s="18" t="n"/>
      <c r="D14" s="92" t="n"/>
      <c r="E14" s="19" t="n"/>
      <c r="F14" s="29" t="n"/>
      <c r="G14" s="30" t="n"/>
      <c r="H14" s="22" t="n"/>
      <c r="I14" s="23" t="n"/>
      <c r="J14" s="23" t="n"/>
      <c r="K14" s="24" t="n"/>
      <c r="L14" s="25" t="n"/>
      <c r="M14" s="28" t="n"/>
      <c r="N14" s="88" t="n"/>
      <c r="O14" s="86" t="n"/>
    </row>
    <row r="15" ht="16" customHeight="1" s="59">
      <c r="B15" s="11" t="n"/>
      <c r="C15" s="2" t="inlineStr">
        <is>
          <t>REQUIREMENTS &amp; GOVERNANCE</t>
        </is>
      </c>
      <c r="D15" s="92" t="n"/>
      <c r="E15" s="19" t="n"/>
      <c r="F15" s="29" t="n"/>
      <c r="G15" s="30" t="n"/>
      <c r="H15" s="22" t="n"/>
      <c r="I15" s="23" t="n"/>
      <c r="J15" s="23" t="n"/>
      <c r="K15" s="24" t="n"/>
      <c r="L15" s="25" t="n"/>
      <c r="M15" s="28" t="n"/>
      <c r="N15" s="88" t="n"/>
      <c r="O15" s="86" t="n"/>
    </row>
    <row r="16" ht="16" customHeight="1" s="59">
      <c r="B16" s="11" t="n"/>
      <c r="C16" s="31" t="inlineStr">
        <is>
          <t xml:space="preserve"> - Project Initiation &amp; Kick-off</t>
        </is>
      </c>
      <c r="D16" s="92" t="n">
        <v>0.5</v>
      </c>
      <c r="E16" s="19" t="n">
        <v>0.5</v>
      </c>
      <c r="F16" s="29" t="n"/>
      <c r="G16" s="30" t="n"/>
      <c r="H16" s="22" t="n">
        <v>1</v>
      </c>
      <c r="I16" s="99">
        <f>(J16*8)</f>
        <v/>
      </c>
      <c r="J16" s="23">
        <f>SUM(D16:E16)</f>
        <v/>
      </c>
      <c r="K16" s="118">
        <f>SUM(J16:J18)</f>
        <v/>
      </c>
      <c r="L16" s="25" t="n"/>
      <c r="M16" s="28" t="n"/>
      <c r="N16" s="88" t="n"/>
      <c r="O16" s="86" t="n"/>
    </row>
    <row r="17" ht="16" customHeight="1" s="59">
      <c r="B17" s="11" t="n"/>
      <c r="C17" s="31" t="inlineStr">
        <is>
          <t xml:space="preserve"> - Discovery &amp; Workshops</t>
        </is>
      </c>
      <c r="D17" s="92" t="n"/>
      <c r="E17" s="19" t="n"/>
      <c r="F17" s="29" t="n"/>
      <c r="G17" s="30" t="n"/>
      <c r="H17" s="22" t="n">
        <v>1</v>
      </c>
      <c r="I17" s="99">
        <f>(J17*8)</f>
        <v/>
      </c>
      <c r="J17" s="23">
        <f>SUM(D17:E17)</f>
        <v/>
      </c>
      <c r="K17" s="119" t="n"/>
      <c r="L17" s="25" t="n"/>
      <c r="M17" s="28" t="n"/>
      <c r="N17" s="88" t="n"/>
      <c r="O17" s="86" t="n"/>
    </row>
    <row r="18" ht="16" customHeight="1" s="59">
      <c r="B18" s="11" t="n"/>
      <c r="C18" s="31" t="inlineStr">
        <is>
          <t xml:space="preserve"> - CRD creation/revision</t>
        </is>
      </c>
      <c r="D18" s="92" t="n"/>
      <c r="E18" s="19" t="n"/>
      <c r="F18" s="29" t="n"/>
      <c r="G18" s="30" t="n"/>
      <c r="H18" s="22" t="n">
        <v>1</v>
      </c>
      <c r="I18" s="99">
        <f>(J18*8)</f>
        <v/>
      </c>
      <c r="J18" s="23">
        <f>SUM(D18:E18)</f>
        <v/>
      </c>
      <c r="K18" s="120" t="n"/>
      <c r="L18" s="25" t="n"/>
      <c r="M18" s="28" t="n"/>
      <c r="N18" s="88" t="n"/>
      <c r="O18" s="86" t="n"/>
    </row>
    <row r="19" ht="16" customHeight="1" s="59">
      <c r="B19" s="11" t="n"/>
      <c r="C19" s="32" t="n"/>
      <c r="D19" s="92" t="n"/>
      <c r="E19" s="19" t="n"/>
      <c r="F19" s="29" t="n"/>
      <c r="G19" s="30" t="n"/>
      <c r="H19" s="22" t="n"/>
      <c r="I19" s="23" t="n"/>
      <c r="J19" s="23" t="n"/>
      <c r="K19" s="24" t="n"/>
      <c r="L19" s="25" t="n"/>
      <c r="M19" s="28" t="n"/>
      <c r="N19" s="88" t="n"/>
      <c r="O19" s="86" t="n"/>
    </row>
    <row r="20" ht="16" customHeight="1" s="59">
      <c r="B20" s="11" t="n"/>
      <c r="C20" s="2" t="inlineStr">
        <is>
          <t>SOLUTION DESIGN PHASE</t>
        </is>
      </c>
      <c r="D20" s="92" t="n"/>
      <c r="E20" s="19" t="n"/>
      <c r="F20" s="29" t="n"/>
      <c r="G20" s="30" t="n"/>
      <c r="H20" s="22" t="n"/>
      <c r="I20" s="23" t="n"/>
      <c r="J20" s="23" t="n"/>
      <c r="K20" s="24" t="n"/>
      <c r="L20" s="25" t="n"/>
      <c r="M20" s="28" t="n"/>
      <c r="N20" s="88" t="n"/>
      <c r="O20" s="86" t="n"/>
    </row>
    <row r="21" ht="16" customHeight="1" s="59">
      <c r="B21" s="11" t="n"/>
      <c r="C21" s="3" t="inlineStr">
        <is>
          <t xml:space="preserve"> - Workshops</t>
        </is>
      </c>
      <c r="D21" s="92" t="n"/>
      <c r="E21" s="19" t="n"/>
      <c r="F21" s="29" t="n"/>
      <c r="G21" s="30" t="n"/>
      <c r="H21" s="22" t="n">
        <v>2</v>
      </c>
      <c r="I21" s="99">
        <f>(J21*8)</f>
        <v/>
      </c>
      <c r="J21" s="23">
        <f>SUM(D21:E21)</f>
        <v/>
      </c>
      <c r="K21" s="107">
        <f>SUM(J21:J25)</f>
        <v/>
      </c>
      <c r="L21" s="25" t="n"/>
      <c r="M21" s="28" t="n"/>
      <c r="N21" s="88" t="n"/>
      <c r="O21" s="86" t="n"/>
    </row>
    <row r="22" ht="16" customHeight="1" s="59">
      <c r="B22" s="11" t="n"/>
      <c r="C22" s="3" t="inlineStr">
        <is>
          <t xml:space="preserve"> - Draft  Solution Design Document (SDD)</t>
        </is>
      </c>
      <c r="D22" s="92" t="n"/>
      <c r="E22" s="19" t="n"/>
      <c r="F22" s="29" t="n"/>
      <c r="G22" s="30" t="n"/>
      <c r="H22" s="22" t="n">
        <v>2</v>
      </c>
      <c r="I22" s="99">
        <f>(J22*8)</f>
        <v/>
      </c>
      <c r="J22" s="23">
        <f>SUM(D22:E22)</f>
        <v/>
      </c>
      <c r="K22" s="119" t="n"/>
      <c r="L22" s="25" t="n"/>
      <c r="M22" s="28" t="n"/>
      <c r="N22" s="87" t="n"/>
      <c r="O22" s="86" t="n"/>
    </row>
    <row r="23" ht="16" customHeight="1" s="59">
      <c r="B23" s="11" t="n"/>
      <c r="C23" s="3" t="inlineStr">
        <is>
          <t xml:space="preserve"> - Review &amp; update</t>
        </is>
      </c>
      <c r="D23" s="100" t="n">
        <v>1</v>
      </c>
      <c r="E23" s="101" t="n">
        <v>1</v>
      </c>
      <c r="F23" s="29" t="n"/>
      <c r="G23" s="30" t="n"/>
      <c r="H23" s="22" t="n">
        <v>2</v>
      </c>
      <c r="I23" s="99">
        <f>(J23*8)</f>
        <v/>
      </c>
      <c r="J23" s="23">
        <f>SUM(D23:E23)</f>
        <v/>
      </c>
      <c r="K23" s="119" t="n"/>
      <c r="L23" s="25" t="n"/>
      <c r="M23" s="28" t="n"/>
      <c r="N23" s="88" t="n"/>
      <c r="O23" s="86" t="n"/>
    </row>
    <row r="24" ht="16" customHeight="1" s="59">
      <c r="B24" s="11" t="n"/>
      <c r="C24" s="3" t="inlineStr">
        <is>
          <t xml:space="preserve"> - Presentation to customer &amp; final updates</t>
        </is>
      </c>
      <c r="D24" s="100" t="n">
        <v>0.5</v>
      </c>
      <c r="E24" s="102" t="n">
        <v>0.5</v>
      </c>
      <c r="F24" s="29" t="n"/>
      <c r="G24" s="30" t="n"/>
      <c r="H24" s="22" t="n">
        <v>2</v>
      </c>
      <c r="I24" s="99">
        <f>(J24*8)</f>
        <v/>
      </c>
      <c r="J24" s="23">
        <f>SUM(D24:E24)</f>
        <v/>
      </c>
      <c r="K24" s="119" t="n"/>
      <c r="L24" s="25" t="n"/>
      <c r="M24" s="28" t="n"/>
      <c r="N24" s="88" t="n"/>
      <c r="O24" s="86" t="n"/>
    </row>
    <row r="25" ht="16" customHeight="1" s="59">
      <c r="B25" s="11" t="n"/>
      <c r="C25" s="3" t="n"/>
      <c r="D25" s="92" t="n"/>
      <c r="E25" s="19" t="n"/>
      <c r="F25" s="29" t="n"/>
      <c r="G25" s="30" t="n"/>
      <c r="H25" s="22" t="n">
        <v>0</v>
      </c>
      <c r="I25" s="99">
        <f>(J25*8)</f>
        <v/>
      </c>
      <c r="J25" s="23">
        <f>SUM(D25:E25)</f>
        <v/>
      </c>
      <c r="K25" s="119" t="n"/>
      <c r="L25" s="25" t="n"/>
      <c r="M25" s="28" t="n"/>
      <c r="N25" s="88" t="n"/>
      <c r="O25" s="86" t="n"/>
    </row>
    <row r="26" ht="16" customHeight="1" s="59">
      <c r="B26" s="11" t="n"/>
      <c r="C26" s="1" t="n"/>
      <c r="D26" s="92" t="n"/>
      <c r="E26" s="19" t="n"/>
      <c r="F26" s="29" t="n"/>
      <c r="G26" s="30" t="n"/>
      <c r="H26" s="22" t="n"/>
      <c r="I26" s="23" t="n"/>
      <c r="J26" s="23" t="n"/>
      <c r="K26" s="46" t="n"/>
      <c r="L26" s="25" t="n"/>
      <c r="M26" s="28" t="n"/>
      <c r="N26" s="88" t="n"/>
      <c r="O26" s="86" t="n"/>
    </row>
    <row r="27" ht="16" customHeight="1" s="59">
      <c r="B27" s="11" t="n"/>
      <c r="C27" s="2" t="inlineStr">
        <is>
          <t>IMPLEMENTATION PLAN</t>
        </is>
      </c>
      <c r="D27" s="92" t="n"/>
      <c r="E27" s="19" t="n"/>
      <c r="F27" s="29" t="n"/>
      <c r="G27" s="30" t="n"/>
      <c r="H27" s="22" t="n"/>
      <c r="I27" s="23" t="n"/>
      <c r="J27" s="23" t="n"/>
      <c r="K27" s="24" t="n"/>
      <c r="L27" s="25" t="n"/>
      <c r="M27" s="28" t="n"/>
      <c r="N27" s="87" t="n"/>
      <c r="O27" s="86" t="n"/>
    </row>
    <row r="28" ht="16" customHeight="1" s="59">
      <c r="B28" s="11" t="n"/>
      <c r="C28" s="3" t="inlineStr">
        <is>
          <t xml:space="preserve"> - Workshops</t>
        </is>
      </c>
      <c r="D28" s="92" t="n"/>
      <c r="E28" s="19" t="n"/>
      <c r="F28" s="29" t="n"/>
      <c r="G28" s="30" t="n"/>
      <c r="H28" s="22" t="n">
        <v>3</v>
      </c>
      <c r="I28" s="99">
        <f>(J28*8)</f>
        <v/>
      </c>
      <c r="J28" s="23">
        <f>SUM(D28:E28)</f>
        <v/>
      </c>
      <c r="K28" s="107">
        <f>SUM(J28:J31)</f>
        <v/>
      </c>
      <c r="L28" s="25" t="n"/>
      <c r="M28" s="28" t="n"/>
      <c r="N28" s="88" t="n"/>
      <c r="O28" s="86" t="n"/>
    </row>
    <row r="29" ht="16" customHeight="1" s="59">
      <c r="B29" s="11" t="n"/>
      <c r="C29" s="3" t="inlineStr">
        <is>
          <t xml:space="preserve"> - Draft Implementation Plan</t>
        </is>
      </c>
      <c r="D29" s="92" t="n"/>
      <c r="E29" s="19" t="n"/>
      <c r="F29" s="29" t="n"/>
      <c r="G29" s="30" t="n"/>
      <c r="H29" s="22" t="n">
        <v>3</v>
      </c>
      <c r="I29" s="99">
        <f>(J29*8)</f>
        <v/>
      </c>
      <c r="J29" s="23">
        <f>SUM(D29:E29)</f>
        <v/>
      </c>
      <c r="K29" s="119" t="n"/>
      <c r="L29" s="25" t="n"/>
      <c r="M29" s="28" t="n"/>
      <c r="N29" s="88" t="n"/>
      <c r="O29" s="86" t="n"/>
    </row>
    <row r="30" ht="16" customHeight="1" s="59">
      <c r="B30" s="11" t="n"/>
      <c r="C30" s="3" t="inlineStr">
        <is>
          <t xml:space="preserve"> - Reviews &amp; updates</t>
        </is>
      </c>
      <c r="D30" s="92" t="n">
        <v>1</v>
      </c>
      <c r="E30" s="19" t="n">
        <v>1</v>
      </c>
      <c r="F30" s="29" t="n"/>
      <c r="G30" s="30" t="n"/>
      <c r="H30" s="22" t="n">
        <v>3</v>
      </c>
      <c r="I30" s="99">
        <f>(J30*8)</f>
        <v/>
      </c>
      <c r="J30" s="23">
        <f>SUM(D30:E30)</f>
        <v/>
      </c>
      <c r="K30" s="119" t="n"/>
      <c r="L30" s="25" t="n"/>
      <c r="M30" s="28" t="n"/>
      <c r="N30" s="87" t="n"/>
      <c r="O30" s="86" t="n"/>
    </row>
    <row r="31" ht="16" customHeight="1" s="59">
      <c r="B31" s="11" t="n"/>
      <c r="C31" s="3" t="inlineStr">
        <is>
          <t xml:space="preserve"> - Presentation to customer &amp; final updates</t>
        </is>
      </c>
      <c r="D31" s="92" t="n">
        <v>0.5</v>
      </c>
      <c r="E31" s="19" t="n">
        <v>0.5</v>
      </c>
      <c r="F31" s="29" t="n"/>
      <c r="G31" s="30" t="n"/>
      <c r="H31" s="22" t="n">
        <v>3</v>
      </c>
      <c r="I31" s="99">
        <f>(J31*8)</f>
        <v/>
      </c>
      <c r="J31" s="23">
        <f>SUM(D31:E31)</f>
        <v/>
      </c>
      <c r="K31" s="119" t="n"/>
      <c r="L31" s="25" t="n"/>
      <c r="M31" s="28" t="n"/>
      <c r="N31" s="89" t="n"/>
      <c r="O31" s="86" t="n"/>
    </row>
    <row r="32" ht="16" customHeight="1" s="59">
      <c r="B32" s="11" t="n"/>
      <c r="C32" s="1" t="n"/>
      <c r="D32" s="92" t="n"/>
      <c r="E32" s="19" t="n"/>
      <c r="F32" s="29" t="n"/>
      <c r="G32" s="30" t="n"/>
      <c r="H32" s="22" t="n"/>
      <c r="I32" s="23" t="n"/>
      <c r="J32" s="23" t="n"/>
      <c r="K32" s="24" t="n"/>
      <c r="L32" s="25" t="n"/>
      <c r="M32" s="28" t="n"/>
      <c r="N32" s="89" t="n"/>
      <c r="O32" s="86" t="n"/>
    </row>
    <row r="33" ht="16" customHeight="1" s="59">
      <c r="B33" s="11" t="n"/>
      <c r="C33" s="2" t="inlineStr">
        <is>
          <t>TEST PLAN</t>
        </is>
      </c>
      <c r="D33" s="92" t="n"/>
      <c r="E33" s="19" t="n"/>
      <c r="F33" s="29" t="n"/>
      <c r="G33" s="30" t="n"/>
      <c r="H33" s="22" t="n"/>
      <c r="I33" s="23" t="n"/>
      <c r="J33" s="23" t="n"/>
      <c r="K33" s="24" t="n"/>
      <c r="L33" s="25" t="n"/>
      <c r="M33" s="28" t="n"/>
      <c r="N33" s="87" t="n"/>
      <c r="O33" s="86" t="n"/>
    </row>
    <row r="34" ht="16" customHeight="1" s="59">
      <c r="B34" s="11" t="n"/>
      <c r="C34" s="3" t="inlineStr">
        <is>
          <t xml:space="preserve"> - Workshops</t>
        </is>
      </c>
      <c r="D34" s="92" t="n"/>
      <c r="E34" s="19" t="n"/>
      <c r="F34" s="29" t="n"/>
      <c r="G34" s="30" t="n"/>
      <c r="H34" s="22" t="n">
        <v>4</v>
      </c>
      <c r="I34" s="99">
        <f>(J34*8)</f>
        <v/>
      </c>
      <c r="J34" s="23">
        <f>SUM(D34:E34)</f>
        <v/>
      </c>
      <c r="K34" s="118">
        <f>SUM(J34:J37)</f>
        <v/>
      </c>
      <c r="L34" s="25" t="n"/>
      <c r="M34" s="28" t="n"/>
      <c r="N34" s="89" t="n"/>
      <c r="O34" s="86" t="n"/>
    </row>
    <row r="35" ht="16" customHeight="1" s="59">
      <c r="B35" s="11" t="n"/>
      <c r="C35" s="3" t="inlineStr">
        <is>
          <t xml:space="preserve"> - Draft Test Plan (NRFU)</t>
        </is>
      </c>
      <c r="D35" s="92" t="n"/>
      <c r="E35" s="19" t="n"/>
      <c r="F35" s="29" t="n"/>
      <c r="G35" s="30" t="n"/>
      <c r="H35" s="22" t="n">
        <v>4</v>
      </c>
      <c r="I35" s="99">
        <f>(J35*8)</f>
        <v/>
      </c>
      <c r="J35" s="23">
        <f>SUM(D35:E35)</f>
        <v/>
      </c>
      <c r="K35" s="119" t="n"/>
      <c r="L35" s="25" t="n"/>
      <c r="M35" s="28" t="n"/>
      <c r="N35" s="87" t="n"/>
      <c r="O35" s="86" t="n"/>
    </row>
    <row r="36" ht="16" customHeight="1" s="59">
      <c r="B36" s="11" t="n"/>
      <c r="C36" s="3" t="inlineStr">
        <is>
          <t xml:space="preserve"> - Reviews &amp; updates</t>
        </is>
      </c>
      <c r="D36" s="92" t="n">
        <v>1</v>
      </c>
      <c r="E36" s="19" t="n">
        <v>1</v>
      </c>
      <c r="F36" s="29" t="n"/>
      <c r="G36" s="30" t="n"/>
      <c r="H36" s="22" t="n">
        <v>4</v>
      </c>
      <c r="I36" s="99">
        <f>(J36*8)</f>
        <v/>
      </c>
      <c r="J36" s="23">
        <f>SUM(D36:E36)</f>
        <v/>
      </c>
      <c r="K36" s="119" t="n"/>
      <c r="L36" s="25" t="n"/>
      <c r="M36" s="28" t="n"/>
      <c r="N36" s="89" t="n"/>
      <c r="O36" s="86" t="n"/>
    </row>
    <row r="37" ht="16" customHeight="1" s="59">
      <c r="B37" s="11" t="n"/>
      <c r="C37" s="3" t="inlineStr">
        <is>
          <t xml:space="preserve"> - Presentation to customer &amp; final updates</t>
        </is>
      </c>
      <c r="D37" s="92" t="n"/>
      <c r="E37" s="19" t="n"/>
      <c r="F37" s="29" t="n"/>
      <c r="G37" s="30" t="n"/>
      <c r="H37" s="22" t="n">
        <v>4</v>
      </c>
      <c r="I37" s="99">
        <f>(J37*8)</f>
        <v/>
      </c>
      <c r="J37" s="23">
        <f>SUM(D37:E37)</f>
        <v/>
      </c>
      <c r="K37" s="120" t="n"/>
      <c r="L37" s="25" t="n"/>
      <c r="M37" s="28" t="n"/>
      <c r="N37" s="89" t="n"/>
      <c r="O37" s="86" t="n"/>
    </row>
    <row r="38" ht="17" customHeight="1" s="59">
      <c r="B38" s="11" t="n"/>
      <c r="C38" s="1" t="inlineStr">
        <is>
          <t xml:space="preserve"> - Automation Tool or Script Test</t>
        </is>
      </c>
      <c r="D38" s="92" t="n"/>
      <c r="E38" s="19" t="n"/>
      <c r="F38" s="29" t="n"/>
      <c r="G38" s="30" t="n"/>
      <c r="H38" s="22" t="n"/>
      <c r="I38" s="23" t="n"/>
      <c r="J38" s="23" t="n"/>
      <c r="K38" s="24" t="n"/>
      <c r="L38" s="25" t="n"/>
      <c r="M38" s="28" t="n"/>
      <c r="N38" s="89" t="n"/>
      <c r="O38" s="86" t="n"/>
    </row>
    <row r="39" ht="17" customHeight="1" s="59">
      <c r="B39" s="11" t="n"/>
      <c r="C39" s="1" t="n"/>
      <c r="D39" s="92" t="n"/>
      <c r="E39" s="19" t="n"/>
      <c r="F39" s="29" t="n"/>
      <c r="G39" s="30" t="n"/>
      <c r="H39" s="22" t="n"/>
      <c r="I39" s="23" t="n"/>
      <c r="J39" s="23" t="n"/>
      <c r="K39" s="24" t="n"/>
      <c r="L39" s="25" t="n"/>
      <c r="M39" s="28" t="n"/>
      <c r="N39" s="87" t="n"/>
      <c r="O39" s="86" t="n"/>
    </row>
    <row r="40" ht="16" customHeight="1" s="59">
      <c r="B40" s="11" t="n"/>
      <c r="C40" s="2" t="inlineStr">
        <is>
          <t>TEST EXECUTION (optional)</t>
        </is>
      </c>
      <c r="D40" s="92" t="n"/>
      <c r="E40" s="19" t="n"/>
      <c r="F40" s="29" t="n"/>
      <c r="G40" s="30" t="n"/>
      <c r="H40" s="22" t="n"/>
      <c r="I40" s="23" t="n"/>
      <c r="J40" s="23" t="n"/>
      <c r="K40" s="24" t="n"/>
      <c r="L40" s="25" t="n"/>
      <c r="M40" s="28" t="n"/>
      <c r="N40" s="89" t="n"/>
      <c r="O40" s="86" t="n"/>
    </row>
    <row r="41" ht="16" customHeight="1" s="59">
      <c r="B41" s="11" t="n"/>
      <c r="C41" s="45" t="inlineStr">
        <is>
          <t xml:space="preserve"> - Workshops</t>
        </is>
      </c>
      <c r="D41" s="92" t="n"/>
      <c r="E41" s="19" t="n"/>
      <c r="F41" s="29" t="n"/>
      <c r="G41" s="30" t="n"/>
      <c r="H41" s="22" t="n">
        <v>5</v>
      </c>
      <c r="I41" s="99">
        <f>(J41*8)</f>
        <v/>
      </c>
      <c r="J41" s="23">
        <f>SUM(D41:E41)</f>
        <v/>
      </c>
      <c r="K41" s="118">
        <f>SUM(J41:J46)</f>
        <v/>
      </c>
      <c r="L41" s="25" t="n"/>
      <c r="M41" s="28" t="n"/>
      <c r="N41" s="89" t="n"/>
      <c r="O41" s="86" t="n"/>
    </row>
    <row r="42" ht="16" customHeight="1" s="59">
      <c r="B42" s="11" t="n"/>
      <c r="C42" s="45" t="inlineStr">
        <is>
          <t xml:space="preserve"> - Build/configure lab</t>
        </is>
      </c>
      <c r="D42" s="92" t="n"/>
      <c r="E42" s="19" t="n"/>
      <c r="F42" s="29" t="n"/>
      <c r="G42" s="30" t="n"/>
      <c r="H42" s="22" t="n">
        <v>5</v>
      </c>
      <c r="I42" s="99">
        <f>(J42*8)</f>
        <v/>
      </c>
      <c r="J42" s="23">
        <f>SUM(D42:E42)</f>
        <v/>
      </c>
      <c r="K42" s="119" t="n"/>
      <c r="L42" s="25" t="n"/>
      <c r="M42" s="28" t="n"/>
      <c r="N42" s="89" t="n"/>
      <c r="O42" s="86" t="n"/>
    </row>
    <row r="43" ht="16" customHeight="1" s="59">
      <c r="B43" s="11" t="n"/>
      <c r="C43" s="45" t="inlineStr">
        <is>
          <t xml:space="preserve"> - Test Execution</t>
        </is>
      </c>
      <c r="D43" s="92" t="n"/>
      <c r="E43" s="19" t="n"/>
      <c r="F43" s="29" t="n"/>
      <c r="G43" s="30" t="n"/>
      <c r="H43" s="22" t="n">
        <v>5</v>
      </c>
      <c r="I43" s="99">
        <f>(J43*8)</f>
        <v/>
      </c>
      <c r="J43" s="23">
        <f>SUM(D43:E43)</f>
        <v/>
      </c>
      <c r="K43" s="119" t="n"/>
      <c r="L43" s="25" t="n"/>
      <c r="M43" s="28" t="n"/>
      <c r="N43" s="89" t="n"/>
      <c r="O43" s="86" t="n"/>
    </row>
    <row r="44" ht="16" customHeight="1" s="59">
      <c r="B44" s="11" t="n"/>
      <c r="C44" s="45" t="inlineStr">
        <is>
          <t xml:space="preserve"> - 3rd Party Integration Verification</t>
        </is>
      </c>
      <c r="D44" s="92" t="n"/>
      <c r="E44" s="19" t="n"/>
      <c r="F44" s="29" t="n"/>
      <c r="G44" s="30" t="n"/>
      <c r="H44" s="22" t="n">
        <v>5</v>
      </c>
      <c r="I44" s="99">
        <f>(J44*8)</f>
        <v/>
      </c>
      <c r="J44" s="23">
        <f>SUM(D44:E44)</f>
        <v/>
      </c>
      <c r="K44" s="119" t="n"/>
      <c r="L44" s="25" t="n"/>
      <c r="M44" s="28" t="n"/>
      <c r="N44" s="89" t="n"/>
      <c r="O44" s="86" t="n"/>
    </row>
    <row r="45" ht="16" customHeight="1" s="59">
      <c r="B45" s="11" t="n"/>
      <c r="C45" s="45" t="inlineStr">
        <is>
          <t xml:space="preserve"> - API Use Cases Verification</t>
        </is>
      </c>
      <c r="D45" s="92" t="n"/>
      <c r="E45" s="19" t="n"/>
      <c r="F45" s="29" t="n"/>
      <c r="G45" s="30" t="n"/>
      <c r="H45" s="22" t="n">
        <v>5</v>
      </c>
      <c r="I45" s="99">
        <f>(J45*8)</f>
        <v/>
      </c>
      <c r="J45" s="23">
        <f>SUM(D45:E45)</f>
        <v/>
      </c>
      <c r="K45" s="119" t="n"/>
      <c r="L45" s="25" t="n"/>
      <c r="M45" s="28" t="n"/>
      <c r="N45" s="89" t="n"/>
      <c r="O45" s="86" t="n"/>
    </row>
    <row r="46" ht="16" customHeight="1" s="59">
      <c r="B46" s="11" t="n"/>
      <c r="C46" s="3" t="inlineStr">
        <is>
          <t xml:space="preserve"> - Final Test Plan results</t>
        </is>
      </c>
      <c r="D46" s="92" t="n"/>
      <c r="E46" s="19" t="n"/>
      <c r="F46" s="29" t="n"/>
      <c r="G46" s="30" t="n"/>
      <c r="H46" s="22" t="n">
        <v>5</v>
      </c>
      <c r="I46" s="99">
        <f>(J46*8)</f>
        <v/>
      </c>
      <c r="J46" s="23">
        <f>SUM(D46:E46)</f>
        <v/>
      </c>
      <c r="K46" s="120" t="n"/>
      <c r="L46" s="25" t="n"/>
      <c r="M46" s="28" t="n"/>
      <c r="N46" s="87" t="n"/>
      <c r="O46" s="86" t="n"/>
    </row>
    <row r="47" ht="16" customHeight="1" s="59">
      <c r="B47" s="11" t="n"/>
      <c r="C47" s="18" t="n"/>
      <c r="D47" s="92" t="n"/>
      <c r="E47" s="19" t="n"/>
      <c r="F47" s="29" t="n"/>
      <c r="G47" s="30" t="n"/>
      <c r="H47" s="22" t="n"/>
      <c r="I47" s="23" t="n"/>
      <c r="J47" s="23" t="n"/>
      <c r="K47" s="24" t="n"/>
      <c r="L47" s="25" t="n"/>
      <c r="M47" s="28" t="n"/>
      <c r="N47" s="89" t="n"/>
      <c r="O47" s="86" t="n"/>
    </row>
    <row r="48" ht="16" customHeight="1" s="59">
      <c r="B48" s="11" t="n"/>
      <c r="C48" s="2" t="inlineStr">
        <is>
          <t>IMPLEMENTATION</t>
        </is>
      </c>
      <c r="D48" s="92" t="n"/>
      <c r="E48" s="19" t="n"/>
      <c r="F48" s="29" t="n"/>
      <c r="G48" s="30" t="n"/>
      <c r="H48" s="22" t="n"/>
      <c r="I48" s="23" t="n"/>
      <c r="J48" s="23" t="n"/>
      <c r="K48" s="33" t="n"/>
      <c r="L48" s="25" t="n"/>
      <c r="M48" s="28" t="n"/>
      <c r="N48" s="89" t="n"/>
      <c r="O48" s="86" t="n"/>
    </row>
    <row r="49" ht="16" customHeight="1" s="59">
      <c r="B49" s="11" t="n"/>
      <c r="C49" s="45" t="inlineStr">
        <is>
          <t xml:space="preserve"> - SW Installation (include FMC + FTD)</t>
        </is>
      </c>
      <c r="D49" s="92" t="n">
        <v>1</v>
      </c>
      <c r="E49" s="19" t="n">
        <v>1</v>
      </c>
      <c r="F49" s="29" t="n"/>
      <c r="G49" s="30" t="n"/>
      <c r="H49" s="22" t="n">
        <v>6</v>
      </c>
      <c r="I49" s="99">
        <f>(J49*8)</f>
        <v/>
      </c>
      <c r="J49" s="23">
        <f>SUM(D49:E49)</f>
        <v/>
      </c>
      <c r="K49" s="124">
        <f>SUM(J49:J60)</f>
        <v/>
      </c>
      <c r="L49" s="25" t="n"/>
      <c r="M49" s="28" t="n"/>
      <c r="N49" s="87" t="n"/>
      <c r="O49" s="86" t="n"/>
    </row>
    <row r="50" ht="16" customHeight="1" s="59">
      <c r="B50" s="11" t="n"/>
      <c r="C50" s="45" t="inlineStr">
        <is>
          <t xml:space="preserve"> - Basic Configuration (ACP, IPS, HA)</t>
        </is>
      </c>
      <c r="D50" s="92" t="n">
        <v>2</v>
      </c>
      <c r="E50" s="19" t="n">
        <v>2</v>
      </c>
      <c r="F50" s="29" t="n"/>
      <c r="G50" s="30" t="n"/>
      <c r="H50" s="22" t="n">
        <v>6</v>
      </c>
      <c r="I50" s="99">
        <f>(J50*8)</f>
        <v/>
      </c>
      <c r="J50" s="23">
        <f>SUM(D50:E50)</f>
        <v/>
      </c>
      <c r="K50" s="119" t="n"/>
      <c r="L50" s="25" t="n"/>
      <c r="M50" s="28" t="n"/>
      <c r="N50" s="87" t="n"/>
      <c r="O50" s="86" t="n"/>
    </row>
    <row r="51" ht="16" customHeight="1" s="59">
      <c r="B51" s="11" t="n"/>
      <c r="C51" s="45" t="inlineStr">
        <is>
          <t xml:space="preserve"> - IPS Configuration</t>
        </is>
      </c>
      <c r="D51" s="92" t="n"/>
      <c r="E51" s="19" t="n"/>
      <c r="F51" s="29" t="n"/>
      <c r="G51" s="30" t="n"/>
      <c r="H51" s="22" t="n">
        <v>6</v>
      </c>
      <c r="I51" s="99">
        <f>(J51*8)</f>
        <v/>
      </c>
      <c r="J51" s="23">
        <f>SUM(D51:E51)</f>
        <v/>
      </c>
      <c r="K51" s="119" t="n"/>
      <c r="L51" s="25" t="n"/>
      <c r="M51" s="28" t="n"/>
      <c r="N51" s="88" t="n"/>
      <c r="O51" s="86" t="n"/>
    </row>
    <row r="52" ht="16" customHeight="1" s="59">
      <c r="B52" s="11" t="n"/>
      <c r="C52" s="45" t="inlineStr">
        <is>
          <t xml:space="preserve"> - Cisco Cloud Infra Integration (optional)</t>
        </is>
      </c>
      <c r="D52" s="92" t="n"/>
      <c r="E52" s="19" t="n"/>
      <c r="F52" s="29" t="n"/>
      <c r="G52" s="30" t="n"/>
      <c r="H52" s="22" t="n">
        <v>6</v>
      </c>
      <c r="I52" s="99">
        <f>(J52*8)</f>
        <v/>
      </c>
      <c r="J52" s="23">
        <f>SUM(D52:E52)</f>
        <v/>
      </c>
      <c r="K52" s="119" t="n"/>
      <c r="L52" s="25" t="n"/>
      <c r="M52" s="28" t="n"/>
      <c r="N52" s="87" t="n"/>
      <c r="O52" s="86" t="n"/>
    </row>
    <row r="53" ht="16" customHeight="1" s="59">
      <c r="B53" s="11" t="n"/>
      <c r="C53" s="45" t="inlineStr">
        <is>
          <t xml:space="preserve"> - Cisco On-prem AMP and/or TG integration (option)</t>
        </is>
      </c>
      <c r="D53" s="92" t="n"/>
      <c r="E53" s="19" t="n"/>
      <c r="F53" s="29" t="n"/>
      <c r="G53" s="30" t="n"/>
      <c r="H53" s="22" t="n">
        <v>6</v>
      </c>
      <c r="I53" s="99">
        <f>(J53*8)</f>
        <v/>
      </c>
      <c r="J53" s="23">
        <f>SUM(D53:E53)</f>
        <v/>
      </c>
      <c r="K53" s="119" t="n"/>
      <c r="L53" s="25" t="n"/>
      <c r="M53" s="28" t="n"/>
      <c r="N53" s="87" t="n"/>
      <c r="O53" s="86" t="n"/>
    </row>
    <row r="54" ht="16" customHeight="1" s="59">
      <c r="B54" s="11" t="n"/>
      <c r="C54" s="3" t="inlineStr">
        <is>
          <t xml:space="preserve"> - SSL decryption  (optional)</t>
        </is>
      </c>
      <c r="D54" s="92" t="n"/>
      <c r="E54" s="19" t="n"/>
      <c r="F54" s="29" t="n"/>
      <c r="G54" s="30" t="n"/>
      <c r="H54" s="22" t="n">
        <v>6</v>
      </c>
      <c r="I54" s="99">
        <f>(J54*8)</f>
        <v/>
      </c>
      <c r="J54" s="23">
        <f>SUM(D54:E54)</f>
        <v/>
      </c>
      <c r="K54" s="119" t="n"/>
      <c r="L54" s="25" t="n"/>
      <c r="M54" s="28" t="n"/>
      <c r="N54" s="87" t="n"/>
      <c r="O54" s="86" t="n"/>
    </row>
    <row r="55" ht="16" customHeight="1" s="59">
      <c r="B55" s="11" t="n"/>
      <c r="C55" s="1" t="inlineStr">
        <is>
          <t xml:space="preserve"> - AAA and Realm Integration (optional)</t>
        </is>
      </c>
      <c r="D55" s="92" t="n"/>
      <c r="E55" s="19" t="n"/>
      <c r="F55" s="29" t="n"/>
      <c r="G55" s="30" t="n"/>
      <c r="H55" s="22" t="n">
        <v>6</v>
      </c>
      <c r="I55" s="99">
        <f>(J55*8)</f>
        <v/>
      </c>
      <c r="J55" s="23">
        <f>SUM(D55:E55)</f>
        <v/>
      </c>
      <c r="K55" s="119" t="n"/>
      <c r="L55" s="25" t="n"/>
      <c r="M55" s="28" t="n"/>
      <c r="N55" s="87" t="n"/>
      <c r="O55" s="86" t="n"/>
    </row>
    <row r="56" ht="16" customHeight="1" s="59">
      <c r="B56" s="11" t="n"/>
      <c r="C56" s="1" t="inlineStr">
        <is>
          <t xml:space="preserve"> - Trusetsec (optional)</t>
        </is>
      </c>
      <c r="D56" s="92" t="n"/>
      <c r="E56" s="19" t="n"/>
      <c r="F56" s="29" t="n"/>
      <c r="G56" s="30" t="n"/>
      <c r="H56" s="22" t="n">
        <v>6</v>
      </c>
      <c r="I56" s="99">
        <f>(J56*8)</f>
        <v/>
      </c>
      <c r="J56" s="23">
        <f>SUM(D56:E56)</f>
        <v/>
      </c>
      <c r="K56" s="119" t="n"/>
      <c r="L56" s="25" t="n"/>
      <c r="M56" s="28" t="n"/>
      <c r="N56" s="87" t="n"/>
      <c r="O56" s="86" t="n"/>
    </row>
    <row r="57" ht="16" customHeight="1" s="59">
      <c r="B57" s="11" t="n"/>
      <c r="C57" s="1" t="inlineStr">
        <is>
          <t xml:space="preserve"> - VPN (optional)</t>
        </is>
      </c>
      <c r="D57" s="92" t="n"/>
      <c r="E57" s="19" t="n"/>
      <c r="F57" s="29" t="n"/>
      <c r="G57" s="30" t="n"/>
      <c r="H57" s="22" t="n">
        <v>6</v>
      </c>
      <c r="I57" s="99">
        <f>(J57*8)</f>
        <v/>
      </c>
      <c r="J57" s="23">
        <f>SUM(D57:E57)</f>
        <v/>
      </c>
      <c r="K57" s="119" t="n"/>
      <c r="L57" s="25" t="n"/>
      <c r="M57" s="28" t="n"/>
      <c r="N57" s="87" t="n"/>
      <c r="O57" s="86" t="n"/>
    </row>
    <row r="58" ht="16" customHeight="1" s="59">
      <c r="B58" s="11" t="n"/>
      <c r="C58" s="1" t="inlineStr">
        <is>
          <t xml:space="preserve"> - Old configuration migrate (optional)</t>
        </is>
      </c>
      <c r="D58" s="92" t="n"/>
      <c r="E58" s="19" t="n"/>
      <c r="F58" s="29" t="n"/>
      <c r="G58" s="30" t="n"/>
      <c r="H58" s="22" t="n">
        <v>6</v>
      </c>
      <c r="I58" s="99">
        <f>(J58*8)</f>
        <v/>
      </c>
      <c r="J58" s="23">
        <f>SUM(D58:E58)</f>
        <v/>
      </c>
      <c r="K58" s="119" t="n"/>
      <c r="L58" s="25" t="n"/>
      <c r="M58" s="28" t="n"/>
      <c r="N58" s="87" t="n"/>
      <c r="O58" s="86" t="n"/>
    </row>
    <row r="59" ht="16" customHeight="1" s="59">
      <c r="B59" s="11" t="n"/>
      <c r="C59" s="1" t="inlineStr">
        <is>
          <t xml:space="preserve"> - 3rd Party Integration (optional)</t>
        </is>
      </c>
      <c r="D59" s="92" t="n"/>
      <c r="E59" s="19" t="n"/>
      <c r="F59" s="29" t="n"/>
      <c r="G59" s="30" t="n"/>
      <c r="H59" s="22" t="n">
        <v>6</v>
      </c>
      <c r="I59" s="99">
        <f>(J59*8)</f>
        <v/>
      </c>
      <c r="J59" s="23">
        <f>SUM(D59:E59)</f>
        <v/>
      </c>
      <c r="K59" s="119" t="n"/>
      <c r="L59" s="25" t="n"/>
      <c r="M59" s="28" t="n"/>
      <c r="N59" s="87" t="n"/>
      <c r="O59" s="86" t="n"/>
    </row>
    <row r="60" ht="16" customHeight="1" s="59">
      <c r="B60" s="11" t="n"/>
      <c r="C60" s="1" t="inlineStr">
        <is>
          <t xml:space="preserve"> - Post Configuration Check</t>
        </is>
      </c>
      <c r="D60" s="92" t="n">
        <v>1</v>
      </c>
      <c r="E60" s="19" t="n">
        <v>1</v>
      </c>
      <c r="F60" s="29" t="n"/>
      <c r="G60" s="30" t="n"/>
      <c r="H60" s="22" t="n">
        <v>6</v>
      </c>
      <c r="I60" s="99">
        <f>(J60*8)</f>
        <v/>
      </c>
      <c r="J60" s="23">
        <f>SUM(D60:E60)</f>
        <v/>
      </c>
      <c r="K60" s="120" t="n"/>
      <c r="L60" s="25" t="n"/>
      <c r="M60" s="28" t="n"/>
      <c r="N60" s="87" t="n"/>
      <c r="O60" s="86" t="n"/>
    </row>
    <row r="61" ht="16" customHeight="1" s="59">
      <c r="B61" s="11" t="n"/>
      <c r="C61" s="1" t="n"/>
      <c r="D61" s="92" t="n"/>
      <c r="E61" s="19" t="n"/>
      <c r="F61" s="29" t="n"/>
      <c r="G61" s="30" t="n"/>
      <c r="H61" s="22" t="n"/>
      <c r="I61" s="23" t="n"/>
      <c r="J61" s="23" t="n"/>
      <c r="K61" s="24" t="n"/>
      <c r="L61" s="25" t="n"/>
      <c r="M61" s="28" t="n"/>
      <c r="N61" s="87" t="n"/>
      <c r="O61" s="86" t="n"/>
    </row>
    <row r="62" ht="16" customHeight="1" s="59">
      <c r="B62" s="11" t="n"/>
      <c r="C62" s="1" t="n"/>
      <c r="D62" s="92" t="n"/>
      <c r="E62" s="19" t="n"/>
      <c r="F62" s="29" t="n"/>
      <c r="G62" s="30" t="n"/>
      <c r="H62" s="22" t="n"/>
      <c r="I62" s="23" t="n"/>
      <c r="J62" s="23" t="n"/>
      <c r="K62" s="24" t="n"/>
      <c r="L62" s="25" t="n"/>
      <c r="M62" s="28" t="n"/>
      <c r="N62" s="87" t="n"/>
      <c r="O62" s="86" t="n"/>
    </row>
    <row r="63" ht="16" customHeight="1" s="59">
      <c r="B63" s="11" t="n"/>
      <c r="C63" s="2" t="inlineStr">
        <is>
          <t>KNOWLEDGE TRANSFER &amp; TRAINING</t>
        </is>
      </c>
      <c r="D63" s="92" t="n"/>
      <c r="E63" s="19" t="n"/>
      <c r="F63" s="29" t="n"/>
      <c r="G63" s="30" t="n"/>
      <c r="H63" s="22" t="n"/>
      <c r="I63" s="23" t="n"/>
      <c r="J63" s="23" t="n"/>
      <c r="K63" s="24" t="n"/>
      <c r="L63" s="25" t="n"/>
      <c r="M63" s="28" t="n"/>
      <c r="N63" s="87" t="n"/>
      <c r="O63" s="86" t="n"/>
    </row>
    <row r="64" ht="16" customHeight="1" s="59">
      <c r="B64" s="11" t="n"/>
      <c r="C64" s="45" t="inlineStr">
        <is>
          <t xml:space="preserve"> - Knowledge transfer</t>
        </is>
      </c>
      <c r="D64" s="92" t="n"/>
      <c r="E64" s="19" t="n"/>
      <c r="F64" s="29" t="n"/>
      <c r="G64" s="30" t="n"/>
      <c r="H64" s="22" t="n">
        <v>7</v>
      </c>
      <c r="I64" s="99">
        <f>(J64*8)</f>
        <v/>
      </c>
      <c r="J64" s="23">
        <f>SUM(D64:E64)</f>
        <v/>
      </c>
      <c r="K64" s="124">
        <f>SUM(J64:J67)</f>
        <v/>
      </c>
      <c r="L64" s="25" t="n"/>
      <c r="M64" s="28" t="n"/>
      <c r="N64" s="87" t="n"/>
      <c r="O64" s="86" t="n"/>
    </row>
    <row r="65" ht="16" customHeight="1" s="59">
      <c r="B65" s="11" t="n"/>
      <c r="C65" s="45" t="inlineStr">
        <is>
          <t xml:space="preserve"> - Training</t>
        </is>
      </c>
      <c r="D65" s="92" t="n"/>
      <c r="E65" s="19" t="n"/>
      <c r="F65" s="29" t="n"/>
      <c r="G65" s="30" t="n"/>
      <c r="H65" s="22" t="n">
        <v>7</v>
      </c>
      <c r="I65" s="99">
        <f>(J65*8)</f>
        <v/>
      </c>
      <c r="J65" s="23">
        <f>SUM(D65:E65)</f>
        <v/>
      </c>
      <c r="K65" s="119" t="n"/>
      <c r="L65" s="25" t="n"/>
      <c r="M65" s="28" t="n"/>
      <c r="N65" s="87" t="n"/>
      <c r="O65" s="86" t="n"/>
    </row>
    <row r="66" ht="16" customHeight="1" s="59">
      <c r="B66" s="11" t="n"/>
      <c r="C66" s="45" t="inlineStr">
        <is>
          <t xml:space="preserve"> - Site ready training</t>
        </is>
      </c>
      <c r="D66" s="92" t="n">
        <v>1</v>
      </c>
      <c r="E66" s="19" t="n">
        <v>1</v>
      </c>
      <c r="F66" s="29" t="n"/>
      <c r="G66" s="30" t="n"/>
      <c r="H66" s="22" t="n">
        <v>7</v>
      </c>
      <c r="I66" s="99">
        <f>(J66*8)</f>
        <v/>
      </c>
      <c r="J66" s="23">
        <f>SUM(D66:E66)</f>
        <v/>
      </c>
      <c r="K66" s="119" t="n"/>
      <c r="L66" s="25" t="n"/>
      <c r="M66" s="28" t="n"/>
      <c r="N66" s="87" t="n"/>
      <c r="O66" s="86" t="n"/>
    </row>
    <row r="67" ht="16" customHeight="1" s="59">
      <c r="B67" s="11" t="n"/>
      <c r="C67" s="3" t="inlineStr">
        <is>
          <t xml:space="preserve"> - Site permit, site compliance training</t>
        </is>
      </c>
      <c r="D67" s="92" t="n"/>
      <c r="E67" s="19" t="n"/>
      <c r="F67" s="29" t="n"/>
      <c r="G67" s="30" t="n"/>
      <c r="H67" s="22" t="n">
        <v>7</v>
      </c>
      <c r="I67" s="99">
        <f>(J67*8)</f>
        <v/>
      </c>
      <c r="J67" s="23">
        <f>SUM(D67:E67)</f>
        <v/>
      </c>
      <c r="K67" s="120" t="n"/>
      <c r="L67" s="25" t="n"/>
      <c r="M67" s="28" t="n"/>
      <c r="N67" s="87" t="n"/>
      <c r="O67" s="86" t="n"/>
    </row>
    <row r="68" ht="16" customHeight="1" s="59">
      <c r="B68" s="11" t="n"/>
      <c r="C68" s="1" t="n"/>
      <c r="D68" s="92" t="n"/>
      <c r="E68" s="19" t="n"/>
      <c r="F68" s="29" t="n"/>
      <c r="G68" s="30" t="n"/>
      <c r="H68" s="22" t="n"/>
      <c r="I68" s="23" t="n"/>
      <c r="J68" s="23" t="n"/>
      <c r="K68" s="24" t="n"/>
      <c r="L68" s="25" t="n"/>
      <c r="M68" s="28" t="n"/>
      <c r="N68" s="87" t="n"/>
      <c r="O68" s="86" t="n"/>
    </row>
    <row r="69" ht="16" customHeight="1" s="59">
      <c r="B69" s="11" t="n"/>
      <c r="C69" s="84" t="inlineStr">
        <is>
          <t>DAY 2 SUPPORT SERVICES</t>
        </is>
      </c>
      <c r="D69" s="92" t="n"/>
      <c r="E69" s="19" t="n"/>
      <c r="F69" s="29" t="n"/>
      <c r="G69" s="30" t="n"/>
      <c r="H69" s="22" t="n"/>
      <c r="I69" s="23" t="n"/>
      <c r="J69" s="23" t="n"/>
      <c r="K69" s="24" t="n"/>
      <c r="L69" s="25" t="n"/>
      <c r="M69" s="28" t="n"/>
      <c r="N69" s="87" t="n"/>
      <c r="O69" s="86" t="n"/>
    </row>
    <row r="70" ht="16" customHeight="1" s="59">
      <c r="B70" s="11" t="n"/>
      <c r="C70" s="45" t="inlineStr">
        <is>
          <t xml:space="preserve"> - Day 2 Support (T&amp;M hours, if required)</t>
        </is>
      </c>
      <c r="D70" s="92" t="n"/>
      <c r="E70" s="19" t="n"/>
      <c r="F70" s="29" t="n"/>
      <c r="G70" s="30" t="n"/>
      <c r="H70" s="22" t="n">
        <v>8</v>
      </c>
      <c r="I70" s="99">
        <f>(J70*8)</f>
        <v/>
      </c>
      <c r="J70" s="23">
        <f>SUM(D70:E70)</f>
        <v/>
      </c>
      <c r="K70" s="91">
        <f>J70</f>
        <v/>
      </c>
      <c r="L70" s="25" t="n"/>
      <c r="M70" s="28" t="n"/>
      <c r="N70" s="87" t="n"/>
      <c r="O70" s="86" t="n"/>
    </row>
    <row r="71" ht="16" customHeight="1" s="59">
      <c r="B71" s="11" t="n"/>
      <c r="C71" s="45" t="n"/>
      <c r="D71" s="92" t="n"/>
      <c r="E71" s="19" t="n"/>
      <c r="F71" s="29" t="n"/>
      <c r="G71" s="30" t="n"/>
      <c r="H71" s="22" t="n"/>
      <c r="I71" s="23" t="n"/>
      <c r="J71" s="23" t="n"/>
      <c r="K71" s="24" t="n"/>
      <c r="L71" s="25" t="n"/>
      <c r="M71" s="28" t="n"/>
      <c r="N71" s="87" t="n"/>
      <c r="O71" s="86" t="n"/>
    </row>
    <row r="72" ht="16" customHeight="1" s="59">
      <c r="B72" s="11" t="n"/>
      <c r="C72" s="45" t="n"/>
      <c r="D72" s="92" t="n"/>
      <c r="E72" s="19" t="n"/>
      <c r="F72" s="29" t="n"/>
      <c r="G72" s="30" t="n"/>
      <c r="H72" s="22" t="n"/>
      <c r="I72" s="23" t="n"/>
      <c r="J72" s="23" t="n"/>
      <c r="K72" s="24" t="n"/>
      <c r="L72" s="25" t="n"/>
      <c r="M72" s="28" t="n"/>
      <c r="N72" s="87" t="n"/>
      <c r="O72" s="86" t="n"/>
    </row>
    <row r="73" ht="16" customHeight="1" s="59">
      <c r="B73" s="11" t="n"/>
      <c r="C73" s="45" t="n"/>
      <c r="D73" s="92" t="n"/>
      <c r="E73" s="19" t="n"/>
      <c r="F73" s="29" t="n"/>
      <c r="G73" s="30" t="n"/>
      <c r="H73" s="22" t="n"/>
      <c r="I73" s="23" t="n"/>
      <c r="J73" s="23" t="n"/>
      <c r="K73" s="24" t="n"/>
      <c r="L73" s="25" t="n"/>
      <c r="M73" s="28" t="n"/>
      <c r="N73" s="87" t="n"/>
      <c r="O73" s="86" t="n"/>
    </row>
    <row r="74" ht="16" customHeight="1" s="59">
      <c r="B74" s="11" t="n"/>
      <c r="C74" s="18" t="n"/>
      <c r="D74" s="92" t="n"/>
      <c r="E74" s="19" t="n"/>
      <c r="F74" s="29" t="n"/>
      <c r="G74" s="30" t="n"/>
      <c r="H74" s="22" t="n"/>
      <c r="I74" s="23" t="n"/>
      <c r="J74" s="23" t="n"/>
      <c r="K74" s="24" t="n"/>
      <c r="L74" s="25" t="n"/>
      <c r="M74" s="28" t="n"/>
      <c r="N74" s="86" t="n"/>
      <c r="O74" s="86" t="n"/>
    </row>
    <row r="75" ht="17" customHeight="1" s="59" thickBot="1">
      <c r="C75" s="34" t="n"/>
      <c r="D75" s="93" t="n"/>
      <c r="E75" s="64" t="n"/>
      <c r="F75" s="65" t="n"/>
      <c r="G75" s="66" t="n"/>
      <c r="H75" s="67" t="n"/>
      <c r="I75" s="68" t="n"/>
      <c r="J75" s="68" t="n"/>
      <c r="K75" s="69" t="n"/>
      <c r="L75" s="70" t="n"/>
      <c r="M75" s="28" t="n"/>
      <c r="N75" s="86" t="n"/>
      <c r="O75" s="86" t="n"/>
    </row>
    <row r="76" ht="16" customHeight="1" s="59">
      <c r="C76" s="35" t="inlineStr">
        <is>
          <t>Subtotal</t>
        </is>
      </c>
      <c r="D76" s="36">
        <f>SUM(D12:D75)</f>
        <v/>
      </c>
      <c r="E76" s="98">
        <f>SUM(E12:E75)</f>
        <v/>
      </c>
      <c r="F76" s="37">
        <f>SUM(F12:F75)</f>
        <v/>
      </c>
      <c r="G76" s="38">
        <f>SUM(G12:G75)</f>
        <v/>
      </c>
      <c r="H76" s="36" t="n"/>
      <c r="I76" s="39">
        <f>SUM(I12:I75)</f>
        <v/>
      </c>
      <c r="J76" s="39">
        <f>SUM(J12:J75)</f>
        <v/>
      </c>
      <c r="K76" s="63">
        <f>SUM(K12:K75)</f>
        <v/>
      </c>
      <c r="L76" s="40">
        <f>SUM(L12:L75)</f>
        <v/>
      </c>
    </row>
    <row r="77" ht="16" customHeight="1" s="59">
      <c r="C77" s="41" t="inlineStr">
        <is>
          <t>Leading NCE hours:</t>
        </is>
      </c>
      <c r="D77" s="86">
        <f>D78 * 8</f>
        <v/>
      </c>
      <c r="H77" s="79" t="n"/>
      <c r="I77" s="80" t="n"/>
      <c r="J77" s="80" t="n"/>
      <c r="K77" s="80" t="n"/>
      <c r="L77" s="86" t="n"/>
    </row>
    <row r="78" ht="16" customHeight="1" s="59">
      <c r="C78" s="41" t="inlineStr">
        <is>
          <t>Leading NCE days:</t>
        </is>
      </c>
      <c r="D78" s="86">
        <f>SUM(D16:D73)</f>
        <v/>
      </c>
    </row>
    <row r="79" ht="16" customHeight="1" s="59">
      <c r="C79" s="41" t="inlineStr">
        <is>
          <t>NCE hours:</t>
        </is>
      </c>
      <c r="E79" s="86">
        <f>E80 * 8</f>
        <v/>
      </c>
    </row>
    <row r="80" ht="16" customHeight="1" s="59">
      <c r="C80" s="41" t="inlineStr">
        <is>
          <t>NCE days:</t>
        </is>
      </c>
      <c r="E80" s="86">
        <f>SUM(E15:E74)</f>
        <v/>
      </c>
    </row>
    <row r="82" ht="16" customHeight="1" s="59">
      <c r="C82" s="41" t="inlineStr">
        <is>
          <t>Total CX hours:</t>
        </is>
      </c>
      <c r="D82" s="86">
        <f>SUM(D77,E79)</f>
        <v/>
      </c>
    </row>
    <row r="83" ht="16" customHeight="1" s="59">
      <c r="C83" s="41" t="inlineStr">
        <is>
          <t>Total CX days:</t>
        </is>
      </c>
      <c r="D83" s="86">
        <f>SUM(D78,E80)</f>
        <v/>
      </c>
    </row>
    <row r="86" ht="27" customHeight="1" s="59" thickBot="1">
      <c r="A86" s="9" t="inlineStr">
        <is>
          <t>FINANCIALS</t>
        </is>
      </c>
    </row>
    <row r="87" ht="27" customHeight="1" s="59" thickBot="1">
      <c r="A87" s="9" t="n"/>
      <c r="B87" s="72" t="inlineStr">
        <is>
          <t>Milestone</t>
        </is>
      </c>
      <c r="C87" s="73" t="inlineStr">
        <is>
          <t>Activity</t>
        </is>
      </c>
      <c r="D87" s="74" t="inlineStr">
        <is>
          <t>CXC PM</t>
        </is>
      </c>
      <c r="E87" s="73" t="inlineStr">
        <is>
          <t>T&amp;E</t>
        </is>
      </c>
      <c r="F87" s="75" t="inlineStr">
        <is>
          <t>Total Price</t>
        </is>
      </c>
    </row>
    <row r="88" ht="16" customHeight="1" s="59">
      <c r="B88" s="49" t="n">
        <v>1</v>
      </c>
      <c r="C88" s="50" t="inlineStr">
        <is>
          <t>SOLUTION REQUIREMENTS</t>
        </is>
      </c>
      <c r="D88" s="81">
        <f>SUM(#REF!*cxc_pm_loading)</f>
        <v/>
      </c>
      <c r="E88" s="125">
        <f>(SUMIF($H$12:$H$75,Table2246344323[[#This Row],[Milestone]],$G$12:$G$75)*hotel_cost)+(SUMIF($H$12:$H$75,Table2246344323[[#This Row],[Milestone]],$F$12:$F$75)*flight_cost)</f>
        <v/>
      </c>
      <c r="F88" s="126">
        <f>SUM(#REF!)</f>
        <v/>
      </c>
    </row>
    <row r="89" ht="16" customHeight="1" s="59">
      <c r="B89" s="53" t="n">
        <v>2</v>
      </c>
      <c r="C89" s="86" t="inlineStr">
        <is>
          <t>SOLUTION DESIGN DOCUMENT</t>
        </is>
      </c>
      <c r="D89" s="82">
        <f>SUM(#REF!*cxc_pm_loading)</f>
        <v/>
      </c>
      <c r="E89" s="127">
        <f>(SUMIF($H$12:$H$75,Table2246344323[[#This Row],[Milestone]],$G$12:$G$75)*hotel_cost)+(SUMIF($H$12:$H$75,Table2246344323[[#This Row],[Milestone]],$F$12:$F$75)*flight_cost)</f>
        <v/>
      </c>
      <c r="F89" s="128">
        <f>SUM(#REF!)</f>
        <v/>
      </c>
    </row>
    <row r="90" ht="16" customHeight="1" s="59">
      <c r="B90" s="53" t="n">
        <v>3</v>
      </c>
      <c r="C90" s="86" t="inlineStr">
        <is>
          <t>IMPLEMENTATION PLAN</t>
        </is>
      </c>
      <c r="D90" s="82">
        <f>SUM(#REF!*cxc_pm_loading)</f>
        <v/>
      </c>
      <c r="E90" s="127">
        <f>(SUMIF($H$12:$H$75,Table2246344323[[#This Row],[Milestone]],$G$12:$G$75)*hotel_cost)+(SUMIF($H$12:$H$75,Table2246344323[[#This Row],[Milestone]],$F$12:$F$75)*flight_cost)</f>
        <v/>
      </c>
      <c r="F90" s="128">
        <f>SUM(#REF!)</f>
        <v/>
      </c>
    </row>
    <row r="91" ht="16" customHeight="1" s="59">
      <c r="B91" s="53" t="n">
        <v>4</v>
      </c>
      <c r="C91" s="86" t="inlineStr">
        <is>
          <t>TEST PLAN</t>
        </is>
      </c>
      <c r="D91" s="82">
        <f>SUM(#REF!*cxc_pm_loading)</f>
        <v/>
      </c>
      <c r="E91" s="127">
        <f>(SUMIF($H$12:$H$75,Table2246344323[[#This Row],[Milestone]],$G$12:$G$75)*hotel_cost)+(SUMIF($H$12:$H$75,Table2246344323[[#This Row],[Milestone]],$F$12:$F$75)*flight_cost)</f>
        <v/>
      </c>
      <c r="F91" s="128">
        <f>SUM(#REF!)</f>
        <v/>
      </c>
    </row>
    <row r="92" ht="16" customHeight="1" s="59">
      <c r="B92" s="53" t="n">
        <v>5</v>
      </c>
      <c r="C92" s="86" t="inlineStr">
        <is>
          <t>IMPLEMENTATION SERVICES (DC &amp; Reference Site only)</t>
        </is>
      </c>
      <c r="D92" s="82">
        <f>SUM(#REF!*cxc_pm_loading)</f>
        <v/>
      </c>
      <c r="E92" s="127">
        <f>(SUMIF($H$12:$H$75,Table2246344323[[#This Row],[Milestone]],$G$12:$G$75)*hotel_cost)+(SUMIF($H$12:$H$75,Table2246344323[[#This Row],[Milestone]],$F$12:$F$75)*flight_cost)</f>
        <v/>
      </c>
      <c r="F92" s="128">
        <f>SUM(#REF!)</f>
        <v/>
      </c>
    </row>
    <row r="93" ht="16" customHeight="1" s="59">
      <c r="B93" s="53" t="n">
        <v>6</v>
      </c>
      <c r="C93" s="86" t="inlineStr">
        <is>
          <t>KNOWLEDGE TRANSFER</t>
        </is>
      </c>
      <c r="D93" s="82">
        <f>SUM(#REF!*cxc_pm_loading)</f>
        <v/>
      </c>
      <c r="E93" s="127">
        <f>(SUMIF($H$12:$H$75,Table2246344323[[#This Row],[Milestone]],$G$12:$G$75)*hotel_cost)+(SUMIF($H$12:$H$75,Table2246344323[[#This Row],[Milestone]],$F$12:$F$75)*flight_cost)</f>
        <v/>
      </c>
      <c r="F93" s="128">
        <f>SUM(#REF!)</f>
        <v/>
      </c>
    </row>
    <row r="94" ht="16" customHeight="1" s="59">
      <c r="B94" s="53" t="n">
        <v>7</v>
      </c>
      <c r="C94" s="86" t="inlineStr">
        <is>
          <t>DAY 2 SUPPORT</t>
        </is>
      </c>
      <c r="D94" s="82">
        <f>SUM(#REF!*cxc_pm_loading)</f>
        <v/>
      </c>
      <c r="E94" s="127">
        <f>(SUMIF($H$12:$H$75,Table2246344323[[#This Row],[Milestone]],$G$12:$G$75)*hotel_cost)+(SUMIF($H$12:$H$75,Table2246344323[[#This Row],[Milestone]],$F$12:$F$75)*flight_cost)</f>
        <v/>
      </c>
      <c r="F94" s="128">
        <f>SUM(#REF!)</f>
        <v/>
      </c>
    </row>
    <row r="95" ht="16" customHeight="1" s="59">
      <c r="B95" s="53" t="n">
        <v>8</v>
      </c>
      <c r="C95" s="86" t="n"/>
      <c r="D95" s="82">
        <f>SUM(#REF!*cxc_pm_loading)</f>
        <v/>
      </c>
      <c r="E95" s="127">
        <f>(SUMIF($H$12:$H$75,Table2246344323[[#This Row],[Milestone]],$G$12:$G$75)*hotel_cost)+(SUMIF($H$12:$H$75,Table2246344323[[#This Row],[Milestone]],$F$12:$F$75)*flight_cost)</f>
        <v/>
      </c>
      <c r="F95" s="128">
        <f>SUM(#REF!)</f>
        <v/>
      </c>
    </row>
    <row r="96" ht="16" customHeight="1" s="59">
      <c r="B96" s="53" t="n">
        <v>9</v>
      </c>
      <c r="C96" s="86" t="n"/>
      <c r="D96" s="82">
        <f>SUM(#REF!*cxc_pm_loading)</f>
        <v/>
      </c>
      <c r="E96" s="127">
        <f>(SUMIF($H$12:$H$75,Table2246344323[[#This Row],[Milestone]],$G$12:$G$75)*hotel_cost)+(SUMIF($H$12:$H$75,Table2246344323[[#This Row],[Milestone]],$F$12:$F$75)*flight_cost)</f>
        <v/>
      </c>
      <c r="F96" s="128">
        <f>SUM(#REF!)</f>
        <v/>
      </c>
      <c r="G96" s="42" t="n"/>
      <c r="H96" s="42" t="n"/>
    </row>
    <row r="97" ht="16" customHeight="1" s="59">
      <c r="B97" s="53" t="n">
        <v>10</v>
      </c>
      <c r="C97" s="86" t="n"/>
      <c r="D97" s="82">
        <f>SUM(#REF!*cxc_pm_loading)</f>
        <v/>
      </c>
      <c r="E97" s="127">
        <f>(SUMIF($H$12:$H$75,Table2246344323[[#This Row],[Milestone]],$G$12:$G$75)*hotel_cost)+(SUMIF($H$12:$H$75,Table2246344323[[#This Row],[Milestone]],$F$12:$F$75)*flight_cost)</f>
        <v/>
      </c>
      <c r="F97" s="128">
        <f>SUM(#REF!)</f>
        <v/>
      </c>
      <c r="G97" s="129" t="n"/>
      <c r="H97" s="129" t="n"/>
    </row>
    <row r="98" ht="17" customHeight="1" s="59" thickBot="1">
      <c r="B98" s="55" t="n">
        <v>11</v>
      </c>
      <c r="C98" s="56" t="n"/>
      <c r="D98" s="83">
        <f>SUM(#REF!*cxc_pm_loading)</f>
        <v/>
      </c>
      <c r="E98" s="130">
        <f>(SUMIF($H$12:$H$75,Table2246344323[[#This Row],[Milestone]],$G$12:$G$75)*hotel_cost)+(SUMIF($H$12:$H$75,Table2246344323[[#This Row],[Milestone]],$F$12:$F$75)*flight_cost)</f>
        <v/>
      </c>
      <c r="F98" s="131">
        <f>SUM(#REF!)</f>
        <v/>
      </c>
    </row>
    <row r="99" ht="22" customHeight="1" s="59" thickBot="1">
      <c r="D99" s="60">
        <f>SUBTOTAL(109,Table2246344323[CXC PM])</f>
        <v/>
      </c>
      <c r="E99" s="132">
        <f>SUBTOTAL(109,Table2246344323[T&amp;E])</f>
        <v/>
      </c>
      <c r="F99" s="133">
        <f>SUBTOTAL(109,Table2246344323[Total Price])</f>
        <v/>
      </c>
      <c r="G99" s="134" t="inlineStr">
        <is>
          <t>Cell should be green if cross-check is accurate</t>
        </is>
      </c>
      <c r="H99" s="135" t="n"/>
    </row>
    <row r="100">
      <c r="D100" s="71" t="inlineStr">
        <is>
          <t>Cost</t>
        </is>
      </c>
      <c r="E100" s="71" t="inlineStr">
        <is>
          <t>Quote</t>
        </is>
      </c>
    </row>
    <row r="101" ht="16" customHeight="1" s="59">
      <c r="C101" s="42" t="inlineStr">
        <is>
          <t>Costs per grade:</t>
        </is>
      </c>
      <c r="D101" s="136">
        <f>Table2246344323[[#Totals],[CXC PM]]*cxc_rate</f>
        <v/>
      </c>
    </row>
  </sheetData>
  <mergeCells count="8">
    <mergeCell ref="K49:K60"/>
    <mergeCell ref="K64:K67"/>
    <mergeCell ref="B2:C2"/>
    <mergeCell ref="K16:K18"/>
    <mergeCell ref="K21:K25"/>
    <mergeCell ref="K28:K31"/>
    <mergeCell ref="K34:K37"/>
    <mergeCell ref="K41:K46"/>
  </mergeCells>
  <conditionalFormatting sqref="F99">
    <cfRule type="cellIs" priority="1" operator="equal" dxfId="9">
      <formula>$N$100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2020-06-30T02:00:13Z</dcterms:created>
  <dcterms:modified xmlns:dcterms="http://purl.org/dc/terms/" xmlns:xsi="http://www.w3.org/2001/XMLSchema-instance" xsi:type="dcterms:W3CDTF">2021-09-21T14:11:13Z</dcterms:modified>
  <cp:lastModifiedBy>Microsoft Office User</cp:lastModifiedBy>
</cp:coreProperties>
</file>