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yuan/Documents/python-new-code/LoEGenerator/loesite/LoETemplate/"/>
    </mc:Choice>
  </mc:AlternateContent>
  <xr:revisionPtr revIDLastSave="0" documentId="13_ncr:1_{5871CCE6-2915-D249-A45B-B040ADAECD89}" xr6:coauthVersionLast="47" xr6:coauthVersionMax="47" xr10:uidLastSave="{00000000-0000-0000-0000-000000000000}"/>
  <bookViews>
    <workbookView xWindow="0" yWindow="500" windowWidth="35840" windowHeight="20400" activeTab="1" xr2:uid="{DD2A946F-6D3A-7849-BD37-46E8930633EC}"/>
  </bookViews>
  <sheets>
    <sheet name="Stealthwatch" sheetId="7" r:id="rId1"/>
    <sheet name="ISE" sheetId="3" r:id="rId2"/>
    <sheet name="Firepower" sheetId="6" r:id="rId3"/>
    <sheet name="Sheet1" sheetId="5" r:id="rId4"/>
  </sheets>
  <definedNames>
    <definedName name="anz_pm_loading" localSheetId="2">Firepower!#REF!</definedName>
    <definedName name="anz_pm_loading" localSheetId="1">ISE!#REF!</definedName>
    <definedName name="anz_pm_loading" localSheetId="0">Stealthwatch!#REF!</definedName>
    <definedName name="cxc_loading" localSheetId="2">Firepower!#REF!</definedName>
    <definedName name="cxc_loading" localSheetId="1">ISE!#REF!</definedName>
    <definedName name="cxc_loading" localSheetId="0">Stealthwatch!#REF!</definedName>
    <definedName name="cxc_pm_loading" localSheetId="2">Firepower!#REF!</definedName>
    <definedName name="cxc_pm_loading" localSheetId="1">ISE!#REF!</definedName>
    <definedName name="cxc_pm_loading" localSheetId="0">Stealthwatch!#REF!</definedName>
    <definedName name="cxc_rate" localSheetId="2">Firepower!#REF!</definedName>
    <definedName name="cxc_rate" localSheetId="1">ISE!#REF!</definedName>
    <definedName name="cxc_rate" localSheetId="0">Stealthwatch!#REF!</definedName>
    <definedName name="ea_loading" localSheetId="2">Firepower!#REF!</definedName>
    <definedName name="ea_loading" localSheetId="0">Stealthwatch!#REF!</definedName>
    <definedName name="ea_loading">ISE!#REF!</definedName>
    <definedName name="flight_cost" localSheetId="2">Firepower!#REF!</definedName>
    <definedName name="flight_cost" localSheetId="1">ISE!#REF!</definedName>
    <definedName name="flight_cost" localSheetId="0">Stealthwatch!#REF!</definedName>
    <definedName name="g10_rate" localSheetId="2">Firepower!#REF!</definedName>
    <definedName name="g10_rate" localSheetId="0">Stealthwatch!#REF!</definedName>
    <definedName name="g10_rate">ISE!#REF!</definedName>
    <definedName name="g11_rate" localSheetId="2">Firepower!#REF!</definedName>
    <definedName name="g11_rate" localSheetId="0">Stealthwatch!#REF!</definedName>
    <definedName name="g11_rate">ISE!#REF!</definedName>
    <definedName name="g12_rate" localSheetId="2">Firepower!#REF!</definedName>
    <definedName name="g12_rate" localSheetId="1">ISE!#REF!</definedName>
    <definedName name="g12_rate" localSheetId="0">Stealthwatch!#REF!</definedName>
    <definedName name="g13_rate" localSheetId="2">Firepower!#REF!</definedName>
    <definedName name="g13_rate" localSheetId="1">ISE!#REF!</definedName>
    <definedName name="g13_rate" localSheetId="0">Stealthwatch!#REF!</definedName>
    <definedName name="g8_rate" localSheetId="2">Firepower!#REF!</definedName>
    <definedName name="g8_rate" localSheetId="0">Stealthwatch!#REF!</definedName>
    <definedName name="g8_rate">ISE!#REF!</definedName>
    <definedName name="hotel_cost" localSheetId="2">Firepower!#REF!</definedName>
    <definedName name="hotel_cost" localSheetId="1">ISE!#REF!</definedName>
    <definedName name="hotel_cost" localSheetId="0">Stealthwatch!#REF!</definedName>
    <definedName name="Margin" localSheetId="2">Firepower!#REF!</definedName>
    <definedName name="Margin" localSheetId="0">Stealthwatch!#REF!</definedName>
    <definedName name="Margin">ISE!#REF!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2" i="7" l="1"/>
  <c r="E92" i="7"/>
  <c r="D92" i="7"/>
  <c r="F91" i="7"/>
  <c r="E91" i="7"/>
  <c r="D91" i="7"/>
  <c r="F90" i="7"/>
  <c r="E90" i="7"/>
  <c r="D90" i="7"/>
  <c r="F89" i="7"/>
  <c r="E89" i="7"/>
  <c r="D89" i="7"/>
  <c r="F88" i="7"/>
  <c r="E88" i="7"/>
  <c r="D88" i="7"/>
  <c r="F87" i="7"/>
  <c r="E87" i="7"/>
  <c r="D87" i="7"/>
  <c r="F86" i="7"/>
  <c r="E86" i="7"/>
  <c r="D86" i="7"/>
  <c r="F85" i="7"/>
  <c r="E85" i="7"/>
  <c r="D85" i="7"/>
  <c r="F84" i="7"/>
  <c r="E84" i="7"/>
  <c r="D84" i="7"/>
  <c r="F83" i="7"/>
  <c r="E83" i="7"/>
  <c r="D83" i="7"/>
  <c r="F82" i="7"/>
  <c r="F93" i="7" s="1"/>
  <c r="E82" i="7"/>
  <c r="E93" i="7" s="1"/>
  <c r="D82" i="7"/>
  <c r="D93" i="7" s="1"/>
  <c r="D95" i="7" s="1"/>
  <c r="E74" i="7"/>
  <c r="E73" i="7" s="1"/>
  <c r="D72" i="7"/>
  <c r="D77" i="7" s="1"/>
  <c r="L70" i="7"/>
  <c r="G70" i="7"/>
  <c r="F70" i="7"/>
  <c r="E70" i="7"/>
  <c r="D70" i="7"/>
  <c r="I64" i="7"/>
  <c r="J64" i="7" s="1"/>
  <c r="K64" i="7" s="1"/>
  <c r="I61" i="7"/>
  <c r="J61" i="7" s="1"/>
  <c r="I60" i="7"/>
  <c r="J60" i="7" s="1"/>
  <c r="I59" i="7"/>
  <c r="J59" i="7" s="1"/>
  <c r="I58" i="7"/>
  <c r="J58" i="7" s="1"/>
  <c r="I54" i="7"/>
  <c r="J54" i="7" s="1"/>
  <c r="I51" i="7"/>
  <c r="J51" i="7" s="1"/>
  <c r="I50" i="7"/>
  <c r="J50" i="7" s="1"/>
  <c r="I49" i="7"/>
  <c r="J49" i="7" s="1"/>
  <c r="I46" i="7"/>
  <c r="J46" i="7" s="1"/>
  <c r="I43" i="7"/>
  <c r="J43" i="7" s="1"/>
  <c r="I42" i="7"/>
  <c r="J42" i="7" s="1"/>
  <c r="I41" i="7"/>
  <c r="J41" i="7" s="1"/>
  <c r="I37" i="7"/>
  <c r="J37" i="7" s="1"/>
  <c r="I36" i="7"/>
  <c r="J36" i="7" s="1"/>
  <c r="I35" i="7"/>
  <c r="J35" i="7" s="1"/>
  <c r="I34" i="7"/>
  <c r="J34" i="7" s="1"/>
  <c r="I31" i="7"/>
  <c r="J31" i="7" s="1"/>
  <c r="I30" i="7"/>
  <c r="J30" i="7" s="1"/>
  <c r="I29" i="7"/>
  <c r="J29" i="7" s="1"/>
  <c r="I28" i="7"/>
  <c r="J28" i="7" s="1"/>
  <c r="I25" i="7"/>
  <c r="J25" i="7" s="1"/>
  <c r="I24" i="7"/>
  <c r="J24" i="7" s="1"/>
  <c r="I23" i="7"/>
  <c r="J23" i="7" s="1"/>
  <c r="I22" i="7"/>
  <c r="J22" i="7" s="1"/>
  <c r="I21" i="7"/>
  <c r="J21" i="7" s="1"/>
  <c r="I18" i="7"/>
  <c r="J18" i="7" s="1"/>
  <c r="I17" i="7"/>
  <c r="J17" i="7" s="1"/>
  <c r="I16" i="7"/>
  <c r="J16" i="7" s="1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F97" i="6" s="1"/>
  <c r="E86" i="6"/>
  <c r="E97" i="6" s="1"/>
  <c r="D86" i="6"/>
  <c r="D97" i="6" s="1"/>
  <c r="D99" i="6" s="1"/>
  <c r="E78" i="6"/>
  <c r="E77" i="6" s="1"/>
  <c r="D76" i="6"/>
  <c r="L74" i="6"/>
  <c r="G74" i="6"/>
  <c r="F74" i="6"/>
  <c r="E74" i="6"/>
  <c r="D74" i="6"/>
  <c r="I68" i="6"/>
  <c r="J68" i="6" s="1"/>
  <c r="K68" i="6" s="1"/>
  <c r="I65" i="6"/>
  <c r="J65" i="6" s="1"/>
  <c r="I64" i="6"/>
  <c r="J64" i="6" s="1"/>
  <c r="I63" i="6"/>
  <c r="J63" i="6" s="1"/>
  <c r="I62" i="6"/>
  <c r="J62" i="6" s="1"/>
  <c r="I58" i="6"/>
  <c r="J58" i="6" s="1"/>
  <c r="I55" i="6"/>
  <c r="J55" i="6" s="1"/>
  <c r="I53" i="6"/>
  <c r="J53" i="6" s="1"/>
  <c r="I52" i="6"/>
  <c r="J52" i="6" s="1"/>
  <c r="I51" i="6"/>
  <c r="J51" i="6" s="1"/>
  <c r="I50" i="6"/>
  <c r="J50" i="6" s="1"/>
  <c r="I49" i="6"/>
  <c r="J49" i="6" s="1"/>
  <c r="I46" i="6"/>
  <c r="J46" i="6" s="1"/>
  <c r="I43" i="6"/>
  <c r="J43" i="6" s="1"/>
  <c r="I42" i="6"/>
  <c r="J42" i="6" s="1"/>
  <c r="I41" i="6"/>
  <c r="J41" i="6" s="1"/>
  <c r="I37" i="6"/>
  <c r="J37" i="6" s="1"/>
  <c r="I36" i="6"/>
  <c r="J36" i="6" s="1"/>
  <c r="I35" i="6"/>
  <c r="J35" i="6" s="1"/>
  <c r="I34" i="6"/>
  <c r="J34" i="6" s="1"/>
  <c r="I31" i="6"/>
  <c r="J31" i="6" s="1"/>
  <c r="I30" i="6"/>
  <c r="J30" i="6" s="1"/>
  <c r="I29" i="6"/>
  <c r="J29" i="6" s="1"/>
  <c r="I28" i="6"/>
  <c r="J28" i="6" s="1"/>
  <c r="I25" i="6"/>
  <c r="J25" i="6" s="1"/>
  <c r="I24" i="6"/>
  <c r="J24" i="6" s="1"/>
  <c r="I23" i="6"/>
  <c r="J23" i="6" s="1"/>
  <c r="I22" i="6"/>
  <c r="J22" i="6" s="1"/>
  <c r="I21" i="6"/>
  <c r="J21" i="6" s="1"/>
  <c r="I18" i="6"/>
  <c r="J18" i="6" s="1"/>
  <c r="I17" i="6"/>
  <c r="J17" i="6" s="1"/>
  <c r="I16" i="6"/>
  <c r="J16" i="6" s="1"/>
  <c r="E78" i="3"/>
  <c r="E77" i="3" s="1"/>
  <c r="D76" i="3"/>
  <c r="D75" i="3" s="1"/>
  <c r="D81" i="6" l="1"/>
  <c r="K49" i="7"/>
  <c r="K28" i="7"/>
  <c r="K34" i="7"/>
  <c r="K58" i="7"/>
  <c r="D71" i="7"/>
  <c r="D76" i="7" s="1"/>
  <c r="K21" i="7"/>
  <c r="K16" i="7"/>
  <c r="J70" i="7"/>
  <c r="K41" i="7"/>
  <c r="I70" i="7"/>
  <c r="K28" i="6"/>
  <c r="K49" i="6"/>
  <c r="K62" i="6"/>
  <c r="D75" i="6"/>
  <c r="D80" i="6" s="1"/>
  <c r="K16" i="6"/>
  <c r="J74" i="6"/>
  <c r="K21" i="6"/>
  <c r="K34" i="6"/>
  <c r="K41" i="6"/>
  <c r="I74" i="6"/>
  <c r="D80" i="3"/>
  <c r="D81" i="3"/>
  <c r="D74" i="3"/>
  <c r="I64" i="3"/>
  <c r="J64" i="3" s="1"/>
  <c r="I63" i="3"/>
  <c r="J63" i="3" s="1"/>
  <c r="I56" i="3"/>
  <c r="J56" i="3" s="1"/>
  <c r="K70" i="7" l="1"/>
  <c r="K74" i="6"/>
  <c r="I68" i="3"/>
  <c r="J68" i="3" s="1"/>
  <c r="K68" i="3" s="1"/>
  <c r="I54" i="3"/>
  <c r="J54" i="3" s="1"/>
  <c r="I53" i="3"/>
  <c r="J53" i="3" s="1"/>
  <c r="I55" i="3"/>
  <c r="J55" i="3" s="1"/>
  <c r="I65" i="3"/>
  <c r="J65" i="3" s="1"/>
  <c r="I51" i="3"/>
  <c r="J51" i="3" s="1"/>
  <c r="I58" i="3"/>
  <c r="J58" i="3" s="1"/>
  <c r="I52" i="3"/>
  <c r="J52" i="3" s="1"/>
  <c r="I62" i="3"/>
  <c r="J62" i="3" s="1"/>
  <c r="K62" i="3" l="1"/>
  <c r="K51" i="3"/>
  <c r="I29" i="3"/>
  <c r="J29" i="3" s="1"/>
  <c r="I17" i="3"/>
  <c r="J17" i="3" s="1"/>
  <c r="I31" i="3"/>
  <c r="J31" i="3" s="1"/>
  <c r="D91" i="3"/>
  <c r="D92" i="3"/>
  <c r="D93" i="3"/>
  <c r="D94" i="3"/>
  <c r="D95" i="3"/>
  <c r="D96" i="3"/>
  <c r="E86" i="3"/>
  <c r="E87" i="3"/>
  <c r="E88" i="3"/>
  <c r="E89" i="3"/>
  <c r="E90" i="3"/>
  <c r="E91" i="3"/>
  <c r="E92" i="3"/>
  <c r="E93" i="3"/>
  <c r="E94" i="3"/>
  <c r="E95" i="3"/>
  <c r="E96" i="3"/>
  <c r="L74" i="3"/>
  <c r="G74" i="3"/>
  <c r="F74" i="3"/>
  <c r="D86" i="3" l="1"/>
  <c r="I43" i="3"/>
  <c r="J43" i="3" s="1"/>
  <c r="I42" i="3"/>
  <c r="J42" i="3" s="1"/>
  <c r="D90" i="3"/>
  <c r="I22" i="3"/>
  <c r="J22" i="3" s="1"/>
  <c r="I21" i="3"/>
  <c r="J21" i="3" s="1"/>
  <c r="I30" i="3"/>
  <c r="J30" i="3" s="1"/>
  <c r="I41" i="3"/>
  <c r="J41" i="3" s="1"/>
  <c r="I28" i="3"/>
  <c r="J28" i="3" s="1"/>
  <c r="I18" i="3"/>
  <c r="J18" i="3" s="1"/>
  <c r="I16" i="3"/>
  <c r="J16" i="3" s="1"/>
  <c r="E97" i="3"/>
  <c r="D89" i="3"/>
  <c r="I34" i="3"/>
  <c r="J34" i="3" s="1"/>
  <c r="I48" i="3"/>
  <c r="J48" i="3" s="1"/>
  <c r="D87" i="3"/>
  <c r="I37" i="3"/>
  <c r="J37" i="3" s="1"/>
  <c r="I25" i="3"/>
  <c r="J25" i="3" s="1"/>
  <c r="I36" i="3"/>
  <c r="J36" i="3" s="1"/>
  <c r="I24" i="3"/>
  <c r="J24" i="3" s="1"/>
  <c r="I35" i="3"/>
  <c r="J35" i="3" s="1"/>
  <c r="I23" i="3"/>
  <c r="J23" i="3" s="1"/>
  <c r="D88" i="3"/>
  <c r="E74" i="3"/>
  <c r="F95" i="3" l="1"/>
  <c r="F90" i="3"/>
  <c r="F88" i="3"/>
  <c r="F96" i="3"/>
  <c r="F94" i="3"/>
  <c r="F93" i="3"/>
  <c r="F92" i="3"/>
  <c r="F87" i="3"/>
  <c r="F89" i="3"/>
  <c r="F91" i="3"/>
  <c r="K16" i="3"/>
  <c r="K28" i="3"/>
  <c r="K41" i="3"/>
  <c r="K21" i="3"/>
  <c r="K34" i="3"/>
  <c r="J74" i="3"/>
  <c r="D97" i="3"/>
  <c r="D99" i="3" s="1"/>
  <c r="I74" i="3"/>
  <c r="K74" i="3" l="1"/>
  <c r="F86" i="3"/>
  <c r="F97" i="3" s="1"/>
</calcChain>
</file>

<file path=xl/sharedStrings.xml><?xml version="1.0" encoding="utf-8"?>
<sst xmlns="http://schemas.openxmlformats.org/spreadsheetml/2006/main" count="264" uniqueCount="95">
  <si>
    <t>Customer Details</t>
  </si>
  <si>
    <t>Customer Name</t>
  </si>
  <si>
    <t>Project Name</t>
  </si>
  <si>
    <t>Deal ID</t>
  </si>
  <si>
    <t>Project ID</t>
  </si>
  <si>
    <t>LEVEL OF EFFORT</t>
  </si>
  <si>
    <t>Task</t>
  </si>
  <si>
    <t>Security NCE</t>
  </si>
  <si>
    <t>Return Flights</t>
  </si>
  <si>
    <t>Hotel Nights</t>
  </si>
  <si>
    <t>Milestone</t>
  </si>
  <si>
    <t>Total Eng Days</t>
  </si>
  <si>
    <t>ESTIMATED DURATION</t>
  </si>
  <si>
    <t>Subtotal</t>
  </si>
  <si>
    <t>FINANCIALS</t>
  </si>
  <si>
    <t>Activity</t>
  </si>
  <si>
    <t>CXC PM</t>
  </si>
  <si>
    <t>Cost</t>
  </si>
  <si>
    <t>T&amp;E</t>
  </si>
  <si>
    <t>Total Price</t>
  </si>
  <si>
    <t>Costs per grade:</t>
  </si>
  <si>
    <t xml:space="preserve"> - Presentation to customer &amp; final updates</t>
  </si>
  <si>
    <t xml:space="preserve"> - Workshops</t>
  </si>
  <si>
    <t>Total Eng Hours</t>
  </si>
  <si>
    <t>MILESTONE DAYS</t>
  </si>
  <si>
    <t>REQUIREMENTS &amp; GOVERNANCE</t>
  </si>
  <si>
    <t xml:space="preserve"> - Project Initiation &amp; Kick-off</t>
  </si>
  <si>
    <t xml:space="preserve"> - Discovery &amp; Workshops</t>
  </si>
  <si>
    <t xml:space="preserve"> - CRD creation/revision</t>
  </si>
  <si>
    <t xml:space="preserve"> - Reviews &amp; updates</t>
  </si>
  <si>
    <t>Quote</t>
  </si>
  <si>
    <t>Cell should be green if cross-check is accurate</t>
  </si>
  <si>
    <t>SOLUTION DESIGN PHASE</t>
  </si>
  <si>
    <t xml:space="preserve"> - Review &amp; update</t>
  </si>
  <si>
    <t xml:space="preserve"> - Draft  Solution Design Document (SDD)</t>
  </si>
  <si>
    <t>IMPLEMENTATION PLAN</t>
  </si>
  <si>
    <t>TEST PLAN</t>
  </si>
  <si>
    <t>KNOWLEDGE TRANSFER &amp; TRAINING</t>
  </si>
  <si>
    <t>DAY 2 SUPPORT SERVICES</t>
  </si>
  <si>
    <t>IMPLEMENTATION</t>
  </si>
  <si>
    <t xml:space="preserve"> - Draft Test Plan (NRFU)</t>
  </si>
  <si>
    <t xml:space="preserve"> - Build/configure lab</t>
  </si>
  <si>
    <t xml:space="preserve"> - Test Execution</t>
  </si>
  <si>
    <t xml:space="preserve"> - Final Test Plan results</t>
  </si>
  <si>
    <t>SOLUTION DESIGN DOCUMENT</t>
  </si>
  <si>
    <t>IMPLEMENTATION SERVICES (DC &amp; Reference Site only)</t>
  </si>
  <si>
    <t>KNOWLEDGE TRANSFER</t>
  </si>
  <si>
    <t>DAY 2 SUPPORT</t>
  </si>
  <si>
    <t xml:space="preserve"> - Day 2 Support (T&amp;M hours, if required)</t>
  </si>
  <si>
    <t xml:space="preserve"> - Knowledge transfer</t>
  </si>
  <si>
    <t xml:space="preserve"> - Training</t>
  </si>
  <si>
    <t xml:space="preserve"> - Site ready training</t>
  </si>
  <si>
    <t xml:space="preserve"> - Site permit, site compliance training</t>
  </si>
  <si>
    <t>SOLUTION REQUIREMENTS</t>
  </si>
  <si>
    <t>XXX</t>
  </si>
  <si>
    <t>ISE PDI</t>
  </si>
  <si>
    <t xml:space="preserve"> - Draft Implementation Plan</t>
  </si>
  <si>
    <t xml:space="preserve"> - BYOD Test</t>
  </si>
  <si>
    <t xml:space="preserve"> - 3rd Party Integration Verification</t>
  </si>
  <si>
    <t xml:space="preserve"> - API Use Cases Verification</t>
  </si>
  <si>
    <t xml:space="preserve"> - Automation Tool or Script Test</t>
  </si>
  <si>
    <t xml:space="preserve"> - SW Installation</t>
  </si>
  <si>
    <t xml:space="preserve"> - Post Configuration Check</t>
  </si>
  <si>
    <t>TEST EXECUTION (optional)</t>
  </si>
  <si>
    <t xml:space="preserve"> - Posture Implementation (optional)</t>
  </si>
  <si>
    <t xml:space="preserve"> - Basic Configuration (AAA + Tacacs Policy + Simple Guest + DNAC Integration)</t>
  </si>
  <si>
    <t>Total CX hours:</t>
  </si>
  <si>
    <t>Total CX days:</t>
  </si>
  <si>
    <t xml:space="preserve"> - Cisco Cloud Infra Integration (optional)</t>
  </si>
  <si>
    <t xml:space="preserve"> - Basic Configuration (ACP, IPS, HA)</t>
  </si>
  <si>
    <t xml:space="preserve"> - SW Installation (include FMC + FTD)</t>
  </si>
  <si>
    <t xml:space="preserve"> - Old Configuration Migrate</t>
  </si>
  <si>
    <t xml:space="preserve"> - Old configuration migrate (optional)</t>
  </si>
  <si>
    <t xml:space="preserve"> - SSL decryption  (optional)</t>
  </si>
  <si>
    <t xml:space="preserve"> - ISE Integration (optional)</t>
  </si>
  <si>
    <t xml:space="preserve"> - Trusetsec (optional)</t>
  </si>
  <si>
    <t xml:space="preserve"> - VPN (optional)</t>
  </si>
  <si>
    <t xml:space="preserve"> - BYOD Implementation  (optional)</t>
  </si>
  <si>
    <t xml:space="preserve"> - MDM Integration (optional)</t>
  </si>
  <si>
    <t xml:space="preserve"> - Complex Guest (optional)</t>
  </si>
  <si>
    <t>Firepower PDI</t>
  </si>
  <si>
    <t>Stealtwatch PDI</t>
  </si>
  <si>
    <t xml:space="preserve"> - SW Installation (include all steatchwatch components)</t>
  </si>
  <si>
    <t xml:space="preserve"> - Basic Configuration</t>
  </si>
  <si>
    <t xml:space="preserve"> - ISE Integration and quarantine policy setup (optional)</t>
  </si>
  <si>
    <t xml:space="preserve"> - 3rd Party Integration (optional)</t>
  </si>
  <si>
    <t xml:space="preserve"> - 3rd Party Integration (SAML, social media and etc)</t>
  </si>
  <si>
    <t xml:space="preserve"> - 3rd Party Integration (SIEM, like splunk)</t>
  </si>
  <si>
    <t xml:space="preserve"> - Tunning</t>
  </si>
  <si>
    <t>Leading Engineer</t>
  </si>
  <si>
    <t>Engineer</t>
  </si>
  <si>
    <t>Leading NCE hours:</t>
  </si>
  <si>
    <t>Leading NCE days:</t>
  </si>
  <si>
    <t>NCE hours:</t>
  </si>
  <si>
    <t>NCE days: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</si>
</sst>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rgb="FFFFFFFF"/>
      <name val="Calibri"/>
      <family val="2"/>
      <scheme val="minor"/>
    </font>
    <font>
      <i/>
      <sz val="12"/>
      <color theme="9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8064A2"/>
        <bgColor rgb="FF8064A2"/>
      </patternFill>
    </fill>
    <fill>
      <patternFill patternType="solid">
        <fgColor theme="1" tint="0.499984740745262"/>
        <bgColor rgb="FF8064A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064A2"/>
      </patternFill>
    </fill>
    <fill>
      <patternFill patternType="solid">
        <fgColor theme="9"/>
        <bgColor rgb="FFE4DFEC"/>
      </patternFill>
    </fill>
    <fill>
      <patternFill patternType="solid">
        <fgColor theme="2" tint="-0.499984740745262"/>
        <bgColor rgb="FF8064A2"/>
      </patternFill>
    </fill>
    <fill>
      <patternFill patternType="solid">
        <fgColor theme="4" tint="0.79998168889431442"/>
        <bgColor rgb="FFE4DFEC"/>
      </patternFill>
    </fill>
    <fill>
      <patternFill patternType="solid">
        <fgColor rgb="FFFF7E79"/>
        <bgColor rgb="FFE4DFEC"/>
      </patternFill>
    </fill>
    <fill>
      <patternFill patternType="solid">
        <fgColor theme="2"/>
        <bgColor rgb="FFE4DFE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rgb="FFE4DFEC"/>
      </patternFill>
    </fill>
    <fill>
      <patternFill patternType="solid">
        <fgColor rgb="FFD9E1F2"/>
        <bgColor rgb="FFE4DFEC"/>
      </patternFill>
    </fill>
    <fill>
      <patternFill patternType="solid">
        <fgColor rgb="FFF8CBAD"/>
        <bgColor rgb="FFE4DFEC"/>
      </patternFill>
    </fill>
    <fill>
      <patternFill patternType="solid">
        <fgColor theme="3" tint="0.79998168889431442"/>
        <bgColor rgb="FFE4DFEC"/>
      </patternFill>
    </fill>
    <fill>
      <patternFill patternType="solid">
        <fgColor theme="3" tint="0.59999389629810485"/>
        <bgColor rgb="FF8064A2"/>
      </patternFill>
    </fill>
    <fill>
      <patternFill patternType="solid">
        <fgColor theme="3" tint="0.39997558519241921"/>
        <bgColor rgb="FF8064A2"/>
      </patternFill>
    </fill>
  </fills>
  <borders count="5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B1A0C7"/>
      </bottom>
      <diagonal/>
    </border>
    <border>
      <left/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thin">
        <color rgb="FFB1A0C7"/>
      </top>
      <bottom/>
      <diagonal/>
    </border>
    <border>
      <left style="thin">
        <color rgb="FFB1A0C7"/>
      </left>
      <right/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 style="thin">
        <color rgb="FFB1A0C7"/>
      </bottom>
      <diagonal/>
    </border>
    <border>
      <left style="medium">
        <color indexed="64"/>
      </left>
      <right/>
      <top style="thin">
        <color rgb="FFB1A0C7"/>
      </top>
      <bottom style="thin">
        <color rgb="FFB1A0C7"/>
      </bottom>
      <diagonal/>
    </border>
    <border>
      <left style="thin">
        <color rgb="FFB1A0C7"/>
      </left>
      <right/>
      <top style="thin">
        <color rgb="FFB1A0C7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/>
      <top style="thin">
        <color rgb="FFB1A0C7"/>
      </top>
      <bottom style="medium">
        <color indexed="64"/>
      </bottom>
      <diagonal/>
    </border>
    <border>
      <left style="thin">
        <color rgb="FFB1A0C7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rgb="FFB1A0C7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rgb="FFB1A0C7"/>
      </bottom>
      <diagonal/>
    </border>
    <border>
      <left style="medium">
        <color theme="1"/>
      </left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thin">
        <color rgb="FFB1A0C7"/>
      </bottom>
      <diagonal/>
    </border>
    <border>
      <left/>
      <right style="thin">
        <color indexed="64"/>
      </right>
      <top style="thin">
        <color rgb="FFB1A0C7"/>
      </top>
      <bottom style="thin">
        <color rgb="FFB1A0C7"/>
      </bottom>
      <diagonal/>
    </border>
    <border>
      <left style="thin">
        <color indexed="64"/>
      </left>
      <right style="medium">
        <color theme="1"/>
      </right>
      <top style="thin">
        <color rgb="FFB1A0C7"/>
      </top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theme="1"/>
      </right>
      <top/>
      <bottom style="thin">
        <color rgb="FFB1A0C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rgb="FFB1A0C7"/>
      </left>
      <right/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medium">
        <color indexed="64"/>
      </bottom>
      <diagonal/>
    </border>
    <border>
      <left/>
      <right style="thin">
        <color indexed="64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8"/>
      </right>
      <top style="thin">
        <color rgb="FFB1A0C7"/>
      </top>
      <bottom/>
      <diagonal/>
    </border>
    <border>
      <left style="medium">
        <color indexed="64"/>
      </left>
      <right style="medium">
        <color theme="8"/>
      </right>
      <top style="thin">
        <color rgb="FFB1A0C7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 style="thin">
        <color rgb="FFB1A0C7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</cellStyleXfs>
  <cellXfs count="108">
    <xf numFmtId="0" fontId="0" fillId="0" borderId="0" xfId="0"/>
    <xf numFmtId="0" fontId="7" fillId="9" borderId="12" xfId="0" applyFont="1" applyFill="1" applyBorder="1"/>
    <xf numFmtId="0" fontId="11" fillId="15" borderId="12" xfId="0" applyFont="1" applyFill="1" applyBorder="1"/>
    <xf numFmtId="0" fontId="7" fillId="9" borderId="24" xfId="0" applyFont="1" applyFill="1" applyBorder="1"/>
    <xf numFmtId="0" fontId="5" fillId="0" borderId="0" xfId="1"/>
    <xf numFmtId="0" fontId="4" fillId="2" borderId="3" xfId="1" applyFont="1" applyFill="1" applyBorder="1"/>
    <xf numFmtId="0" fontId="5" fillId="0" borderId="4" xfId="1" applyBorder="1"/>
    <xf numFmtId="0" fontId="5" fillId="0" borderId="4" xfId="1" applyBorder="1" applyAlignment="1">
      <alignment horizontal="left"/>
    </xf>
    <xf numFmtId="0" fontId="4" fillId="2" borderId="5" xfId="1" applyFont="1" applyFill="1" applyBorder="1"/>
    <xf numFmtId="0" fontId="8" fillId="0" borderId="0" xfId="1" applyFont="1"/>
    <xf numFmtId="0" fontId="9" fillId="5" borderId="7" xfId="1" applyFont="1" applyFill="1" applyBorder="1" applyAlignment="1">
      <alignment horizontal="center"/>
    </xf>
    <xf numFmtId="0" fontId="3" fillId="0" borderId="0" xfId="1" applyFont="1"/>
    <xf numFmtId="0" fontId="6" fillId="3" borderId="8" xfId="1" applyFont="1" applyFill="1" applyBorder="1"/>
    <xf numFmtId="0" fontId="6" fillId="4" borderId="10" xfId="1" applyFont="1" applyFill="1" applyBorder="1" applyAlignment="1">
      <alignment horizontal="center" wrapText="1"/>
    </xf>
    <xf numFmtId="0" fontId="2" fillId="7" borderId="11" xfId="1" applyFont="1" applyFill="1" applyBorder="1"/>
    <xf numFmtId="0" fontId="6" fillId="3" borderId="25" xfId="1" applyFont="1" applyFill="1" applyBorder="1" applyAlignment="1">
      <alignment wrapText="1"/>
    </xf>
    <xf numFmtId="0" fontId="6" fillId="3" borderId="26" xfId="1" applyFont="1" applyFill="1" applyBorder="1" applyAlignment="1">
      <alignment wrapText="1"/>
    </xf>
    <xf numFmtId="0" fontId="6" fillId="8" borderId="9" xfId="1" applyFont="1" applyFill="1" applyBorder="1" applyAlignment="1">
      <alignment wrapText="1"/>
    </xf>
    <xf numFmtId="0" fontId="7" fillId="9" borderId="12" xfId="1" applyFont="1" applyFill="1" applyBorder="1"/>
    <xf numFmtId="0" fontId="7" fillId="10" borderId="15" xfId="1" applyFont="1" applyFill="1" applyBorder="1"/>
    <xf numFmtId="1" fontId="7" fillId="11" borderId="16" xfId="1" applyNumberFormat="1" applyFont="1" applyFill="1" applyBorder="1"/>
    <xf numFmtId="1" fontId="7" fillId="11" borderId="17" xfId="1" applyNumberFormat="1" applyFont="1" applyFill="1" applyBorder="1"/>
    <xf numFmtId="0" fontId="2" fillId="7" borderId="14" xfId="1" applyFont="1" applyFill="1" applyBorder="1"/>
    <xf numFmtId="1" fontId="7" fillId="12" borderId="27" xfId="1" applyNumberFormat="1" applyFont="1" applyFill="1" applyBorder="1"/>
    <xf numFmtId="1" fontId="7" fillId="12" borderId="28" xfId="1" applyNumberFormat="1" applyFont="1" applyFill="1" applyBorder="1"/>
    <xf numFmtId="0" fontId="7" fillId="13" borderId="18" xfId="1" applyFont="1" applyFill="1" applyBorder="1"/>
    <xf numFmtId="1" fontId="7" fillId="14" borderId="12" xfId="1" applyNumberFormat="1" applyFont="1" applyFill="1" applyBorder="1"/>
    <xf numFmtId="1" fontId="7" fillId="14" borderId="13" xfId="1" applyNumberFormat="1" applyFont="1" applyFill="1" applyBorder="1"/>
    <xf numFmtId="0" fontId="10" fillId="0" borderId="0" xfId="1" applyFont="1"/>
    <xf numFmtId="1" fontId="7" fillId="11" borderId="12" xfId="1" applyNumberFormat="1" applyFont="1" applyFill="1" applyBorder="1"/>
    <xf numFmtId="1" fontId="7" fillId="11" borderId="13" xfId="1" applyNumberFormat="1" applyFont="1" applyFill="1" applyBorder="1"/>
    <xf numFmtId="0" fontId="7" fillId="12" borderId="16" xfId="0" applyFont="1" applyFill="1" applyBorder="1"/>
    <xf numFmtId="0" fontId="11" fillId="9" borderId="16" xfId="0" applyFont="1" applyFill="1" applyBorder="1"/>
    <xf numFmtId="1" fontId="11" fillId="12" borderId="28" xfId="1" applyNumberFormat="1" applyFont="1" applyFill="1" applyBorder="1" applyAlignment="1">
      <alignment horizontal="center"/>
    </xf>
    <xf numFmtId="0" fontId="7" fillId="9" borderId="19" xfId="1" applyFont="1" applyFill="1" applyBorder="1"/>
    <xf numFmtId="0" fontId="7" fillId="0" borderId="20" xfId="1" applyFont="1" applyBorder="1"/>
    <xf numFmtId="0" fontId="7" fillId="0" borderId="21" xfId="1" applyFont="1" applyBorder="1"/>
    <xf numFmtId="1" fontId="7" fillId="0" borderId="21" xfId="1" applyNumberFormat="1" applyFont="1" applyBorder="1"/>
    <xf numFmtId="0" fontId="7" fillId="0" borderId="22" xfId="1" applyFont="1" applyBorder="1"/>
    <xf numFmtId="1" fontId="10" fillId="0" borderId="21" xfId="1" applyNumberFormat="1" applyFont="1" applyBorder="1"/>
    <xf numFmtId="0" fontId="5" fillId="0" borderId="21" xfId="1" applyBorder="1"/>
    <xf numFmtId="0" fontId="12" fillId="0" borderId="0" xfId="1" applyFont="1" applyAlignment="1">
      <alignment horizontal="right"/>
    </xf>
    <xf numFmtId="0" fontId="10" fillId="0" borderId="0" xfId="1" applyFont="1" applyAlignment="1">
      <alignment horizontal="right"/>
    </xf>
    <xf numFmtId="164" fontId="5" fillId="0" borderId="0" xfId="1" applyNumberFormat="1"/>
    <xf numFmtId="165" fontId="0" fillId="0" borderId="0" xfId="2" applyFont="1" applyBorder="1"/>
    <xf numFmtId="164" fontId="14" fillId="0" borderId="0" xfId="1" applyNumberFormat="1" applyFont="1"/>
    <xf numFmtId="0" fontId="7" fillId="16" borderId="24" xfId="0" applyFont="1" applyFill="1" applyBorder="1"/>
    <xf numFmtId="1" fontId="11" fillId="12" borderId="31" xfId="1" applyNumberFormat="1" applyFont="1" applyFill="1" applyBorder="1" applyAlignment="1"/>
    <xf numFmtId="164" fontId="5" fillId="0" borderId="0" xfId="1" applyNumberFormat="1" applyBorder="1"/>
    <xf numFmtId="0" fontId="5" fillId="0" borderId="0" xfId="1" applyBorder="1"/>
    <xf numFmtId="0" fontId="5" fillId="0" borderId="33" xfId="1" applyBorder="1"/>
    <xf numFmtId="0" fontId="5" fillId="0" borderId="34" xfId="1" applyBorder="1"/>
    <xf numFmtId="165" fontId="0" fillId="0" borderId="34" xfId="2" applyFont="1" applyBorder="1"/>
    <xf numFmtId="164" fontId="3" fillId="0" borderId="6" xfId="2" applyNumberFormat="1" applyFont="1" applyBorder="1"/>
    <xf numFmtId="0" fontId="5" fillId="0" borderId="35" xfId="1" applyBorder="1"/>
    <xf numFmtId="164" fontId="3" fillId="0" borderId="36" xfId="2" applyNumberFormat="1" applyFont="1" applyBorder="1"/>
    <xf numFmtId="0" fontId="5" fillId="0" borderId="37" xfId="1" applyBorder="1"/>
    <xf numFmtId="0" fontId="5" fillId="0" borderId="38" xfId="1" applyBorder="1"/>
    <xf numFmtId="165" fontId="0" fillId="0" borderId="38" xfId="2" applyFont="1" applyBorder="1"/>
    <xf numFmtId="164" fontId="3" fillId="0" borderId="39" xfId="2" applyNumberFormat="1" applyFont="1" applyBorder="1"/>
    <xf numFmtId="0" fontId="0" fillId="0" borderId="0" xfId="0" applyNumberFormat="1" applyFont="1" applyFill="1" applyBorder="1" applyAlignment="1" applyProtection="1"/>
    <xf numFmtId="1" fontId="0" fillId="0" borderId="23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164" fontId="5" fillId="0" borderId="0" xfId="1" applyNumberFormat="1" applyFill="1"/>
    <xf numFmtId="1" fontId="10" fillId="0" borderId="40" xfId="1" applyNumberFormat="1" applyFont="1" applyBorder="1"/>
    <xf numFmtId="0" fontId="7" fillId="10" borderId="42" xfId="1" applyFont="1" applyFill="1" applyBorder="1"/>
    <xf numFmtId="1" fontId="7" fillId="11" borderId="19" xfId="1" applyNumberFormat="1" applyFont="1" applyFill="1" applyBorder="1"/>
    <xf numFmtId="1" fontId="7" fillId="11" borderId="41" xfId="1" applyNumberFormat="1" applyFont="1" applyFill="1" applyBorder="1"/>
    <xf numFmtId="0" fontId="2" fillId="7" borderId="42" xfId="1" applyFont="1" applyFill="1" applyBorder="1"/>
    <xf numFmtId="1" fontId="7" fillId="12" borderId="43" xfId="1" applyNumberFormat="1" applyFont="1" applyFill="1" applyBorder="1"/>
    <xf numFmtId="1" fontId="7" fillId="12" borderId="44" xfId="1" applyNumberFormat="1" applyFont="1" applyFill="1" applyBorder="1"/>
    <xf numFmtId="0" fontId="7" fillId="13" borderId="45" xfId="1" applyFont="1" applyFill="1" applyBorder="1"/>
    <xf numFmtId="0" fontId="15" fillId="0" borderId="0" xfId="1" applyFont="1" applyAlignment="1">
      <alignment horizontal="right"/>
    </xf>
    <xf numFmtId="0" fontId="5" fillId="0" borderId="46" xfId="1" applyBorder="1"/>
    <xf numFmtId="0" fontId="5" fillId="0" borderId="47" xfId="1" applyBorder="1"/>
    <xf numFmtId="0" fontId="5" fillId="0" borderId="48" xfId="1" applyBorder="1"/>
    <xf numFmtId="0" fontId="5" fillId="0" borderId="49" xfId="1" applyBorder="1"/>
    <xf numFmtId="164" fontId="0" fillId="0" borderId="50" xfId="2" applyNumberFormat="1" applyFont="1" applyBorder="1"/>
    <xf numFmtId="164" fontId="13" fillId="0" borderId="32" xfId="0" applyNumberFormat="1" applyFont="1" applyFill="1" applyBorder="1" applyAlignment="1" applyProtection="1"/>
    <xf numFmtId="164" fontId="17" fillId="0" borderId="0" xfId="1" applyNumberFormat="1" applyFont="1"/>
    <xf numFmtId="0" fontId="7" fillId="0" borderId="0" xfId="1" applyFont="1" applyBorder="1"/>
    <xf numFmtId="1" fontId="10" fillId="0" borderId="0" xfId="1" applyNumberFormat="1" applyFont="1" applyBorder="1"/>
    <xf numFmtId="1" fontId="5" fillId="0" borderId="6" xfId="1" applyNumberFormat="1" applyBorder="1"/>
    <xf numFmtId="1" fontId="5" fillId="0" borderId="36" xfId="1" applyNumberFormat="1" applyBorder="1"/>
    <xf numFmtId="1" fontId="5" fillId="0" borderId="39" xfId="1" applyNumberFormat="1" applyBorder="1"/>
    <xf numFmtId="0" fontId="11" fillId="17" borderId="12" xfId="0" applyFont="1" applyFill="1" applyBorder="1"/>
    <xf numFmtId="0" fontId="5" fillId="0" borderId="0" xfId="1" applyFill="1"/>
    <xf numFmtId="0" fontId="5" fillId="0" borderId="0" xfId="1" applyFill="1" applyBorder="1"/>
    <xf numFmtId="0" fontId="18" fillId="0" borderId="0" xfId="4" applyFont="1" applyFill="1" applyBorder="1"/>
    <xf numFmtId="0" fontId="1" fillId="0" borderId="0" xfId="4" applyFill="1" applyBorder="1"/>
    <xf numFmtId="0" fontId="10" fillId="0" borderId="0" xfId="4" applyFont="1" applyFill="1" applyBorder="1"/>
    <xf numFmtId="0" fontId="16" fillId="20" borderId="46" xfId="1" applyFont="1" applyFill="1" applyBorder="1"/>
    <xf numFmtId="1" fontId="7" fillId="12" borderId="28" xfId="1" applyNumberFormat="1" applyFont="1" applyFill="1" applyBorder="1" applyAlignment="1">
      <alignment horizontal="center"/>
    </xf>
    <xf numFmtId="0" fontId="7" fillId="18" borderId="51" xfId="1" applyFont="1" applyFill="1" applyBorder="1"/>
    <xf numFmtId="0" fontId="7" fillId="18" borderId="52" xfId="1" applyFont="1" applyFill="1" applyBorder="1"/>
    <xf numFmtId="0" fontId="3" fillId="19" borderId="53" xfId="1" applyFont="1" applyFill="1" applyBorder="1" applyAlignment="1">
      <alignment horizontal="center" wrapText="1"/>
    </xf>
    <xf numFmtId="0" fontId="7" fillId="10" borderId="54" xfId="1" applyFont="1" applyFill="1" applyBorder="1"/>
    <xf numFmtId="0" fontId="3" fillId="6" borderId="32" xfId="1" applyFont="1" applyFill="1" applyBorder="1" applyAlignment="1">
      <alignment horizontal="center" wrapText="1"/>
    </xf>
    <xf numFmtId="1" fontId="7" fillId="0" borderId="55" xfId="1" applyNumberFormat="1" applyFont="1" applyBorder="1"/>
    <xf numFmtId="0" fontId="7" fillId="0" borderId="55" xfId="1" applyNumberFormat="1" applyFont="1" applyBorder="1"/>
    <xf numFmtId="1" fontId="7" fillId="12" borderId="29" xfId="1" applyNumberFormat="1" applyFont="1" applyFill="1" applyBorder="1" applyAlignment="1">
      <alignment horizontal="center"/>
    </xf>
    <xf numFmtId="1" fontId="7" fillId="12" borderId="30" xfId="1" applyNumberFormat="1" applyFont="1" applyFill="1" applyBorder="1" applyAlignment="1">
      <alignment horizontal="center"/>
    </xf>
    <xf numFmtId="1" fontId="7" fillId="12" borderId="31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1" fontId="11" fillId="12" borderId="29" xfId="1" applyNumberFormat="1" applyFont="1" applyFill="1" applyBorder="1" applyAlignment="1">
      <alignment horizontal="center"/>
    </xf>
    <xf numFmtId="1" fontId="11" fillId="12" borderId="30" xfId="1" applyNumberFormat="1" applyFont="1" applyFill="1" applyBorder="1" applyAlignment="1">
      <alignment horizontal="center"/>
    </xf>
    <xf numFmtId="1" fontId="11" fillId="12" borderId="31" xfId="1" applyNumberFormat="1" applyFont="1" applyFill="1" applyBorder="1" applyAlignment="1">
      <alignment horizontal="center"/>
    </xf>
  </cellXfs>
  <cellStyles count="5">
    <cellStyle name="Currency 2" xfId="2" xr:uid="{5BF5FB18-9537-9E42-8E5D-856443C9D147}"/>
    <cellStyle name="Normal" xfId="0" builtinId="0"/>
    <cellStyle name="Normal 2" xfId="1" xr:uid="{0F63D60A-54FC-9347-BBAD-DE6A934ABC52}"/>
    <cellStyle name="Normal 4" xfId="4" xr:uid="{32375971-BB5C-4643-B3B0-44861BB763FB}"/>
    <cellStyle name="Per cent 2" xfId="3" xr:uid="{99CA718C-31B5-AA47-8137-DED13E105D13}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9D0CD1-BF1E-694E-B995-38730A346E1C}" name="Table22463443234" displayName="Table22463443234" ref="B81:F93" totalsRowCount="1" headerRowBorderDxfId="29">
  <autoFilter ref="B81:F92" xr:uid="{5B630F52-ADCF-1341-8AF7-58AA0CBFFBE5}"/>
  <tableColumns count="5">
    <tableColumn id="1" xr3:uid="{C4DCCB2C-D02D-1E48-B9FB-BF74FA198ADB}" name="Milestone" totalsRowDxfId="28"/>
    <tableColumn id="2" xr3:uid="{DF59596F-F5F7-734D-A461-347031DFB512}" name="Activity" totalsRowDxfId="27"/>
    <tableColumn id="7" xr3:uid="{466ED3CB-8B88-4D4F-A6B4-0756D84291DD}" name="CXC PM" totalsRowFunction="sum" dataDxfId="26" totalsRowDxfId="25">
      <calculatedColumnFormula>SUM(#REF!*cxc_pm_loading)</calculatedColumnFormula>
    </tableColumn>
    <tableColumn id="11" xr3:uid="{8905AC61-1B06-CA45-8D5B-B965971E7549}" name="T&amp;E" totalsRowFunction="sum" dataDxfId="24" totalsRowDxfId="23">
      <calculatedColumnFormula>(SUMIF($H$12:$H$69,Table22463443234[[#This Row],[Milestone]],$G$12:$G$69)*hotel_cost)+(SUMIF($H$12:$H$69,Table22463443234[[#This Row],[Milestone]],$F$12:$F$69)*flight_cost)</calculatedColumnFormula>
    </tableColumn>
    <tableColumn id="5" xr3:uid="{61FB0C72-2362-DC41-B0D2-F8A3EFA12609}" name="Total Price" totalsRowFunction="sum" dataDxfId="22" totalsRowDxfId="21">
      <calculatedColumnFormula>SUM(#REF!)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09EA3-C2E1-9040-AB8C-5BA07F801FA8}" name="Table224634432" displayName="Table224634432" ref="B85:F97" totalsRowCount="1" headerRowBorderDxfId="20">
  <autoFilter ref="B85:F96" xr:uid="{5B630F52-ADCF-1341-8AF7-58AA0CBFFBE5}"/>
  <tableColumns count="5">
    <tableColumn id="1" xr3:uid="{41C3850F-50A1-AA40-8A73-7D6AEE64B3B9}" name="Milestone" totalsRowDxfId="19"/>
    <tableColumn id="2" xr3:uid="{8BD151C3-6998-384C-94AF-ECB9914F3E74}" name="Activity" totalsRowDxfId="18"/>
    <tableColumn id="7" xr3:uid="{50FC100B-AEDA-AE47-BDA3-78977670B27F}" name="CXC PM" totalsRowFunction="sum" dataDxfId="17" totalsRowDxfId="16">
      <calculatedColumnFormula>SUM(#REF!*cxc_pm_loading)</calculatedColumnFormula>
    </tableColumn>
    <tableColumn id="11" xr3:uid="{382C7646-185C-D245-9A3E-79255DE1FEFD}" name="T&amp;E" totalsRowFunction="sum" dataDxfId="15" totalsRowDxfId="14">
      <calculatedColumnFormula>(SUMIF($H$12:$H$73,Table224634432[[#This Row],[Milestone]],$G$12:$G$73)*hotel_cost)+(SUMIF($H$12:$H$73,Table224634432[[#This Row],[Milestone]],$F$12:$F$73)*flight_cost)</calculatedColumnFormula>
    </tableColumn>
    <tableColumn id="5" xr3:uid="{4F51415E-CF32-344F-86A8-E0ED37A69B60}" name="Total Price" totalsRowFunction="sum" dataDxfId="13" totalsRowDxfId="12">
      <calculatedColumnFormula>SUM(#REF!)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577325-49DC-944A-8FF0-B63B4E2F4574}" name="Table2246344323" displayName="Table2246344323" ref="B85:F97" totalsRowCount="1" headerRowBorderDxfId="11">
  <autoFilter ref="B85:F96" xr:uid="{5B630F52-ADCF-1341-8AF7-58AA0CBFFBE5}"/>
  <tableColumns count="5">
    <tableColumn id="1" xr3:uid="{FF7EA73A-C6DB-644C-A092-586BFF46832C}" name="Milestone" totalsRowDxfId="10"/>
    <tableColumn id="2" xr3:uid="{FE952FCA-4449-A549-9C96-88B6742CA4C1}" name="Activity" totalsRowDxfId="9"/>
    <tableColumn id="7" xr3:uid="{E3C9D12B-5FE2-6641-853A-DCEE4F5B7302}" name="CXC PM" totalsRowFunction="sum" dataDxfId="8" totalsRowDxfId="7">
      <calculatedColumnFormula>SUM(#REF!*cxc_pm_loading)</calculatedColumnFormula>
    </tableColumn>
    <tableColumn id="11" xr3:uid="{AC5004FA-1FBA-CE48-BF2C-099BF6AB6B32}" name="T&amp;E" totalsRowFunction="sum" dataDxfId="6" totalsRowDxfId="5">
      <calculatedColumnFormula>(SUMIF($H$12:$H$73,Table2246344323[[#This Row],[Milestone]],$G$12:$G$73)*hotel_cost)+(SUMIF($H$12:$H$73,Table2246344323[[#This Row],[Milestone]],$F$12:$F$73)*flight_cost)</calculatedColumnFormula>
    </tableColumn>
    <tableColumn id="5" xr3:uid="{4E49E307-6E24-7749-B44A-E696E6FC09D1}" name="Total Price" totalsRowFunction="sum" dataDxfId="4" totalsRowDxfId="3">
      <calculatedColumnFormula>SUM(#REF!)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50ED-9275-AD4B-88CD-E164C58F1F52}">
  <dimension ref="A1:V98"/>
  <sheetViews>
    <sheetView topLeftCell="A63" zoomScale="133" zoomScaleNormal="80" workbookViewId="0">
      <selection activeCell="C71" sqref="C71:C77"/>
    </sheetView>
  </sheetViews>
  <sheetFormatPr baseColWidth="10" defaultColWidth="11" defaultRowHeight="15" x14ac:dyDescent="0.2"/>
  <cols>
    <col min="1" max="1" width="8.6640625" style="4" customWidth="1"/>
    <col min="2" max="2" width="15.1640625" style="4" customWidth="1"/>
    <col min="3" max="3" width="67.5" style="4" bestFit="1" customWidth="1"/>
    <col min="4" max="5" width="15" style="4" customWidth="1"/>
    <col min="6" max="6" width="13.5" style="4" customWidth="1"/>
    <col min="7" max="7" width="13.1640625" style="4" customWidth="1"/>
    <col min="8" max="9" width="12.1640625" style="4" customWidth="1"/>
    <col min="10" max="10" width="12.5" style="4" bestFit="1" customWidth="1"/>
    <col min="11" max="11" width="14.83203125" style="4" bestFit="1" customWidth="1"/>
    <col min="12" max="17" width="15" style="4" customWidth="1"/>
    <col min="18" max="16384" width="11" style="4"/>
  </cols>
  <sheetData>
    <row r="1" spans="1:22" ht="16" thickBot="1" x14ac:dyDescent="0.25">
      <c r="L1" s="49"/>
    </row>
    <row r="2" spans="1:22" ht="16" x14ac:dyDescent="0.2">
      <c r="B2" s="103" t="s">
        <v>0</v>
      </c>
      <c r="C2" s="104"/>
      <c r="L2" s="49"/>
    </row>
    <row r="3" spans="1:22" ht="16" x14ac:dyDescent="0.2">
      <c r="B3" s="5" t="s">
        <v>1</v>
      </c>
      <c r="C3" s="6" t="s">
        <v>54</v>
      </c>
      <c r="L3" s="49"/>
    </row>
    <row r="4" spans="1:22" ht="16" x14ac:dyDescent="0.2">
      <c r="B4" s="5" t="s">
        <v>2</v>
      </c>
      <c r="C4" s="6" t="s">
        <v>81</v>
      </c>
      <c r="L4" s="49"/>
    </row>
    <row r="5" spans="1:22" ht="16" x14ac:dyDescent="0.2">
      <c r="B5" s="5" t="s">
        <v>3</v>
      </c>
      <c r="C5" s="7"/>
      <c r="L5" s="49"/>
    </row>
    <row r="6" spans="1:22" ht="17" thickBot="1" x14ac:dyDescent="0.25">
      <c r="B6" s="8" t="s">
        <v>4</v>
      </c>
      <c r="C6" s="7"/>
      <c r="L6" s="49"/>
    </row>
    <row r="7" spans="1:22" x14ac:dyDescent="0.2">
      <c r="L7" s="49"/>
    </row>
    <row r="8" spans="1:22" x14ac:dyDescent="0.2">
      <c r="L8" s="87"/>
      <c r="M8" s="86"/>
    </row>
    <row r="9" spans="1:22" ht="16" thickBot="1" x14ac:dyDescent="0.25">
      <c r="L9" s="87"/>
      <c r="M9" s="86"/>
    </row>
    <row r="10" spans="1:22" ht="27" thickBot="1" x14ac:dyDescent="0.35">
      <c r="A10" s="9" t="s">
        <v>5</v>
      </c>
      <c r="D10" s="91" t="s">
        <v>89</v>
      </c>
      <c r="E10" s="10" t="s">
        <v>90</v>
      </c>
      <c r="N10" s="87"/>
      <c r="O10" s="86"/>
      <c r="U10" s="11"/>
      <c r="V10" s="11"/>
    </row>
    <row r="11" spans="1:22" ht="35" thickBot="1" x14ac:dyDescent="0.25">
      <c r="C11" s="12" t="s">
        <v>6</v>
      </c>
      <c r="D11" s="95" t="s">
        <v>7</v>
      </c>
      <c r="E11" s="97" t="s">
        <v>7</v>
      </c>
      <c r="F11" s="13" t="s">
        <v>8</v>
      </c>
      <c r="G11" s="13" t="s">
        <v>9</v>
      </c>
      <c r="H11" s="14" t="s">
        <v>10</v>
      </c>
      <c r="I11" s="15" t="s">
        <v>23</v>
      </c>
      <c r="J11" s="15" t="s">
        <v>11</v>
      </c>
      <c r="K11" s="16" t="s">
        <v>24</v>
      </c>
      <c r="L11" s="17" t="s">
        <v>12</v>
      </c>
      <c r="N11" s="87"/>
      <c r="O11" s="86"/>
    </row>
    <row r="12" spans="1:22" ht="16" x14ac:dyDescent="0.2">
      <c r="C12" s="18"/>
      <c r="D12" s="93"/>
      <c r="E12" s="96"/>
      <c r="F12" s="20"/>
      <c r="G12" s="21"/>
      <c r="H12" s="22"/>
      <c r="I12" s="23"/>
      <c r="J12" s="24"/>
      <c r="K12" s="24"/>
      <c r="L12" s="25"/>
      <c r="N12" s="87"/>
      <c r="O12" s="86"/>
    </row>
    <row r="13" spans="1:22" ht="16" x14ac:dyDescent="0.2">
      <c r="C13" s="18"/>
      <c r="D13" s="93"/>
      <c r="E13" s="19"/>
      <c r="F13" s="26"/>
      <c r="G13" s="27"/>
      <c r="H13" s="22"/>
      <c r="I13" s="23"/>
      <c r="J13" s="24"/>
      <c r="K13" s="24"/>
      <c r="L13" s="25"/>
      <c r="M13" s="28"/>
      <c r="N13" s="88"/>
      <c r="O13" s="86"/>
    </row>
    <row r="14" spans="1:22" ht="16" x14ac:dyDescent="0.2">
      <c r="B14" s="11"/>
      <c r="C14" s="18"/>
      <c r="D14" s="93"/>
      <c r="E14" s="19"/>
      <c r="F14" s="29"/>
      <c r="G14" s="30"/>
      <c r="H14" s="22"/>
      <c r="I14" s="23"/>
      <c r="J14" s="24"/>
      <c r="K14" s="24"/>
      <c r="L14" s="25"/>
      <c r="M14" s="28"/>
      <c r="N14" s="89"/>
      <c r="O14" s="86"/>
    </row>
    <row r="15" spans="1:22" ht="16" x14ac:dyDescent="0.2">
      <c r="B15" s="11"/>
      <c r="C15" s="2" t="s">
        <v>25</v>
      </c>
      <c r="D15" s="93"/>
      <c r="E15" s="19"/>
      <c r="F15" s="29"/>
      <c r="G15" s="30"/>
      <c r="H15" s="22"/>
      <c r="I15" s="23"/>
      <c r="J15" s="24"/>
      <c r="K15" s="24"/>
      <c r="L15" s="25"/>
      <c r="M15" s="28"/>
      <c r="N15" s="89"/>
      <c r="O15" s="86"/>
    </row>
    <row r="16" spans="1:22" ht="16" x14ac:dyDescent="0.2">
      <c r="B16" s="11"/>
      <c r="C16" s="31" t="s">
        <v>26</v>
      </c>
      <c r="D16" s="93"/>
      <c r="E16" s="19"/>
      <c r="F16" s="29"/>
      <c r="G16" s="30"/>
      <c r="H16" s="22">
        <v>1</v>
      </c>
      <c r="I16" s="23">
        <f>SUM(D16:E16)</f>
        <v>0</v>
      </c>
      <c r="J16" s="24">
        <f>I16/8</f>
        <v>0</v>
      </c>
      <c r="K16" s="105">
        <f>SUM(J16:J18)</f>
        <v>0</v>
      </c>
      <c r="L16" s="25"/>
      <c r="M16" s="28"/>
      <c r="N16" s="89"/>
      <c r="O16" s="86"/>
    </row>
    <row r="17" spans="2:15" ht="16" x14ac:dyDescent="0.2">
      <c r="B17" s="11"/>
      <c r="C17" s="31" t="s">
        <v>27</v>
      </c>
      <c r="D17" s="93"/>
      <c r="E17" s="19"/>
      <c r="F17" s="29"/>
      <c r="G17" s="30"/>
      <c r="H17" s="22">
        <v>1</v>
      </c>
      <c r="I17" s="23">
        <f>SUM(D17:E17)</f>
        <v>0</v>
      </c>
      <c r="J17" s="24">
        <f t="shared" ref="J17:J18" si="0">I17/8</f>
        <v>0</v>
      </c>
      <c r="K17" s="106"/>
      <c r="L17" s="25"/>
      <c r="M17" s="28"/>
      <c r="N17" s="89"/>
      <c r="O17" s="86"/>
    </row>
    <row r="18" spans="2:15" ht="16" x14ac:dyDescent="0.2">
      <c r="B18" s="11"/>
      <c r="C18" s="31" t="s">
        <v>28</v>
      </c>
      <c r="D18" s="93"/>
      <c r="E18" s="19"/>
      <c r="F18" s="29"/>
      <c r="G18" s="30"/>
      <c r="H18" s="22">
        <v>1</v>
      </c>
      <c r="I18" s="23">
        <f>SUM(D18:E18)</f>
        <v>0</v>
      </c>
      <c r="J18" s="24">
        <f t="shared" si="0"/>
        <v>0</v>
      </c>
      <c r="K18" s="107"/>
      <c r="L18" s="25"/>
      <c r="M18" s="28"/>
      <c r="N18" s="89"/>
      <c r="O18" s="86"/>
    </row>
    <row r="19" spans="2:15" ht="16" x14ac:dyDescent="0.2">
      <c r="B19" s="11"/>
      <c r="C19" s="32"/>
      <c r="D19" s="93"/>
      <c r="E19" s="19"/>
      <c r="F19" s="29"/>
      <c r="G19" s="30"/>
      <c r="H19" s="22"/>
      <c r="I19" s="23"/>
      <c r="J19" s="24"/>
      <c r="K19" s="24"/>
      <c r="L19" s="25"/>
      <c r="M19" s="28"/>
      <c r="N19" s="89"/>
      <c r="O19" s="86"/>
    </row>
    <row r="20" spans="2:15" ht="16" x14ac:dyDescent="0.2">
      <c r="B20" s="11"/>
      <c r="C20" s="2" t="s">
        <v>32</v>
      </c>
      <c r="D20" s="93"/>
      <c r="E20" s="19"/>
      <c r="F20" s="29"/>
      <c r="G20" s="30"/>
      <c r="H20" s="22"/>
      <c r="I20" s="23"/>
      <c r="J20" s="24"/>
      <c r="K20" s="24"/>
      <c r="L20" s="25"/>
      <c r="M20" s="28"/>
      <c r="N20" s="89"/>
      <c r="O20" s="86"/>
    </row>
    <row r="21" spans="2:15" ht="16" x14ac:dyDescent="0.2">
      <c r="B21" s="11"/>
      <c r="C21" s="3" t="s">
        <v>22</v>
      </c>
      <c r="D21" s="93"/>
      <c r="E21" s="19"/>
      <c r="F21" s="29"/>
      <c r="G21" s="30"/>
      <c r="H21" s="22">
        <v>2</v>
      </c>
      <c r="I21" s="23">
        <f>SUM(D21:E21)</f>
        <v>0</v>
      </c>
      <c r="J21" s="24">
        <f t="shared" ref="J21:J25" si="1">I21/8</f>
        <v>0</v>
      </c>
      <c r="K21" s="105">
        <f>SUM(J21:J25)</f>
        <v>0</v>
      </c>
      <c r="L21" s="25"/>
      <c r="M21" s="28"/>
      <c r="N21" s="89"/>
      <c r="O21" s="86"/>
    </row>
    <row r="22" spans="2:15" ht="16" x14ac:dyDescent="0.2">
      <c r="B22" s="11"/>
      <c r="C22" s="3" t="s">
        <v>34</v>
      </c>
      <c r="D22" s="93"/>
      <c r="E22" s="19"/>
      <c r="F22" s="29"/>
      <c r="G22" s="30"/>
      <c r="H22" s="22">
        <v>2</v>
      </c>
      <c r="I22" s="23">
        <f>SUM(D22:E22)</f>
        <v>0</v>
      </c>
      <c r="J22" s="24">
        <f t="shared" si="1"/>
        <v>0</v>
      </c>
      <c r="K22" s="106"/>
      <c r="L22" s="25"/>
      <c r="M22" s="28"/>
      <c r="N22" s="88"/>
      <c r="O22" s="86"/>
    </row>
    <row r="23" spans="2:15" ht="16" x14ac:dyDescent="0.2">
      <c r="B23" s="11"/>
      <c r="C23" s="3" t="s">
        <v>33</v>
      </c>
      <c r="D23" s="93"/>
      <c r="E23" s="19"/>
      <c r="F23" s="29"/>
      <c r="G23" s="30"/>
      <c r="H23" s="22">
        <v>2</v>
      </c>
      <c r="I23" s="23">
        <f>SUM(D23:E23)</f>
        <v>0</v>
      </c>
      <c r="J23" s="24">
        <f t="shared" si="1"/>
        <v>0</v>
      </c>
      <c r="K23" s="106"/>
      <c r="L23" s="25"/>
      <c r="M23" s="28"/>
      <c r="N23" s="89"/>
      <c r="O23" s="86"/>
    </row>
    <row r="24" spans="2:15" ht="16" x14ac:dyDescent="0.2">
      <c r="B24" s="11"/>
      <c r="C24" s="3" t="s">
        <v>21</v>
      </c>
      <c r="D24" s="93"/>
      <c r="E24" s="19"/>
      <c r="F24" s="29"/>
      <c r="G24" s="30"/>
      <c r="H24" s="22">
        <v>2</v>
      </c>
      <c r="I24" s="23">
        <f>SUM(D24:E24)</f>
        <v>0</v>
      </c>
      <c r="J24" s="24">
        <f t="shared" si="1"/>
        <v>0</v>
      </c>
      <c r="K24" s="106"/>
      <c r="L24" s="25"/>
      <c r="M24" s="28"/>
      <c r="N24" s="89"/>
      <c r="O24" s="86"/>
    </row>
    <row r="25" spans="2:15" ht="16" x14ac:dyDescent="0.2">
      <c r="B25" s="11"/>
      <c r="C25" s="3"/>
      <c r="D25" s="93"/>
      <c r="E25" s="19"/>
      <c r="F25" s="29"/>
      <c r="G25" s="30"/>
      <c r="H25" s="22">
        <v>0</v>
      </c>
      <c r="I25" s="23">
        <f>SUM(D25:E25)</f>
        <v>0</v>
      </c>
      <c r="J25" s="24">
        <f t="shared" si="1"/>
        <v>0</v>
      </c>
      <c r="K25" s="106"/>
      <c r="L25" s="25"/>
      <c r="M25" s="28"/>
      <c r="N25" s="89"/>
      <c r="O25" s="86"/>
    </row>
    <row r="26" spans="2:15" ht="16" x14ac:dyDescent="0.2">
      <c r="B26" s="11"/>
      <c r="C26" s="1"/>
      <c r="D26" s="93"/>
      <c r="E26" s="19"/>
      <c r="F26" s="29"/>
      <c r="G26" s="30"/>
      <c r="H26" s="22"/>
      <c r="I26" s="23"/>
      <c r="J26" s="24"/>
      <c r="K26" s="47"/>
      <c r="L26" s="25"/>
      <c r="M26" s="28"/>
      <c r="N26" s="89"/>
      <c r="O26" s="86"/>
    </row>
    <row r="27" spans="2:15" ht="16" x14ac:dyDescent="0.2">
      <c r="B27" s="11"/>
      <c r="C27" s="2" t="s">
        <v>35</v>
      </c>
      <c r="D27" s="93"/>
      <c r="E27" s="19"/>
      <c r="F27" s="29"/>
      <c r="G27" s="30"/>
      <c r="H27" s="22"/>
      <c r="I27" s="23"/>
      <c r="J27" s="24"/>
      <c r="K27" s="24"/>
      <c r="L27" s="25"/>
      <c r="M27" s="28"/>
      <c r="N27" s="88"/>
      <c r="O27" s="86"/>
    </row>
    <row r="28" spans="2:15" ht="16" x14ac:dyDescent="0.2">
      <c r="B28" s="11"/>
      <c r="C28" s="3" t="s">
        <v>22</v>
      </c>
      <c r="D28" s="93"/>
      <c r="E28" s="19"/>
      <c r="F28" s="29"/>
      <c r="G28" s="30"/>
      <c r="H28" s="22">
        <v>3</v>
      </c>
      <c r="I28" s="23">
        <f>SUM(D28:E28)</f>
        <v>0</v>
      </c>
      <c r="J28" s="24">
        <f t="shared" ref="J28:J31" si="2">I28/8</f>
        <v>0</v>
      </c>
      <c r="K28" s="105">
        <f>SUM(J28:J31)</f>
        <v>0</v>
      </c>
      <c r="L28" s="25"/>
      <c r="M28" s="28"/>
      <c r="N28" s="89"/>
      <c r="O28" s="86"/>
    </row>
    <row r="29" spans="2:15" ht="16" x14ac:dyDescent="0.2">
      <c r="B29" s="11"/>
      <c r="C29" s="3" t="s">
        <v>56</v>
      </c>
      <c r="D29" s="93"/>
      <c r="E29" s="19"/>
      <c r="F29" s="29"/>
      <c r="G29" s="30"/>
      <c r="H29" s="22">
        <v>3</v>
      </c>
      <c r="I29" s="23">
        <f>SUM(D29:E29)</f>
        <v>0</v>
      </c>
      <c r="J29" s="24">
        <f t="shared" si="2"/>
        <v>0</v>
      </c>
      <c r="K29" s="106"/>
      <c r="L29" s="25"/>
      <c r="M29" s="28"/>
      <c r="N29" s="89"/>
      <c r="O29" s="86"/>
    </row>
    <row r="30" spans="2:15" ht="16" x14ac:dyDescent="0.2">
      <c r="B30" s="11"/>
      <c r="C30" s="3" t="s">
        <v>29</v>
      </c>
      <c r="D30" s="93"/>
      <c r="E30" s="19"/>
      <c r="F30" s="29"/>
      <c r="G30" s="30"/>
      <c r="H30" s="22">
        <v>3</v>
      </c>
      <c r="I30" s="23">
        <f>SUM(D30:E30)</f>
        <v>0</v>
      </c>
      <c r="J30" s="24">
        <f t="shared" si="2"/>
        <v>0</v>
      </c>
      <c r="K30" s="106"/>
      <c r="L30" s="25"/>
      <c r="M30" s="28"/>
      <c r="N30" s="88"/>
      <c r="O30" s="86"/>
    </row>
    <row r="31" spans="2:15" ht="16" x14ac:dyDescent="0.2">
      <c r="B31" s="11"/>
      <c r="C31" s="3" t="s">
        <v>21</v>
      </c>
      <c r="D31" s="93"/>
      <c r="E31" s="19"/>
      <c r="F31" s="29"/>
      <c r="G31" s="30"/>
      <c r="H31" s="22">
        <v>3</v>
      </c>
      <c r="I31" s="23">
        <f>SUM(D31:E31)</f>
        <v>0</v>
      </c>
      <c r="J31" s="24">
        <f t="shared" si="2"/>
        <v>0</v>
      </c>
      <c r="K31" s="106"/>
      <c r="L31" s="25"/>
      <c r="M31" s="28"/>
      <c r="N31" s="90"/>
      <c r="O31" s="86"/>
    </row>
    <row r="32" spans="2:15" ht="16" x14ac:dyDescent="0.2">
      <c r="B32" s="11"/>
      <c r="C32" s="1"/>
      <c r="D32" s="93"/>
      <c r="E32" s="19"/>
      <c r="F32" s="29"/>
      <c r="G32" s="30"/>
      <c r="H32" s="22"/>
      <c r="I32" s="23"/>
      <c r="J32" s="24"/>
      <c r="K32" s="24"/>
      <c r="L32" s="25"/>
      <c r="M32" s="28"/>
      <c r="N32" s="90"/>
      <c r="O32" s="86"/>
    </row>
    <row r="33" spans="2:15" ht="16" x14ac:dyDescent="0.2">
      <c r="B33" s="11"/>
      <c r="C33" s="2" t="s">
        <v>36</v>
      </c>
      <c r="D33" s="93"/>
      <c r="E33" s="19"/>
      <c r="F33" s="29"/>
      <c r="G33" s="30"/>
      <c r="H33" s="22"/>
      <c r="I33" s="23"/>
      <c r="J33" s="24"/>
      <c r="K33" s="24"/>
      <c r="L33" s="25"/>
      <c r="M33" s="28"/>
      <c r="N33" s="88"/>
      <c r="O33" s="86"/>
    </row>
    <row r="34" spans="2:15" ht="16" x14ac:dyDescent="0.2">
      <c r="B34" s="11"/>
      <c r="C34" s="3" t="s">
        <v>22</v>
      </c>
      <c r="D34" s="93"/>
      <c r="E34" s="19"/>
      <c r="F34" s="29"/>
      <c r="G34" s="30"/>
      <c r="H34" s="22">
        <v>4</v>
      </c>
      <c r="I34" s="23">
        <f>SUM(D34:E34)</f>
        <v>0</v>
      </c>
      <c r="J34" s="24">
        <f t="shared" ref="J34:J37" si="3">I34/8</f>
        <v>0</v>
      </c>
      <c r="K34" s="105">
        <f>SUM(J34:J37)</f>
        <v>0</v>
      </c>
      <c r="L34" s="25"/>
      <c r="M34" s="28"/>
      <c r="N34" s="90"/>
      <c r="O34" s="86"/>
    </row>
    <row r="35" spans="2:15" ht="16" x14ac:dyDescent="0.2">
      <c r="B35" s="11"/>
      <c r="C35" s="3" t="s">
        <v>40</v>
      </c>
      <c r="D35" s="93"/>
      <c r="E35" s="19"/>
      <c r="F35" s="29"/>
      <c r="G35" s="30"/>
      <c r="H35" s="22">
        <v>4</v>
      </c>
      <c r="I35" s="23">
        <f>SUM(D35:E35)</f>
        <v>0</v>
      </c>
      <c r="J35" s="24">
        <f t="shared" si="3"/>
        <v>0</v>
      </c>
      <c r="K35" s="106"/>
      <c r="L35" s="25"/>
      <c r="M35" s="28"/>
      <c r="N35" s="88"/>
      <c r="O35" s="86"/>
    </row>
    <row r="36" spans="2:15" ht="16" x14ac:dyDescent="0.2">
      <c r="B36" s="11"/>
      <c r="C36" s="3" t="s">
        <v>29</v>
      </c>
      <c r="D36" s="93"/>
      <c r="E36" s="19"/>
      <c r="F36" s="29"/>
      <c r="G36" s="30"/>
      <c r="H36" s="22">
        <v>4</v>
      </c>
      <c r="I36" s="23">
        <f>SUM(D36:E36)</f>
        <v>0</v>
      </c>
      <c r="J36" s="24">
        <f t="shared" si="3"/>
        <v>0</v>
      </c>
      <c r="K36" s="106"/>
      <c r="L36" s="25"/>
      <c r="M36" s="28"/>
      <c r="N36" s="90"/>
      <c r="O36" s="86"/>
    </row>
    <row r="37" spans="2:15" ht="16" x14ac:dyDescent="0.2">
      <c r="B37" s="11"/>
      <c r="C37" s="3" t="s">
        <v>21</v>
      </c>
      <c r="D37" s="93"/>
      <c r="E37" s="19"/>
      <c r="F37" s="29"/>
      <c r="G37" s="30"/>
      <c r="H37" s="22">
        <v>4</v>
      </c>
      <c r="I37" s="23">
        <f>SUM(D37:E37)</f>
        <v>0</v>
      </c>
      <c r="J37" s="24">
        <f t="shared" si="3"/>
        <v>0</v>
      </c>
      <c r="K37" s="107"/>
      <c r="L37" s="25"/>
      <c r="M37" s="28"/>
      <c r="N37" s="90"/>
      <c r="O37" s="86"/>
    </row>
    <row r="38" spans="2:15" ht="17" customHeight="1" x14ac:dyDescent="0.2">
      <c r="B38" s="11"/>
      <c r="C38" s="1" t="s">
        <v>60</v>
      </c>
      <c r="D38" s="93"/>
      <c r="E38" s="19"/>
      <c r="F38" s="29"/>
      <c r="G38" s="30"/>
      <c r="H38" s="22"/>
      <c r="I38" s="23"/>
      <c r="J38" s="24"/>
      <c r="K38" s="24"/>
      <c r="L38" s="25"/>
      <c r="M38" s="28"/>
      <c r="N38" s="90"/>
      <c r="O38" s="86"/>
    </row>
    <row r="39" spans="2:15" ht="17" customHeight="1" x14ac:dyDescent="0.2">
      <c r="B39" s="11"/>
      <c r="C39" s="1"/>
      <c r="D39" s="93"/>
      <c r="E39" s="19"/>
      <c r="F39" s="29"/>
      <c r="G39" s="30"/>
      <c r="H39" s="22"/>
      <c r="I39" s="23"/>
      <c r="J39" s="24"/>
      <c r="K39" s="24"/>
      <c r="L39" s="25"/>
      <c r="M39" s="28"/>
      <c r="N39" s="88"/>
      <c r="O39" s="86"/>
    </row>
    <row r="40" spans="2:15" ht="16" x14ac:dyDescent="0.2">
      <c r="B40" s="11"/>
      <c r="C40" s="2" t="s">
        <v>63</v>
      </c>
      <c r="D40" s="93"/>
      <c r="E40" s="19"/>
      <c r="F40" s="29"/>
      <c r="G40" s="30"/>
      <c r="H40" s="22"/>
      <c r="I40" s="23"/>
      <c r="J40" s="24"/>
      <c r="K40" s="24"/>
      <c r="L40" s="25"/>
      <c r="M40" s="28"/>
      <c r="N40" s="90"/>
      <c r="O40" s="86"/>
    </row>
    <row r="41" spans="2:15" ht="16" x14ac:dyDescent="0.2">
      <c r="B41" s="11"/>
      <c r="C41" s="46" t="s">
        <v>22</v>
      </c>
      <c r="D41" s="93"/>
      <c r="E41" s="19"/>
      <c r="F41" s="29"/>
      <c r="G41" s="30"/>
      <c r="H41" s="22">
        <v>5</v>
      </c>
      <c r="I41" s="23">
        <f>SUM(D41:E41)</f>
        <v>0</v>
      </c>
      <c r="J41" s="24">
        <f t="shared" ref="J41:J42" si="4">I41/8</f>
        <v>0</v>
      </c>
      <c r="K41" s="105">
        <f>SUM(J41:J46)</f>
        <v>0</v>
      </c>
      <c r="L41" s="25"/>
      <c r="M41" s="28"/>
      <c r="N41" s="90"/>
      <c r="O41" s="86"/>
    </row>
    <row r="42" spans="2:15" ht="16" x14ac:dyDescent="0.2">
      <c r="B42" s="11"/>
      <c r="C42" s="46" t="s">
        <v>41</v>
      </c>
      <c r="D42" s="93"/>
      <c r="E42" s="19"/>
      <c r="F42" s="29"/>
      <c r="G42" s="30"/>
      <c r="H42" s="22">
        <v>5</v>
      </c>
      <c r="I42" s="23">
        <f>SUM(D42:E42)</f>
        <v>0</v>
      </c>
      <c r="J42" s="24">
        <f t="shared" si="4"/>
        <v>0</v>
      </c>
      <c r="K42" s="106"/>
      <c r="L42" s="25"/>
      <c r="M42" s="28"/>
      <c r="N42" s="90"/>
      <c r="O42" s="86"/>
    </row>
    <row r="43" spans="2:15" ht="16" x14ac:dyDescent="0.2">
      <c r="B43" s="11"/>
      <c r="C43" s="46" t="s">
        <v>42</v>
      </c>
      <c r="D43" s="93"/>
      <c r="E43" s="19"/>
      <c r="F43" s="29"/>
      <c r="G43" s="30"/>
      <c r="H43" s="22">
        <v>5</v>
      </c>
      <c r="I43" s="23">
        <f>SUM(D43:E43)</f>
        <v>0</v>
      </c>
      <c r="J43" s="24">
        <f>I43/8</f>
        <v>0</v>
      </c>
      <c r="K43" s="106"/>
      <c r="L43" s="25"/>
      <c r="M43" s="28"/>
      <c r="N43" s="90"/>
      <c r="O43" s="86"/>
    </row>
    <row r="44" spans="2:15" ht="16" x14ac:dyDescent="0.2">
      <c r="B44" s="11"/>
      <c r="C44" s="46" t="s">
        <v>58</v>
      </c>
      <c r="D44" s="93"/>
      <c r="E44" s="19"/>
      <c r="F44" s="29"/>
      <c r="G44" s="30"/>
      <c r="H44" s="22">
        <v>5</v>
      </c>
      <c r="I44" s="23"/>
      <c r="J44" s="24"/>
      <c r="K44" s="106"/>
      <c r="L44" s="25"/>
      <c r="M44" s="28"/>
      <c r="N44" s="90"/>
      <c r="O44" s="86"/>
    </row>
    <row r="45" spans="2:15" ht="16" x14ac:dyDescent="0.2">
      <c r="B45" s="11"/>
      <c r="C45" s="46" t="s">
        <v>59</v>
      </c>
      <c r="D45" s="93"/>
      <c r="E45" s="19"/>
      <c r="F45" s="29"/>
      <c r="G45" s="30"/>
      <c r="H45" s="22">
        <v>5</v>
      </c>
      <c r="I45" s="23"/>
      <c r="J45" s="24"/>
      <c r="K45" s="106"/>
      <c r="L45" s="25"/>
      <c r="M45" s="28"/>
      <c r="N45" s="90"/>
      <c r="O45" s="86"/>
    </row>
    <row r="46" spans="2:15" ht="16" x14ac:dyDescent="0.2">
      <c r="B46" s="11"/>
      <c r="C46" s="3" t="s">
        <v>43</v>
      </c>
      <c r="D46" s="93"/>
      <c r="E46" s="19"/>
      <c r="F46" s="29"/>
      <c r="G46" s="30"/>
      <c r="H46" s="22">
        <v>5</v>
      </c>
      <c r="I46" s="23">
        <f>SUM(D46:E46)</f>
        <v>0</v>
      </c>
      <c r="J46" s="24">
        <f t="shared" ref="J46" si="5">I46/8</f>
        <v>0</v>
      </c>
      <c r="K46" s="107"/>
      <c r="L46" s="25"/>
      <c r="M46" s="28"/>
      <c r="N46" s="88"/>
      <c r="O46" s="86"/>
    </row>
    <row r="47" spans="2:15" ht="16" x14ac:dyDescent="0.2">
      <c r="B47" s="11"/>
      <c r="C47" s="18"/>
      <c r="D47" s="93"/>
      <c r="E47" s="19"/>
      <c r="F47" s="29"/>
      <c r="G47" s="30"/>
      <c r="H47" s="22"/>
      <c r="I47" s="23"/>
      <c r="J47" s="24"/>
      <c r="K47" s="24"/>
      <c r="L47" s="25"/>
      <c r="M47" s="28"/>
      <c r="N47" s="90"/>
      <c r="O47" s="86"/>
    </row>
    <row r="48" spans="2:15" ht="16" x14ac:dyDescent="0.2">
      <c r="B48" s="11"/>
      <c r="C48" s="2" t="s">
        <v>39</v>
      </c>
      <c r="D48" s="93"/>
      <c r="E48" s="19"/>
      <c r="F48" s="29"/>
      <c r="G48" s="30"/>
      <c r="H48" s="22"/>
      <c r="I48" s="23"/>
      <c r="J48" s="24"/>
      <c r="K48" s="33"/>
      <c r="L48" s="25"/>
      <c r="M48" s="28"/>
      <c r="N48" s="90"/>
      <c r="O48" s="86"/>
    </row>
    <row r="49" spans="2:15" ht="16" x14ac:dyDescent="0.2">
      <c r="B49" s="11"/>
      <c r="C49" s="46" t="s">
        <v>82</v>
      </c>
      <c r="D49" s="93"/>
      <c r="E49" s="19"/>
      <c r="F49" s="29"/>
      <c r="G49" s="30"/>
      <c r="H49" s="22">
        <v>6</v>
      </c>
      <c r="I49" s="23">
        <f>SUM(D49:E49)</f>
        <v>0</v>
      </c>
      <c r="J49" s="24">
        <f t="shared" ref="J49:J54" si="6">I49/8</f>
        <v>0</v>
      </c>
      <c r="K49" s="100">
        <f>SUM(J49:J54)</f>
        <v>0</v>
      </c>
      <c r="L49" s="25"/>
      <c r="M49" s="28"/>
      <c r="N49" s="88"/>
      <c r="O49" s="86"/>
    </row>
    <row r="50" spans="2:15" ht="16" x14ac:dyDescent="0.2">
      <c r="B50" s="11"/>
      <c r="C50" s="46" t="s">
        <v>83</v>
      </c>
      <c r="D50" s="93"/>
      <c r="E50" s="19"/>
      <c r="F50" s="29"/>
      <c r="G50" s="30"/>
      <c r="H50" s="22">
        <v>6</v>
      </c>
      <c r="I50" s="23">
        <f>SUM(D50:E50)</f>
        <v>0</v>
      </c>
      <c r="J50" s="24">
        <f t="shared" si="6"/>
        <v>0</v>
      </c>
      <c r="K50" s="101"/>
      <c r="L50" s="25"/>
      <c r="M50" s="28"/>
      <c r="N50" s="89"/>
      <c r="O50" s="86"/>
    </row>
    <row r="51" spans="2:15" ht="16" x14ac:dyDescent="0.2">
      <c r="B51" s="11"/>
      <c r="C51" s="1" t="s">
        <v>84</v>
      </c>
      <c r="D51" s="93"/>
      <c r="E51" s="19"/>
      <c r="F51" s="29"/>
      <c r="G51" s="30"/>
      <c r="H51" s="22">
        <v>6</v>
      </c>
      <c r="I51" s="23">
        <f>SUM(D51:E51)</f>
        <v>0</v>
      </c>
      <c r="J51" s="24">
        <f t="shared" si="6"/>
        <v>0</v>
      </c>
      <c r="K51" s="101"/>
      <c r="L51" s="25"/>
      <c r="M51" s="28"/>
      <c r="N51" s="88"/>
      <c r="O51" s="86"/>
    </row>
    <row r="52" spans="2:15" ht="16" x14ac:dyDescent="0.2">
      <c r="B52" s="11"/>
      <c r="C52" s="1" t="s">
        <v>72</v>
      </c>
      <c r="D52" s="93"/>
      <c r="E52" s="19"/>
      <c r="F52" s="29"/>
      <c r="G52" s="30"/>
      <c r="H52" s="22">
        <v>6</v>
      </c>
      <c r="I52" s="23"/>
      <c r="J52" s="24"/>
      <c r="K52" s="101"/>
      <c r="L52" s="25"/>
      <c r="M52" s="28"/>
      <c r="N52" s="88"/>
      <c r="O52" s="86"/>
    </row>
    <row r="53" spans="2:15" ht="16" x14ac:dyDescent="0.2">
      <c r="B53" s="11"/>
      <c r="C53" s="1" t="s">
        <v>87</v>
      </c>
      <c r="D53" s="93"/>
      <c r="E53" s="19"/>
      <c r="F53" s="29"/>
      <c r="G53" s="30"/>
      <c r="H53" s="22"/>
      <c r="I53" s="23"/>
      <c r="J53" s="24"/>
      <c r="K53" s="101"/>
      <c r="L53" s="25"/>
      <c r="M53" s="28"/>
      <c r="N53" s="88"/>
      <c r="O53" s="86"/>
    </row>
    <row r="54" spans="2:15" ht="16" x14ac:dyDescent="0.2">
      <c r="B54" s="11"/>
      <c r="C54" s="1" t="s">
        <v>62</v>
      </c>
      <c r="D54" s="93"/>
      <c r="E54" s="19"/>
      <c r="F54" s="29"/>
      <c r="G54" s="30"/>
      <c r="H54" s="22">
        <v>6</v>
      </c>
      <c r="I54" s="23">
        <f>SUM(D54:E54)</f>
        <v>0</v>
      </c>
      <c r="J54" s="24">
        <f t="shared" si="6"/>
        <v>0</v>
      </c>
      <c r="K54" s="102"/>
      <c r="L54" s="25"/>
      <c r="M54" s="28"/>
      <c r="N54" s="88"/>
      <c r="O54" s="86"/>
    </row>
    <row r="55" spans="2:15" ht="16" x14ac:dyDescent="0.2">
      <c r="B55" s="11"/>
      <c r="C55" s="1"/>
      <c r="D55" s="93"/>
      <c r="E55" s="19"/>
      <c r="F55" s="29"/>
      <c r="G55" s="30"/>
      <c r="H55" s="22"/>
      <c r="I55" s="23"/>
      <c r="J55" s="24"/>
      <c r="K55" s="24"/>
      <c r="L55" s="25"/>
      <c r="M55" s="28"/>
      <c r="N55" s="88"/>
      <c r="O55" s="86"/>
    </row>
    <row r="56" spans="2:15" ht="16" x14ac:dyDescent="0.2">
      <c r="B56" s="11"/>
      <c r="C56" s="1"/>
      <c r="D56" s="93"/>
      <c r="E56" s="19"/>
      <c r="F56" s="29"/>
      <c r="G56" s="30"/>
      <c r="H56" s="22"/>
      <c r="I56" s="23"/>
      <c r="J56" s="24"/>
      <c r="K56" s="24"/>
      <c r="L56" s="25"/>
      <c r="M56" s="28"/>
      <c r="N56" s="88"/>
      <c r="O56" s="86"/>
    </row>
    <row r="57" spans="2:15" ht="16" x14ac:dyDescent="0.2">
      <c r="B57" s="11"/>
      <c r="C57" s="2" t="s">
        <v>37</v>
      </c>
      <c r="D57" s="93"/>
      <c r="E57" s="19"/>
      <c r="F57" s="29"/>
      <c r="G57" s="30"/>
      <c r="H57" s="22"/>
      <c r="I57" s="23"/>
      <c r="J57" s="24"/>
      <c r="K57" s="24"/>
      <c r="L57" s="25"/>
      <c r="M57" s="28"/>
      <c r="N57" s="88"/>
      <c r="O57" s="86"/>
    </row>
    <row r="58" spans="2:15" ht="16" x14ac:dyDescent="0.2">
      <c r="B58" s="11"/>
      <c r="C58" s="46" t="s">
        <v>49</v>
      </c>
      <c r="D58" s="93"/>
      <c r="E58" s="19"/>
      <c r="F58" s="29"/>
      <c r="G58" s="30"/>
      <c r="H58" s="22">
        <v>7</v>
      </c>
      <c r="I58" s="23">
        <f>SUM(D58:E58)</f>
        <v>0</v>
      </c>
      <c r="J58" s="24">
        <f t="shared" ref="J58:J61" si="7">I58/8</f>
        <v>0</v>
      </c>
      <c r="K58" s="100">
        <f>SUM(J58:J61)</f>
        <v>0</v>
      </c>
      <c r="L58" s="25"/>
      <c r="M58" s="28"/>
      <c r="N58" s="88"/>
      <c r="O58" s="86"/>
    </row>
    <row r="59" spans="2:15" ht="16" x14ac:dyDescent="0.2">
      <c r="B59" s="11"/>
      <c r="C59" s="46" t="s">
        <v>50</v>
      </c>
      <c r="D59" s="93"/>
      <c r="E59" s="19"/>
      <c r="F59" s="29"/>
      <c r="G59" s="30"/>
      <c r="H59" s="22">
        <v>7</v>
      </c>
      <c r="I59" s="23">
        <f>SUM(D59:E59)</f>
        <v>0</v>
      </c>
      <c r="J59" s="24">
        <f t="shared" si="7"/>
        <v>0</v>
      </c>
      <c r="K59" s="101"/>
      <c r="L59" s="25"/>
      <c r="M59" s="28"/>
      <c r="N59" s="88"/>
      <c r="O59" s="86"/>
    </row>
    <row r="60" spans="2:15" ht="16" x14ac:dyDescent="0.2">
      <c r="B60" s="11"/>
      <c r="C60" s="46" t="s">
        <v>51</v>
      </c>
      <c r="D60" s="93"/>
      <c r="E60" s="19"/>
      <c r="F60" s="29"/>
      <c r="G60" s="30"/>
      <c r="H60" s="22">
        <v>7</v>
      </c>
      <c r="I60" s="23">
        <f>SUM(D60:E60)</f>
        <v>0</v>
      </c>
      <c r="J60" s="24">
        <f t="shared" si="7"/>
        <v>0</v>
      </c>
      <c r="K60" s="101"/>
      <c r="L60" s="25"/>
      <c r="M60" s="28"/>
      <c r="N60" s="88"/>
      <c r="O60" s="86"/>
    </row>
    <row r="61" spans="2:15" ht="16" x14ac:dyDescent="0.2">
      <c r="B61" s="11"/>
      <c r="C61" s="3" t="s">
        <v>52</v>
      </c>
      <c r="D61" s="93"/>
      <c r="E61" s="19"/>
      <c r="F61" s="29"/>
      <c r="G61" s="30"/>
      <c r="H61" s="22">
        <v>7</v>
      </c>
      <c r="I61" s="23">
        <f>SUM(D61:E61)</f>
        <v>0</v>
      </c>
      <c r="J61" s="24">
        <f t="shared" si="7"/>
        <v>0</v>
      </c>
      <c r="K61" s="102"/>
      <c r="L61" s="25"/>
      <c r="M61" s="28"/>
      <c r="N61" s="88"/>
      <c r="O61" s="86"/>
    </row>
    <row r="62" spans="2:15" ht="16" x14ac:dyDescent="0.2">
      <c r="B62" s="11"/>
      <c r="C62" s="1"/>
      <c r="D62" s="93"/>
      <c r="E62" s="19"/>
      <c r="F62" s="29"/>
      <c r="G62" s="30"/>
      <c r="H62" s="22"/>
      <c r="I62" s="23"/>
      <c r="J62" s="24"/>
      <c r="K62" s="24"/>
      <c r="L62" s="25"/>
      <c r="M62" s="28"/>
      <c r="N62" s="88"/>
      <c r="O62" s="86"/>
    </row>
    <row r="63" spans="2:15" ht="16" x14ac:dyDescent="0.2">
      <c r="B63" s="11"/>
      <c r="C63" s="85" t="s">
        <v>38</v>
      </c>
      <c r="D63" s="93"/>
      <c r="E63" s="19"/>
      <c r="F63" s="29"/>
      <c r="G63" s="30"/>
      <c r="H63" s="22"/>
      <c r="I63" s="23"/>
      <c r="J63" s="24"/>
      <c r="K63" s="24"/>
      <c r="L63" s="25"/>
      <c r="M63" s="28"/>
      <c r="N63" s="88"/>
      <c r="O63" s="86"/>
    </row>
    <row r="64" spans="2:15" ht="16" x14ac:dyDescent="0.2">
      <c r="B64" s="11"/>
      <c r="C64" s="46" t="s">
        <v>88</v>
      </c>
      <c r="D64" s="93"/>
      <c r="E64" s="19"/>
      <c r="F64" s="29"/>
      <c r="G64" s="30"/>
      <c r="H64" s="22">
        <v>8</v>
      </c>
      <c r="I64" s="23">
        <f>SUM(D64:E64)</f>
        <v>0</v>
      </c>
      <c r="J64" s="24">
        <f t="shared" ref="J64" si="8">I64/8</f>
        <v>0</v>
      </c>
      <c r="K64" s="92">
        <f>J64</f>
        <v>0</v>
      </c>
      <c r="L64" s="25"/>
      <c r="M64" s="28"/>
      <c r="N64" s="88"/>
      <c r="O64" s="86"/>
    </row>
    <row r="65" spans="1:15" ht="16" x14ac:dyDescent="0.2">
      <c r="B65" s="11"/>
      <c r="C65" s="46" t="s">
        <v>48</v>
      </c>
      <c r="D65" s="93"/>
      <c r="E65" s="19"/>
      <c r="F65" s="29"/>
      <c r="G65" s="30"/>
      <c r="H65" s="22"/>
      <c r="I65" s="23"/>
      <c r="J65" s="24"/>
      <c r="K65" s="24"/>
      <c r="L65" s="25"/>
      <c r="M65" s="28"/>
      <c r="N65" s="88"/>
      <c r="O65" s="86"/>
    </row>
    <row r="66" spans="1:15" ht="16" x14ac:dyDescent="0.2">
      <c r="B66" s="11"/>
      <c r="C66" s="46"/>
      <c r="D66" s="93"/>
      <c r="E66" s="19"/>
      <c r="F66" s="29"/>
      <c r="G66" s="30"/>
      <c r="H66" s="22"/>
      <c r="I66" s="23"/>
      <c r="J66" s="24"/>
      <c r="K66" s="24"/>
      <c r="L66" s="25"/>
      <c r="M66" s="28"/>
      <c r="N66" s="88"/>
      <c r="O66" s="86"/>
    </row>
    <row r="67" spans="1:15" ht="16" x14ac:dyDescent="0.2">
      <c r="B67" s="11"/>
      <c r="C67" s="46"/>
      <c r="D67" s="93"/>
      <c r="E67" s="19"/>
      <c r="F67" s="29"/>
      <c r="G67" s="30"/>
      <c r="H67" s="22"/>
      <c r="I67" s="23"/>
      <c r="J67" s="24"/>
      <c r="K67" s="24"/>
      <c r="L67" s="25"/>
      <c r="M67" s="28"/>
      <c r="N67" s="88"/>
      <c r="O67" s="86"/>
    </row>
    <row r="68" spans="1:15" ht="16" x14ac:dyDescent="0.2">
      <c r="B68" s="11"/>
      <c r="C68" s="18"/>
      <c r="D68" s="93"/>
      <c r="E68" s="19"/>
      <c r="F68" s="29"/>
      <c r="G68" s="30"/>
      <c r="H68" s="22"/>
      <c r="I68" s="23"/>
      <c r="J68" s="24"/>
      <c r="K68" s="24"/>
      <c r="L68" s="25"/>
      <c r="M68" s="28"/>
      <c r="N68" s="87"/>
      <c r="O68" s="86"/>
    </row>
    <row r="69" spans="1:15" ht="17" thickBot="1" x14ac:dyDescent="0.25">
      <c r="C69" s="34"/>
      <c r="D69" s="94"/>
      <c r="E69" s="65"/>
      <c r="F69" s="66"/>
      <c r="G69" s="67"/>
      <c r="H69" s="68"/>
      <c r="I69" s="69"/>
      <c r="J69" s="70"/>
      <c r="K69" s="70"/>
      <c r="L69" s="71"/>
      <c r="M69" s="28"/>
      <c r="N69" s="87"/>
      <c r="O69" s="86"/>
    </row>
    <row r="70" spans="1:15" ht="16" x14ac:dyDescent="0.2">
      <c r="C70" s="35" t="s">
        <v>13</v>
      </c>
      <c r="D70" s="36">
        <f>SUM(D12:D69)</f>
        <v>0</v>
      </c>
      <c r="E70" s="98">
        <f>SUM(E12:E69)</f>
        <v>0</v>
      </c>
      <c r="F70" s="37">
        <f>SUM(F12:F69)</f>
        <v>0</v>
      </c>
      <c r="G70" s="38">
        <f>SUM(G12:G69)</f>
        <v>0</v>
      </c>
      <c r="H70" s="36"/>
      <c r="I70" s="39">
        <f>SUM(I12:I69)</f>
        <v>0</v>
      </c>
      <c r="J70" s="64">
        <f>SUM(J12:J69)</f>
        <v>0</v>
      </c>
      <c r="K70" s="64">
        <f>SUM(K12:K69)</f>
        <v>0</v>
      </c>
      <c r="L70" s="40">
        <f>SUM(L12:L69)</f>
        <v>0</v>
      </c>
    </row>
    <row r="71" spans="1:15" ht="16" x14ac:dyDescent="0.2">
      <c r="C71" s="41" t="s">
        <v>91</v>
      </c>
      <c r="D71" s="4">
        <f>D72 * 8</f>
        <v>0</v>
      </c>
      <c r="H71" s="80"/>
      <c r="I71" s="81"/>
      <c r="J71" s="81"/>
      <c r="K71" s="81"/>
      <c r="L71" s="49"/>
    </row>
    <row r="72" spans="1:15" ht="16" x14ac:dyDescent="0.2">
      <c r="C72" s="41" t="s">
        <v>92</v>
      </c>
      <c r="D72" s="4">
        <f>SUM(D16:D67)</f>
        <v>0</v>
      </c>
    </row>
    <row r="73" spans="1:15" ht="16" x14ac:dyDescent="0.2">
      <c r="C73" s="41" t="s">
        <v>93</v>
      </c>
      <c r="E73" s="4">
        <f>E74 * 8</f>
        <v>0</v>
      </c>
    </row>
    <row r="74" spans="1:15" ht="16" x14ac:dyDescent="0.2">
      <c r="C74" s="41" t="s">
        <v>94</v>
      </c>
      <c r="E74" s="4">
        <f>SUM(E15:E68)</f>
        <v>0</v>
      </c>
    </row>
    <row r="76" spans="1:15" ht="16" x14ac:dyDescent="0.2">
      <c r="C76" s="41" t="s">
        <v>66</v>
      </c>
      <c r="D76" s="4">
        <f>SUM(D71,E73)</f>
        <v>0</v>
      </c>
    </row>
    <row r="77" spans="1:15" ht="16" x14ac:dyDescent="0.2">
      <c r="C77" s="41" t="s">
        <v>67</v>
      </c>
      <c r="D77" s="4">
        <f>SUM(D72,E74)</f>
        <v>0</v>
      </c>
    </row>
    <row r="80" spans="1:15" ht="27" thickBot="1" x14ac:dyDescent="0.35">
      <c r="A80" s="9" t="s">
        <v>14</v>
      </c>
    </row>
    <row r="81" spans="1:8" ht="27" thickBot="1" x14ac:dyDescent="0.35">
      <c r="A81" s="9"/>
      <c r="B81" s="73" t="s">
        <v>10</v>
      </c>
      <c r="C81" s="74" t="s">
        <v>15</v>
      </c>
      <c r="D81" s="75" t="s">
        <v>16</v>
      </c>
      <c r="E81" s="74" t="s">
        <v>18</v>
      </c>
      <c r="F81" s="76" t="s">
        <v>19</v>
      </c>
    </row>
    <row r="82" spans="1:8" ht="16" x14ac:dyDescent="0.2">
      <c r="B82" s="50">
        <v>1</v>
      </c>
      <c r="C82" s="51" t="s">
        <v>53</v>
      </c>
      <c r="D82" s="82" t="e">
        <f>SUM(#REF!*cxc_pm_loading)</f>
        <v>#REF!</v>
      </c>
      <c r="E82" s="52" t="e">
        <f>(SUMIF($H$12:$H$69,Table22463443234[[#This Row],[Milestone]],$G$12:$G$69)*hotel_cost)+(SUMIF($H$12:$H$69,Table22463443234[[#This Row],[Milestone]],$F$12:$F$69)*flight_cost)</f>
        <v>#REF!</v>
      </c>
      <c r="F82" s="53" t="e">
        <f>SUM(#REF!)</f>
        <v>#REF!</v>
      </c>
    </row>
    <row r="83" spans="1:8" ht="16" x14ac:dyDescent="0.2">
      <c r="B83" s="54">
        <v>2</v>
      </c>
      <c r="C83" s="49" t="s">
        <v>44</v>
      </c>
      <c r="D83" s="83" t="e">
        <f>SUM(#REF!*cxc_pm_loading)</f>
        <v>#REF!</v>
      </c>
      <c r="E83" s="44" t="e">
        <f>(SUMIF($H$12:$H$69,Table22463443234[[#This Row],[Milestone]],$G$12:$G$69)*hotel_cost)+(SUMIF($H$12:$H$69,Table22463443234[[#This Row],[Milestone]],$F$12:$F$69)*flight_cost)</f>
        <v>#REF!</v>
      </c>
      <c r="F83" s="55" t="e">
        <f>SUM(#REF!)</f>
        <v>#REF!</v>
      </c>
    </row>
    <row r="84" spans="1:8" ht="16" x14ac:dyDescent="0.2">
      <c r="B84" s="54">
        <v>3</v>
      </c>
      <c r="C84" s="49" t="s">
        <v>35</v>
      </c>
      <c r="D84" s="83" t="e">
        <f>SUM(#REF!*cxc_pm_loading)</f>
        <v>#REF!</v>
      </c>
      <c r="E84" s="44" t="e">
        <f>(SUMIF($H$12:$H$69,Table22463443234[[#This Row],[Milestone]],$G$12:$G$69)*hotel_cost)+(SUMIF($H$12:$H$69,Table22463443234[[#This Row],[Milestone]],$F$12:$F$69)*flight_cost)</f>
        <v>#REF!</v>
      </c>
      <c r="F84" s="55" t="e">
        <f>SUM(#REF!)</f>
        <v>#REF!</v>
      </c>
    </row>
    <row r="85" spans="1:8" ht="16" x14ac:dyDescent="0.2">
      <c r="B85" s="54">
        <v>4</v>
      </c>
      <c r="C85" s="49" t="s">
        <v>36</v>
      </c>
      <c r="D85" s="83" t="e">
        <f>SUM(#REF!*cxc_pm_loading)</f>
        <v>#REF!</v>
      </c>
      <c r="E85" s="44" t="e">
        <f>(SUMIF($H$12:$H$69,Table22463443234[[#This Row],[Milestone]],$G$12:$G$69)*hotel_cost)+(SUMIF($H$12:$H$69,Table22463443234[[#This Row],[Milestone]],$F$12:$F$69)*flight_cost)</f>
        <v>#REF!</v>
      </c>
      <c r="F85" s="55" t="e">
        <f>SUM(#REF!)</f>
        <v>#REF!</v>
      </c>
    </row>
    <row r="86" spans="1:8" ht="16" x14ac:dyDescent="0.2">
      <c r="B86" s="54">
        <v>5</v>
      </c>
      <c r="C86" s="49" t="s">
        <v>45</v>
      </c>
      <c r="D86" s="83" t="e">
        <f>SUM(#REF!*cxc_pm_loading)</f>
        <v>#REF!</v>
      </c>
      <c r="E86" s="44" t="e">
        <f>(SUMIF($H$12:$H$69,Table22463443234[[#This Row],[Milestone]],$G$12:$G$69)*hotel_cost)+(SUMIF($H$12:$H$69,Table22463443234[[#This Row],[Milestone]],$F$12:$F$69)*flight_cost)</f>
        <v>#REF!</v>
      </c>
      <c r="F86" s="55" t="e">
        <f>SUM(#REF!)</f>
        <v>#REF!</v>
      </c>
    </row>
    <row r="87" spans="1:8" ht="16" x14ac:dyDescent="0.2">
      <c r="B87" s="54">
        <v>6</v>
      </c>
      <c r="C87" s="49" t="s">
        <v>46</v>
      </c>
      <c r="D87" s="83" t="e">
        <f>SUM(#REF!*cxc_pm_loading)</f>
        <v>#REF!</v>
      </c>
      <c r="E87" s="44" t="e">
        <f>(SUMIF($H$12:$H$69,Table22463443234[[#This Row],[Milestone]],$G$12:$G$69)*hotel_cost)+(SUMIF($H$12:$H$69,Table22463443234[[#This Row],[Milestone]],$F$12:$F$69)*flight_cost)</f>
        <v>#REF!</v>
      </c>
      <c r="F87" s="55" t="e">
        <f>SUM(#REF!)</f>
        <v>#REF!</v>
      </c>
    </row>
    <row r="88" spans="1:8" ht="16" x14ac:dyDescent="0.2">
      <c r="B88" s="54">
        <v>7</v>
      </c>
      <c r="C88" s="49" t="s">
        <v>47</v>
      </c>
      <c r="D88" s="83" t="e">
        <f>SUM(#REF!*cxc_pm_loading)</f>
        <v>#REF!</v>
      </c>
      <c r="E88" s="44" t="e">
        <f>(SUMIF($H$12:$H$69,Table22463443234[[#This Row],[Milestone]],$G$12:$G$69)*hotel_cost)+(SUMIF($H$12:$H$69,Table22463443234[[#This Row],[Milestone]],$F$12:$F$69)*flight_cost)</f>
        <v>#REF!</v>
      </c>
      <c r="F88" s="55" t="e">
        <f>SUM(#REF!)</f>
        <v>#REF!</v>
      </c>
    </row>
    <row r="89" spans="1:8" ht="16" x14ac:dyDescent="0.2">
      <c r="B89" s="54">
        <v>8</v>
      </c>
      <c r="C89" s="49"/>
      <c r="D89" s="83" t="e">
        <f>SUM(#REF!*cxc_pm_loading)</f>
        <v>#REF!</v>
      </c>
      <c r="E89" s="44" t="e">
        <f>(SUMIF($H$12:$H$69,Table22463443234[[#This Row],[Milestone]],$G$12:$G$69)*hotel_cost)+(SUMIF($H$12:$H$69,Table22463443234[[#This Row],[Milestone]],$F$12:$F$69)*flight_cost)</f>
        <v>#REF!</v>
      </c>
      <c r="F89" s="55" t="e">
        <f>SUM(#REF!)</f>
        <v>#REF!</v>
      </c>
    </row>
    <row r="90" spans="1:8" ht="16" x14ac:dyDescent="0.2">
      <c r="B90" s="54">
        <v>9</v>
      </c>
      <c r="C90" s="49"/>
      <c r="D90" s="83" t="e">
        <f>SUM(#REF!*cxc_pm_loading)</f>
        <v>#REF!</v>
      </c>
      <c r="E90" s="44" t="e">
        <f>(SUMIF($H$12:$H$69,Table22463443234[[#This Row],[Milestone]],$G$12:$G$69)*hotel_cost)+(SUMIF($H$12:$H$69,Table22463443234[[#This Row],[Milestone]],$F$12:$F$69)*flight_cost)</f>
        <v>#REF!</v>
      </c>
      <c r="F90" s="55" t="e">
        <f>SUM(#REF!)</f>
        <v>#REF!</v>
      </c>
      <c r="G90" s="42"/>
      <c r="H90" s="42"/>
    </row>
    <row r="91" spans="1:8" ht="16" x14ac:dyDescent="0.2">
      <c r="B91" s="54">
        <v>10</v>
      </c>
      <c r="C91" s="49"/>
      <c r="D91" s="83" t="e">
        <f>SUM(#REF!*cxc_pm_loading)</f>
        <v>#REF!</v>
      </c>
      <c r="E91" s="44" t="e">
        <f>(SUMIF($H$12:$H$69,Table22463443234[[#This Row],[Milestone]],$G$12:$G$69)*hotel_cost)+(SUMIF($H$12:$H$69,Table22463443234[[#This Row],[Milestone]],$F$12:$F$69)*flight_cost)</f>
        <v>#REF!</v>
      </c>
      <c r="F91" s="55" t="e">
        <f>SUM(#REF!)</f>
        <v>#REF!</v>
      </c>
      <c r="G91" s="48"/>
      <c r="H91" s="63"/>
    </row>
    <row r="92" spans="1:8" ht="17" thickBot="1" x14ac:dyDescent="0.25">
      <c r="B92" s="56">
        <v>11</v>
      </c>
      <c r="C92" s="57"/>
      <c r="D92" s="84" t="e">
        <f>SUM(#REF!*cxc_pm_loading)</f>
        <v>#REF!</v>
      </c>
      <c r="E92" s="58" t="e">
        <f>(SUMIF($H$12:$H$69,Table22463443234[[#This Row],[Milestone]],$G$12:$G$69)*hotel_cost)+(SUMIF($H$12:$H$69,Table22463443234[[#This Row],[Milestone]],$F$12:$F$69)*flight_cost)</f>
        <v>#REF!</v>
      </c>
      <c r="F92" s="59" t="e">
        <f>SUM(#REF!)</f>
        <v>#REF!</v>
      </c>
    </row>
    <row r="93" spans="1:8" ht="22" thickBot="1" x14ac:dyDescent="0.3">
      <c r="B93" s="60"/>
      <c r="C93" s="60"/>
      <c r="D93" s="61" t="e">
        <f>SUBTOTAL(109,Table22463443234[CXC PM])</f>
        <v>#REF!</v>
      </c>
      <c r="E93" s="62" t="e">
        <f>SUBTOTAL(109,Table22463443234[T&amp;E])</f>
        <v>#REF!</v>
      </c>
      <c r="F93" s="78" t="e">
        <f>SUBTOTAL(109,Table22463443234[Total Price])</f>
        <v>#REF!</v>
      </c>
      <c r="G93" s="79" t="s">
        <v>31</v>
      </c>
      <c r="H93" s="45"/>
    </row>
    <row r="94" spans="1:8" x14ac:dyDescent="0.2">
      <c r="D94" s="72" t="s">
        <v>17</v>
      </c>
      <c r="E94" s="72" t="s">
        <v>30</v>
      </c>
    </row>
    <row r="95" spans="1:8" ht="16" x14ac:dyDescent="0.2">
      <c r="C95" s="42" t="s">
        <v>20</v>
      </c>
      <c r="D95" s="77" t="e">
        <f>Table22463443234[[#Totals],[CXC PM]]*cxc_rate</f>
        <v>#REF!</v>
      </c>
    </row>
    <row r="98" spans="10:10" x14ac:dyDescent="0.2">
      <c r="J98" s="43"/>
    </row>
  </sheetData>
  <mergeCells count="8">
    <mergeCell ref="K49:K54"/>
    <mergeCell ref="K58:K61"/>
    <mergeCell ref="B2:C2"/>
    <mergeCell ref="K16:K18"/>
    <mergeCell ref="K21:K25"/>
    <mergeCell ref="K28:K31"/>
    <mergeCell ref="K34:K37"/>
    <mergeCell ref="K41:K46"/>
  </mergeCells>
  <conditionalFormatting sqref="F93">
    <cfRule type="cellIs" dxfId="2" priority="1" operator="equal">
      <formula>$N$94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BE06-50F3-0A40-BF3B-7CAACDBC3BF2}">
  <dimension ref="A1:V102"/>
  <sheetViews>
    <sheetView tabSelected="1" topLeftCell="A50" zoomScale="133" zoomScaleNormal="80" workbookViewId="0">
      <selection activeCell="E75" sqref="E75"/>
    </sheetView>
  </sheetViews>
  <sheetFormatPr baseColWidth="10" defaultColWidth="11" defaultRowHeight="15" x14ac:dyDescent="0.2"/>
  <cols>
    <col min="1" max="1" width="8.6640625" style="4" customWidth="1"/>
    <col min="2" max="2" width="15.1640625" style="4" customWidth="1"/>
    <col min="3" max="3" width="67.5" style="4" bestFit="1" customWidth="1"/>
    <col min="4" max="5" width="15" style="4" customWidth="1"/>
    <col min="6" max="6" width="13.5" style="4" customWidth="1"/>
    <col min="7" max="7" width="13.1640625" style="4" customWidth="1"/>
    <col min="8" max="9" width="12.1640625" style="4" customWidth="1"/>
    <col min="10" max="10" width="12.5" style="4" bestFit="1" customWidth="1"/>
    <col min="11" max="11" width="14.83203125" style="4" bestFit="1" customWidth="1"/>
    <col min="12" max="17" width="15" style="4" customWidth="1"/>
    <col min="18" max="16384" width="11" style="4"/>
  </cols>
  <sheetData>
    <row r="1" spans="1:22" ht="16" thickBot="1" x14ac:dyDescent="0.25">
      <c r="L1" s="49"/>
    </row>
    <row r="2" spans="1:22" ht="16" x14ac:dyDescent="0.2">
      <c r="B2" s="103" t="s">
        <v>0</v>
      </c>
      <c r="C2" s="104"/>
      <c r="L2" s="49"/>
    </row>
    <row r="3" spans="1:22" ht="16" x14ac:dyDescent="0.2">
      <c r="B3" s="5" t="s">
        <v>1</v>
      </c>
      <c r="C3" s="6" t="s">
        <v>54</v>
      </c>
      <c r="L3" s="49"/>
    </row>
    <row r="4" spans="1:22" ht="16" x14ac:dyDescent="0.2">
      <c r="B4" s="5" t="s">
        <v>2</v>
      </c>
      <c r="C4" s="6" t="s">
        <v>55</v>
      </c>
      <c r="L4" s="49"/>
    </row>
    <row r="5" spans="1:22" ht="16" x14ac:dyDescent="0.2">
      <c r="B5" s="5" t="s">
        <v>3</v>
      </c>
      <c r="C5" s="7"/>
      <c r="L5" s="49"/>
    </row>
    <row r="6" spans="1:22" ht="17" thickBot="1" x14ac:dyDescent="0.25">
      <c r="B6" s="8" t="s">
        <v>4</v>
      </c>
      <c r="C6" s="7"/>
      <c r="L6" s="49"/>
    </row>
    <row r="7" spans="1:22" x14ac:dyDescent="0.2">
      <c r="L7" s="49"/>
    </row>
    <row r="8" spans="1:22" x14ac:dyDescent="0.2">
      <c r="L8" s="87"/>
      <c r="M8" s="86"/>
    </row>
    <row r="9" spans="1:22" ht="16" thickBot="1" x14ac:dyDescent="0.25">
      <c r="L9" s="87"/>
      <c r="M9" s="86"/>
    </row>
    <row r="10" spans="1:22" ht="27" thickBot="1" x14ac:dyDescent="0.35">
      <c r="A10" s="9" t="s">
        <v>5</v>
      </c>
      <c r="D10" s="91" t="s">
        <v>89</v>
      </c>
      <c r="E10" s="10" t="s">
        <v>90</v>
      </c>
      <c r="N10" s="87"/>
      <c r="O10" s="86"/>
      <c r="U10" s="11"/>
      <c r="V10" s="11"/>
    </row>
    <row r="11" spans="1:22" ht="35" thickBot="1" x14ac:dyDescent="0.25">
      <c r="C11" s="12" t="s">
        <v>6</v>
      </c>
      <c r="D11" s="95" t="s">
        <v>7</v>
      </c>
      <c r="E11" s="97" t="s">
        <v>7</v>
      </c>
      <c r="F11" s="13" t="s">
        <v>8</v>
      </c>
      <c r="G11" s="13" t="s">
        <v>9</v>
      </c>
      <c r="H11" s="14" t="s">
        <v>10</v>
      </c>
      <c r="I11" s="15" t="s">
        <v>23</v>
      </c>
      <c r="J11" s="15" t="s">
        <v>11</v>
      </c>
      <c r="K11" s="16" t="s">
        <v>24</v>
      </c>
      <c r="L11" s="17" t="s">
        <v>12</v>
      </c>
      <c r="N11" s="87"/>
      <c r="O11" s="86"/>
    </row>
    <row r="12" spans="1:22" ht="16" x14ac:dyDescent="0.2">
      <c r="C12" s="18"/>
      <c r="D12" s="93"/>
      <c r="E12" s="96"/>
      <c r="F12" s="20"/>
      <c r="G12" s="21"/>
      <c r="H12" s="22"/>
      <c r="I12" s="23"/>
      <c r="J12" s="24"/>
      <c r="K12" s="24"/>
      <c r="L12" s="25"/>
      <c r="N12" s="87"/>
      <c r="O12" s="86"/>
    </row>
    <row r="13" spans="1:22" ht="16" x14ac:dyDescent="0.2">
      <c r="C13" s="18"/>
      <c r="D13" s="93"/>
      <c r="E13" s="19"/>
      <c r="F13" s="26"/>
      <c r="G13" s="27"/>
      <c r="H13" s="22"/>
      <c r="I13" s="23"/>
      <c r="J13" s="24"/>
      <c r="K13" s="24"/>
      <c r="L13" s="25"/>
      <c r="M13" s="28"/>
      <c r="N13" s="88"/>
      <c r="O13" s="86"/>
    </row>
    <row r="14" spans="1:22" ht="16" x14ac:dyDescent="0.2">
      <c r="B14" s="11"/>
      <c r="C14" s="18"/>
      <c r="D14" s="93"/>
      <c r="E14" s="19"/>
      <c r="F14" s="29"/>
      <c r="G14" s="30"/>
      <c r="H14" s="22"/>
      <c r="I14" s="23"/>
      <c r="J14" s="24"/>
      <c r="K14" s="24"/>
      <c r="L14" s="25"/>
      <c r="M14" s="28"/>
      <c r="N14" s="89"/>
      <c r="O14" s="86"/>
    </row>
    <row r="15" spans="1:22" ht="16" x14ac:dyDescent="0.2">
      <c r="B15" s="11"/>
      <c r="C15" s="2" t="s">
        <v>25</v>
      </c>
      <c r="D15" s="93"/>
      <c r="E15" s="19"/>
      <c r="F15" s="29"/>
      <c r="G15" s="30"/>
      <c r="H15" s="22"/>
      <c r="I15" s="23"/>
      <c r="J15" s="24"/>
      <c r="K15" s="24"/>
      <c r="L15" s="25"/>
      <c r="M15" s="28"/>
      <c r="N15" s="89"/>
      <c r="O15" s="86"/>
    </row>
    <row r="16" spans="1:22" ht="16" x14ac:dyDescent="0.2">
      <c r="B16" s="11"/>
      <c r="C16" s="31" t="s">
        <v>26</v>
      </c>
      <c r="D16" s="93">
        <v>0.5</v>
      </c>
      <c r="E16" s="19">
        <v>0.5</v>
      </c>
      <c r="F16" s="29"/>
      <c r="G16" s="30"/>
      <c r="H16" s="22">
        <v>1</v>
      </c>
      <c r="I16" s="23">
        <f>SUM(D16:E16)</f>
        <v>1</v>
      </c>
      <c r="J16" s="24">
        <f>I16/8</f>
        <v>0.125</v>
      </c>
      <c r="K16" s="105">
        <f>SUM(J16:J18)</f>
        <v>0.125</v>
      </c>
      <c r="L16" s="25"/>
      <c r="M16" s="28"/>
      <c r="N16" s="89"/>
      <c r="O16" s="86"/>
    </row>
    <row r="17" spans="2:15" ht="16" x14ac:dyDescent="0.2">
      <c r="B17" s="11"/>
      <c r="C17" s="31" t="s">
        <v>27</v>
      </c>
      <c r="D17" s="93"/>
      <c r="E17" s="19"/>
      <c r="F17" s="29"/>
      <c r="G17" s="30"/>
      <c r="H17" s="22">
        <v>1</v>
      </c>
      <c r="I17" s="23">
        <f>SUM(D17:E17)</f>
        <v>0</v>
      </c>
      <c r="J17" s="24">
        <f t="shared" ref="J17:J18" si="0">I17/8</f>
        <v>0</v>
      </c>
      <c r="K17" s="106"/>
      <c r="L17" s="25"/>
      <c r="M17" s="28"/>
      <c r="N17" s="89"/>
      <c r="O17" s="86"/>
    </row>
    <row r="18" spans="2:15" ht="16" x14ac:dyDescent="0.2">
      <c r="B18" s="11"/>
      <c r="C18" s="31" t="s">
        <v>28</v>
      </c>
      <c r="D18" s="93"/>
      <c r="E18" s="19"/>
      <c r="F18" s="29"/>
      <c r="G18" s="30"/>
      <c r="H18" s="22">
        <v>1</v>
      </c>
      <c r="I18" s="23">
        <f>SUM(D18:E18)</f>
        <v>0</v>
      </c>
      <c r="J18" s="24">
        <f t="shared" si="0"/>
        <v>0</v>
      </c>
      <c r="K18" s="107"/>
      <c r="L18" s="25"/>
      <c r="M18" s="28"/>
      <c r="N18" s="89"/>
      <c r="O18" s="86"/>
    </row>
    <row r="19" spans="2:15" ht="16" x14ac:dyDescent="0.2">
      <c r="B19" s="11"/>
      <c r="C19" s="32"/>
      <c r="D19" s="93"/>
      <c r="E19" s="19"/>
      <c r="F19" s="29"/>
      <c r="G19" s="30"/>
      <c r="H19" s="22"/>
      <c r="I19" s="23"/>
      <c r="J19" s="24"/>
      <c r="K19" s="24"/>
      <c r="L19" s="25"/>
      <c r="M19" s="28"/>
      <c r="N19" s="89"/>
      <c r="O19" s="86"/>
    </row>
    <row r="20" spans="2:15" ht="16" x14ac:dyDescent="0.2">
      <c r="B20" s="11"/>
      <c r="C20" s="2" t="s">
        <v>32</v>
      </c>
      <c r="D20" s="93"/>
      <c r="E20" s="19"/>
      <c r="F20" s="29"/>
      <c r="G20" s="30"/>
      <c r="H20" s="22"/>
      <c r="I20" s="23"/>
      <c r="J20" s="24"/>
      <c r="K20" s="24"/>
      <c r="L20" s="25"/>
      <c r="M20" s="28"/>
      <c r="N20" s="89"/>
      <c r="O20" s="86"/>
    </row>
    <row r="21" spans="2:15" ht="16" x14ac:dyDescent="0.2">
      <c r="B21" s="11"/>
      <c r="C21" s="3" t="s">
        <v>22</v>
      </c>
      <c r="D21" s="93"/>
      <c r="E21" s="19"/>
      <c r="F21" s="29"/>
      <c r="G21" s="30"/>
      <c r="H21" s="22">
        <v>2</v>
      </c>
      <c r="I21" s="23">
        <f>SUM(D21:E21)</f>
        <v>0</v>
      </c>
      <c r="J21" s="24">
        <f t="shared" ref="J21" si="1">I21/8</f>
        <v>0</v>
      </c>
      <c r="K21" s="105">
        <f>SUM(J21:J25)</f>
        <v>0.375</v>
      </c>
      <c r="L21" s="25"/>
      <c r="M21" s="28"/>
      <c r="N21" s="89"/>
      <c r="O21" s="86"/>
    </row>
    <row r="22" spans="2:15" ht="16" x14ac:dyDescent="0.2">
      <c r="B22" s="11"/>
      <c r="C22" s="3" t="s">
        <v>34</v>
      </c>
      <c r="D22" s="93"/>
      <c r="E22" s="19"/>
      <c r="F22" s="29"/>
      <c r="G22" s="30"/>
      <c r="H22" s="22">
        <v>2</v>
      </c>
      <c r="I22" s="23">
        <f>SUM(D22:E22)</f>
        <v>0</v>
      </c>
      <c r="J22" s="24">
        <f t="shared" ref="J22:J25" si="2">I22/8</f>
        <v>0</v>
      </c>
      <c r="K22" s="106"/>
      <c r="L22" s="25"/>
      <c r="M22" s="28"/>
      <c r="N22" s="88"/>
      <c r="O22" s="86"/>
    </row>
    <row r="23" spans="2:15" ht="16" x14ac:dyDescent="0.2">
      <c r="B23" s="11"/>
      <c r="C23" s="3" t="s">
        <v>33</v>
      </c>
      <c r="D23" s="93">
        <v>1</v>
      </c>
      <c r="E23" s="19">
        <v>1</v>
      </c>
      <c r="F23" s="29"/>
      <c r="G23" s="30"/>
      <c r="H23" s="22">
        <v>2</v>
      </c>
      <c r="I23" s="23">
        <f>SUM(D23:E23)</f>
        <v>2</v>
      </c>
      <c r="J23" s="24">
        <f t="shared" si="2"/>
        <v>0.25</v>
      </c>
      <c r="K23" s="106"/>
      <c r="L23" s="25"/>
      <c r="M23" s="28"/>
      <c r="N23" s="89"/>
      <c r="O23" s="86"/>
    </row>
    <row r="24" spans="2:15" ht="16" x14ac:dyDescent="0.2">
      <c r="B24" s="11"/>
      <c r="C24" s="3" t="s">
        <v>21</v>
      </c>
      <c r="D24" s="93">
        <v>0.5</v>
      </c>
      <c r="E24" s="19">
        <v>0.5</v>
      </c>
      <c r="F24" s="29"/>
      <c r="G24" s="30"/>
      <c r="H24" s="22">
        <v>2</v>
      </c>
      <c r="I24" s="23">
        <f>SUM(D24:E24)</f>
        <v>1</v>
      </c>
      <c r="J24" s="24">
        <f t="shared" si="2"/>
        <v>0.125</v>
      </c>
      <c r="K24" s="106"/>
      <c r="L24" s="25"/>
      <c r="M24" s="28"/>
      <c r="N24" s="89"/>
      <c r="O24" s="86"/>
    </row>
    <row r="25" spans="2:15" ht="16" x14ac:dyDescent="0.2">
      <c r="B25" s="11"/>
      <c r="C25" s="3"/>
      <c r="D25" s="93"/>
      <c r="E25" s="19"/>
      <c r="F25" s="29"/>
      <c r="G25" s="30"/>
      <c r="H25" s="22">
        <v>0</v>
      </c>
      <c r="I25" s="23">
        <f>SUM(D25:E25)</f>
        <v>0</v>
      </c>
      <c r="J25" s="24">
        <f t="shared" si="2"/>
        <v>0</v>
      </c>
      <c r="K25" s="106"/>
      <c r="L25" s="25"/>
      <c r="M25" s="28"/>
      <c r="N25" s="89"/>
      <c r="O25" s="86"/>
    </row>
    <row r="26" spans="2:15" ht="16" x14ac:dyDescent="0.2">
      <c r="B26" s="11"/>
      <c r="C26" s="1"/>
      <c r="D26" s="93"/>
      <c r="E26" s="19"/>
      <c r="F26" s="29"/>
      <c r="G26" s="30"/>
      <c r="H26" s="22"/>
      <c r="I26" s="23"/>
      <c r="J26" s="24"/>
      <c r="K26" s="47"/>
      <c r="L26" s="25"/>
      <c r="M26" s="28"/>
      <c r="N26" s="89"/>
      <c r="O26" s="86"/>
    </row>
    <row r="27" spans="2:15" ht="16" x14ac:dyDescent="0.2">
      <c r="B27" s="11"/>
      <c r="C27" s="2" t="s">
        <v>35</v>
      </c>
      <c r="D27" s="93"/>
      <c r="E27" s="19"/>
      <c r="F27" s="29"/>
      <c r="G27" s="30"/>
      <c r="H27" s="22"/>
      <c r="I27" s="23"/>
      <c r="J27" s="24"/>
      <c r="K27" s="24"/>
      <c r="L27" s="25"/>
      <c r="M27" s="28"/>
      <c r="N27" s="88"/>
      <c r="O27" s="86"/>
    </row>
    <row r="28" spans="2:15" ht="16" x14ac:dyDescent="0.2">
      <c r="B28" s="11"/>
      <c r="C28" s="3" t="s">
        <v>22</v>
      </c>
      <c r="D28" s="93"/>
      <c r="E28" s="19"/>
      <c r="F28" s="29"/>
      <c r="G28" s="30"/>
      <c r="H28" s="22">
        <v>3</v>
      </c>
      <c r="I28" s="23">
        <f>SUM(D28:E28)</f>
        <v>0</v>
      </c>
      <c r="J28" s="24">
        <f t="shared" ref="J28" si="3">I28/8</f>
        <v>0</v>
      </c>
      <c r="K28" s="105">
        <f>SUM(J28:J31)</f>
        <v>0.375</v>
      </c>
      <c r="L28" s="25"/>
      <c r="M28" s="28"/>
      <c r="N28" s="89"/>
      <c r="O28" s="86"/>
    </row>
    <row r="29" spans="2:15" ht="16" x14ac:dyDescent="0.2">
      <c r="B29" s="11"/>
      <c r="C29" s="3" t="s">
        <v>56</v>
      </c>
      <c r="D29" s="93"/>
      <c r="E29" s="19"/>
      <c r="F29" s="29"/>
      <c r="G29" s="30"/>
      <c r="H29" s="22">
        <v>3</v>
      </c>
      <c r="I29" s="23">
        <f>SUM(D29:E29)</f>
        <v>0</v>
      </c>
      <c r="J29" s="24">
        <f t="shared" ref="J29:J31" si="4">I29/8</f>
        <v>0</v>
      </c>
      <c r="K29" s="106"/>
      <c r="L29" s="25"/>
      <c r="M29" s="28"/>
      <c r="N29" s="89"/>
      <c r="O29" s="86"/>
    </row>
    <row r="30" spans="2:15" ht="16" x14ac:dyDescent="0.2">
      <c r="B30" s="11"/>
      <c r="C30" s="3" t="s">
        <v>29</v>
      </c>
      <c r="D30" s="93">
        <v>1</v>
      </c>
      <c r="E30" s="19">
        <v>1</v>
      </c>
      <c r="F30" s="29"/>
      <c r="G30" s="30"/>
      <c r="H30" s="22">
        <v>3</v>
      </c>
      <c r="I30" s="23">
        <f>SUM(D30:E30)</f>
        <v>2</v>
      </c>
      <c r="J30" s="24">
        <f t="shared" si="4"/>
        <v>0.25</v>
      </c>
      <c r="K30" s="106"/>
      <c r="L30" s="25"/>
      <c r="M30" s="28"/>
      <c r="N30" s="88"/>
      <c r="O30" s="86"/>
    </row>
    <row r="31" spans="2:15" ht="16" x14ac:dyDescent="0.2">
      <c r="B31" s="11"/>
      <c r="C31" s="3" t="s">
        <v>21</v>
      </c>
      <c r="D31" s="93">
        <v>0.5</v>
      </c>
      <c r="E31" s="19">
        <v>0.5</v>
      </c>
      <c r="F31" s="29"/>
      <c r="G31" s="30"/>
      <c r="H31" s="22">
        <v>3</v>
      </c>
      <c r="I31" s="23">
        <f>SUM(D31:E31)</f>
        <v>1</v>
      </c>
      <c r="J31" s="24">
        <f t="shared" si="4"/>
        <v>0.125</v>
      </c>
      <c r="K31" s="106"/>
      <c r="L31" s="25"/>
      <c r="M31" s="28"/>
      <c r="N31" s="90"/>
      <c r="O31" s="86"/>
    </row>
    <row r="32" spans="2:15" ht="16" x14ac:dyDescent="0.2">
      <c r="B32" s="11"/>
      <c r="C32" s="1"/>
      <c r="D32" s="93"/>
      <c r="E32" s="19"/>
      <c r="F32" s="29"/>
      <c r="G32" s="30"/>
      <c r="H32" s="22"/>
      <c r="I32" s="23"/>
      <c r="J32" s="24"/>
      <c r="K32" s="24"/>
      <c r="L32" s="25"/>
      <c r="M32" s="28"/>
      <c r="N32" s="90"/>
      <c r="O32" s="86"/>
    </row>
    <row r="33" spans="2:15" ht="16" x14ac:dyDescent="0.2">
      <c r="B33" s="11"/>
      <c r="C33" s="2" t="s">
        <v>36</v>
      </c>
      <c r="D33" s="93"/>
      <c r="E33" s="19"/>
      <c r="F33" s="29"/>
      <c r="G33" s="30"/>
      <c r="H33" s="22"/>
      <c r="I33" s="23"/>
      <c r="J33" s="24"/>
      <c r="K33" s="24"/>
      <c r="L33" s="25"/>
      <c r="M33" s="28"/>
      <c r="N33" s="88"/>
      <c r="O33" s="86"/>
    </row>
    <row r="34" spans="2:15" ht="16" x14ac:dyDescent="0.2">
      <c r="B34" s="11"/>
      <c r="C34" s="3" t="s">
        <v>22</v>
      </c>
      <c r="D34" s="93"/>
      <c r="E34" s="19"/>
      <c r="F34" s="29"/>
      <c r="G34" s="30"/>
      <c r="H34" s="22">
        <v>4</v>
      </c>
      <c r="I34" s="23">
        <f>SUM(D34:E34)</f>
        <v>0</v>
      </c>
      <c r="J34" s="24">
        <f t="shared" ref="J34:J35" si="5">I34/8</f>
        <v>0</v>
      </c>
      <c r="K34" s="105">
        <f>SUM(J34:J37)</f>
        <v>0.25</v>
      </c>
      <c r="L34" s="25"/>
      <c r="M34" s="28"/>
      <c r="N34" s="90"/>
      <c r="O34" s="86"/>
    </row>
    <row r="35" spans="2:15" ht="16" x14ac:dyDescent="0.2">
      <c r="B35" s="11"/>
      <c r="C35" s="3" t="s">
        <v>40</v>
      </c>
      <c r="D35" s="93"/>
      <c r="E35" s="19"/>
      <c r="F35" s="29"/>
      <c r="G35" s="30"/>
      <c r="H35" s="22">
        <v>4</v>
      </c>
      <c r="I35" s="23">
        <f>SUM(D35:E35)</f>
        <v>0</v>
      </c>
      <c r="J35" s="24">
        <f t="shared" si="5"/>
        <v>0</v>
      </c>
      <c r="K35" s="106"/>
      <c r="L35" s="25"/>
      <c r="M35" s="28"/>
      <c r="N35" s="88"/>
      <c r="O35" s="86"/>
    </row>
    <row r="36" spans="2:15" ht="16" x14ac:dyDescent="0.2">
      <c r="B36" s="11"/>
      <c r="C36" s="3" t="s">
        <v>29</v>
      </c>
      <c r="D36" s="93">
        <v>1</v>
      </c>
      <c r="E36" s="19">
        <v>1</v>
      </c>
      <c r="F36" s="29"/>
      <c r="G36" s="30"/>
      <c r="H36" s="22">
        <v>4</v>
      </c>
      <c r="I36" s="23">
        <f>SUM(D36:E36)</f>
        <v>2</v>
      </c>
      <c r="J36" s="24">
        <f t="shared" ref="J36:J37" si="6">I36/8</f>
        <v>0.25</v>
      </c>
      <c r="K36" s="106"/>
      <c r="L36" s="25"/>
      <c r="M36" s="28"/>
      <c r="N36" s="90"/>
      <c r="O36" s="86"/>
    </row>
    <row r="37" spans="2:15" ht="16" x14ac:dyDescent="0.2">
      <c r="B37" s="11"/>
      <c r="C37" s="3" t="s">
        <v>21</v>
      </c>
      <c r="D37" s="93"/>
      <c r="E37" s="19"/>
      <c r="F37" s="29"/>
      <c r="G37" s="30"/>
      <c r="H37" s="22">
        <v>4</v>
      </c>
      <c r="I37" s="23">
        <f>SUM(D37:E37)</f>
        <v>0</v>
      </c>
      <c r="J37" s="24">
        <f t="shared" si="6"/>
        <v>0</v>
      </c>
      <c r="K37" s="107"/>
      <c r="L37" s="25"/>
      <c r="M37" s="28"/>
      <c r="N37" s="90"/>
      <c r="O37" s="86"/>
    </row>
    <row r="38" spans="2:15" ht="17" customHeight="1" x14ac:dyDescent="0.2">
      <c r="B38" s="11"/>
      <c r="C38" s="1" t="s">
        <v>60</v>
      </c>
      <c r="D38" s="93"/>
      <c r="E38" s="19"/>
      <c r="F38" s="29"/>
      <c r="G38" s="30"/>
      <c r="H38" s="22">
        <v>4</v>
      </c>
      <c r="I38" s="23"/>
      <c r="J38" s="24"/>
      <c r="K38" s="24"/>
      <c r="L38" s="25"/>
      <c r="M38" s="28"/>
      <c r="N38" s="90"/>
      <c r="O38" s="86"/>
    </row>
    <row r="39" spans="2:15" ht="17" customHeight="1" x14ac:dyDescent="0.2">
      <c r="B39" s="11"/>
      <c r="C39" s="1"/>
      <c r="D39" s="93"/>
      <c r="E39" s="19"/>
      <c r="F39" s="29"/>
      <c r="G39" s="30"/>
      <c r="H39" s="22"/>
      <c r="I39" s="23"/>
      <c r="J39" s="24"/>
      <c r="K39" s="24"/>
      <c r="L39" s="25"/>
      <c r="M39" s="28"/>
      <c r="N39" s="88"/>
      <c r="O39" s="86"/>
    </row>
    <row r="40" spans="2:15" ht="16" x14ac:dyDescent="0.2">
      <c r="B40" s="11"/>
      <c r="C40" s="2" t="s">
        <v>63</v>
      </c>
      <c r="D40" s="93"/>
      <c r="E40" s="19"/>
      <c r="F40" s="29"/>
      <c r="G40" s="30"/>
      <c r="H40" s="22"/>
      <c r="I40" s="23"/>
      <c r="J40" s="24"/>
      <c r="K40" s="24"/>
      <c r="L40" s="25"/>
      <c r="M40" s="28"/>
      <c r="N40" s="90"/>
      <c r="O40" s="86"/>
    </row>
    <row r="41" spans="2:15" ht="16" x14ac:dyDescent="0.2">
      <c r="B41" s="11"/>
      <c r="C41" s="46" t="s">
        <v>22</v>
      </c>
      <c r="D41" s="93"/>
      <c r="E41" s="19"/>
      <c r="F41" s="29"/>
      <c r="G41" s="30"/>
      <c r="H41" s="22">
        <v>5</v>
      </c>
      <c r="I41" s="23">
        <f>SUM(D41:E41)</f>
        <v>0</v>
      </c>
      <c r="J41" s="24">
        <f t="shared" ref="J41" si="7">I41/8</f>
        <v>0</v>
      </c>
      <c r="K41" s="105">
        <f>SUM(J41:J48)</f>
        <v>0</v>
      </c>
      <c r="L41" s="25"/>
      <c r="M41" s="28"/>
      <c r="N41" s="90"/>
      <c r="O41" s="86"/>
    </row>
    <row r="42" spans="2:15" ht="16" x14ac:dyDescent="0.2">
      <c r="B42" s="11"/>
      <c r="C42" s="46" t="s">
        <v>41</v>
      </c>
      <c r="D42" s="93"/>
      <c r="E42" s="19"/>
      <c r="F42" s="29"/>
      <c r="G42" s="30"/>
      <c r="H42" s="22">
        <v>5</v>
      </c>
      <c r="I42" s="23">
        <f>SUM(D42:E42)</f>
        <v>0</v>
      </c>
      <c r="J42" s="24">
        <f t="shared" ref="J42" si="8">I42/8</f>
        <v>0</v>
      </c>
      <c r="K42" s="106"/>
      <c r="L42" s="25"/>
      <c r="M42" s="28"/>
      <c r="N42" s="90"/>
      <c r="O42" s="86"/>
    </row>
    <row r="43" spans="2:15" ht="16" x14ac:dyDescent="0.2">
      <c r="B43" s="11"/>
      <c r="C43" s="46" t="s">
        <v>42</v>
      </c>
      <c r="D43" s="93"/>
      <c r="E43" s="19"/>
      <c r="F43" s="29"/>
      <c r="G43" s="30"/>
      <c r="H43" s="22">
        <v>5</v>
      </c>
      <c r="I43" s="23">
        <f>SUM(D43:E43)</f>
        <v>0</v>
      </c>
      <c r="J43" s="24">
        <f>I43/8</f>
        <v>0</v>
      </c>
      <c r="K43" s="106"/>
      <c r="L43" s="25"/>
      <c r="M43" s="28"/>
      <c r="N43" s="90"/>
      <c r="O43" s="86"/>
    </row>
    <row r="44" spans="2:15" ht="16" x14ac:dyDescent="0.2">
      <c r="B44" s="11"/>
      <c r="C44" s="46" t="s">
        <v>57</v>
      </c>
      <c r="D44" s="93"/>
      <c r="E44" s="19"/>
      <c r="F44" s="29"/>
      <c r="G44" s="30"/>
      <c r="H44" s="22">
        <v>5</v>
      </c>
      <c r="I44" s="23"/>
      <c r="J44" s="24"/>
      <c r="K44" s="106"/>
      <c r="L44" s="25"/>
      <c r="M44" s="28"/>
      <c r="N44" s="90"/>
      <c r="O44" s="86"/>
    </row>
    <row r="45" spans="2:15" ht="16" x14ac:dyDescent="0.2">
      <c r="B45" s="11"/>
      <c r="C45" s="46" t="s">
        <v>58</v>
      </c>
      <c r="D45" s="93"/>
      <c r="E45" s="19"/>
      <c r="F45" s="29"/>
      <c r="G45" s="30"/>
      <c r="H45" s="22">
        <v>5</v>
      </c>
      <c r="I45" s="23"/>
      <c r="J45" s="24"/>
      <c r="K45" s="106"/>
      <c r="L45" s="25"/>
      <c r="M45" s="28"/>
      <c r="N45" s="90"/>
      <c r="O45" s="86"/>
    </row>
    <row r="46" spans="2:15" ht="16" x14ac:dyDescent="0.2">
      <c r="B46" s="11"/>
      <c r="C46" s="46" t="s">
        <v>71</v>
      </c>
      <c r="D46" s="93"/>
      <c r="E46" s="19"/>
      <c r="F46" s="29"/>
      <c r="G46" s="30"/>
      <c r="H46" s="22">
        <v>5</v>
      </c>
      <c r="I46" s="23"/>
      <c r="J46" s="24"/>
      <c r="K46" s="106"/>
      <c r="L46" s="25"/>
      <c r="M46" s="28"/>
      <c r="N46" s="90"/>
      <c r="O46" s="86"/>
    </row>
    <row r="47" spans="2:15" ht="16" x14ac:dyDescent="0.2">
      <c r="B47" s="11"/>
      <c r="C47" s="46" t="s">
        <v>59</v>
      </c>
      <c r="D47" s="93"/>
      <c r="E47" s="19"/>
      <c r="F47" s="29"/>
      <c r="G47" s="30"/>
      <c r="H47" s="22">
        <v>5</v>
      </c>
      <c r="I47" s="23"/>
      <c r="J47" s="24"/>
      <c r="K47" s="106"/>
      <c r="L47" s="25"/>
      <c r="M47" s="28"/>
      <c r="N47" s="90"/>
      <c r="O47" s="86"/>
    </row>
    <row r="48" spans="2:15" ht="16" x14ac:dyDescent="0.2">
      <c r="B48" s="11"/>
      <c r="C48" s="3" t="s">
        <v>43</v>
      </c>
      <c r="D48" s="93"/>
      <c r="E48" s="19"/>
      <c r="F48" s="29"/>
      <c r="G48" s="30"/>
      <c r="H48" s="22">
        <v>5</v>
      </c>
      <c r="I48" s="23">
        <f>SUM(D48:E48)</f>
        <v>0</v>
      </c>
      <c r="J48" s="24">
        <f t="shared" ref="J48" si="9">I48/8</f>
        <v>0</v>
      </c>
      <c r="K48" s="107"/>
      <c r="L48" s="25"/>
      <c r="M48" s="28"/>
      <c r="N48" s="88"/>
      <c r="O48" s="86"/>
    </row>
    <row r="49" spans="2:15" ht="16" x14ac:dyDescent="0.2">
      <c r="B49" s="11"/>
      <c r="C49" s="18"/>
      <c r="D49" s="93"/>
      <c r="E49" s="19"/>
      <c r="F49" s="29"/>
      <c r="G49" s="30"/>
      <c r="H49" s="22"/>
      <c r="I49" s="23"/>
      <c r="J49" s="24"/>
      <c r="K49" s="24"/>
      <c r="L49" s="25"/>
      <c r="M49" s="28"/>
      <c r="N49" s="90"/>
      <c r="O49" s="86"/>
    </row>
    <row r="50" spans="2:15" ht="16" x14ac:dyDescent="0.2">
      <c r="B50" s="11"/>
      <c r="C50" s="2" t="s">
        <v>39</v>
      </c>
      <c r="D50" s="93"/>
      <c r="E50" s="19"/>
      <c r="F50" s="29"/>
      <c r="G50" s="30"/>
      <c r="H50" s="22"/>
      <c r="I50" s="23"/>
      <c r="J50" s="24"/>
      <c r="K50" s="33"/>
      <c r="L50" s="25"/>
      <c r="M50" s="28"/>
      <c r="N50" s="90"/>
      <c r="O50" s="86"/>
    </row>
    <row r="51" spans="2:15" ht="16" x14ac:dyDescent="0.2">
      <c r="B51" s="11"/>
      <c r="C51" s="46" t="s">
        <v>61</v>
      </c>
      <c r="D51" s="93">
        <v>1</v>
      </c>
      <c r="E51" s="19">
        <v>1</v>
      </c>
      <c r="F51" s="29"/>
      <c r="G51" s="30"/>
      <c r="H51" s="22">
        <v>6</v>
      </c>
      <c r="I51" s="23">
        <f t="shared" ref="I51:I56" si="10">SUM(D51:E51)</f>
        <v>2</v>
      </c>
      <c r="J51" s="24">
        <f t="shared" ref="J51:J58" si="11">I51/8</f>
        <v>0.25</v>
      </c>
      <c r="K51" s="100">
        <f>SUM(J51:J58)</f>
        <v>0.5</v>
      </c>
      <c r="L51" s="25"/>
      <c r="M51" s="28"/>
      <c r="N51" s="88"/>
      <c r="O51" s="86"/>
    </row>
    <row r="52" spans="2:15" ht="16" x14ac:dyDescent="0.2">
      <c r="B52" s="11"/>
      <c r="C52" s="46" t="s">
        <v>65</v>
      </c>
      <c r="D52" s="93"/>
      <c r="E52" s="19"/>
      <c r="F52" s="29"/>
      <c r="G52" s="30"/>
      <c r="H52" s="22">
        <v>6</v>
      </c>
      <c r="I52" s="23">
        <f t="shared" si="10"/>
        <v>0</v>
      </c>
      <c r="J52" s="24">
        <f t="shared" si="11"/>
        <v>0</v>
      </c>
      <c r="K52" s="101"/>
      <c r="L52" s="25"/>
      <c r="M52" s="28"/>
      <c r="N52" s="89"/>
      <c r="O52" s="86"/>
    </row>
    <row r="53" spans="2:15" ht="16" x14ac:dyDescent="0.2">
      <c r="B53" s="11"/>
      <c r="C53" s="46" t="s">
        <v>64</v>
      </c>
      <c r="D53" s="93"/>
      <c r="E53" s="19"/>
      <c r="F53" s="29"/>
      <c r="G53" s="30"/>
      <c r="H53" s="22">
        <v>6</v>
      </c>
      <c r="I53" s="23">
        <f t="shared" si="10"/>
        <v>0</v>
      </c>
      <c r="J53" s="24">
        <f t="shared" si="11"/>
        <v>0</v>
      </c>
      <c r="K53" s="101"/>
      <c r="L53" s="25"/>
      <c r="M53" s="28"/>
      <c r="N53" s="88"/>
      <c r="O53" s="86"/>
    </row>
    <row r="54" spans="2:15" ht="16" x14ac:dyDescent="0.2">
      <c r="B54" s="11"/>
      <c r="C54" s="3" t="s">
        <v>77</v>
      </c>
      <c r="D54" s="93"/>
      <c r="E54" s="19"/>
      <c r="F54" s="29"/>
      <c r="G54" s="30"/>
      <c r="H54" s="22">
        <v>6</v>
      </c>
      <c r="I54" s="23">
        <f t="shared" si="10"/>
        <v>0</v>
      </c>
      <c r="J54" s="24">
        <f t="shared" si="11"/>
        <v>0</v>
      </c>
      <c r="K54" s="101"/>
      <c r="L54" s="25"/>
      <c r="M54" s="28"/>
      <c r="N54" s="88"/>
      <c r="O54" s="86"/>
    </row>
    <row r="55" spans="2:15" ht="16" x14ac:dyDescent="0.2">
      <c r="B55" s="11"/>
      <c r="C55" s="1" t="s">
        <v>78</v>
      </c>
      <c r="D55" s="93"/>
      <c r="E55" s="19"/>
      <c r="F55" s="29"/>
      <c r="G55" s="30"/>
      <c r="H55" s="22">
        <v>6</v>
      </c>
      <c r="I55" s="23">
        <f>SUM(D55:E55)</f>
        <v>0</v>
      </c>
      <c r="J55" s="24">
        <f t="shared" si="11"/>
        <v>0</v>
      </c>
      <c r="K55" s="101"/>
      <c r="L55" s="25"/>
      <c r="M55" s="28"/>
      <c r="N55" s="88"/>
      <c r="O55" s="86"/>
    </row>
    <row r="56" spans="2:15" ht="16" x14ac:dyDescent="0.2">
      <c r="B56" s="11"/>
      <c r="C56" s="1" t="s">
        <v>79</v>
      </c>
      <c r="D56" s="93"/>
      <c r="E56" s="19"/>
      <c r="F56" s="29"/>
      <c r="G56" s="30"/>
      <c r="H56" s="22">
        <v>6</v>
      </c>
      <c r="I56" s="23">
        <f t="shared" si="10"/>
        <v>0</v>
      </c>
      <c r="J56" s="24">
        <f t="shared" si="11"/>
        <v>0</v>
      </c>
      <c r="K56" s="101"/>
      <c r="L56" s="25"/>
      <c r="M56" s="28"/>
      <c r="N56" s="88"/>
      <c r="O56" s="86"/>
    </row>
    <row r="57" spans="2:15" ht="16" x14ac:dyDescent="0.2">
      <c r="B57" s="11"/>
      <c r="C57" s="1" t="s">
        <v>86</v>
      </c>
      <c r="D57" s="93"/>
      <c r="E57" s="19"/>
      <c r="F57" s="29"/>
      <c r="G57" s="30"/>
      <c r="H57" s="22">
        <v>6</v>
      </c>
      <c r="I57" s="23"/>
      <c r="J57" s="24"/>
      <c r="K57" s="101"/>
      <c r="L57" s="25"/>
      <c r="M57" s="28"/>
      <c r="N57" s="88"/>
      <c r="O57" s="86"/>
    </row>
    <row r="58" spans="2:15" ht="16" x14ac:dyDescent="0.2">
      <c r="B58" s="11"/>
      <c r="C58" s="1" t="s">
        <v>62</v>
      </c>
      <c r="D58" s="93">
        <v>1</v>
      </c>
      <c r="E58" s="19">
        <v>1</v>
      </c>
      <c r="F58" s="29"/>
      <c r="G58" s="30"/>
      <c r="H58" s="22">
        <v>6</v>
      </c>
      <c r="I58" s="23">
        <f>SUM(D58:E58)</f>
        <v>2</v>
      </c>
      <c r="J58" s="24">
        <f t="shared" si="11"/>
        <v>0.25</v>
      </c>
      <c r="K58" s="102"/>
      <c r="L58" s="25"/>
      <c r="M58" s="28"/>
      <c r="N58" s="88"/>
      <c r="O58" s="86"/>
    </row>
    <row r="59" spans="2:15" ht="16" x14ac:dyDescent="0.2">
      <c r="B59" s="11"/>
      <c r="C59" s="1"/>
      <c r="D59" s="93"/>
      <c r="E59" s="19"/>
      <c r="F59" s="29"/>
      <c r="G59" s="30"/>
      <c r="H59" s="22"/>
      <c r="I59" s="23"/>
      <c r="J59" s="24"/>
      <c r="K59" s="24"/>
      <c r="L59" s="25"/>
      <c r="M59" s="28"/>
      <c r="N59" s="88"/>
      <c r="O59" s="86"/>
    </row>
    <row r="60" spans="2:15" ht="16" x14ac:dyDescent="0.2">
      <c r="B60" s="11"/>
      <c r="C60" s="1"/>
      <c r="D60" s="93"/>
      <c r="E60" s="19"/>
      <c r="F60" s="29"/>
      <c r="G60" s="30"/>
      <c r="H60" s="22"/>
      <c r="I60" s="23"/>
      <c r="J60" s="24"/>
      <c r="K60" s="24"/>
      <c r="L60" s="25"/>
      <c r="M60" s="28"/>
      <c r="N60" s="88"/>
      <c r="O60" s="86"/>
    </row>
    <row r="61" spans="2:15" ht="16" x14ac:dyDescent="0.2">
      <c r="B61" s="11"/>
      <c r="C61" s="2" t="s">
        <v>37</v>
      </c>
      <c r="D61" s="93"/>
      <c r="E61" s="19"/>
      <c r="F61" s="29"/>
      <c r="G61" s="30"/>
      <c r="H61" s="22"/>
      <c r="I61" s="23"/>
      <c r="J61" s="24"/>
      <c r="K61" s="24"/>
      <c r="L61" s="25"/>
      <c r="M61" s="28"/>
      <c r="N61" s="88"/>
      <c r="O61" s="86"/>
    </row>
    <row r="62" spans="2:15" ht="16" x14ac:dyDescent="0.2">
      <c r="B62" s="11"/>
      <c r="C62" s="46" t="s">
        <v>49</v>
      </c>
      <c r="D62" s="93"/>
      <c r="E62" s="19"/>
      <c r="F62" s="29"/>
      <c r="G62" s="30"/>
      <c r="H62" s="22">
        <v>7</v>
      </c>
      <c r="I62" s="23">
        <f>SUM(D62:E62)</f>
        <v>0</v>
      </c>
      <c r="J62" s="24">
        <f t="shared" ref="J62:J65" si="12">I62/8</f>
        <v>0</v>
      </c>
      <c r="K62" s="100">
        <f>SUM(J62:J65)</f>
        <v>0.25</v>
      </c>
      <c r="L62" s="25"/>
      <c r="M62" s="28"/>
      <c r="N62" s="88"/>
      <c r="O62" s="86"/>
    </row>
    <row r="63" spans="2:15" ht="16" x14ac:dyDescent="0.2">
      <c r="B63" s="11"/>
      <c r="C63" s="46" t="s">
        <v>50</v>
      </c>
      <c r="D63" s="93"/>
      <c r="E63" s="19"/>
      <c r="F63" s="29"/>
      <c r="G63" s="30"/>
      <c r="H63" s="22">
        <v>7</v>
      </c>
      <c r="I63" s="23">
        <f>SUM(D63:E63)</f>
        <v>0</v>
      </c>
      <c r="J63" s="24">
        <f t="shared" si="12"/>
        <v>0</v>
      </c>
      <c r="K63" s="101"/>
      <c r="L63" s="25"/>
      <c r="M63" s="28"/>
      <c r="N63" s="88"/>
      <c r="O63" s="86"/>
    </row>
    <row r="64" spans="2:15" ht="16" x14ac:dyDescent="0.2">
      <c r="B64" s="11"/>
      <c r="C64" s="46" t="s">
        <v>51</v>
      </c>
      <c r="D64" s="93">
        <v>1</v>
      </c>
      <c r="E64" s="19">
        <v>1</v>
      </c>
      <c r="F64" s="29"/>
      <c r="G64" s="30"/>
      <c r="H64" s="22">
        <v>7</v>
      </c>
      <c r="I64" s="23">
        <f>SUM(D64:E64)</f>
        <v>2</v>
      </c>
      <c r="J64" s="24">
        <f t="shared" si="12"/>
        <v>0.25</v>
      </c>
      <c r="K64" s="101"/>
      <c r="L64" s="25"/>
      <c r="M64" s="28"/>
      <c r="N64" s="88"/>
      <c r="O64" s="86"/>
    </row>
    <row r="65" spans="2:15" ht="16" x14ac:dyDescent="0.2">
      <c r="B65" s="11"/>
      <c r="C65" s="3" t="s">
        <v>52</v>
      </c>
      <c r="D65" s="93"/>
      <c r="E65" s="19"/>
      <c r="F65" s="29"/>
      <c r="G65" s="30"/>
      <c r="H65" s="22">
        <v>7</v>
      </c>
      <c r="I65" s="23">
        <f>SUM(D65:E65)</f>
        <v>0</v>
      </c>
      <c r="J65" s="24">
        <f t="shared" si="12"/>
        <v>0</v>
      </c>
      <c r="K65" s="102"/>
      <c r="L65" s="25"/>
      <c r="M65" s="28"/>
      <c r="N65" s="88"/>
      <c r="O65" s="86"/>
    </row>
    <row r="66" spans="2:15" ht="16" x14ac:dyDescent="0.2">
      <c r="B66" s="11"/>
      <c r="C66" s="1"/>
      <c r="D66" s="93"/>
      <c r="E66" s="19"/>
      <c r="F66" s="29"/>
      <c r="G66" s="30"/>
      <c r="H66" s="22"/>
      <c r="I66" s="23"/>
      <c r="J66" s="24"/>
      <c r="K66" s="24"/>
      <c r="L66" s="25"/>
      <c r="M66" s="28"/>
      <c r="N66" s="88"/>
      <c r="O66" s="86"/>
    </row>
    <row r="67" spans="2:15" ht="16" x14ac:dyDescent="0.2">
      <c r="B67" s="11"/>
      <c r="C67" s="85" t="s">
        <v>38</v>
      </c>
      <c r="D67" s="93"/>
      <c r="E67" s="19"/>
      <c r="F67" s="29"/>
      <c r="G67" s="30"/>
      <c r="H67" s="22"/>
      <c r="I67" s="23"/>
      <c r="J67" s="24"/>
      <c r="K67" s="24"/>
      <c r="L67" s="25"/>
      <c r="M67" s="28"/>
      <c r="N67" s="88"/>
      <c r="O67" s="86"/>
    </row>
    <row r="68" spans="2:15" ht="16" x14ac:dyDescent="0.2">
      <c r="B68" s="11"/>
      <c r="C68" s="46" t="s">
        <v>48</v>
      </c>
      <c r="D68" s="93"/>
      <c r="E68" s="19"/>
      <c r="F68" s="29"/>
      <c r="G68" s="30"/>
      <c r="H68" s="22">
        <v>8</v>
      </c>
      <c r="I68" s="23">
        <f>SUM(D68:E68)</f>
        <v>0</v>
      </c>
      <c r="J68" s="24">
        <f t="shared" ref="J68" si="13">I68/8</f>
        <v>0</v>
      </c>
      <c r="K68" s="92">
        <f>J68</f>
        <v>0</v>
      </c>
      <c r="L68" s="25"/>
      <c r="M68" s="28"/>
      <c r="N68" s="88"/>
      <c r="O68" s="86"/>
    </row>
    <row r="69" spans="2:15" ht="16" x14ac:dyDescent="0.2">
      <c r="B69" s="11"/>
      <c r="C69" s="46"/>
      <c r="D69" s="93"/>
      <c r="E69" s="19"/>
      <c r="F69" s="29"/>
      <c r="G69" s="30"/>
      <c r="H69" s="22"/>
      <c r="I69" s="23"/>
      <c r="J69" s="24"/>
      <c r="K69" s="24"/>
      <c r="L69" s="25"/>
      <c r="M69" s="28"/>
      <c r="N69" s="88"/>
      <c r="O69" s="86"/>
    </row>
    <row r="70" spans="2:15" ht="16" x14ac:dyDescent="0.2">
      <c r="B70" s="11"/>
      <c r="C70" s="46"/>
      <c r="D70" s="93"/>
      <c r="E70" s="19"/>
      <c r="F70" s="29"/>
      <c r="G70" s="30"/>
      <c r="H70" s="22"/>
      <c r="I70" s="23"/>
      <c r="J70" s="24"/>
      <c r="K70" s="24"/>
      <c r="L70" s="25"/>
      <c r="M70" s="28"/>
      <c r="N70" s="88"/>
      <c r="O70" s="86"/>
    </row>
    <row r="71" spans="2:15" ht="16" x14ac:dyDescent="0.2">
      <c r="B71" s="11"/>
      <c r="C71" s="46"/>
      <c r="D71" s="93"/>
      <c r="E71" s="19"/>
      <c r="F71" s="29"/>
      <c r="G71" s="30"/>
      <c r="H71" s="22"/>
      <c r="I71" s="23"/>
      <c r="J71" s="24"/>
      <c r="K71" s="24"/>
      <c r="L71" s="25"/>
      <c r="M71" s="28"/>
      <c r="N71" s="88"/>
      <c r="O71" s="86"/>
    </row>
    <row r="72" spans="2:15" ht="16" x14ac:dyDescent="0.2">
      <c r="B72" s="11"/>
      <c r="C72" s="18"/>
      <c r="D72" s="93"/>
      <c r="E72" s="19"/>
      <c r="F72" s="29"/>
      <c r="G72" s="30"/>
      <c r="H72" s="22"/>
      <c r="I72" s="23"/>
      <c r="J72" s="24"/>
      <c r="K72" s="24"/>
      <c r="L72" s="25"/>
      <c r="M72" s="28"/>
      <c r="N72" s="87"/>
      <c r="O72" s="86"/>
    </row>
    <row r="73" spans="2:15" ht="17" thickBot="1" x14ac:dyDescent="0.25">
      <c r="C73" s="34"/>
      <c r="D73" s="94"/>
      <c r="E73" s="65"/>
      <c r="F73" s="66"/>
      <c r="G73" s="67"/>
      <c r="H73" s="68"/>
      <c r="I73" s="69"/>
      <c r="J73" s="70"/>
      <c r="K73" s="70"/>
      <c r="L73" s="71"/>
      <c r="M73" s="28"/>
      <c r="N73" s="87"/>
      <c r="O73" s="86"/>
    </row>
    <row r="74" spans="2:15" ht="16" x14ac:dyDescent="0.2">
      <c r="C74" s="35" t="s">
        <v>13</v>
      </c>
      <c r="D74" s="36">
        <f>SUM(D12:D73)</f>
        <v>7.5</v>
      </c>
      <c r="E74" s="99">
        <f>SUM(E12:E73)</f>
        <v>7.5</v>
      </c>
      <c r="F74" s="37">
        <f>SUM(F12:F73)</f>
        <v>0</v>
      </c>
      <c r="G74" s="38">
        <f>SUM(G12:G73)</f>
        <v>0</v>
      </c>
      <c r="H74" s="36"/>
      <c r="I74" s="39">
        <f>SUM(I12:I73)</f>
        <v>15</v>
      </c>
      <c r="J74" s="64">
        <f>SUM(J12:J73)</f>
        <v>1.875</v>
      </c>
      <c r="K74" s="64">
        <f>SUM(K12:K73)</f>
        <v>1.875</v>
      </c>
      <c r="L74" s="40">
        <f>SUM(L12:L73)</f>
        <v>0</v>
      </c>
    </row>
    <row r="75" spans="2:15" ht="16" x14ac:dyDescent="0.2">
      <c r="C75" s="41" t="s">
        <v>91</v>
      </c>
      <c r="D75" s="4">
        <f>D76 * 8</f>
        <v>60</v>
      </c>
      <c r="H75" s="80"/>
      <c r="I75" s="81"/>
      <c r="J75" s="81"/>
      <c r="K75" s="81"/>
      <c r="L75" s="49"/>
    </row>
    <row r="76" spans="2:15" ht="16" x14ac:dyDescent="0.2">
      <c r="C76" s="41" t="s">
        <v>92</v>
      </c>
      <c r="D76" s="4">
        <f>SUM(D16:D71)</f>
        <v>7.5</v>
      </c>
    </row>
    <row r="77" spans="2:15" ht="16" x14ac:dyDescent="0.2">
      <c r="C77" s="41" t="s">
        <v>93</v>
      </c>
      <c r="E77" s="4">
        <f>E78 * 8</f>
        <v>60</v>
      </c>
    </row>
    <row r="78" spans="2:15" ht="16" x14ac:dyDescent="0.2">
      <c r="C78" s="41" t="s">
        <v>94</v>
      </c>
      <c r="E78" s="4">
        <f>SUM(E15:E72)</f>
        <v>7.5</v>
      </c>
    </row>
    <row r="80" spans="2:15" ht="16" x14ac:dyDescent="0.2">
      <c r="C80" s="41" t="s">
        <v>66</v>
      </c>
      <c r="D80" s="4">
        <f>SUM(D75,E77)</f>
        <v>120</v>
      </c>
    </row>
    <row r="81" spans="1:8" ht="16" x14ac:dyDescent="0.2">
      <c r="C81" s="41" t="s">
        <v>67</v>
      </c>
      <c r="D81" s="4">
        <f>SUM(D76,E78)</f>
        <v>15</v>
      </c>
    </row>
    <row r="84" spans="1:8" ht="27" thickBot="1" x14ac:dyDescent="0.35">
      <c r="A84" s="9" t="s">
        <v>14</v>
      </c>
    </row>
    <row r="85" spans="1:8" ht="27" thickBot="1" x14ac:dyDescent="0.35">
      <c r="A85" s="9"/>
      <c r="B85" s="73" t="s">
        <v>10</v>
      </c>
      <c r="C85" s="74" t="s">
        <v>15</v>
      </c>
      <c r="D85" s="75" t="s">
        <v>16</v>
      </c>
      <c r="E85" s="74" t="s">
        <v>18</v>
      </c>
      <c r="F85" s="76" t="s">
        <v>19</v>
      </c>
    </row>
    <row r="86" spans="1:8" ht="16" x14ac:dyDescent="0.2">
      <c r="B86" s="50">
        <v>1</v>
      </c>
      <c r="C86" s="51" t="s">
        <v>53</v>
      </c>
      <c r="D86" s="82" t="e">
        <f>SUM(#REF!*cxc_pm_loading)</f>
        <v>#REF!</v>
      </c>
      <c r="E86" s="52" t="e">
        <f>(SUMIF($H$12:$H$73,Table224634432[[#This Row],[Milestone]],$G$12:$G$73)*hotel_cost)+(SUMIF($H$12:$H$73,Table224634432[[#This Row],[Milestone]],$F$12:$F$73)*flight_cost)</f>
        <v>#REF!</v>
      </c>
      <c r="F86" s="53" t="e">
        <f>SUM(#REF!)</f>
        <v>#REF!</v>
      </c>
    </row>
    <row r="87" spans="1:8" ht="16" x14ac:dyDescent="0.2">
      <c r="B87" s="54">
        <v>2</v>
      </c>
      <c r="C87" s="49" t="s">
        <v>44</v>
      </c>
      <c r="D87" s="83" t="e">
        <f>SUM(#REF!*cxc_pm_loading)</f>
        <v>#REF!</v>
      </c>
      <c r="E87" s="44" t="e">
        <f>(SUMIF($H$12:$H$73,Table224634432[[#This Row],[Milestone]],$G$12:$G$73)*hotel_cost)+(SUMIF($H$12:$H$73,Table224634432[[#This Row],[Milestone]],$F$12:$F$73)*flight_cost)</f>
        <v>#REF!</v>
      </c>
      <c r="F87" s="55" t="e">
        <f>SUM(#REF!)</f>
        <v>#REF!</v>
      </c>
    </row>
    <row r="88" spans="1:8" ht="16" x14ac:dyDescent="0.2">
      <c r="B88" s="54">
        <v>3</v>
      </c>
      <c r="C88" s="49" t="s">
        <v>35</v>
      </c>
      <c r="D88" s="83" t="e">
        <f>SUM(#REF!*cxc_pm_loading)</f>
        <v>#REF!</v>
      </c>
      <c r="E88" s="44" t="e">
        <f>(SUMIF($H$12:$H$73,Table224634432[[#This Row],[Milestone]],$G$12:$G$73)*hotel_cost)+(SUMIF($H$12:$H$73,Table224634432[[#This Row],[Milestone]],$F$12:$F$73)*flight_cost)</f>
        <v>#REF!</v>
      </c>
      <c r="F88" s="55" t="e">
        <f>SUM(#REF!)</f>
        <v>#REF!</v>
      </c>
    </row>
    <row r="89" spans="1:8" ht="16" x14ac:dyDescent="0.2">
      <c r="B89" s="54">
        <v>4</v>
      </c>
      <c r="C89" s="49" t="s">
        <v>36</v>
      </c>
      <c r="D89" s="83" t="e">
        <f>SUM(#REF!*cxc_pm_loading)</f>
        <v>#REF!</v>
      </c>
      <c r="E89" s="44" t="e">
        <f>(SUMIF($H$12:$H$73,Table224634432[[#This Row],[Milestone]],$G$12:$G$73)*hotel_cost)+(SUMIF($H$12:$H$73,Table224634432[[#This Row],[Milestone]],$F$12:$F$73)*flight_cost)</f>
        <v>#REF!</v>
      </c>
      <c r="F89" s="55" t="e">
        <f>SUM(#REF!)</f>
        <v>#REF!</v>
      </c>
    </row>
    <row r="90" spans="1:8" ht="16" x14ac:dyDescent="0.2">
      <c r="B90" s="54">
        <v>5</v>
      </c>
      <c r="C90" s="49" t="s">
        <v>45</v>
      </c>
      <c r="D90" s="83" t="e">
        <f>SUM(#REF!*cxc_pm_loading)</f>
        <v>#REF!</v>
      </c>
      <c r="E90" s="44" t="e">
        <f>(SUMIF($H$12:$H$73,Table224634432[[#This Row],[Milestone]],$G$12:$G$73)*hotel_cost)+(SUMIF($H$12:$H$73,Table224634432[[#This Row],[Milestone]],$F$12:$F$73)*flight_cost)</f>
        <v>#REF!</v>
      </c>
      <c r="F90" s="55" t="e">
        <f>SUM(#REF!)</f>
        <v>#REF!</v>
      </c>
    </row>
    <row r="91" spans="1:8" ht="16" x14ac:dyDescent="0.2">
      <c r="B91" s="54">
        <v>6</v>
      </c>
      <c r="C91" s="49" t="s">
        <v>46</v>
      </c>
      <c r="D91" s="83" t="e">
        <f>SUM(#REF!*cxc_pm_loading)</f>
        <v>#REF!</v>
      </c>
      <c r="E91" s="44" t="e">
        <f>(SUMIF($H$12:$H$73,Table224634432[[#This Row],[Milestone]],$G$12:$G$73)*hotel_cost)+(SUMIF($H$12:$H$73,Table224634432[[#This Row],[Milestone]],$F$12:$F$73)*flight_cost)</f>
        <v>#REF!</v>
      </c>
      <c r="F91" s="55" t="e">
        <f>SUM(#REF!)</f>
        <v>#REF!</v>
      </c>
    </row>
    <row r="92" spans="1:8" ht="16" x14ac:dyDescent="0.2">
      <c r="B92" s="54">
        <v>7</v>
      </c>
      <c r="C92" s="49" t="s">
        <v>47</v>
      </c>
      <c r="D92" s="83" t="e">
        <f>SUM(#REF!*cxc_pm_loading)</f>
        <v>#REF!</v>
      </c>
      <c r="E92" s="44" t="e">
        <f>(SUMIF($H$12:$H$73,Table224634432[[#This Row],[Milestone]],$G$12:$G$73)*hotel_cost)+(SUMIF($H$12:$H$73,Table224634432[[#This Row],[Milestone]],$F$12:$F$73)*flight_cost)</f>
        <v>#REF!</v>
      </c>
      <c r="F92" s="55" t="e">
        <f>SUM(#REF!)</f>
        <v>#REF!</v>
      </c>
    </row>
    <row r="93" spans="1:8" ht="16" x14ac:dyDescent="0.2">
      <c r="B93" s="54">
        <v>8</v>
      </c>
      <c r="C93" s="49"/>
      <c r="D93" s="83" t="e">
        <f>SUM(#REF!*cxc_pm_loading)</f>
        <v>#REF!</v>
      </c>
      <c r="E93" s="44" t="e">
        <f>(SUMIF($H$12:$H$73,Table224634432[[#This Row],[Milestone]],$G$12:$G$73)*hotel_cost)+(SUMIF($H$12:$H$73,Table224634432[[#This Row],[Milestone]],$F$12:$F$73)*flight_cost)</f>
        <v>#REF!</v>
      </c>
      <c r="F93" s="55" t="e">
        <f>SUM(#REF!)</f>
        <v>#REF!</v>
      </c>
    </row>
    <row r="94" spans="1:8" ht="16" x14ac:dyDescent="0.2">
      <c r="B94" s="54">
        <v>9</v>
      </c>
      <c r="C94" s="49"/>
      <c r="D94" s="83" t="e">
        <f>SUM(#REF!*cxc_pm_loading)</f>
        <v>#REF!</v>
      </c>
      <c r="E94" s="44" t="e">
        <f>(SUMIF($H$12:$H$73,Table224634432[[#This Row],[Milestone]],$G$12:$G$73)*hotel_cost)+(SUMIF($H$12:$H$73,Table224634432[[#This Row],[Milestone]],$F$12:$F$73)*flight_cost)</f>
        <v>#REF!</v>
      </c>
      <c r="F94" s="55" t="e">
        <f>SUM(#REF!)</f>
        <v>#REF!</v>
      </c>
      <c r="G94" s="42"/>
      <c r="H94" s="42"/>
    </row>
    <row r="95" spans="1:8" ht="16" x14ac:dyDescent="0.2">
      <c r="B95" s="54">
        <v>10</v>
      </c>
      <c r="C95" s="49"/>
      <c r="D95" s="83" t="e">
        <f>SUM(#REF!*cxc_pm_loading)</f>
        <v>#REF!</v>
      </c>
      <c r="E95" s="44" t="e">
        <f>(SUMIF($H$12:$H$73,Table224634432[[#This Row],[Milestone]],$G$12:$G$73)*hotel_cost)+(SUMIF($H$12:$H$73,Table224634432[[#This Row],[Milestone]],$F$12:$F$73)*flight_cost)</f>
        <v>#REF!</v>
      </c>
      <c r="F95" s="55" t="e">
        <f>SUM(#REF!)</f>
        <v>#REF!</v>
      </c>
      <c r="G95" s="48"/>
      <c r="H95" s="63"/>
    </row>
    <row r="96" spans="1:8" ht="17" thickBot="1" x14ac:dyDescent="0.25">
      <c r="B96" s="56">
        <v>11</v>
      </c>
      <c r="C96" s="57"/>
      <c r="D96" s="84" t="e">
        <f>SUM(#REF!*cxc_pm_loading)</f>
        <v>#REF!</v>
      </c>
      <c r="E96" s="58" t="e">
        <f>(SUMIF($H$12:$H$73,Table224634432[[#This Row],[Milestone]],$G$12:$G$73)*hotel_cost)+(SUMIF($H$12:$H$73,Table224634432[[#This Row],[Milestone]],$F$12:$F$73)*flight_cost)</f>
        <v>#REF!</v>
      </c>
      <c r="F96" s="59" t="e">
        <f>SUM(#REF!)</f>
        <v>#REF!</v>
      </c>
    </row>
    <row r="97" spans="2:10" ht="22" thickBot="1" x14ac:dyDescent="0.3">
      <c r="B97" s="60"/>
      <c r="C97" s="60"/>
      <c r="D97" s="61" t="e">
        <f>SUBTOTAL(109,Table224634432[CXC PM])</f>
        <v>#REF!</v>
      </c>
      <c r="E97" s="62" t="e">
        <f>SUBTOTAL(109,Table224634432[T&amp;E])</f>
        <v>#REF!</v>
      </c>
      <c r="F97" s="78" t="e">
        <f>SUBTOTAL(109,Table224634432[Total Price])</f>
        <v>#REF!</v>
      </c>
      <c r="G97" s="79" t="s">
        <v>31</v>
      </c>
      <c r="H97" s="45"/>
    </row>
    <row r="98" spans="2:10" x14ac:dyDescent="0.2">
      <c r="D98" s="72" t="s">
        <v>17</v>
      </c>
      <c r="E98" s="72" t="s">
        <v>30</v>
      </c>
    </row>
    <row r="99" spans="2:10" ht="16" x14ac:dyDescent="0.2">
      <c r="C99" s="42" t="s">
        <v>20</v>
      </c>
      <c r="D99" s="77" t="e">
        <f>Table224634432[[#Totals],[CXC PM]]*cxc_rate</f>
        <v>#REF!</v>
      </c>
    </row>
    <row r="102" spans="2:10" x14ac:dyDescent="0.2">
      <c r="J102" s="43"/>
    </row>
  </sheetData>
  <mergeCells count="8">
    <mergeCell ref="K51:K58"/>
    <mergeCell ref="K62:K65"/>
    <mergeCell ref="K21:K25"/>
    <mergeCell ref="K28:K31"/>
    <mergeCell ref="B2:C2"/>
    <mergeCell ref="K16:K18"/>
    <mergeCell ref="K41:K48"/>
    <mergeCell ref="K34:K37"/>
  </mergeCells>
  <conditionalFormatting sqref="F97">
    <cfRule type="cellIs" dxfId="1" priority="4" operator="equal">
      <formula>$N$98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91CD-69E0-6A4F-9E05-C5757E2CD4A6}">
  <dimension ref="A1:V102"/>
  <sheetViews>
    <sheetView topLeftCell="A63" zoomScale="131" zoomScaleNormal="80" workbookViewId="0">
      <selection activeCell="C16" sqref="C16"/>
    </sheetView>
  </sheetViews>
  <sheetFormatPr baseColWidth="10" defaultColWidth="11" defaultRowHeight="15" x14ac:dyDescent="0.2"/>
  <cols>
    <col min="1" max="1" width="8.6640625" style="4" customWidth="1"/>
    <col min="2" max="2" width="15.1640625" style="4" customWidth="1"/>
    <col min="3" max="3" width="67.5" style="4" bestFit="1" customWidth="1"/>
    <col min="4" max="5" width="15" style="4" customWidth="1"/>
    <col min="6" max="6" width="13.5" style="4" customWidth="1"/>
    <col min="7" max="7" width="13.1640625" style="4" customWidth="1"/>
    <col min="8" max="9" width="12.1640625" style="4" customWidth="1"/>
    <col min="10" max="10" width="12.5" style="4" bestFit="1" customWidth="1"/>
    <col min="11" max="11" width="14.83203125" style="4" bestFit="1" customWidth="1"/>
    <col min="12" max="17" width="15" style="4" customWidth="1"/>
    <col min="18" max="16384" width="11" style="4"/>
  </cols>
  <sheetData>
    <row r="1" spans="1:22" ht="16" thickBot="1" x14ac:dyDescent="0.25">
      <c r="L1" s="49"/>
    </row>
    <row r="2" spans="1:22" ht="16" x14ac:dyDescent="0.2">
      <c r="B2" s="103" t="s">
        <v>0</v>
      </c>
      <c r="C2" s="104"/>
      <c r="L2" s="49"/>
    </row>
    <row r="3" spans="1:22" ht="16" x14ac:dyDescent="0.2">
      <c r="B3" s="5" t="s">
        <v>1</v>
      </c>
      <c r="C3" s="6" t="s">
        <v>54</v>
      </c>
      <c r="L3" s="49"/>
    </row>
    <row r="4" spans="1:22" ht="16" x14ac:dyDescent="0.2">
      <c r="B4" s="5" t="s">
        <v>2</v>
      </c>
      <c r="C4" s="6" t="s">
        <v>80</v>
      </c>
      <c r="L4" s="49"/>
    </row>
    <row r="5" spans="1:22" ht="16" x14ac:dyDescent="0.2">
      <c r="B5" s="5" t="s">
        <v>3</v>
      </c>
      <c r="C5" s="7"/>
      <c r="L5" s="49"/>
    </row>
    <row r="6" spans="1:22" ht="17" thickBot="1" x14ac:dyDescent="0.25">
      <c r="B6" s="8" t="s">
        <v>4</v>
      </c>
      <c r="C6" s="7"/>
      <c r="L6" s="49"/>
    </row>
    <row r="7" spans="1:22" x14ac:dyDescent="0.2">
      <c r="L7" s="49"/>
    </row>
    <row r="8" spans="1:22" x14ac:dyDescent="0.2">
      <c r="L8" s="87"/>
      <c r="M8" s="86"/>
    </row>
    <row r="9" spans="1:22" ht="16" thickBot="1" x14ac:dyDescent="0.25">
      <c r="L9" s="87"/>
      <c r="M9" s="86"/>
    </row>
    <row r="10" spans="1:22" ht="27" thickBot="1" x14ac:dyDescent="0.35">
      <c r="A10" s="9" t="s">
        <v>5</v>
      </c>
      <c r="D10" s="91" t="s">
        <v>89</v>
      </c>
      <c r="E10" s="10" t="s">
        <v>90</v>
      </c>
      <c r="N10" s="87"/>
      <c r="O10" s="86"/>
      <c r="U10" s="11"/>
      <c r="V10" s="11"/>
    </row>
    <row r="11" spans="1:22" ht="35" thickBot="1" x14ac:dyDescent="0.25">
      <c r="C11" s="12" t="s">
        <v>6</v>
      </c>
      <c r="D11" s="95" t="s">
        <v>7</v>
      </c>
      <c r="E11" s="97" t="s">
        <v>7</v>
      </c>
      <c r="F11" s="13" t="s">
        <v>8</v>
      </c>
      <c r="G11" s="13" t="s">
        <v>9</v>
      </c>
      <c r="H11" s="14" t="s">
        <v>10</v>
      </c>
      <c r="I11" s="15" t="s">
        <v>23</v>
      </c>
      <c r="J11" s="15" t="s">
        <v>11</v>
      </c>
      <c r="K11" s="16" t="s">
        <v>24</v>
      </c>
      <c r="L11" s="17" t="s">
        <v>12</v>
      </c>
      <c r="N11" s="87"/>
      <c r="O11" s="86"/>
    </row>
    <row r="12" spans="1:22" ht="16" x14ac:dyDescent="0.2">
      <c r="C12" s="18"/>
      <c r="D12" s="93"/>
      <c r="E12" s="96"/>
      <c r="F12" s="20"/>
      <c r="G12" s="21"/>
      <c r="H12" s="22"/>
      <c r="I12" s="23"/>
      <c r="J12" s="24"/>
      <c r="K12" s="24"/>
      <c r="L12" s="25"/>
      <c r="N12" s="87"/>
      <c r="O12" s="86"/>
    </row>
    <row r="13" spans="1:22" ht="16" x14ac:dyDescent="0.2">
      <c r="C13" s="18"/>
      <c r="D13" s="93"/>
      <c r="E13" s="19"/>
      <c r="F13" s="26"/>
      <c r="G13" s="27"/>
      <c r="H13" s="22"/>
      <c r="I13" s="23"/>
      <c r="J13" s="24"/>
      <c r="K13" s="24"/>
      <c r="L13" s="25"/>
      <c r="M13" s="28"/>
      <c r="N13" s="88"/>
      <c r="O13" s="86"/>
    </row>
    <row r="14" spans="1:22" ht="16" x14ac:dyDescent="0.2">
      <c r="B14" s="11"/>
      <c r="C14" s="18"/>
      <c r="D14" s="93"/>
      <c r="E14" s="19"/>
      <c r="F14" s="29"/>
      <c r="G14" s="30"/>
      <c r="H14" s="22"/>
      <c r="I14" s="23"/>
      <c r="J14" s="24"/>
      <c r="K14" s="24"/>
      <c r="L14" s="25"/>
      <c r="M14" s="28"/>
      <c r="N14" s="89"/>
      <c r="O14" s="86"/>
    </row>
    <row r="15" spans="1:22" ht="16" x14ac:dyDescent="0.2">
      <c r="B15" s="11"/>
      <c r="C15" s="2" t="s">
        <v>25</v>
      </c>
      <c r="D15" s="93"/>
      <c r="E15" s="19"/>
      <c r="F15" s="29"/>
      <c r="G15" s="30"/>
      <c r="H15" s="22"/>
      <c r="I15" s="23"/>
      <c r="J15" s="24"/>
      <c r="K15" s="24"/>
      <c r="L15" s="25"/>
      <c r="M15" s="28"/>
      <c r="N15" s="89"/>
      <c r="O15" s="86"/>
    </row>
    <row r="16" spans="1:22" ht="16" x14ac:dyDescent="0.2">
      <c r="B16" s="11"/>
      <c r="C16" s="31" t="s">
        <v>26</v>
      </c>
      <c r="D16" s="93">
        <v>0.5</v>
      </c>
      <c r="E16" s="19">
        <v>0.5</v>
      </c>
      <c r="F16" s="29"/>
      <c r="G16" s="30"/>
      <c r="H16" s="22">
        <v>1</v>
      </c>
      <c r="I16" s="23">
        <f>SUM(D16:E16)</f>
        <v>1</v>
      </c>
      <c r="J16" s="24">
        <f>I16/8</f>
        <v>0.125</v>
      </c>
      <c r="K16" s="105">
        <f>SUM(J16:J18)</f>
        <v>0.125</v>
      </c>
      <c r="L16" s="25"/>
      <c r="M16" s="28"/>
      <c r="N16" s="89"/>
      <c r="O16" s="86"/>
    </row>
    <row r="17" spans="2:15" ht="16" x14ac:dyDescent="0.2">
      <c r="B17" s="11"/>
      <c r="C17" s="31" t="s">
        <v>27</v>
      </c>
      <c r="D17" s="93"/>
      <c r="E17" s="19"/>
      <c r="F17" s="29"/>
      <c r="G17" s="30"/>
      <c r="H17" s="22">
        <v>1</v>
      </c>
      <c r="I17" s="23">
        <f>SUM(D17:E17)</f>
        <v>0</v>
      </c>
      <c r="J17" s="24">
        <f t="shared" ref="J17:J18" si="0">I17/8</f>
        <v>0</v>
      </c>
      <c r="K17" s="106"/>
      <c r="L17" s="25"/>
      <c r="M17" s="28"/>
      <c r="N17" s="89"/>
      <c r="O17" s="86"/>
    </row>
    <row r="18" spans="2:15" ht="16" x14ac:dyDescent="0.2">
      <c r="B18" s="11"/>
      <c r="C18" s="31" t="s">
        <v>28</v>
      </c>
      <c r="D18" s="93"/>
      <c r="E18" s="19"/>
      <c r="F18" s="29"/>
      <c r="G18" s="30"/>
      <c r="H18" s="22">
        <v>1</v>
      </c>
      <c r="I18" s="23">
        <f>SUM(D18:E18)</f>
        <v>0</v>
      </c>
      <c r="J18" s="24">
        <f t="shared" si="0"/>
        <v>0</v>
      </c>
      <c r="K18" s="107"/>
      <c r="L18" s="25"/>
      <c r="M18" s="28"/>
      <c r="N18" s="89"/>
      <c r="O18" s="86"/>
    </row>
    <row r="19" spans="2:15" ht="16" x14ac:dyDescent="0.2">
      <c r="B19" s="11"/>
      <c r="C19" s="32"/>
      <c r="D19" s="93"/>
      <c r="E19" s="19"/>
      <c r="F19" s="29"/>
      <c r="G19" s="30"/>
      <c r="H19" s="22"/>
      <c r="I19" s="23"/>
      <c r="J19" s="24"/>
      <c r="K19" s="24"/>
      <c r="L19" s="25"/>
      <c r="M19" s="28"/>
      <c r="N19" s="89"/>
      <c r="O19" s="86"/>
    </row>
    <row r="20" spans="2:15" ht="16" x14ac:dyDescent="0.2">
      <c r="B20" s="11"/>
      <c r="C20" s="2" t="s">
        <v>32</v>
      </c>
      <c r="D20" s="93"/>
      <c r="E20" s="19"/>
      <c r="F20" s="29"/>
      <c r="G20" s="30"/>
      <c r="H20" s="22"/>
      <c r="I20" s="23"/>
      <c r="J20" s="24"/>
      <c r="K20" s="24"/>
      <c r="L20" s="25"/>
      <c r="M20" s="28"/>
      <c r="N20" s="89"/>
      <c r="O20" s="86"/>
    </row>
    <row r="21" spans="2:15" ht="16" x14ac:dyDescent="0.2">
      <c r="B21" s="11"/>
      <c r="C21" s="3" t="s">
        <v>22</v>
      </c>
      <c r="D21" s="93"/>
      <c r="E21" s="19"/>
      <c r="F21" s="29"/>
      <c r="G21" s="30"/>
      <c r="H21" s="22">
        <v>2</v>
      </c>
      <c r="I21" s="23">
        <f>SUM(D21:E21)</f>
        <v>0</v>
      </c>
      <c r="J21" s="24">
        <f t="shared" ref="J21:J25" si="1">I21/8</f>
        <v>0</v>
      </c>
      <c r="K21" s="105">
        <f>SUM(J21:J25)</f>
        <v>0</v>
      </c>
      <c r="L21" s="25"/>
      <c r="M21" s="28"/>
      <c r="N21" s="89"/>
      <c r="O21" s="86"/>
    </row>
    <row r="22" spans="2:15" ht="16" x14ac:dyDescent="0.2">
      <c r="B22" s="11"/>
      <c r="C22" s="3" t="s">
        <v>34</v>
      </c>
      <c r="D22" s="93"/>
      <c r="E22" s="19"/>
      <c r="F22" s="29"/>
      <c r="G22" s="30"/>
      <c r="H22" s="22">
        <v>2</v>
      </c>
      <c r="I22" s="23">
        <f>SUM(D22:E22)</f>
        <v>0</v>
      </c>
      <c r="J22" s="24">
        <f t="shared" si="1"/>
        <v>0</v>
      </c>
      <c r="K22" s="106"/>
      <c r="L22" s="25"/>
      <c r="M22" s="28"/>
      <c r="N22" s="88"/>
      <c r="O22" s="86"/>
    </row>
    <row r="23" spans="2:15" ht="16" x14ac:dyDescent="0.2">
      <c r="B23" s="11"/>
      <c r="C23" s="3" t="s">
        <v>33</v>
      </c>
      <c r="D23" s="93"/>
      <c r="E23" s="19"/>
      <c r="F23" s="29"/>
      <c r="G23" s="30"/>
      <c r="H23" s="22">
        <v>2</v>
      </c>
      <c r="I23" s="23">
        <f>SUM(D23:E23)</f>
        <v>0</v>
      </c>
      <c r="J23" s="24">
        <f t="shared" si="1"/>
        <v>0</v>
      </c>
      <c r="K23" s="106"/>
      <c r="L23" s="25"/>
      <c r="M23" s="28"/>
      <c r="N23" s="89"/>
      <c r="O23" s="86"/>
    </row>
    <row r="24" spans="2:15" ht="16" x14ac:dyDescent="0.2">
      <c r="B24" s="11"/>
      <c r="C24" s="3" t="s">
        <v>21</v>
      </c>
      <c r="D24" s="93"/>
      <c r="E24" s="19"/>
      <c r="F24" s="29"/>
      <c r="G24" s="30"/>
      <c r="H24" s="22">
        <v>2</v>
      </c>
      <c r="I24" s="23">
        <f>SUM(D24:E24)</f>
        <v>0</v>
      </c>
      <c r="J24" s="24">
        <f t="shared" si="1"/>
        <v>0</v>
      </c>
      <c r="K24" s="106"/>
      <c r="L24" s="25"/>
      <c r="M24" s="28"/>
      <c r="N24" s="89"/>
      <c r="O24" s="86"/>
    </row>
    <row r="25" spans="2:15" ht="16" x14ac:dyDescent="0.2">
      <c r="B25" s="11"/>
      <c r="C25" s="3"/>
      <c r="D25" s="93"/>
      <c r="E25" s="19"/>
      <c r="F25" s="29"/>
      <c r="G25" s="30"/>
      <c r="H25" s="22">
        <v>0</v>
      </c>
      <c r="I25" s="23">
        <f>SUM(D25:E25)</f>
        <v>0</v>
      </c>
      <c r="J25" s="24">
        <f t="shared" si="1"/>
        <v>0</v>
      </c>
      <c r="K25" s="106"/>
      <c r="L25" s="25"/>
      <c r="M25" s="28"/>
      <c r="N25" s="89"/>
      <c r="O25" s="86"/>
    </row>
    <row r="26" spans="2:15" ht="16" x14ac:dyDescent="0.2">
      <c r="B26" s="11"/>
      <c r="C26" s="1"/>
      <c r="D26" s="93"/>
      <c r="E26" s="19"/>
      <c r="F26" s="29"/>
      <c r="G26" s="30"/>
      <c r="H26" s="22"/>
      <c r="I26" s="23"/>
      <c r="J26" s="24"/>
      <c r="K26" s="47"/>
      <c r="L26" s="25"/>
      <c r="M26" s="28"/>
      <c r="N26" s="89"/>
      <c r="O26" s="86"/>
    </row>
    <row r="27" spans="2:15" ht="16" x14ac:dyDescent="0.2">
      <c r="B27" s="11"/>
      <c r="C27" s="2" t="s">
        <v>35</v>
      </c>
      <c r="D27" s="93"/>
      <c r="E27" s="19"/>
      <c r="F27" s="29"/>
      <c r="G27" s="30"/>
      <c r="H27" s="22"/>
      <c r="I27" s="23"/>
      <c r="J27" s="24"/>
      <c r="K27" s="24"/>
      <c r="L27" s="25"/>
      <c r="M27" s="28"/>
      <c r="N27" s="88"/>
      <c r="O27" s="86"/>
    </row>
    <row r="28" spans="2:15" ht="16" x14ac:dyDescent="0.2">
      <c r="B28" s="11"/>
      <c r="C28" s="3" t="s">
        <v>22</v>
      </c>
      <c r="D28" s="93"/>
      <c r="E28" s="19"/>
      <c r="F28" s="29"/>
      <c r="G28" s="30"/>
      <c r="H28" s="22">
        <v>3</v>
      </c>
      <c r="I28" s="23">
        <f>SUM(D28:E28)</f>
        <v>0</v>
      </c>
      <c r="J28" s="24">
        <f t="shared" ref="J28:J31" si="2">I28/8</f>
        <v>0</v>
      </c>
      <c r="K28" s="105">
        <f>SUM(J28:J31)</f>
        <v>0</v>
      </c>
      <c r="L28" s="25"/>
      <c r="M28" s="28"/>
      <c r="N28" s="89"/>
      <c r="O28" s="86"/>
    </row>
    <row r="29" spans="2:15" ht="16" x14ac:dyDescent="0.2">
      <c r="B29" s="11"/>
      <c r="C29" s="3" t="s">
        <v>56</v>
      </c>
      <c r="D29" s="93"/>
      <c r="E29" s="19"/>
      <c r="F29" s="29"/>
      <c r="G29" s="30"/>
      <c r="H29" s="22">
        <v>3</v>
      </c>
      <c r="I29" s="23">
        <f>SUM(D29:E29)</f>
        <v>0</v>
      </c>
      <c r="J29" s="24">
        <f t="shared" si="2"/>
        <v>0</v>
      </c>
      <c r="K29" s="106"/>
      <c r="L29" s="25"/>
      <c r="M29" s="28"/>
      <c r="N29" s="89"/>
      <c r="O29" s="86"/>
    </row>
    <row r="30" spans="2:15" ht="16" x14ac:dyDescent="0.2">
      <c r="B30" s="11"/>
      <c r="C30" s="3" t="s">
        <v>29</v>
      </c>
      <c r="D30" s="93"/>
      <c r="E30" s="19"/>
      <c r="F30" s="29"/>
      <c r="G30" s="30"/>
      <c r="H30" s="22">
        <v>3</v>
      </c>
      <c r="I30" s="23">
        <f>SUM(D30:E30)</f>
        <v>0</v>
      </c>
      <c r="J30" s="24">
        <f t="shared" si="2"/>
        <v>0</v>
      </c>
      <c r="K30" s="106"/>
      <c r="L30" s="25"/>
      <c r="M30" s="28"/>
      <c r="N30" s="88"/>
      <c r="O30" s="86"/>
    </row>
    <row r="31" spans="2:15" ht="16" x14ac:dyDescent="0.2">
      <c r="B31" s="11"/>
      <c r="C31" s="3" t="s">
        <v>21</v>
      </c>
      <c r="D31" s="93"/>
      <c r="E31" s="19"/>
      <c r="F31" s="29"/>
      <c r="G31" s="30"/>
      <c r="H31" s="22">
        <v>3</v>
      </c>
      <c r="I31" s="23">
        <f>SUM(D31:E31)</f>
        <v>0</v>
      </c>
      <c r="J31" s="24">
        <f t="shared" si="2"/>
        <v>0</v>
      </c>
      <c r="K31" s="106"/>
      <c r="L31" s="25"/>
      <c r="M31" s="28"/>
      <c r="N31" s="90"/>
      <c r="O31" s="86"/>
    </row>
    <row r="32" spans="2:15" ht="16" x14ac:dyDescent="0.2">
      <c r="B32" s="11"/>
      <c r="C32" s="1"/>
      <c r="D32" s="93"/>
      <c r="E32" s="19"/>
      <c r="F32" s="29"/>
      <c r="G32" s="30"/>
      <c r="H32" s="22"/>
      <c r="I32" s="23"/>
      <c r="J32" s="24"/>
      <c r="K32" s="24"/>
      <c r="L32" s="25"/>
      <c r="M32" s="28"/>
      <c r="N32" s="90"/>
      <c r="O32" s="86"/>
    </row>
    <row r="33" spans="2:15" ht="16" x14ac:dyDescent="0.2">
      <c r="B33" s="11"/>
      <c r="C33" s="2" t="s">
        <v>36</v>
      </c>
      <c r="D33" s="93"/>
      <c r="E33" s="19"/>
      <c r="F33" s="29"/>
      <c r="G33" s="30"/>
      <c r="H33" s="22"/>
      <c r="I33" s="23"/>
      <c r="J33" s="24"/>
      <c r="K33" s="24"/>
      <c r="L33" s="25"/>
      <c r="M33" s="28"/>
      <c r="N33" s="88"/>
      <c r="O33" s="86"/>
    </row>
    <row r="34" spans="2:15" ht="16" x14ac:dyDescent="0.2">
      <c r="B34" s="11"/>
      <c r="C34" s="3" t="s">
        <v>22</v>
      </c>
      <c r="D34" s="93"/>
      <c r="E34" s="19"/>
      <c r="F34" s="29"/>
      <c r="G34" s="30"/>
      <c r="H34" s="22">
        <v>4</v>
      </c>
      <c r="I34" s="23">
        <f>SUM(D34:E34)</f>
        <v>0</v>
      </c>
      <c r="J34" s="24">
        <f t="shared" ref="J34:J37" si="3">I34/8</f>
        <v>0</v>
      </c>
      <c r="K34" s="105">
        <f>SUM(J34:J37)</f>
        <v>0</v>
      </c>
      <c r="L34" s="25"/>
      <c r="M34" s="28"/>
      <c r="N34" s="90"/>
      <c r="O34" s="86"/>
    </row>
    <row r="35" spans="2:15" ht="16" x14ac:dyDescent="0.2">
      <c r="B35" s="11"/>
      <c r="C35" s="3" t="s">
        <v>40</v>
      </c>
      <c r="D35" s="93"/>
      <c r="E35" s="19"/>
      <c r="F35" s="29"/>
      <c r="G35" s="30"/>
      <c r="H35" s="22">
        <v>4</v>
      </c>
      <c r="I35" s="23">
        <f>SUM(D35:E35)</f>
        <v>0</v>
      </c>
      <c r="J35" s="24">
        <f t="shared" si="3"/>
        <v>0</v>
      </c>
      <c r="K35" s="106"/>
      <c r="L35" s="25"/>
      <c r="M35" s="28"/>
      <c r="N35" s="88"/>
      <c r="O35" s="86"/>
    </row>
    <row r="36" spans="2:15" ht="16" x14ac:dyDescent="0.2">
      <c r="B36" s="11"/>
      <c r="C36" s="3" t="s">
        <v>29</v>
      </c>
      <c r="D36" s="93"/>
      <c r="E36" s="19"/>
      <c r="F36" s="29"/>
      <c r="G36" s="30"/>
      <c r="H36" s="22">
        <v>4</v>
      </c>
      <c r="I36" s="23">
        <f>SUM(D36:E36)</f>
        <v>0</v>
      </c>
      <c r="J36" s="24">
        <f t="shared" si="3"/>
        <v>0</v>
      </c>
      <c r="K36" s="106"/>
      <c r="L36" s="25"/>
      <c r="M36" s="28"/>
      <c r="N36" s="90"/>
      <c r="O36" s="86"/>
    </row>
    <row r="37" spans="2:15" ht="16" x14ac:dyDescent="0.2">
      <c r="B37" s="11"/>
      <c r="C37" s="3" t="s">
        <v>21</v>
      </c>
      <c r="D37" s="93"/>
      <c r="E37" s="19"/>
      <c r="F37" s="29"/>
      <c r="G37" s="30"/>
      <c r="H37" s="22">
        <v>4</v>
      </c>
      <c r="I37" s="23">
        <f>SUM(D37:E37)</f>
        <v>0</v>
      </c>
      <c r="J37" s="24">
        <f t="shared" si="3"/>
        <v>0</v>
      </c>
      <c r="K37" s="107"/>
      <c r="L37" s="25"/>
      <c r="M37" s="28"/>
      <c r="N37" s="90"/>
      <c r="O37" s="86"/>
    </row>
    <row r="38" spans="2:15" ht="17" customHeight="1" x14ac:dyDescent="0.2">
      <c r="B38" s="11"/>
      <c r="C38" s="1" t="s">
        <v>60</v>
      </c>
      <c r="D38" s="93"/>
      <c r="E38" s="19"/>
      <c r="F38" s="29"/>
      <c r="G38" s="30"/>
      <c r="H38" s="22"/>
      <c r="I38" s="23"/>
      <c r="J38" s="24"/>
      <c r="K38" s="24"/>
      <c r="L38" s="25"/>
      <c r="M38" s="28"/>
      <c r="N38" s="90"/>
      <c r="O38" s="86"/>
    </row>
    <row r="39" spans="2:15" ht="17" customHeight="1" x14ac:dyDescent="0.2">
      <c r="B39" s="11"/>
      <c r="C39" s="1"/>
      <c r="D39" s="93"/>
      <c r="E39" s="19"/>
      <c r="F39" s="29"/>
      <c r="G39" s="30"/>
      <c r="H39" s="22"/>
      <c r="I39" s="23"/>
      <c r="J39" s="24"/>
      <c r="K39" s="24"/>
      <c r="L39" s="25"/>
      <c r="M39" s="28"/>
      <c r="N39" s="88"/>
      <c r="O39" s="86"/>
    </row>
    <row r="40" spans="2:15" ht="16" x14ac:dyDescent="0.2">
      <c r="B40" s="11"/>
      <c r="C40" s="2" t="s">
        <v>63</v>
      </c>
      <c r="D40" s="93"/>
      <c r="E40" s="19"/>
      <c r="F40" s="29"/>
      <c r="G40" s="30"/>
      <c r="H40" s="22"/>
      <c r="I40" s="23"/>
      <c r="J40" s="24"/>
      <c r="K40" s="24"/>
      <c r="L40" s="25"/>
      <c r="M40" s="28"/>
      <c r="N40" s="90"/>
      <c r="O40" s="86"/>
    </row>
    <row r="41" spans="2:15" ht="16" x14ac:dyDescent="0.2">
      <c r="B41" s="11"/>
      <c r="C41" s="46" t="s">
        <v>22</v>
      </c>
      <c r="D41" s="93"/>
      <c r="E41" s="19"/>
      <c r="F41" s="29"/>
      <c r="G41" s="30"/>
      <c r="H41" s="22">
        <v>5</v>
      </c>
      <c r="I41" s="23">
        <f>SUM(D41:E41)</f>
        <v>0</v>
      </c>
      <c r="J41" s="24">
        <f t="shared" ref="J41:J42" si="4">I41/8</f>
        <v>0</v>
      </c>
      <c r="K41" s="105">
        <f>SUM(J41:J46)</f>
        <v>0</v>
      </c>
      <c r="L41" s="25"/>
      <c r="M41" s="28"/>
      <c r="N41" s="90"/>
      <c r="O41" s="86"/>
    </row>
    <row r="42" spans="2:15" ht="16" x14ac:dyDescent="0.2">
      <c r="B42" s="11"/>
      <c r="C42" s="46" t="s">
        <v>41</v>
      </c>
      <c r="D42" s="93"/>
      <c r="E42" s="19"/>
      <c r="F42" s="29"/>
      <c r="G42" s="30"/>
      <c r="H42" s="22">
        <v>5</v>
      </c>
      <c r="I42" s="23">
        <f>SUM(D42:E42)</f>
        <v>0</v>
      </c>
      <c r="J42" s="24">
        <f t="shared" si="4"/>
        <v>0</v>
      </c>
      <c r="K42" s="106"/>
      <c r="L42" s="25"/>
      <c r="M42" s="28"/>
      <c r="N42" s="90"/>
      <c r="O42" s="86"/>
    </row>
    <row r="43" spans="2:15" ht="16" x14ac:dyDescent="0.2">
      <c r="B43" s="11"/>
      <c r="C43" s="46" t="s">
        <v>42</v>
      </c>
      <c r="D43" s="93"/>
      <c r="E43" s="19"/>
      <c r="F43" s="29"/>
      <c r="G43" s="30"/>
      <c r="H43" s="22">
        <v>5</v>
      </c>
      <c r="I43" s="23">
        <f>SUM(D43:E43)</f>
        <v>0</v>
      </c>
      <c r="J43" s="24">
        <f>I43/8</f>
        <v>0</v>
      </c>
      <c r="K43" s="106"/>
      <c r="L43" s="25"/>
      <c r="M43" s="28"/>
      <c r="N43" s="90"/>
      <c r="O43" s="86"/>
    </row>
    <row r="44" spans="2:15" ht="16" x14ac:dyDescent="0.2">
      <c r="B44" s="11"/>
      <c r="C44" s="46" t="s">
        <v>58</v>
      </c>
      <c r="D44" s="93"/>
      <c r="E44" s="19"/>
      <c r="F44" s="29"/>
      <c r="G44" s="30"/>
      <c r="H44" s="22">
        <v>5</v>
      </c>
      <c r="I44" s="23"/>
      <c r="J44" s="24"/>
      <c r="K44" s="106"/>
      <c r="L44" s="25"/>
      <c r="M44" s="28"/>
      <c r="N44" s="90"/>
      <c r="O44" s="86"/>
    </row>
    <row r="45" spans="2:15" ht="16" x14ac:dyDescent="0.2">
      <c r="B45" s="11"/>
      <c r="C45" s="46" t="s">
        <v>59</v>
      </c>
      <c r="D45" s="93"/>
      <c r="E45" s="19"/>
      <c r="F45" s="29"/>
      <c r="G45" s="30"/>
      <c r="H45" s="22">
        <v>5</v>
      </c>
      <c r="I45" s="23"/>
      <c r="J45" s="24"/>
      <c r="K45" s="106"/>
      <c r="L45" s="25"/>
      <c r="M45" s="28"/>
      <c r="N45" s="90"/>
      <c r="O45" s="86"/>
    </row>
    <row r="46" spans="2:15" ht="16" x14ac:dyDescent="0.2">
      <c r="B46" s="11"/>
      <c r="C46" s="3" t="s">
        <v>43</v>
      </c>
      <c r="D46" s="93"/>
      <c r="E46" s="19"/>
      <c r="F46" s="29"/>
      <c r="G46" s="30"/>
      <c r="H46" s="22">
        <v>5</v>
      </c>
      <c r="I46" s="23">
        <f>SUM(D46:E46)</f>
        <v>0</v>
      </c>
      <c r="J46" s="24">
        <f t="shared" ref="J46" si="5">I46/8</f>
        <v>0</v>
      </c>
      <c r="K46" s="107"/>
      <c r="L46" s="25"/>
      <c r="M46" s="28"/>
      <c r="N46" s="88"/>
      <c r="O46" s="86"/>
    </row>
    <row r="47" spans="2:15" ht="16" x14ac:dyDescent="0.2">
      <c r="B47" s="11"/>
      <c r="C47" s="18"/>
      <c r="D47" s="93"/>
      <c r="E47" s="19"/>
      <c r="F47" s="29"/>
      <c r="G47" s="30"/>
      <c r="H47" s="22"/>
      <c r="I47" s="23"/>
      <c r="J47" s="24"/>
      <c r="K47" s="24"/>
      <c r="L47" s="25"/>
      <c r="M47" s="28"/>
      <c r="N47" s="90"/>
      <c r="O47" s="86"/>
    </row>
    <row r="48" spans="2:15" ht="16" x14ac:dyDescent="0.2">
      <c r="B48" s="11"/>
      <c r="C48" s="2" t="s">
        <v>39</v>
      </c>
      <c r="D48" s="93"/>
      <c r="E48" s="19"/>
      <c r="F48" s="29"/>
      <c r="G48" s="30"/>
      <c r="H48" s="22"/>
      <c r="I48" s="23"/>
      <c r="J48" s="24"/>
      <c r="K48" s="33"/>
      <c r="L48" s="25"/>
      <c r="M48" s="28"/>
      <c r="N48" s="90"/>
      <c r="O48" s="86"/>
    </row>
    <row r="49" spans="2:15" ht="16" x14ac:dyDescent="0.2">
      <c r="B49" s="11"/>
      <c r="C49" s="46" t="s">
        <v>70</v>
      </c>
      <c r="D49" s="93"/>
      <c r="E49" s="19"/>
      <c r="F49" s="29"/>
      <c r="G49" s="30"/>
      <c r="H49" s="22">
        <v>6</v>
      </c>
      <c r="I49" s="23">
        <f>SUM(D49:E49)</f>
        <v>0</v>
      </c>
      <c r="J49" s="24">
        <f t="shared" ref="J49:J58" si="6">I49/8</f>
        <v>0</v>
      </c>
      <c r="K49" s="100">
        <f>SUM(J49:J58)</f>
        <v>0</v>
      </c>
      <c r="L49" s="25"/>
      <c r="M49" s="28"/>
      <c r="N49" s="88"/>
      <c r="O49" s="86"/>
    </row>
    <row r="50" spans="2:15" ht="16" x14ac:dyDescent="0.2">
      <c r="B50" s="11"/>
      <c r="C50" s="46" t="s">
        <v>69</v>
      </c>
      <c r="D50" s="93"/>
      <c r="E50" s="19"/>
      <c r="F50" s="29"/>
      <c r="G50" s="30"/>
      <c r="H50" s="22">
        <v>6</v>
      </c>
      <c r="I50" s="23">
        <f>SUM(D50:E50)</f>
        <v>0</v>
      </c>
      <c r="J50" s="24">
        <f t="shared" si="6"/>
        <v>0</v>
      </c>
      <c r="K50" s="101"/>
      <c r="L50" s="25"/>
      <c r="M50" s="28"/>
      <c r="N50" s="89"/>
      <c r="O50" s="86"/>
    </row>
    <row r="51" spans="2:15" ht="16" x14ac:dyDescent="0.2">
      <c r="B51" s="11"/>
      <c r="C51" s="46" t="s">
        <v>68</v>
      </c>
      <c r="D51" s="93"/>
      <c r="E51" s="19"/>
      <c r="F51" s="29"/>
      <c r="G51" s="30"/>
      <c r="H51" s="22">
        <v>6</v>
      </c>
      <c r="I51" s="23">
        <f>SUM(D51:E51)</f>
        <v>0</v>
      </c>
      <c r="J51" s="24">
        <f t="shared" si="6"/>
        <v>0</v>
      </c>
      <c r="K51" s="101"/>
      <c r="L51" s="25"/>
      <c r="M51" s="28"/>
      <c r="N51" s="88"/>
      <c r="O51" s="86"/>
    </row>
    <row r="52" spans="2:15" ht="16" x14ac:dyDescent="0.2">
      <c r="B52" s="11"/>
      <c r="C52" s="3" t="s">
        <v>73</v>
      </c>
      <c r="D52" s="93"/>
      <c r="E52" s="19"/>
      <c r="F52" s="29"/>
      <c r="G52" s="30"/>
      <c r="H52" s="22">
        <v>6</v>
      </c>
      <c r="I52" s="23">
        <f>SUM(D52:E52)</f>
        <v>0</v>
      </c>
      <c r="J52" s="24">
        <f t="shared" si="6"/>
        <v>0</v>
      </c>
      <c r="K52" s="101"/>
      <c r="L52" s="25"/>
      <c r="M52" s="28"/>
      <c r="N52" s="88"/>
      <c r="O52" s="86"/>
    </row>
    <row r="53" spans="2:15" ht="16" x14ac:dyDescent="0.2">
      <c r="B53" s="11"/>
      <c r="C53" s="1" t="s">
        <v>74</v>
      </c>
      <c r="D53" s="93"/>
      <c r="E53" s="19"/>
      <c r="F53" s="29"/>
      <c r="G53" s="30"/>
      <c r="H53" s="22">
        <v>6</v>
      </c>
      <c r="I53" s="23">
        <f>SUM(D53:E53)</f>
        <v>0</v>
      </c>
      <c r="J53" s="24">
        <f t="shared" si="6"/>
        <v>0</v>
      </c>
      <c r="K53" s="101"/>
      <c r="L53" s="25"/>
      <c r="M53" s="28"/>
      <c r="N53" s="88"/>
      <c r="O53" s="86"/>
    </row>
    <row r="54" spans="2:15" ht="16" x14ac:dyDescent="0.2">
      <c r="B54" s="11"/>
      <c r="C54" s="1" t="s">
        <v>75</v>
      </c>
      <c r="D54" s="93"/>
      <c r="E54" s="19"/>
      <c r="F54" s="29"/>
      <c r="G54" s="30"/>
      <c r="H54" s="22">
        <v>6</v>
      </c>
      <c r="I54" s="23"/>
      <c r="J54" s="24"/>
      <c r="K54" s="101"/>
      <c r="L54" s="25"/>
      <c r="M54" s="28"/>
      <c r="N54" s="88"/>
      <c r="O54" s="86"/>
    </row>
    <row r="55" spans="2:15" ht="16" x14ac:dyDescent="0.2">
      <c r="B55" s="11"/>
      <c r="C55" s="1" t="s">
        <v>76</v>
      </c>
      <c r="D55" s="93"/>
      <c r="E55" s="19"/>
      <c r="F55" s="29"/>
      <c r="G55" s="30"/>
      <c r="H55" s="22">
        <v>6</v>
      </c>
      <c r="I55" s="23">
        <f>SUM(D55:E55)</f>
        <v>0</v>
      </c>
      <c r="J55" s="24">
        <f t="shared" si="6"/>
        <v>0</v>
      </c>
      <c r="K55" s="101"/>
      <c r="L55" s="25"/>
      <c r="M55" s="28"/>
      <c r="N55" s="88"/>
      <c r="O55" s="86"/>
    </row>
    <row r="56" spans="2:15" ht="16" x14ac:dyDescent="0.2">
      <c r="B56" s="11"/>
      <c r="C56" s="1" t="s">
        <v>72</v>
      </c>
      <c r="D56" s="93"/>
      <c r="E56" s="19"/>
      <c r="F56" s="29"/>
      <c r="G56" s="30"/>
      <c r="H56" s="22">
        <v>6</v>
      </c>
      <c r="I56" s="23"/>
      <c r="J56" s="24"/>
      <c r="K56" s="101"/>
      <c r="L56" s="25"/>
      <c r="M56" s="28"/>
      <c r="N56" s="88"/>
      <c r="O56" s="86"/>
    </row>
    <row r="57" spans="2:15" ht="16" x14ac:dyDescent="0.2">
      <c r="B57" s="11"/>
      <c r="C57" s="1" t="s">
        <v>85</v>
      </c>
      <c r="D57" s="93"/>
      <c r="E57" s="19"/>
      <c r="F57" s="29"/>
      <c r="G57" s="30"/>
      <c r="H57" s="22">
        <v>6</v>
      </c>
      <c r="I57" s="23"/>
      <c r="J57" s="24"/>
      <c r="K57" s="101"/>
      <c r="L57" s="25"/>
      <c r="M57" s="28"/>
      <c r="N57" s="88"/>
      <c r="O57" s="86"/>
    </row>
    <row r="58" spans="2:15" ht="16" x14ac:dyDescent="0.2">
      <c r="B58" s="11"/>
      <c r="C58" s="1" t="s">
        <v>62</v>
      </c>
      <c r="D58" s="93"/>
      <c r="E58" s="19"/>
      <c r="F58" s="29"/>
      <c r="G58" s="30"/>
      <c r="H58" s="22">
        <v>6</v>
      </c>
      <c r="I58" s="23">
        <f>SUM(D58:E58)</f>
        <v>0</v>
      </c>
      <c r="J58" s="24">
        <f t="shared" si="6"/>
        <v>0</v>
      </c>
      <c r="K58" s="102"/>
      <c r="L58" s="25"/>
      <c r="M58" s="28"/>
      <c r="N58" s="88"/>
      <c r="O58" s="86"/>
    </row>
    <row r="59" spans="2:15" ht="16" x14ac:dyDescent="0.2">
      <c r="B59" s="11"/>
      <c r="C59" s="1"/>
      <c r="D59" s="93"/>
      <c r="E59" s="19"/>
      <c r="F59" s="29"/>
      <c r="G59" s="30"/>
      <c r="H59" s="22"/>
      <c r="I59" s="23"/>
      <c r="J59" s="24"/>
      <c r="K59" s="24"/>
      <c r="L59" s="25"/>
      <c r="M59" s="28"/>
      <c r="N59" s="88"/>
      <c r="O59" s="86"/>
    </row>
    <row r="60" spans="2:15" ht="16" x14ac:dyDescent="0.2">
      <c r="B60" s="11"/>
      <c r="C60" s="1"/>
      <c r="D60" s="93"/>
      <c r="E60" s="19"/>
      <c r="F60" s="29"/>
      <c r="G60" s="30"/>
      <c r="H60" s="22"/>
      <c r="I60" s="23"/>
      <c r="J60" s="24"/>
      <c r="K60" s="24"/>
      <c r="L60" s="25"/>
      <c r="M60" s="28"/>
      <c r="N60" s="88"/>
      <c r="O60" s="86"/>
    </row>
    <row r="61" spans="2:15" ht="16" x14ac:dyDescent="0.2">
      <c r="B61" s="11"/>
      <c r="C61" s="2" t="s">
        <v>37</v>
      </c>
      <c r="D61" s="93"/>
      <c r="E61" s="19"/>
      <c r="F61" s="29"/>
      <c r="G61" s="30"/>
      <c r="H61" s="22"/>
      <c r="I61" s="23"/>
      <c r="J61" s="24"/>
      <c r="K61" s="24"/>
      <c r="L61" s="25"/>
      <c r="M61" s="28"/>
      <c r="N61" s="88"/>
      <c r="O61" s="86"/>
    </row>
    <row r="62" spans="2:15" ht="16" x14ac:dyDescent="0.2">
      <c r="B62" s="11"/>
      <c r="C62" s="46" t="s">
        <v>49</v>
      </c>
      <c r="D62" s="93"/>
      <c r="E62" s="19"/>
      <c r="F62" s="29"/>
      <c r="G62" s="30"/>
      <c r="H62" s="22">
        <v>7</v>
      </c>
      <c r="I62" s="23">
        <f>SUM(D62:E62)</f>
        <v>0</v>
      </c>
      <c r="J62" s="24">
        <f t="shared" ref="J62:J65" si="7">I62/8</f>
        <v>0</v>
      </c>
      <c r="K62" s="100">
        <f>SUM(J62:J65)</f>
        <v>0</v>
      </c>
      <c r="L62" s="25"/>
      <c r="M62" s="28"/>
      <c r="N62" s="88"/>
      <c r="O62" s="86"/>
    </row>
    <row r="63" spans="2:15" ht="16" x14ac:dyDescent="0.2">
      <c r="B63" s="11"/>
      <c r="C63" s="46" t="s">
        <v>50</v>
      </c>
      <c r="D63" s="93"/>
      <c r="E63" s="19"/>
      <c r="F63" s="29"/>
      <c r="G63" s="30"/>
      <c r="H63" s="22">
        <v>7</v>
      </c>
      <c r="I63" s="23">
        <f>SUM(D63:E63)</f>
        <v>0</v>
      </c>
      <c r="J63" s="24">
        <f t="shared" si="7"/>
        <v>0</v>
      </c>
      <c r="K63" s="101"/>
      <c r="L63" s="25"/>
      <c r="M63" s="28"/>
      <c r="N63" s="88"/>
      <c r="O63" s="86"/>
    </row>
    <row r="64" spans="2:15" ht="16" x14ac:dyDescent="0.2">
      <c r="B64" s="11"/>
      <c r="C64" s="46" t="s">
        <v>51</v>
      </c>
      <c r="D64" s="93"/>
      <c r="E64" s="19"/>
      <c r="F64" s="29"/>
      <c r="G64" s="30"/>
      <c r="H64" s="22">
        <v>7</v>
      </c>
      <c r="I64" s="23">
        <f>SUM(D64:E64)</f>
        <v>0</v>
      </c>
      <c r="J64" s="24">
        <f t="shared" si="7"/>
        <v>0</v>
      </c>
      <c r="K64" s="101"/>
      <c r="L64" s="25"/>
      <c r="M64" s="28"/>
      <c r="N64" s="88"/>
      <c r="O64" s="86"/>
    </row>
    <row r="65" spans="2:15" ht="16" x14ac:dyDescent="0.2">
      <c r="B65" s="11"/>
      <c r="C65" s="3" t="s">
        <v>52</v>
      </c>
      <c r="D65" s="93"/>
      <c r="E65" s="19"/>
      <c r="F65" s="29"/>
      <c r="G65" s="30"/>
      <c r="H65" s="22">
        <v>7</v>
      </c>
      <c r="I65" s="23">
        <f>SUM(D65:E65)</f>
        <v>0</v>
      </c>
      <c r="J65" s="24">
        <f t="shared" si="7"/>
        <v>0</v>
      </c>
      <c r="K65" s="102"/>
      <c r="L65" s="25"/>
      <c r="M65" s="28"/>
      <c r="N65" s="88"/>
      <c r="O65" s="86"/>
    </row>
    <row r="66" spans="2:15" ht="16" x14ac:dyDescent="0.2">
      <c r="B66" s="11"/>
      <c r="C66" s="1"/>
      <c r="D66" s="93"/>
      <c r="E66" s="19"/>
      <c r="F66" s="29"/>
      <c r="G66" s="30"/>
      <c r="H66" s="22"/>
      <c r="I66" s="23"/>
      <c r="J66" s="24"/>
      <c r="K66" s="24"/>
      <c r="L66" s="25"/>
      <c r="M66" s="28"/>
      <c r="N66" s="88"/>
      <c r="O66" s="86"/>
    </row>
    <row r="67" spans="2:15" ht="16" x14ac:dyDescent="0.2">
      <c r="B67" s="11"/>
      <c r="C67" s="85" t="s">
        <v>38</v>
      </c>
      <c r="D67" s="93"/>
      <c r="E67" s="19"/>
      <c r="F67" s="29"/>
      <c r="G67" s="30"/>
      <c r="H67" s="22"/>
      <c r="I67" s="23"/>
      <c r="J67" s="24"/>
      <c r="K67" s="24"/>
      <c r="L67" s="25"/>
      <c r="M67" s="28"/>
      <c r="N67" s="88"/>
      <c r="O67" s="86"/>
    </row>
    <row r="68" spans="2:15" ht="16" x14ac:dyDescent="0.2">
      <c r="B68" s="11"/>
      <c r="C68" s="46" t="s">
        <v>48</v>
      </c>
      <c r="D68" s="93"/>
      <c r="E68" s="19"/>
      <c r="F68" s="29"/>
      <c r="G68" s="30"/>
      <c r="H68" s="22">
        <v>8</v>
      </c>
      <c r="I68" s="23">
        <f>SUM(D68:E68)</f>
        <v>0</v>
      </c>
      <c r="J68" s="24">
        <f t="shared" ref="J68" si="8">I68/8</f>
        <v>0</v>
      </c>
      <c r="K68" s="92">
        <f>J68</f>
        <v>0</v>
      </c>
      <c r="L68" s="25"/>
      <c r="M68" s="28"/>
      <c r="N68" s="88"/>
      <c r="O68" s="86"/>
    </row>
    <row r="69" spans="2:15" ht="16" x14ac:dyDescent="0.2">
      <c r="B69" s="11"/>
      <c r="C69" s="46"/>
      <c r="D69" s="93"/>
      <c r="E69" s="19"/>
      <c r="F69" s="29"/>
      <c r="G69" s="30"/>
      <c r="H69" s="22"/>
      <c r="I69" s="23"/>
      <c r="J69" s="24"/>
      <c r="K69" s="24"/>
      <c r="L69" s="25"/>
      <c r="M69" s="28"/>
      <c r="N69" s="88"/>
      <c r="O69" s="86"/>
    </row>
    <row r="70" spans="2:15" ht="16" x14ac:dyDescent="0.2">
      <c r="B70" s="11"/>
      <c r="C70" s="46"/>
      <c r="D70" s="93"/>
      <c r="E70" s="19"/>
      <c r="F70" s="29"/>
      <c r="G70" s="30"/>
      <c r="H70" s="22"/>
      <c r="I70" s="23"/>
      <c r="J70" s="24"/>
      <c r="K70" s="24"/>
      <c r="L70" s="25"/>
      <c r="M70" s="28"/>
      <c r="N70" s="88"/>
      <c r="O70" s="86"/>
    </row>
    <row r="71" spans="2:15" ht="16" x14ac:dyDescent="0.2">
      <c r="B71" s="11"/>
      <c r="C71" s="46"/>
      <c r="D71" s="93"/>
      <c r="E71" s="19"/>
      <c r="F71" s="29"/>
      <c r="G71" s="30"/>
      <c r="H71" s="22"/>
      <c r="I71" s="23"/>
      <c r="J71" s="24"/>
      <c r="K71" s="24"/>
      <c r="L71" s="25"/>
      <c r="M71" s="28"/>
      <c r="N71" s="88"/>
      <c r="O71" s="86"/>
    </row>
    <row r="72" spans="2:15" ht="16" x14ac:dyDescent="0.2">
      <c r="B72" s="11"/>
      <c r="C72" s="18"/>
      <c r="D72" s="93"/>
      <c r="E72" s="19"/>
      <c r="F72" s="29"/>
      <c r="G72" s="30"/>
      <c r="H72" s="22"/>
      <c r="I72" s="23"/>
      <c r="J72" s="24"/>
      <c r="K72" s="24"/>
      <c r="L72" s="25"/>
      <c r="M72" s="28"/>
      <c r="N72" s="87"/>
      <c r="O72" s="86"/>
    </row>
    <row r="73" spans="2:15" ht="17" thickBot="1" x14ac:dyDescent="0.25">
      <c r="C73" s="34"/>
      <c r="D73" s="94"/>
      <c r="E73" s="65"/>
      <c r="F73" s="66"/>
      <c r="G73" s="67"/>
      <c r="H73" s="68"/>
      <c r="I73" s="69"/>
      <c r="J73" s="70"/>
      <c r="K73" s="70"/>
      <c r="L73" s="71"/>
      <c r="M73" s="28"/>
      <c r="N73" s="87"/>
      <c r="O73" s="86"/>
    </row>
    <row r="74" spans="2:15" ht="16" x14ac:dyDescent="0.2">
      <c r="C74" s="35" t="s">
        <v>13</v>
      </c>
      <c r="D74" s="36">
        <f>SUM(D12:D73)</f>
        <v>0.5</v>
      </c>
      <c r="E74" s="99">
        <f>SUM(E12:E73)</f>
        <v>0.5</v>
      </c>
      <c r="F74" s="37">
        <f>SUM(F12:F73)</f>
        <v>0</v>
      </c>
      <c r="G74" s="38">
        <f>SUM(G12:G73)</f>
        <v>0</v>
      </c>
      <c r="H74" s="36"/>
      <c r="I74" s="39">
        <f>SUM(I12:I73)</f>
        <v>1</v>
      </c>
      <c r="J74" s="64">
        <f>SUM(J12:J73)</f>
        <v>0.125</v>
      </c>
      <c r="K74" s="64">
        <f>SUM(K12:K73)</f>
        <v>0.125</v>
      </c>
      <c r="L74" s="40">
        <f>SUM(L12:L73)</f>
        <v>0</v>
      </c>
    </row>
    <row r="75" spans="2:15" ht="16" x14ac:dyDescent="0.2">
      <c r="C75" s="41" t="s">
        <v>91</v>
      </c>
      <c r="D75" s="4">
        <f>D76 * 8</f>
        <v>4</v>
      </c>
      <c r="H75" s="80"/>
      <c r="I75" s="81"/>
      <c r="J75" s="81"/>
      <c r="K75" s="81"/>
      <c r="L75" s="49"/>
    </row>
    <row r="76" spans="2:15" ht="16" x14ac:dyDescent="0.2">
      <c r="C76" s="41" t="s">
        <v>92</v>
      </c>
      <c r="D76" s="4">
        <f>SUM(D16:D71)</f>
        <v>0.5</v>
      </c>
    </row>
    <row r="77" spans="2:15" ht="16" x14ac:dyDescent="0.2">
      <c r="C77" s="41" t="s">
        <v>93</v>
      </c>
      <c r="E77" s="4">
        <f>E78 * 8</f>
        <v>4</v>
      </c>
    </row>
    <row r="78" spans="2:15" ht="16" x14ac:dyDescent="0.2">
      <c r="C78" s="41" t="s">
        <v>94</v>
      </c>
      <c r="E78" s="4">
        <f>SUM(E15:E72)</f>
        <v>0.5</v>
      </c>
    </row>
    <row r="80" spans="2:15" ht="16" x14ac:dyDescent="0.2">
      <c r="C80" s="41" t="s">
        <v>66</v>
      </c>
      <c r="D80" s="4">
        <f>SUM(D75,E77)</f>
        <v>8</v>
      </c>
    </row>
    <row r="81" spans="1:8" ht="16" x14ac:dyDescent="0.2">
      <c r="C81" s="41" t="s">
        <v>67</v>
      </c>
      <c r="D81" s="4">
        <f>SUM(D76,E78)</f>
        <v>1</v>
      </c>
    </row>
    <row r="84" spans="1:8" ht="27" thickBot="1" x14ac:dyDescent="0.35">
      <c r="A84" s="9" t="s">
        <v>14</v>
      </c>
    </row>
    <row r="85" spans="1:8" ht="27" thickBot="1" x14ac:dyDescent="0.35">
      <c r="A85" s="9"/>
      <c r="B85" s="73" t="s">
        <v>10</v>
      </c>
      <c r="C85" s="74" t="s">
        <v>15</v>
      </c>
      <c r="D85" s="75" t="s">
        <v>16</v>
      </c>
      <c r="E85" s="74" t="s">
        <v>18</v>
      </c>
      <c r="F85" s="76" t="s">
        <v>19</v>
      </c>
    </row>
    <row r="86" spans="1:8" ht="16" x14ac:dyDescent="0.2">
      <c r="B86" s="50">
        <v>1</v>
      </c>
      <c r="C86" s="51" t="s">
        <v>53</v>
      </c>
      <c r="D86" s="82" t="e">
        <f>SUM(#REF!*cxc_pm_loading)</f>
        <v>#REF!</v>
      </c>
      <c r="E86" s="52" t="e">
        <f>(SUMIF($H$12:$H$73,Table2246344323[[#This Row],[Milestone]],$G$12:$G$73)*hotel_cost)+(SUMIF($H$12:$H$73,Table2246344323[[#This Row],[Milestone]],$F$12:$F$73)*flight_cost)</f>
        <v>#REF!</v>
      </c>
      <c r="F86" s="53" t="e">
        <f>SUM(#REF!)</f>
        <v>#REF!</v>
      </c>
    </row>
    <row r="87" spans="1:8" ht="16" x14ac:dyDescent="0.2">
      <c r="B87" s="54">
        <v>2</v>
      </c>
      <c r="C87" s="49" t="s">
        <v>44</v>
      </c>
      <c r="D87" s="83" t="e">
        <f>SUM(#REF!*cxc_pm_loading)</f>
        <v>#REF!</v>
      </c>
      <c r="E87" s="44" t="e">
        <f>(SUMIF($H$12:$H$73,Table2246344323[[#This Row],[Milestone]],$G$12:$G$73)*hotel_cost)+(SUMIF($H$12:$H$73,Table2246344323[[#This Row],[Milestone]],$F$12:$F$73)*flight_cost)</f>
        <v>#REF!</v>
      </c>
      <c r="F87" s="55" t="e">
        <f>SUM(#REF!)</f>
        <v>#REF!</v>
      </c>
    </row>
    <row r="88" spans="1:8" ht="16" x14ac:dyDescent="0.2">
      <c r="B88" s="54">
        <v>3</v>
      </c>
      <c r="C88" s="49" t="s">
        <v>35</v>
      </c>
      <c r="D88" s="83" t="e">
        <f>SUM(#REF!*cxc_pm_loading)</f>
        <v>#REF!</v>
      </c>
      <c r="E88" s="44" t="e">
        <f>(SUMIF($H$12:$H$73,Table2246344323[[#This Row],[Milestone]],$G$12:$G$73)*hotel_cost)+(SUMIF($H$12:$H$73,Table2246344323[[#This Row],[Milestone]],$F$12:$F$73)*flight_cost)</f>
        <v>#REF!</v>
      </c>
      <c r="F88" s="55" t="e">
        <f>SUM(#REF!)</f>
        <v>#REF!</v>
      </c>
    </row>
    <row r="89" spans="1:8" ht="16" x14ac:dyDescent="0.2">
      <c r="B89" s="54">
        <v>4</v>
      </c>
      <c r="C89" s="49" t="s">
        <v>36</v>
      </c>
      <c r="D89" s="83" t="e">
        <f>SUM(#REF!*cxc_pm_loading)</f>
        <v>#REF!</v>
      </c>
      <c r="E89" s="44" t="e">
        <f>(SUMIF($H$12:$H$73,Table2246344323[[#This Row],[Milestone]],$G$12:$G$73)*hotel_cost)+(SUMIF($H$12:$H$73,Table2246344323[[#This Row],[Milestone]],$F$12:$F$73)*flight_cost)</f>
        <v>#REF!</v>
      </c>
      <c r="F89" s="55" t="e">
        <f>SUM(#REF!)</f>
        <v>#REF!</v>
      </c>
    </row>
    <row r="90" spans="1:8" ht="16" x14ac:dyDescent="0.2">
      <c r="B90" s="54">
        <v>5</v>
      </c>
      <c r="C90" s="49" t="s">
        <v>45</v>
      </c>
      <c r="D90" s="83" t="e">
        <f>SUM(#REF!*cxc_pm_loading)</f>
        <v>#REF!</v>
      </c>
      <c r="E90" s="44" t="e">
        <f>(SUMIF($H$12:$H$73,Table2246344323[[#This Row],[Milestone]],$G$12:$G$73)*hotel_cost)+(SUMIF($H$12:$H$73,Table2246344323[[#This Row],[Milestone]],$F$12:$F$73)*flight_cost)</f>
        <v>#REF!</v>
      </c>
      <c r="F90" s="55" t="e">
        <f>SUM(#REF!)</f>
        <v>#REF!</v>
      </c>
    </row>
    <row r="91" spans="1:8" ht="16" x14ac:dyDescent="0.2">
      <c r="B91" s="54">
        <v>6</v>
      </c>
      <c r="C91" s="49" t="s">
        <v>46</v>
      </c>
      <c r="D91" s="83" t="e">
        <f>SUM(#REF!*cxc_pm_loading)</f>
        <v>#REF!</v>
      </c>
      <c r="E91" s="44" t="e">
        <f>(SUMIF($H$12:$H$73,Table2246344323[[#This Row],[Milestone]],$G$12:$G$73)*hotel_cost)+(SUMIF($H$12:$H$73,Table2246344323[[#This Row],[Milestone]],$F$12:$F$73)*flight_cost)</f>
        <v>#REF!</v>
      </c>
      <c r="F91" s="55" t="e">
        <f>SUM(#REF!)</f>
        <v>#REF!</v>
      </c>
    </row>
    <row r="92" spans="1:8" ht="16" x14ac:dyDescent="0.2">
      <c r="B92" s="54">
        <v>7</v>
      </c>
      <c r="C92" s="49" t="s">
        <v>47</v>
      </c>
      <c r="D92" s="83" t="e">
        <f>SUM(#REF!*cxc_pm_loading)</f>
        <v>#REF!</v>
      </c>
      <c r="E92" s="44" t="e">
        <f>(SUMIF($H$12:$H$73,Table2246344323[[#This Row],[Milestone]],$G$12:$G$73)*hotel_cost)+(SUMIF($H$12:$H$73,Table2246344323[[#This Row],[Milestone]],$F$12:$F$73)*flight_cost)</f>
        <v>#REF!</v>
      </c>
      <c r="F92" s="55" t="e">
        <f>SUM(#REF!)</f>
        <v>#REF!</v>
      </c>
    </row>
    <row r="93" spans="1:8" ht="16" x14ac:dyDescent="0.2">
      <c r="B93" s="54">
        <v>8</v>
      </c>
      <c r="C93" s="49"/>
      <c r="D93" s="83" t="e">
        <f>SUM(#REF!*cxc_pm_loading)</f>
        <v>#REF!</v>
      </c>
      <c r="E93" s="44" t="e">
        <f>(SUMIF($H$12:$H$73,Table2246344323[[#This Row],[Milestone]],$G$12:$G$73)*hotel_cost)+(SUMIF($H$12:$H$73,Table2246344323[[#This Row],[Milestone]],$F$12:$F$73)*flight_cost)</f>
        <v>#REF!</v>
      </c>
      <c r="F93" s="55" t="e">
        <f>SUM(#REF!)</f>
        <v>#REF!</v>
      </c>
    </row>
    <row r="94" spans="1:8" ht="16" x14ac:dyDescent="0.2">
      <c r="B94" s="54">
        <v>9</v>
      </c>
      <c r="C94" s="49"/>
      <c r="D94" s="83" t="e">
        <f>SUM(#REF!*cxc_pm_loading)</f>
        <v>#REF!</v>
      </c>
      <c r="E94" s="44" t="e">
        <f>(SUMIF($H$12:$H$73,Table2246344323[[#This Row],[Milestone]],$G$12:$G$73)*hotel_cost)+(SUMIF($H$12:$H$73,Table2246344323[[#This Row],[Milestone]],$F$12:$F$73)*flight_cost)</f>
        <v>#REF!</v>
      </c>
      <c r="F94" s="55" t="e">
        <f>SUM(#REF!)</f>
        <v>#REF!</v>
      </c>
      <c r="G94" s="42"/>
      <c r="H94" s="42"/>
    </row>
    <row r="95" spans="1:8" ht="16" x14ac:dyDescent="0.2">
      <c r="B95" s="54">
        <v>10</v>
      </c>
      <c r="C95" s="49"/>
      <c r="D95" s="83" t="e">
        <f>SUM(#REF!*cxc_pm_loading)</f>
        <v>#REF!</v>
      </c>
      <c r="E95" s="44" t="e">
        <f>(SUMIF($H$12:$H$73,Table2246344323[[#This Row],[Milestone]],$G$12:$G$73)*hotel_cost)+(SUMIF($H$12:$H$73,Table2246344323[[#This Row],[Milestone]],$F$12:$F$73)*flight_cost)</f>
        <v>#REF!</v>
      </c>
      <c r="F95" s="55" t="e">
        <f>SUM(#REF!)</f>
        <v>#REF!</v>
      </c>
      <c r="G95" s="48"/>
      <c r="H95" s="63"/>
    </row>
    <row r="96" spans="1:8" ht="17" thickBot="1" x14ac:dyDescent="0.25">
      <c r="B96" s="56">
        <v>11</v>
      </c>
      <c r="C96" s="57"/>
      <c r="D96" s="84" t="e">
        <f>SUM(#REF!*cxc_pm_loading)</f>
        <v>#REF!</v>
      </c>
      <c r="E96" s="58" t="e">
        <f>(SUMIF($H$12:$H$73,Table2246344323[[#This Row],[Milestone]],$G$12:$G$73)*hotel_cost)+(SUMIF($H$12:$H$73,Table2246344323[[#This Row],[Milestone]],$F$12:$F$73)*flight_cost)</f>
        <v>#REF!</v>
      </c>
      <c r="F96" s="59" t="e">
        <f>SUM(#REF!)</f>
        <v>#REF!</v>
      </c>
    </row>
    <row r="97" spans="2:10" ht="22" thickBot="1" x14ac:dyDescent="0.3">
      <c r="B97" s="60"/>
      <c r="C97" s="60"/>
      <c r="D97" s="61" t="e">
        <f>SUBTOTAL(109,Table2246344323[CXC PM])</f>
        <v>#REF!</v>
      </c>
      <c r="E97" s="62" t="e">
        <f>SUBTOTAL(109,Table2246344323[T&amp;E])</f>
        <v>#REF!</v>
      </c>
      <c r="F97" s="78" t="e">
        <f>SUBTOTAL(109,Table2246344323[Total Price])</f>
        <v>#REF!</v>
      </c>
      <c r="G97" s="79" t="s">
        <v>31</v>
      </c>
      <c r="H97" s="45"/>
    </row>
    <row r="98" spans="2:10" x14ac:dyDescent="0.2">
      <c r="D98" s="72" t="s">
        <v>17</v>
      </c>
      <c r="E98" s="72" t="s">
        <v>30</v>
      </c>
    </row>
    <row r="99" spans="2:10" ht="16" x14ac:dyDescent="0.2">
      <c r="C99" s="42" t="s">
        <v>20</v>
      </c>
      <c r="D99" s="77" t="e">
        <f>Table2246344323[[#Totals],[CXC PM]]*cxc_rate</f>
        <v>#REF!</v>
      </c>
    </row>
    <row r="102" spans="2:10" x14ac:dyDescent="0.2">
      <c r="J102" s="43"/>
    </row>
  </sheetData>
  <mergeCells count="8">
    <mergeCell ref="K49:K58"/>
    <mergeCell ref="K62:K65"/>
    <mergeCell ref="B2:C2"/>
    <mergeCell ref="K16:K18"/>
    <mergeCell ref="K21:K25"/>
    <mergeCell ref="K28:K31"/>
    <mergeCell ref="K34:K37"/>
    <mergeCell ref="K41:K46"/>
  </mergeCells>
  <conditionalFormatting sqref="F97">
    <cfRule type="cellIs" dxfId="0" priority="1" operator="equal">
      <formula>$N$98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EBB19-070E-2B44-88AA-A7BCA2289C5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Stealthwatch</vt:lpstr>
      <vt:lpstr>ISE</vt:lpstr>
      <vt:lpstr>Firepower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2020-06-30T02:00:13Z</dcterms:created>
  <dcterms:modified xsi:type="dcterms:W3CDTF">2021-09-09T01:29:30Z</dcterms:modified>
</cp:coreProperties>
</file>