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ment 5.1" sheetId="1" r:id="rId4"/>
    <sheet state="visible" name="Experiment 5.2" sheetId="2" r:id="rId5"/>
    <sheet state="visible" name="Experiment 5.3" sheetId="3" r:id="rId6"/>
  </sheets>
  <definedNames/>
  <calcPr/>
</workbook>
</file>

<file path=xl/sharedStrings.xml><?xml version="1.0" encoding="utf-8"?>
<sst xmlns="http://schemas.openxmlformats.org/spreadsheetml/2006/main" count="24" uniqueCount="21">
  <si>
    <t>Bx</t>
  </si>
  <si>
    <t>BMag</t>
  </si>
  <si>
    <t>By</t>
  </si>
  <si>
    <t>BTheta (degrees)</t>
  </si>
  <si>
    <t>Bz</t>
  </si>
  <si>
    <t>BPhi (degrees)</t>
  </si>
  <si>
    <t>mu</t>
  </si>
  <si>
    <t>Distance (m)</t>
  </si>
  <si>
    <t>B parallel no current (T)</t>
  </si>
  <si>
    <t>B perpendicular no current (T)</t>
  </si>
  <si>
    <t>B parallel with current (T)</t>
  </si>
  <si>
    <t>B perpendicular with current (T)</t>
  </si>
  <si>
    <t>B parallel current difference (T)</t>
  </si>
  <si>
    <t>B perpendicular current difference (T)</t>
  </si>
  <si>
    <t>B Theoretical (T)</t>
  </si>
  <si>
    <t>I (A)</t>
  </si>
  <si>
    <t>B field no current (T)</t>
  </si>
  <si>
    <t>B field measured at center (T)</t>
  </si>
  <si>
    <t>B field difference (T)</t>
  </si>
  <si>
    <t>B field theoretical (T)</t>
  </si>
  <si>
    <t>Radius (m)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</si>
</sst>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theme="1"/>
      <name val="Times New Roman"/>
    </font>
    <font>
      <sz val="11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1" xfId="0" applyFont="1" applyNumberFormat="1"/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11" xfId="0" applyFill="1" applyFont="1" applyNumberFormat="1"/>
    <xf borderId="0" fillId="0" fontId="2" numFmtId="11" xfId="0" applyAlignment="1" applyFont="1" applyNumberFormat="1">
      <alignment readingOrder="0"/>
    </xf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 perpendicular current difference (T) and B Theoretical (T)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'Experiment 5.2'!$H$1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'Experiment 5.2'!$B$2:$B$12</c:f>
            </c:numRef>
          </c:xVal>
          <c:yVal>
            <c:numRef>
              <c:f>'Experiment 5.2'!$H$2:$H$12</c:f>
              <c:numCache/>
            </c:numRef>
          </c:yVal>
        </c:ser>
        <c:ser>
          <c:idx val="1"/>
          <c:order val="1"/>
          <c:tx>
            <c:strRef>
              <c:f>'Experiment 5.2'!$G$1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'Experiment 5.2'!$B$2:$B$12</c:f>
            </c:numRef>
          </c:xVal>
          <c:yVal>
            <c:numRef>
              <c:f>'Experiment 5.2'!$G$2:$G$12</c:f>
              <c:numCache/>
            </c:numRef>
          </c:yVal>
        </c:ser>
        <c:ser>
          <c:idx val="2"/>
          <c:order val="2"/>
          <c:tx>
            <c:strRef>
              <c:f>'Experiment 5.2'!$I$1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'Experiment 5.2'!$B$2:$B$12</c:f>
            </c:numRef>
          </c:xVal>
          <c:yVal>
            <c:numRef>
              <c:f>'Experiment 5.2'!$I$2:$I$12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216621"/>
        <c:axId val="890587880"/>
      </c:scatterChart>
      <c:valAx>
        <c:axId val="94121662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Distance from wire(m)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0587880"/>
      </c:valAx>
      <c:valAx>
        <c:axId val="8905878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B-field strength(Teslas)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12166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tx>
            <c:strRef>
              <c:f>'Experiment 5.3'!$E$1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'Experiment 5.3'!$B$2:$B$12</c:f>
            </c:numRef>
          </c:xVal>
          <c:yVal>
            <c:numRef>
              <c:f>'Experiment 5.3'!$E$2:$E$12</c:f>
              <c:numCache/>
            </c:numRef>
          </c:yVal>
        </c:ser>
        <c:ser>
          <c:idx val="1"/>
          <c:order val="1"/>
          <c:tx>
            <c:strRef>
              <c:f>'Experiment 5.3'!$F$1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'Experiment 5.3'!$B$2:$B$12</c:f>
            </c:numRef>
          </c:xVal>
          <c:yVal>
            <c:numRef>
              <c:f>'Experiment 5.3'!$F$2:$F$12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6575842"/>
        <c:axId val="354721886"/>
      </c:scatterChart>
      <c:valAx>
        <c:axId val="121657584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Distance from center of ring(m)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4721886"/>
      </c:valAx>
      <c:valAx>
        <c:axId val="3547218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B-field strength(Teslas)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65758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190500</xdr:colOff>
      <xdr:row>12</xdr:row>
      <xdr:rowOff>47625</xdr:rowOff>
    </xdr:from>
    <xdr:ext cx="9248775" cy="57150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13</xdr:row>
      <xdr:rowOff>85725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57"/>
  </cols>
  <sheetData>
    <row r="1">
      <c r="A1" s="1" t="s">
        <v>0</v>
      </c>
      <c r="B1" s="1" t="s">
        <v>1</v>
      </c>
    </row>
    <row r="2">
      <c r="A2" s="1">
        <v>0.0015</v>
      </c>
      <c r="B2" s="2">
        <f>SQRT(A2^2+A4^2+A6^2)</f>
        <v>0.05368891878</v>
      </c>
    </row>
    <row r="3">
      <c r="A3" s="1" t="s">
        <v>2</v>
      </c>
      <c r="B3" s="1" t="s">
        <v>3</v>
      </c>
    </row>
    <row r="4">
      <c r="A4" s="1">
        <v>0.03</v>
      </c>
      <c r="B4" s="3">
        <f>ATAN(A4/A2)*180/(PI())</f>
        <v>87.13759477</v>
      </c>
    </row>
    <row r="5">
      <c r="A5" s="1" t="s">
        <v>4</v>
      </c>
      <c r="B5" s="1" t="s">
        <v>5</v>
      </c>
    </row>
    <row r="6">
      <c r="A6" s="1">
        <v>-0.0445</v>
      </c>
      <c r="B6" s="3">
        <f>ATAN(SQRT(A2^2+A4^2)/A6)*180/PI()</f>
        <v>-34.01932928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14"/>
    <col customWidth="1" min="2" max="2" width="11.71"/>
    <col customWidth="1" min="3" max="3" width="20.71"/>
    <col customWidth="1" min="4" max="4" width="25.86"/>
    <col customWidth="1" min="5" max="5" width="21.86"/>
    <col customWidth="1" min="6" max="6" width="27.14"/>
    <col customWidth="1" min="7" max="7" width="26.71"/>
    <col customWidth="1" min="8" max="8" width="32.0"/>
    <col customWidth="1" min="9" max="9" width="15.0"/>
  </cols>
  <sheetData>
    <row r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>
      <c r="A2" s="4">
        <f>4*PI()*10^-7</f>
        <v>0.000001256637061</v>
      </c>
      <c r="B2" s="5">
        <v>0.01</v>
      </c>
      <c r="C2" s="5">
        <f>0.0325*10^-3</f>
        <v>0.0000325</v>
      </c>
      <c r="D2" s="5">
        <v>-4.37E-5</v>
      </c>
      <c r="E2" s="5">
        <f>0.034*10^-3</f>
        <v>0.000034</v>
      </c>
      <c r="F2" s="5">
        <v>-3.17E-5</v>
      </c>
      <c r="G2" s="4">
        <f t="shared" ref="G2:H2" si="1">E2-C2</f>
        <v>0.0000015</v>
      </c>
      <c r="H2" s="4">
        <f t="shared" si="1"/>
        <v>0.000012</v>
      </c>
      <c r="I2" s="4">
        <f t="shared" ref="I2:I12" si="3">$A$2*$A$4/(2*pi()*B2)</f>
        <v>0.00006</v>
      </c>
    </row>
    <row r="3">
      <c r="A3" s="5" t="s">
        <v>15</v>
      </c>
      <c r="B3" s="5">
        <v>0.02</v>
      </c>
      <c r="C3" s="5">
        <f>0.0327*10^-3</f>
        <v>0.0000327</v>
      </c>
      <c r="D3" s="5">
        <v>-4.47E-5</v>
      </c>
      <c r="E3" s="5">
        <f>0.0329*10^-3</f>
        <v>0.0000329</v>
      </c>
      <c r="F3" s="5">
        <v>-3.27E-5</v>
      </c>
      <c r="G3" s="4">
        <f t="shared" ref="G3:H3" si="2">E3-C3</f>
        <v>0.0000002</v>
      </c>
      <c r="H3" s="4">
        <f t="shared" si="2"/>
        <v>0.000012</v>
      </c>
      <c r="I3" s="4">
        <f t="shared" si="3"/>
        <v>0.00003</v>
      </c>
    </row>
    <row r="4">
      <c r="A4" s="5">
        <v>3.0</v>
      </c>
      <c r="B4" s="5">
        <v>0.03</v>
      </c>
      <c r="C4" s="5">
        <f>0.0322*10^-3</f>
        <v>0.0000322</v>
      </c>
      <c r="D4" s="5">
        <v>-4.35E-5</v>
      </c>
      <c r="E4" s="5">
        <f>0.0322*10^-3</f>
        <v>0.0000322</v>
      </c>
      <c r="F4" s="5">
        <v>-3.43E-5</v>
      </c>
      <c r="G4" s="4">
        <f t="shared" ref="G4:H4" si="4">E4-C4</f>
        <v>0</v>
      </c>
      <c r="H4" s="4">
        <f t="shared" si="4"/>
        <v>0.0000092</v>
      </c>
      <c r="I4" s="4">
        <f t="shared" si="3"/>
        <v>0.00002</v>
      </c>
    </row>
    <row r="5">
      <c r="A5" s="4"/>
      <c r="B5" s="5">
        <v>0.04</v>
      </c>
      <c r="C5" s="5">
        <f>0.032*10^-3</f>
        <v>0.000032</v>
      </c>
      <c r="D5" s="5">
        <v>-4.37E-5</v>
      </c>
      <c r="E5" s="5">
        <f>0.0317*10^-3</f>
        <v>0.0000317</v>
      </c>
      <c r="F5" s="5">
        <v>-3.57E-5</v>
      </c>
      <c r="G5" s="4">
        <f t="shared" ref="G5:H5" si="5">E5-C5</f>
        <v>-0.0000003</v>
      </c>
      <c r="H5" s="4">
        <f t="shared" si="5"/>
        <v>0.000008</v>
      </c>
      <c r="I5" s="4">
        <f t="shared" si="3"/>
        <v>0.000015</v>
      </c>
    </row>
    <row r="6">
      <c r="A6" s="4"/>
      <c r="B6" s="5">
        <v>0.05</v>
      </c>
      <c r="C6" s="5">
        <f>0.0323*10^-3</f>
        <v>0.0000323</v>
      </c>
      <c r="D6" s="5">
        <v>-4.41E-5</v>
      </c>
      <c r="E6" s="5">
        <v>3.07E-5</v>
      </c>
      <c r="F6" s="5">
        <v>-3.66E-5</v>
      </c>
      <c r="G6" s="4">
        <f t="shared" ref="G6:H6" si="6">E6-C6</f>
        <v>-0.0000016</v>
      </c>
      <c r="H6" s="4">
        <f t="shared" si="6"/>
        <v>0.0000075</v>
      </c>
      <c r="I6" s="4">
        <f t="shared" si="3"/>
        <v>0.000012</v>
      </c>
    </row>
    <row r="7">
      <c r="A7" s="4"/>
      <c r="B7" s="5">
        <v>0.06</v>
      </c>
      <c r="C7" s="5">
        <v>3.19E-5</v>
      </c>
      <c r="D7" s="5">
        <v>-4.4E-5</v>
      </c>
      <c r="E7" s="5">
        <v>3.08E-5</v>
      </c>
      <c r="F7" s="5">
        <v>-3.72E-5</v>
      </c>
      <c r="G7" s="4">
        <f t="shared" ref="G7:H7" si="7">E7-C7</f>
        <v>-0.0000011</v>
      </c>
      <c r="H7" s="4">
        <f t="shared" si="7"/>
        <v>0.0000068</v>
      </c>
      <c r="I7" s="4">
        <f t="shared" si="3"/>
        <v>0.00001</v>
      </c>
    </row>
    <row r="8">
      <c r="A8" s="4"/>
      <c r="B8" s="5">
        <v>0.08</v>
      </c>
      <c r="C8" s="5">
        <v>3.08E-5</v>
      </c>
      <c r="D8" s="5">
        <v>-4.32E-5</v>
      </c>
      <c r="E8" s="5">
        <v>3.03E-5</v>
      </c>
      <c r="F8" s="5">
        <v>-3.84E-5</v>
      </c>
      <c r="G8" s="4">
        <f t="shared" ref="G8:H8" si="8">E8-C8</f>
        <v>-0.0000005</v>
      </c>
      <c r="H8" s="4">
        <f t="shared" si="8"/>
        <v>0.0000048</v>
      </c>
      <c r="I8" s="4">
        <f t="shared" si="3"/>
        <v>0.0000075</v>
      </c>
    </row>
    <row r="9">
      <c r="A9" s="4"/>
      <c r="B9" s="5">
        <v>0.1</v>
      </c>
      <c r="C9" s="5">
        <v>3.07E-5</v>
      </c>
      <c r="D9" s="5">
        <v>-4.25E-5</v>
      </c>
      <c r="E9" s="5">
        <v>3.04E-5</v>
      </c>
      <c r="F9" s="5">
        <v>-3.87E-5</v>
      </c>
      <c r="G9" s="4">
        <f t="shared" ref="G9:H9" si="9">E9-C9</f>
        <v>-0.0000003</v>
      </c>
      <c r="H9" s="4">
        <f t="shared" si="9"/>
        <v>0.0000038</v>
      </c>
      <c r="I9" s="4">
        <f t="shared" si="3"/>
        <v>0.000006</v>
      </c>
    </row>
    <row r="10">
      <c r="A10" s="4"/>
      <c r="B10" s="5">
        <v>0.15</v>
      </c>
      <c r="C10" s="5">
        <v>3.14E-5</v>
      </c>
      <c r="D10" s="5">
        <v>-4.22E-5</v>
      </c>
      <c r="E10" s="5">
        <v>3.0E-5</v>
      </c>
      <c r="F10" s="5">
        <v>-3.96E-5</v>
      </c>
      <c r="G10" s="4">
        <f t="shared" ref="G10:H10" si="10">E10-C10</f>
        <v>-0.0000014</v>
      </c>
      <c r="H10" s="4">
        <f t="shared" si="10"/>
        <v>0.0000026</v>
      </c>
      <c r="I10" s="4">
        <f t="shared" si="3"/>
        <v>0.000004</v>
      </c>
    </row>
    <row r="11">
      <c r="A11" s="4"/>
      <c r="B11" s="5">
        <v>0.2</v>
      </c>
      <c r="C11" s="5">
        <v>3.01E-5</v>
      </c>
      <c r="D11" s="5">
        <v>-4.18E-5</v>
      </c>
      <c r="E11" s="5">
        <v>2.9E-5</v>
      </c>
      <c r="F11" s="5">
        <v>-4.12E-5</v>
      </c>
      <c r="G11" s="4">
        <f t="shared" ref="G11:H11" si="11">E11-C11</f>
        <v>-0.0000011</v>
      </c>
      <c r="H11" s="4">
        <f t="shared" si="11"/>
        <v>0.0000006</v>
      </c>
      <c r="I11" s="4">
        <f t="shared" si="3"/>
        <v>0.000003</v>
      </c>
    </row>
    <row r="12">
      <c r="A12" s="4"/>
      <c r="B12" s="5">
        <v>0.3</v>
      </c>
      <c r="C12" s="5">
        <v>2.75E-5</v>
      </c>
      <c r="D12" s="5">
        <v>-4.06E-5</v>
      </c>
      <c r="E12" s="5">
        <v>2.67E-5</v>
      </c>
      <c r="F12" s="5">
        <v>-4.01E-5</v>
      </c>
      <c r="G12" s="4">
        <f t="shared" ref="G12:H12" si="12">E12-C12</f>
        <v>-0.0000008</v>
      </c>
      <c r="H12" s="4">
        <f t="shared" si="12"/>
        <v>0.0000005</v>
      </c>
      <c r="I12" s="4">
        <f t="shared" si="3"/>
        <v>0.000002</v>
      </c>
    </row>
    <row r="13">
      <c r="G13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43"/>
    <col customWidth="1" min="2" max="2" width="10.86"/>
    <col customWidth="1" min="3" max="4" width="23.43"/>
    <col customWidth="1" min="5" max="5" width="17.0"/>
  </cols>
  <sheetData>
    <row r="1">
      <c r="A1" s="6" t="s">
        <v>6</v>
      </c>
      <c r="B1" s="6" t="s">
        <v>7</v>
      </c>
      <c r="C1" s="6" t="s">
        <v>16</v>
      </c>
      <c r="D1" s="6" t="s">
        <v>17</v>
      </c>
      <c r="E1" s="6" t="s">
        <v>18</v>
      </c>
      <c r="F1" s="6" t="s">
        <v>19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A2" s="8">
        <f>4*PI()*10^-7</f>
        <v>0.000001256637061</v>
      </c>
      <c r="B2" s="6">
        <v>0.0</v>
      </c>
      <c r="C2" s="9">
        <v>-8.7E-6</v>
      </c>
      <c r="D2" s="9">
        <v>-6.68E-4</v>
      </c>
      <c r="E2" s="10">
        <f t="shared" ref="E2:E12" si="1">-(D2-C2)</f>
        <v>0.0006593</v>
      </c>
      <c r="F2" s="10">
        <f t="shared" ref="F2:F12" si="2">$A$2*$A$4/(2*($A$6^2+B2^2)^(3/2))</f>
        <v>0.0003389503023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6" t="s">
        <v>15</v>
      </c>
      <c r="B3" s="6">
        <v>0.02</v>
      </c>
      <c r="C3" s="9">
        <v>-1.04E-5</v>
      </c>
      <c r="D3" s="9">
        <v>-5.965E-4</v>
      </c>
      <c r="E3" s="10">
        <f t="shared" si="1"/>
        <v>0.0005861</v>
      </c>
      <c r="F3" s="10">
        <f t="shared" si="2"/>
        <v>0.0003186294742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6">
        <v>0.5</v>
      </c>
      <c r="B4" s="6">
        <v>0.04</v>
      </c>
      <c r="C4" s="9">
        <v>-1.17E-5</v>
      </c>
      <c r="D4" s="9">
        <v>-4.841E-4</v>
      </c>
      <c r="E4" s="10">
        <f t="shared" si="1"/>
        <v>0.0004724</v>
      </c>
      <c r="F4" s="10">
        <f t="shared" si="2"/>
        <v>0.000268410008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6" t="s">
        <v>20</v>
      </c>
      <c r="B5" s="6">
        <v>0.06</v>
      </c>
      <c r="C5" s="9">
        <v>-1.04E-5</v>
      </c>
      <c r="D5" s="9">
        <v>-3.76E-4</v>
      </c>
      <c r="E5" s="10">
        <f t="shared" si="1"/>
        <v>0.0003656</v>
      </c>
      <c r="F5" s="10">
        <f t="shared" si="2"/>
        <v>0.0002093785563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>
      <c r="A6" s="6">
        <v>0.0975</v>
      </c>
      <c r="B6" s="6">
        <v>0.08</v>
      </c>
      <c r="C6" s="9">
        <v>-1.04E-5</v>
      </c>
      <c r="D6" s="9">
        <v>-2.873E-4</v>
      </c>
      <c r="E6" s="10">
        <f t="shared" si="1"/>
        <v>0.0002769</v>
      </c>
      <c r="F6" s="10">
        <f t="shared" si="2"/>
        <v>0.000156602311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>
      <c r="A7" s="7"/>
      <c r="B7" s="6">
        <v>0.1</v>
      </c>
      <c r="C7" s="9">
        <v>-1.04E-5</v>
      </c>
      <c r="D7" s="9">
        <v>-2.125E-4</v>
      </c>
      <c r="E7" s="10">
        <f t="shared" si="1"/>
        <v>0.0002021</v>
      </c>
      <c r="F7" s="10">
        <f t="shared" si="2"/>
        <v>0.0001153159002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>
      <c r="A8" s="7"/>
      <c r="B8" s="6">
        <v>0.12</v>
      </c>
      <c r="C8" s="10">
        <f>-0.0000117</f>
        <v>-0.0000117</v>
      </c>
      <c r="D8" s="9">
        <v>-2.02E-4</v>
      </c>
      <c r="E8" s="10">
        <f t="shared" si="1"/>
        <v>0.0001903</v>
      </c>
      <c r="F8" s="10">
        <f t="shared" si="2"/>
        <v>0.00008499290775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7"/>
      <c r="B9" s="6">
        <v>0.14</v>
      </c>
      <c r="C9" s="9">
        <v>-1.17E-5</v>
      </c>
      <c r="D9" s="9">
        <v>-1.548E-4</v>
      </c>
      <c r="E9" s="10">
        <f t="shared" si="1"/>
        <v>0.0001431</v>
      </c>
      <c r="F9" s="10">
        <f t="shared" si="2"/>
        <v>0.00006326601643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A10" s="7"/>
      <c r="B10" s="6">
        <v>0.16</v>
      </c>
      <c r="C10" s="9">
        <v>-1.17E-5</v>
      </c>
      <c r="D10" s="9">
        <v>-1.219E-4</v>
      </c>
      <c r="E10" s="10">
        <f t="shared" si="1"/>
        <v>0.0001102</v>
      </c>
      <c r="F10" s="10">
        <f t="shared" si="2"/>
        <v>0.00004776097796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>
      <c r="A11" s="7"/>
      <c r="B11" s="6">
        <v>0.2</v>
      </c>
      <c r="C11" s="9">
        <v>-1.04E-5</v>
      </c>
      <c r="D11" s="9">
        <v>-6.81E-5</v>
      </c>
      <c r="E11" s="10">
        <f t="shared" si="1"/>
        <v>0.0000577</v>
      </c>
      <c r="F11" s="10">
        <f t="shared" si="2"/>
        <v>0.00002852067677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>
      <c r="A12" s="7"/>
      <c r="B12" s="6">
        <v>0.3</v>
      </c>
      <c r="C12" s="9">
        <v>-1.04E-5</v>
      </c>
      <c r="D12" s="9">
        <v>-3.27E-5</v>
      </c>
      <c r="E12" s="10">
        <f t="shared" si="1"/>
        <v>0.0000223</v>
      </c>
      <c r="F12" s="10">
        <f t="shared" si="2"/>
        <v>0.00001000862306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</sheetData>
  <drawing r:id="rId1"/>
</worksheet>
</file>