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<sst xmlns="http://schemas.openxmlformats.org/spreadsheetml/2006/main" count="9" uniqueCount="9">
  <si>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AC Current (A)</t>
  </si>
  <si>
    <t>Frequency (Hz)</t>
  </si>
  <si>
    <t>Magnetic field Amplitude (mT)</t>
  </si>
  <si>
    <t>B Amplitude with sensor halfway out (T)</t>
  </si>
  <si>
    <t xml:space="preserve">Amplitude of Mag Field Theoretical </t>
  </si>
  <si>
    <t>Induced RMS voltage on inner coil</t>
  </si>
  <si>
    <t>Mutual Inductance</t>
  </si>
  <si>
    <t>Expected EMF (100Hz)</t>
  </si>
  <si>
    <t>measured EMF (100Hz)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</si>
</sst>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0"/>
    <col customWidth="1" min="5" max="5" width="29.86"/>
    <col customWidth="1" min="6" max="6" width="29.43"/>
    <col customWidth="1" min="7" max="7" width="16.71"/>
    <col customWidth="1" min="8" max="8" width="2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0.08</v>
      </c>
      <c r="B2" s="1">
        <v>50.0</v>
      </c>
      <c r="C2" s="2">
        <v>2.466</v>
      </c>
      <c r="D2" s="3">
        <f>4.13*10^-3</f>
        <v>0.00413</v>
      </c>
      <c r="E2" s="4">
        <f t="shared" ref="E2:E7" si="1">sqrt(2)*0.08*2920/(0.11)*4*pi()*10^-7</f>
        <v>0.003774027107</v>
      </c>
      <c r="F2" s="1">
        <v>0.029</v>
      </c>
      <c r="G2" s="3">
        <f>((4*PI())*(10^-7))*PI()*(0.0075^2)*(2920/0.11)*(235/0.115)*0.115</f>
        <v>0.001385288701</v>
      </c>
      <c r="H2" s="1">
        <v>0.139</v>
      </c>
    </row>
    <row r="3">
      <c r="A3" s="1">
        <v>0.08</v>
      </c>
      <c r="B3" s="1">
        <v>50.0</v>
      </c>
      <c r="C3" s="2">
        <v>2.541</v>
      </c>
      <c r="D3" s="3">
        <f>4.164*10^-3</f>
        <v>0.004164</v>
      </c>
      <c r="E3" s="4">
        <f t="shared" si="1"/>
        <v>0.003774027107</v>
      </c>
      <c r="F3" s="1">
        <v>0.029</v>
      </c>
    </row>
    <row r="4">
      <c r="A4" s="1">
        <v>0.08</v>
      </c>
      <c r="B4" s="1">
        <v>50.0</v>
      </c>
      <c r="C4" s="2">
        <v>2.545</v>
      </c>
      <c r="D4" s="3">
        <f>4.14*10^-3</f>
        <v>0.00414</v>
      </c>
      <c r="E4" s="4">
        <f t="shared" si="1"/>
        <v>0.003774027107</v>
      </c>
      <c r="F4" s="1">
        <v>0.029</v>
      </c>
      <c r="H4" s="1" t="s">
        <v>8</v>
      </c>
    </row>
    <row r="5">
      <c r="A5" s="1">
        <v>0.08</v>
      </c>
      <c r="B5" s="1">
        <v>100.0</v>
      </c>
      <c r="C5" s="2">
        <v>2.258</v>
      </c>
      <c r="D5" s="3">
        <f>4.049*10^-3</f>
        <v>0.004049</v>
      </c>
      <c r="E5" s="4">
        <f t="shared" si="1"/>
        <v>0.003774027107</v>
      </c>
      <c r="F5" s="1">
        <v>0.058</v>
      </c>
      <c r="H5" s="1">
        <v>0.058</v>
      </c>
    </row>
    <row r="6">
      <c r="A6" s="1">
        <v>0.08</v>
      </c>
      <c r="B6" s="1">
        <v>100.0</v>
      </c>
      <c r="C6" s="2">
        <v>2.36</v>
      </c>
      <c r="D6" s="3">
        <f>4.089*10^-3</f>
        <v>0.004089</v>
      </c>
      <c r="E6" s="4">
        <f t="shared" si="1"/>
        <v>0.003774027107</v>
      </c>
      <c r="F6" s="1">
        <v>0.058</v>
      </c>
    </row>
    <row r="7">
      <c r="A7" s="1">
        <v>0.08</v>
      </c>
      <c r="B7" s="1">
        <v>100.0</v>
      </c>
      <c r="C7" s="2">
        <v>2.415</v>
      </c>
      <c r="D7" s="3">
        <f>3.955*10^-3</f>
        <v>0.003955</v>
      </c>
      <c r="E7" s="4">
        <f t="shared" si="1"/>
        <v>0.003774027107</v>
      </c>
      <c r="F7" s="1">
        <v>0.058</v>
      </c>
    </row>
  </sheetData>
  <drawing r:id="rId1"/>
</worksheet>
</file>