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6.xml" ContentType="application/vnd.openxmlformats-officedocument.spreadsheetml.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6.xml" ContentType="application/vnd.openxmlformats-officedocument.drawing+xml"/>
  <Override PartName="/xl/ctrlProps/ctrlProp31.xml" ContentType="application/vnd.ms-excel.controlproperties+xml"/>
  <Override PartName="/xl/ctrlProps/ctrlProp32.xml" ContentType="application/vnd.ms-excel.controlproperties+xml"/>
  <Override PartName="/xl/comments8.xml" ContentType="application/vnd.openxmlformats-officedocument.spreadsheetml.comments+xml"/>
  <Override PartName="/xl/drawings/drawing17.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18.xml" ContentType="application/vnd.openxmlformats-officedocument.drawing+xml"/>
  <Override PartName="/xl/ctrlProps/ctrlProp35.xml" ContentType="application/vnd.ms-excel.controlproperties+xml"/>
  <Override PartName="/xl/ctrlProps/ctrlProp36.xml" ContentType="application/vnd.ms-excel.controlproperties+xml"/>
  <Override PartName="/xl/comments9.xml" ContentType="application/vnd.openxmlformats-officedocument.spreadsheetml.comments+xml"/>
  <Override PartName="/xl/drawings/drawing19.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20.xml" ContentType="application/vnd.openxmlformats-officedocument.drawing+xml"/>
  <Override PartName="/xl/ctrlProps/ctrlProp39.xml" ContentType="application/vnd.ms-excel.controlproperties+xml"/>
  <Override PartName="/xl/ctrlProps/ctrlProp40.xml" ContentType="application/vnd.ms-excel.controlproperties+xml"/>
  <Override PartName="/xl/comments10.xml" ContentType="application/vnd.openxmlformats-officedocument.spreadsheetml.comments+xml"/>
  <Override PartName="/xl/drawings/drawing21.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ctrlProps/ctrlProp44.xml" ContentType="application/vnd.ms-excel.controlproperties+xml"/>
  <Override PartName="/xl/comments11.xml" ContentType="application/vnd.openxmlformats-officedocument.spreadsheetml.comments+xml"/>
  <Override PartName="/xl/drawings/drawing23.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24.xml" ContentType="application/vnd.openxmlformats-officedocument.drawing+xml"/>
  <Override PartName="/xl/ctrlProps/ctrlProp47.xml" ContentType="application/vnd.ms-excel.controlproperties+xml"/>
  <Override PartName="/xl/ctrlProps/ctrlProp48.xml" ContentType="application/vnd.ms-excel.controlproperties+xml"/>
  <Override PartName="/xl/comments12.xml" ContentType="application/vnd.openxmlformats-officedocument.spreadsheetml.comments+xml"/>
  <Override PartName="/xl/drawings/drawing25.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26.xml" ContentType="application/vnd.openxmlformats-officedocument.drawing+xml"/>
  <Override PartName="/xl/ctrlProps/ctrlProp51.xml" ContentType="application/vnd.ms-excel.controlproperties+xml"/>
  <Override PartName="/xl/ctrlProps/ctrlProp52.xml" ContentType="application/vnd.ms-excel.controlproperties+xml"/>
  <Override PartName="/xl/comments13.xml" ContentType="application/vnd.openxmlformats-officedocument.spreadsheetml.comments+xml"/>
  <Override PartName="/xl/drawings/drawing27.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28.xml" ContentType="application/vnd.openxmlformats-officedocument.drawing+xml"/>
  <Override PartName="/xl/ctrlProps/ctrlProp55.xml" ContentType="application/vnd.ms-excel.controlproperties+xml"/>
  <Override PartName="/xl/ctrlProps/ctrlProp56.xml" ContentType="application/vnd.ms-excel.controlproperties+xml"/>
  <Override PartName="/xl/comments14.xml" ContentType="application/vnd.openxmlformats-officedocument.spreadsheetml.comments+xml"/>
  <Override PartName="/xl/drawings/drawing29.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30.xml" ContentType="application/vnd.openxmlformats-officedocument.drawing+xml"/>
  <Override PartName="/xl/ctrlProps/ctrlProp59.xml" ContentType="application/vnd.ms-excel.controlproperties+xml"/>
  <Override PartName="/xl/ctrlProps/ctrlProp60.xml" ContentType="application/vnd.ms-excel.controlproperties+xml"/>
  <Override PartName="/xl/comments15.xml" ContentType="application/vnd.openxmlformats-officedocument.spreadsheetml.comments+xml"/>
  <Override PartName="/xl/drawings/drawing31.xml" ContentType="application/vnd.openxmlformats-officedocument.drawing+xml"/>
  <Override PartName="/xl/ctrlProps/ctrlProp61.xml" ContentType="application/vnd.ms-excel.controlproperties+xml"/>
  <Override PartName="/xl/ctrlProps/ctrlProp62.xml" ContentType="application/vnd.ms-excel.controlproperties+xml"/>
  <Override PartName="/xl/drawings/drawing32.xml" ContentType="application/vnd.openxmlformats-officedocument.drawing+xml"/>
  <Override PartName="/xl/ctrlProps/ctrlProp63.xml" ContentType="application/vnd.ms-excel.controlproperties+xml"/>
  <Override PartName="/xl/ctrlProps/ctrlProp64.xml" ContentType="application/vnd.ms-excel.controlproperties+xml"/>
  <Override PartName="/xl/comments16.xml" ContentType="application/vnd.openxmlformats-officedocument.spreadsheetml.comments+xml"/>
  <Override PartName="/xl/drawings/drawing33.xml" ContentType="application/vnd.openxmlformats-officedocument.drawing+xml"/>
  <Override PartName="/xl/ctrlProps/ctrlProp65.xml" ContentType="application/vnd.ms-excel.controlproperties+xml"/>
  <Override PartName="/xl/ctrlProps/ctrlProp66.xml" ContentType="application/vnd.ms-excel.controlproperties+xml"/>
  <Override PartName="/xl/drawings/drawing34.xml" ContentType="application/vnd.openxmlformats-officedocument.drawing+xml"/>
  <Override PartName="/xl/ctrlProps/ctrlProp67.xml" ContentType="application/vnd.ms-excel.controlproperties+xml"/>
  <Override PartName="/xl/ctrlProps/ctrlProp68.xml" ContentType="application/vnd.ms-excel.controlproperties+xml"/>
  <Override PartName="/xl/comments17.xml" ContentType="application/vnd.openxmlformats-officedocument.spreadsheetml.comments+xml"/>
  <Override PartName="/xl/drawings/drawing3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36.xml" ContentType="application/vnd.openxmlformats-officedocument.drawing+xml"/>
  <Override PartName="/xl/ctrlProps/ctrlProp71.xml" ContentType="application/vnd.ms-excel.controlproperties+xml"/>
  <Override PartName="/xl/ctrlProps/ctrlProp72.xml" ContentType="application/vnd.ms-excel.controlproperties+xml"/>
  <Override PartName="/xl/comments18.xml" ContentType="application/vnd.openxmlformats-officedocument.spreadsheetml.comments+xml"/>
  <Override PartName="/xl/drawings/drawing37.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38.xml" ContentType="application/vnd.openxmlformats-officedocument.drawing+xml"/>
  <Override PartName="/xl/ctrlProps/ctrlProp75.xml" ContentType="application/vnd.ms-excel.controlproperties+xml"/>
  <Override PartName="/xl/ctrlProps/ctrlProp76.xml" ContentType="application/vnd.ms-excel.controlproperties+xml"/>
  <Override PartName="/xl/comments19.xml" ContentType="application/vnd.openxmlformats-officedocument.spreadsheetml.comments+xml"/>
  <Override PartName="/xl/drawings/drawing39.xml" ContentType="application/vnd.openxmlformats-officedocument.drawing+xml"/>
  <Override PartName="/xl/ctrlProps/ctrlProp77.xml" ContentType="application/vnd.ms-excel.controlproperties+xml"/>
  <Override PartName="/xl/ctrlProps/ctrlProp78.xml" ContentType="application/vnd.ms-excel.controlproperties+xml"/>
  <Override PartName="/xl/drawings/drawing40.xml" ContentType="application/vnd.openxmlformats-officedocument.drawing+xml"/>
  <Override PartName="/xl/ctrlProps/ctrlProp79.xml" ContentType="application/vnd.ms-excel.controlproperties+xml"/>
  <Override PartName="/xl/ctrlProps/ctrlProp80.xml" ContentType="application/vnd.ms-excel.controlproperties+xml"/>
  <Override PartName="/xl/comments20.xml" ContentType="application/vnd.openxmlformats-officedocument.spreadsheetml.comments+xml"/>
  <Override PartName="/xl/drawings/drawing41.xml" ContentType="application/vnd.openxmlformats-officedocument.drawing+xml"/>
  <Override PartName="/xl/ctrlProps/ctrlProp81.xml" ContentType="application/vnd.ms-excel.controlproperties+xml"/>
  <Override PartName="/xl/ctrlProps/ctrlProp8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2"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febri/Library/Mobile Documents/com~apple~CloudDocs/Downloads/BP3KP Papua II/2026/01 BSPS/Format BSPS Papua II/Format Baru Permen 6 2026/Fix/"/>
    </mc:Choice>
  </mc:AlternateContent>
  <xr:revisionPtr revIDLastSave="0" documentId="13_ncr:1_{549ED456-4D9D-624B-B17F-E1CBE0A77559}" xr6:coauthVersionLast="47" xr6:coauthVersionMax="47" xr10:uidLastSave="{00000000-0000-0000-0000-000000000000}"/>
  <bookViews>
    <workbookView xWindow="0" yWindow="600" windowWidth="33600" windowHeight="19260" firstSheet="3" activeTab="7" xr2:uid="{D7C27BAF-3CE8-3842-B23B-BCD2CBB29A59}"/>
  </bookViews>
  <sheets>
    <sheet name="BaseRAB" sheetId="2" r:id="rId1"/>
    <sheet name="Rekap (2)" sheetId="6" state="hidden" r:id="rId2"/>
    <sheet name="Rekap" sheetId="3" r:id="rId3"/>
    <sheet name="C. RAB (1)" sheetId="4" r:id="rId4"/>
    <sheet name="C.2 DRPB (1)" sheetId="5" r:id="rId5"/>
    <sheet name="C. RAB (2)" sheetId="7" r:id="rId6"/>
    <sheet name="C.2 DRPB (2)" sheetId="8" r:id="rId7"/>
    <sheet name="C. RAB (3)" sheetId="9" r:id="rId8"/>
    <sheet name="C.2 DRPB (3)" sheetId="10" r:id="rId9"/>
    <sheet name="C. RAB (4)" sheetId="11" r:id="rId10"/>
    <sheet name="C.2 DRPB (4)" sheetId="12" r:id="rId11"/>
    <sheet name="C. RAB (5)" sheetId="13" r:id="rId12"/>
    <sheet name="C.2 DRPB (5)" sheetId="14" r:id="rId13"/>
    <sheet name="C. RAB (6)" sheetId="15" r:id="rId14"/>
    <sheet name="C.2 DRPB (6)" sheetId="16" r:id="rId15"/>
    <sheet name="C. RAB (7)" sheetId="17" r:id="rId16"/>
    <sheet name="C.2 DRPB (7)" sheetId="18" r:id="rId17"/>
    <sheet name="C. RAB (8)" sheetId="19" r:id="rId18"/>
    <sheet name="C.2 DRPB (8)" sheetId="20" r:id="rId19"/>
    <sheet name="C. RAB (9)" sheetId="21" r:id="rId20"/>
    <sheet name="C.2 DRPB (9)" sheetId="22" r:id="rId21"/>
    <sheet name="C. RAB (10)" sheetId="23" r:id="rId22"/>
    <sheet name="C.2 DRPB (10)" sheetId="24" r:id="rId23"/>
    <sheet name="C. RAB (11)" sheetId="25" r:id="rId24"/>
    <sheet name="C.2 DRPB (11)" sheetId="26" r:id="rId25"/>
    <sheet name="C. RAB (12)" sheetId="27" r:id="rId26"/>
    <sheet name="C.2 DRPB (12)" sheetId="28" r:id="rId27"/>
    <sheet name="C. RAB (13)" sheetId="29" r:id="rId28"/>
    <sheet name="C.2 DRPB (13)" sheetId="30" r:id="rId29"/>
    <sheet name="C. RAB (14)" sheetId="31" r:id="rId30"/>
    <sheet name="C.2 DRPB (14)" sheetId="32" r:id="rId31"/>
    <sheet name="C. RAB (15)" sheetId="33" r:id="rId32"/>
    <sheet name="C.2 DRPB (15)" sheetId="34" r:id="rId33"/>
    <sheet name="C. RAB (16)" sheetId="35" r:id="rId34"/>
    <sheet name="C.2 DRPB (16)" sheetId="36" r:id="rId35"/>
    <sheet name="C. RAB (17)" sheetId="37" r:id="rId36"/>
    <sheet name="C.2 DRPB (17)" sheetId="38" r:id="rId37"/>
    <sheet name="C. RAB (18)" sheetId="39" r:id="rId38"/>
    <sheet name="C.2 DRPB (18)" sheetId="40" r:id="rId39"/>
    <sheet name="C. RAB (19)" sheetId="41" r:id="rId40"/>
    <sheet name="C.2 DRPB (19)" sheetId="42" r:id="rId41"/>
    <sheet name="C. RAB (20)" sheetId="43" r:id="rId42"/>
    <sheet name="C.2 DRPB (20)" sheetId="44" r:id="rId43"/>
  </sheets>
  <functionGroups builtInGroupCount="19"/>
  <externalReferences>
    <externalReference r:id="rId44"/>
    <externalReference r:id="rId45"/>
    <externalReference r:id="rId46"/>
    <externalReference r:id="rId47"/>
  </externalReferences>
  <definedNames>
    <definedName name="__123Graph_A" hidden="1">[1]NP!#REF!</definedName>
    <definedName name="__123Graph_B" hidden="1">[1]NP!#REF!</definedName>
    <definedName name="__123Graph_X" hidden="1">[1]NP!#REF!</definedName>
    <definedName name="_Fill" hidden="1">#REF!</definedName>
    <definedName name="_Key1" hidden="1">#REF!</definedName>
    <definedName name="_Order1" hidden="1">255</definedName>
    <definedName name="_Order2" hidden="1">255</definedName>
    <definedName name="_Sort" hidden="1">#REF!</definedName>
    <definedName name="gtt" localSheetId="3" hidden="1">{#N/A,#N/A,FALSE,"REK";#N/A,#N/A,FALSE,"rab"}</definedName>
    <definedName name="gtt" localSheetId="21" hidden="1">{#N/A,#N/A,FALSE,"REK";#N/A,#N/A,FALSE,"rab"}</definedName>
    <definedName name="gtt" localSheetId="23" hidden="1">{#N/A,#N/A,FALSE,"REK";#N/A,#N/A,FALSE,"rab"}</definedName>
    <definedName name="gtt" localSheetId="25" hidden="1">{#N/A,#N/A,FALSE,"REK";#N/A,#N/A,FALSE,"rab"}</definedName>
    <definedName name="gtt" localSheetId="27" hidden="1">{#N/A,#N/A,FALSE,"REK";#N/A,#N/A,FALSE,"rab"}</definedName>
    <definedName name="gtt" localSheetId="29" hidden="1">{#N/A,#N/A,FALSE,"REK";#N/A,#N/A,FALSE,"rab"}</definedName>
    <definedName name="gtt" localSheetId="31" hidden="1">{#N/A,#N/A,FALSE,"REK";#N/A,#N/A,FALSE,"rab"}</definedName>
    <definedName name="gtt" localSheetId="33" hidden="1">{#N/A,#N/A,FALSE,"REK";#N/A,#N/A,FALSE,"rab"}</definedName>
    <definedName name="gtt" localSheetId="35" hidden="1">{#N/A,#N/A,FALSE,"REK";#N/A,#N/A,FALSE,"rab"}</definedName>
    <definedName name="gtt" localSheetId="37" hidden="1">{#N/A,#N/A,FALSE,"REK";#N/A,#N/A,FALSE,"rab"}</definedName>
    <definedName name="gtt" localSheetId="39" hidden="1">{#N/A,#N/A,FALSE,"REK";#N/A,#N/A,FALSE,"rab"}</definedName>
    <definedName name="gtt" localSheetId="5" hidden="1">{#N/A,#N/A,FALSE,"REK";#N/A,#N/A,FALSE,"rab"}</definedName>
    <definedName name="gtt" localSheetId="41" hidden="1">{#N/A,#N/A,FALSE,"REK";#N/A,#N/A,FALSE,"rab"}</definedName>
    <definedName name="gtt" localSheetId="7" hidden="1">{#N/A,#N/A,FALSE,"REK";#N/A,#N/A,FALSE,"rab"}</definedName>
    <definedName name="gtt" localSheetId="9" hidden="1">{#N/A,#N/A,FALSE,"REK";#N/A,#N/A,FALSE,"rab"}</definedName>
    <definedName name="gtt" localSheetId="11" hidden="1">{#N/A,#N/A,FALSE,"REK";#N/A,#N/A,FALSE,"rab"}</definedName>
    <definedName name="gtt" localSheetId="13" hidden="1">{#N/A,#N/A,FALSE,"REK";#N/A,#N/A,FALSE,"rab"}</definedName>
    <definedName name="gtt" localSheetId="15" hidden="1">{#N/A,#N/A,FALSE,"REK";#N/A,#N/A,FALSE,"rab"}</definedName>
    <definedName name="gtt" localSheetId="17" hidden="1">{#N/A,#N/A,FALSE,"REK";#N/A,#N/A,FALSE,"rab"}</definedName>
    <definedName name="gtt" localSheetId="19" hidden="1">{#N/A,#N/A,FALSE,"REK";#N/A,#N/A,FALSE,"rab"}</definedName>
    <definedName name="gtt" localSheetId="4" hidden="1">{#N/A,#N/A,FALSE,"REK";#N/A,#N/A,FALSE,"rab"}</definedName>
    <definedName name="gtt" localSheetId="22" hidden="1">{#N/A,#N/A,FALSE,"REK";#N/A,#N/A,FALSE,"rab"}</definedName>
    <definedName name="gtt" localSheetId="24" hidden="1">{#N/A,#N/A,FALSE,"REK";#N/A,#N/A,FALSE,"rab"}</definedName>
    <definedName name="gtt" localSheetId="26" hidden="1">{#N/A,#N/A,FALSE,"REK";#N/A,#N/A,FALSE,"rab"}</definedName>
    <definedName name="gtt" localSheetId="28" hidden="1">{#N/A,#N/A,FALSE,"REK";#N/A,#N/A,FALSE,"rab"}</definedName>
    <definedName name="gtt" localSheetId="30" hidden="1">{#N/A,#N/A,FALSE,"REK";#N/A,#N/A,FALSE,"rab"}</definedName>
    <definedName name="gtt" localSheetId="32" hidden="1">{#N/A,#N/A,FALSE,"REK";#N/A,#N/A,FALSE,"rab"}</definedName>
    <definedName name="gtt" localSheetId="34" hidden="1">{#N/A,#N/A,FALSE,"REK";#N/A,#N/A,FALSE,"rab"}</definedName>
    <definedName name="gtt" localSheetId="36" hidden="1">{#N/A,#N/A,FALSE,"REK";#N/A,#N/A,FALSE,"rab"}</definedName>
    <definedName name="gtt" localSheetId="38" hidden="1">{#N/A,#N/A,FALSE,"REK";#N/A,#N/A,FALSE,"rab"}</definedName>
    <definedName name="gtt" localSheetId="40" hidden="1">{#N/A,#N/A,FALSE,"REK";#N/A,#N/A,FALSE,"rab"}</definedName>
    <definedName name="gtt" localSheetId="6" hidden="1">{#N/A,#N/A,FALSE,"REK";#N/A,#N/A,FALSE,"rab"}</definedName>
    <definedName name="gtt" localSheetId="42" hidden="1">{#N/A,#N/A,FALSE,"REK";#N/A,#N/A,FALSE,"rab"}</definedName>
    <definedName name="gtt" localSheetId="8" hidden="1">{#N/A,#N/A,FALSE,"REK";#N/A,#N/A,FALSE,"rab"}</definedName>
    <definedName name="gtt" localSheetId="10" hidden="1">{#N/A,#N/A,FALSE,"REK";#N/A,#N/A,FALSE,"rab"}</definedName>
    <definedName name="gtt" localSheetId="12" hidden="1">{#N/A,#N/A,FALSE,"REK";#N/A,#N/A,FALSE,"rab"}</definedName>
    <definedName name="gtt" localSheetId="14" hidden="1">{#N/A,#N/A,FALSE,"REK";#N/A,#N/A,FALSE,"rab"}</definedName>
    <definedName name="gtt" localSheetId="16" hidden="1">{#N/A,#N/A,FALSE,"REK";#N/A,#N/A,FALSE,"rab"}</definedName>
    <definedName name="gtt" localSheetId="18" hidden="1">{#N/A,#N/A,FALSE,"REK";#N/A,#N/A,FALSE,"rab"}</definedName>
    <definedName name="gtt" localSheetId="20" hidden="1">{#N/A,#N/A,FALSE,"REK";#N/A,#N/A,FALSE,"rab"}</definedName>
    <definedName name="gtt" localSheetId="2" hidden="1">{#N/A,#N/A,FALSE,"REK";#N/A,#N/A,FALSE,"rab"}</definedName>
    <definedName name="gtt" localSheetId="1" hidden="1">{#N/A,#N/A,FALSE,"REK";#N/A,#N/A,FALSE,"rab"}</definedName>
    <definedName name="gtt" hidden="1">{#N/A,#N/A,FALSE,"REK";#N/A,#N/A,FALSE,"rab"}</definedName>
    <definedName name="koreksi" localSheetId="3" hidden="1">{#N/A,#N/A,FALSE,"REK";#N/A,#N/A,FALSE,"Bq-ARS"}</definedName>
    <definedName name="koreksi" localSheetId="21" hidden="1">{#N/A,#N/A,FALSE,"REK";#N/A,#N/A,FALSE,"Bq-ARS"}</definedName>
    <definedName name="koreksi" localSheetId="23" hidden="1">{#N/A,#N/A,FALSE,"REK";#N/A,#N/A,FALSE,"Bq-ARS"}</definedName>
    <definedName name="koreksi" localSheetId="25" hidden="1">{#N/A,#N/A,FALSE,"REK";#N/A,#N/A,FALSE,"Bq-ARS"}</definedName>
    <definedName name="koreksi" localSheetId="27" hidden="1">{#N/A,#N/A,FALSE,"REK";#N/A,#N/A,FALSE,"Bq-ARS"}</definedName>
    <definedName name="koreksi" localSheetId="29" hidden="1">{#N/A,#N/A,FALSE,"REK";#N/A,#N/A,FALSE,"Bq-ARS"}</definedName>
    <definedName name="koreksi" localSheetId="31" hidden="1">{#N/A,#N/A,FALSE,"REK";#N/A,#N/A,FALSE,"Bq-ARS"}</definedName>
    <definedName name="koreksi" localSheetId="33" hidden="1">{#N/A,#N/A,FALSE,"REK";#N/A,#N/A,FALSE,"Bq-ARS"}</definedName>
    <definedName name="koreksi" localSheetId="35" hidden="1">{#N/A,#N/A,FALSE,"REK";#N/A,#N/A,FALSE,"Bq-ARS"}</definedName>
    <definedName name="koreksi" localSheetId="37" hidden="1">{#N/A,#N/A,FALSE,"REK";#N/A,#N/A,FALSE,"Bq-ARS"}</definedName>
    <definedName name="koreksi" localSheetId="39" hidden="1">{#N/A,#N/A,FALSE,"REK";#N/A,#N/A,FALSE,"Bq-ARS"}</definedName>
    <definedName name="koreksi" localSheetId="5" hidden="1">{#N/A,#N/A,FALSE,"REK";#N/A,#N/A,FALSE,"Bq-ARS"}</definedName>
    <definedName name="koreksi" localSheetId="41" hidden="1">{#N/A,#N/A,FALSE,"REK";#N/A,#N/A,FALSE,"Bq-ARS"}</definedName>
    <definedName name="koreksi" localSheetId="7" hidden="1">{#N/A,#N/A,FALSE,"REK";#N/A,#N/A,FALSE,"Bq-ARS"}</definedName>
    <definedName name="koreksi" localSheetId="9" hidden="1">{#N/A,#N/A,FALSE,"REK";#N/A,#N/A,FALSE,"Bq-ARS"}</definedName>
    <definedName name="koreksi" localSheetId="11" hidden="1">{#N/A,#N/A,FALSE,"REK";#N/A,#N/A,FALSE,"Bq-ARS"}</definedName>
    <definedName name="koreksi" localSheetId="13" hidden="1">{#N/A,#N/A,FALSE,"REK";#N/A,#N/A,FALSE,"Bq-ARS"}</definedName>
    <definedName name="koreksi" localSheetId="15" hidden="1">{#N/A,#N/A,FALSE,"REK";#N/A,#N/A,FALSE,"Bq-ARS"}</definedName>
    <definedName name="koreksi" localSheetId="17" hidden="1">{#N/A,#N/A,FALSE,"REK";#N/A,#N/A,FALSE,"Bq-ARS"}</definedName>
    <definedName name="koreksi" localSheetId="19" hidden="1">{#N/A,#N/A,FALSE,"REK";#N/A,#N/A,FALSE,"Bq-ARS"}</definedName>
    <definedName name="koreksi" localSheetId="4" hidden="1">{#N/A,#N/A,FALSE,"REK";#N/A,#N/A,FALSE,"Bq-ARS"}</definedName>
    <definedName name="koreksi" localSheetId="22" hidden="1">{#N/A,#N/A,FALSE,"REK";#N/A,#N/A,FALSE,"Bq-ARS"}</definedName>
    <definedName name="koreksi" localSheetId="24" hidden="1">{#N/A,#N/A,FALSE,"REK";#N/A,#N/A,FALSE,"Bq-ARS"}</definedName>
    <definedName name="koreksi" localSheetId="26" hidden="1">{#N/A,#N/A,FALSE,"REK";#N/A,#N/A,FALSE,"Bq-ARS"}</definedName>
    <definedName name="koreksi" localSheetId="28" hidden="1">{#N/A,#N/A,FALSE,"REK";#N/A,#N/A,FALSE,"Bq-ARS"}</definedName>
    <definedName name="koreksi" localSheetId="30" hidden="1">{#N/A,#N/A,FALSE,"REK";#N/A,#N/A,FALSE,"Bq-ARS"}</definedName>
    <definedName name="koreksi" localSheetId="32" hidden="1">{#N/A,#N/A,FALSE,"REK";#N/A,#N/A,FALSE,"Bq-ARS"}</definedName>
    <definedName name="koreksi" localSheetId="34" hidden="1">{#N/A,#N/A,FALSE,"REK";#N/A,#N/A,FALSE,"Bq-ARS"}</definedName>
    <definedName name="koreksi" localSheetId="36" hidden="1">{#N/A,#N/A,FALSE,"REK";#N/A,#N/A,FALSE,"Bq-ARS"}</definedName>
    <definedName name="koreksi" localSheetId="38" hidden="1">{#N/A,#N/A,FALSE,"REK";#N/A,#N/A,FALSE,"Bq-ARS"}</definedName>
    <definedName name="koreksi" localSheetId="40" hidden="1">{#N/A,#N/A,FALSE,"REK";#N/A,#N/A,FALSE,"Bq-ARS"}</definedName>
    <definedName name="koreksi" localSheetId="6" hidden="1">{#N/A,#N/A,FALSE,"REK";#N/A,#N/A,FALSE,"Bq-ARS"}</definedName>
    <definedName name="koreksi" localSheetId="42" hidden="1">{#N/A,#N/A,FALSE,"REK";#N/A,#N/A,FALSE,"Bq-ARS"}</definedName>
    <definedName name="koreksi" localSheetId="8" hidden="1">{#N/A,#N/A,FALSE,"REK";#N/A,#N/A,FALSE,"Bq-ARS"}</definedName>
    <definedName name="koreksi" localSheetId="10" hidden="1">{#N/A,#N/A,FALSE,"REK";#N/A,#N/A,FALSE,"Bq-ARS"}</definedName>
    <definedName name="koreksi" localSheetId="12" hidden="1">{#N/A,#N/A,FALSE,"REK";#N/A,#N/A,FALSE,"Bq-ARS"}</definedName>
    <definedName name="koreksi" localSheetId="14" hidden="1">{#N/A,#N/A,FALSE,"REK";#N/A,#N/A,FALSE,"Bq-ARS"}</definedName>
    <definedName name="koreksi" localSheetId="16" hidden="1">{#N/A,#N/A,FALSE,"REK";#N/A,#N/A,FALSE,"Bq-ARS"}</definedName>
    <definedName name="koreksi" localSheetId="18" hidden="1">{#N/A,#N/A,FALSE,"REK";#N/A,#N/A,FALSE,"Bq-ARS"}</definedName>
    <definedName name="koreksi" localSheetId="20" hidden="1">{#N/A,#N/A,FALSE,"REK";#N/A,#N/A,FALSE,"Bq-ARS"}</definedName>
    <definedName name="koreksi" localSheetId="2" hidden="1">{#N/A,#N/A,FALSE,"REK";#N/A,#N/A,FALSE,"Bq-ARS"}</definedName>
    <definedName name="koreksi" localSheetId="1" hidden="1">{#N/A,#N/A,FALSE,"REK";#N/A,#N/A,FALSE,"Bq-ARS"}</definedName>
    <definedName name="koreksi" hidden="1">{#N/A,#N/A,FALSE,"REK";#N/A,#N/A,FALSE,"Bq-ARS"}</definedName>
    <definedName name="_xlnm.Print_Area" localSheetId="3">'C. RAB (1)'!$C$1:$O$166</definedName>
    <definedName name="_xlnm.Print_Area" localSheetId="21">'C. RAB (10)'!$C$1:$O$166</definedName>
    <definedName name="_xlnm.Print_Area" localSheetId="23">'C. RAB (11)'!$C$1:$O$166</definedName>
    <definedName name="_xlnm.Print_Area" localSheetId="25">'C. RAB (12)'!$C$1:$O$166</definedName>
    <definedName name="_xlnm.Print_Area" localSheetId="27">'C. RAB (13)'!$C$1:$O$166</definedName>
    <definedName name="_xlnm.Print_Area" localSheetId="29">'C. RAB (14)'!$C$1:$O$166</definedName>
    <definedName name="_xlnm.Print_Area" localSheetId="31">'C. RAB (15)'!$C$1:$O$166</definedName>
    <definedName name="_xlnm.Print_Area" localSheetId="33">'C. RAB (16)'!$C$1:$O$166</definedName>
    <definedName name="_xlnm.Print_Area" localSheetId="35">'C. RAB (17)'!$C$1:$O$166</definedName>
    <definedName name="_xlnm.Print_Area" localSheetId="37">'C. RAB (18)'!$C$1:$O$166</definedName>
    <definedName name="_xlnm.Print_Area" localSheetId="39">'C. RAB (19)'!$C$1:$O$166</definedName>
    <definedName name="_xlnm.Print_Area" localSheetId="5">'C. RAB (2)'!$C$1:$O$166</definedName>
    <definedName name="_xlnm.Print_Area" localSheetId="41">'C. RAB (20)'!$C$1:$O$166</definedName>
    <definedName name="_xlnm.Print_Area" localSheetId="7">'C. RAB (3)'!$C$1:$O$166</definedName>
    <definedName name="_xlnm.Print_Area" localSheetId="9">'C. RAB (4)'!$C$1:$O$166</definedName>
    <definedName name="_xlnm.Print_Area" localSheetId="11">'C. RAB (5)'!$C$1:$O$166</definedName>
    <definedName name="_xlnm.Print_Area" localSheetId="13">'C. RAB (6)'!$C$1:$O$166</definedName>
    <definedName name="_xlnm.Print_Area" localSheetId="15">'C. RAB (7)'!$C$1:$O$166</definedName>
    <definedName name="_xlnm.Print_Area" localSheetId="17">'C. RAB (8)'!$C$1:$O$166</definedName>
    <definedName name="_xlnm.Print_Area" localSheetId="19">'C. RAB (9)'!$C$1:$O$166</definedName>
    <definedName name="_xlnm.Print_Area" localSheetId="4">'C.2 DRPB (1)'!$C$1:$K$351</definedName>
    <definedName name="_xlnm.Print_Area" localSheetId="22">'C.2 DRPB (10)'!$C$1:$K$351</definedName>
    <definedName name="_xlnm.Print_Area" localSheetId="24">'C.2 DRPB (11)'!$C$1:$K$351</definedName>
    <definedName name="_xlnm.Print_Area" localSheetId="26">'C.2 DRPB (12)'!$C$1:$K$351</definedName>
    <definedName name="_xlnm.Print_Area" localSheetId="28">'C.2 DRPB (13)'!$C$1:$K$351</definedName>
    <definedName name="_xlnm.Print_Area" localSheetId="30">'C.2 DRPB (14)'!$C$1:$K$351</definedName>
    <definedName name="_xlnm.Print_Area" localSheetId="32">'C.2 DRPB (15)'!$C$1:$K$351</definedName>
    <definedName name="_xlnm.Print_Area" localSheetId="34">'C.2 DRPB (16)'!$C$1:$K$351</definedName>
    <definedName name="_xlnm.Print_Area" localSheetId="36">'C.2 DRPB (17)'!$C$1:$K$351</definedName>
    <definedName name="_xlnm.Print_Area" localSheetId="38">'C.2 DRPB (18)'!$C$1:$K$351</definedName>
    <definedName name="_xlnm.Print_Area" localSheetId="40">'C.2 DRPB (19)'!$C$1:$K$351</definedName>
    <definedName name="_xlnm.Print_Area" localSheetId="6">'C.2 DRPB (2)'!$C$1:$K$351</definedName>
    <definedName name="_xlnm.Print_Area" localSheetId="42">'C.2 DRPB (20)'!$C$1:$K$351</definedName>
    <definedName name="_xlnm.Print_Area" localSheetId="8">'C.2 DRPB (3)'!$C$1:$K$351</definedName>
    <definedName name="_xlnm.Print_Area" localSheetId="10">'C.2 DRPB (4)'!$C$1:$K$351</definedName>
    <definedName name="_xlnm.Print_Area" localSheetId="12">'C.2 DRPB (5)'!$C$1:$K$351</definedName>
    <definedName name="_xlnm.Print_Area" localSheetId="14">'C.2 DRPB (6)'!$C$1:$K$351</definedName>
    <definedName name="_xlnm.Print_Area" localSheetId="16">'C.2 DRPB (7)'!$C$1:$K$351</definedName>
    <definedName name="_xlnm.Print_Area" localSheetId="18">'C.2 DRPB (8)'!$C$1:$K$351</definedName>
    <definedName name="_xlnm.Print_Area" localSheetId="20">'C.2 DRPB (9)'!$C$1:$K$351</definedName>
    <definedName name="_xlnm.Print_Area" localSheetId="2">Rekap!$B$1:$L$98</definedName>
    <definedName name="wrn.AAA." localSheetId="3" hidden="1">{#N/A,#N/A,FALSE,"REK";#N/A,#N/A,FALSE,"Bq-ARS"}</definedName>
    <definedName name="wrn.AAA." localSheetId="21" hidden="1">{#N/A,#N/A,FALSE,"REK";#N/A,#N/A,FALSE,"Bq-ARS"}</definedName>
    <definedName name="wrn.AAA." localSheetId="23" hidden="1">{#N/A,#N/A,FALSE,"REK";#N/A,#N/A,FALSE,"Bq-ARS"}</definedName>
    <definedName name="wrn.AAA." localSheetId="25" hidden="1">{#N/A,#N/A,FALSE,"REK";#N/A,#N/A,FALSE,"Bq-ARS"}</definedName>
    <definedName name="wrn.AAA." localSheetId="27" hidden="1">{#N/A,#N/A,FALSE,"REK";#N/A,#N/A,FALSE,"Bq-ARS"}</definedName>
    <definedName name="wrn.AAA." localSheetId="29" hidden="1">{#N/A,#N/A,FALSE,"REK";#N/A,#N/A,FALSE,"Bq-ARS"}</definedName>
    <definedName name="wrn.AAA." localSheetId="31" hidden="1">{#N/A,#N/A,FALSE,"REK";#N/A,#N/A,FALSE,"Bq-ARS"}</definedName>
    <definedName name="wrn.AAA." localSheetId="33" hidden="1">{#N/A,#N/A,FALSE,"REK";#N/A,#N/A,FALSE,"Bq-ARS"}</definedName>
    <definedName name="wrn.AAA." localSheetId="35" hidden="1">{#N/A,#N/A,FALSE,"REK";#N/A,#N/A,FALSE,"Bq-ARS"}</definedName>
    <definedName name="wrn.AAA." localSheetId="37" hidden="1">{#N/A,#N/A,FALSE,"REK";#N/A,#N/A,FALSE,"Bq-ARS"}</definedName>
    <definedName name="wrn.AAA." localSheetId="39" hidden="1">{#N/A,#N/A,FALSE,"REK";#N/A,#N/A,FALSE,"Bq-ARS"}</definedName>
    <definedName name="wrn.AAA." localSheetId="5" hidden="1">{#N/A,#N/A,FALSE,"REK";#N/A,#N/A,FALSE,"Bq-ARS"}</definedName>
    <definedName name="wrn.AAA." localSheetId="41" hidden="1">{#N/A,#N/A,FALSE,"REK";#N/A,#N/A,FALSE,"Bq-ARS"}</definedName>
    <definedName name="wrn.AAA." localSheetId="7" hidden="1">{#N/A,#N/A,FALSE,"REK";#N/A,#N/A,FALSE,"Bq-ARS"}</definedName>
    <definedName name="wrn.AAA." localSheetId="9" hidden="1">{#N/A,#N/A,FALSE,"REK";#N/A,#N/A,FALSE,"Bq-ARS"}</definedName>
    <definedName name="wrn.AAA." localSheetId="11" hidden="1">{#N/A,#N/A,FALSE,"REK";#N/A,#N/A,FALSE,"Bq-ARS"}</definedName>
    <definedName name="wrn.AAA." localSheetId="13" hidden="1">{#N/A,#N/A,FALSE,"REK";#N/A,#N/A,FALSE,"Bq-ARS"}</definedName>
    <definedName name="wrn.AAA." localSheetId="15" hidden="1">{#N/A,#N/A,FALSE,"REK";#N/A,#N/A,FALSE,"Bq-ARS"}</definedName>
    <definedName name="wrn.AAA." localSheetId="17" hidden="1">{#N/A,#N/A,FALSE,"REK";#N/A,#N/A,FALSE,"Bq-ARS"}</definedName>
    <definedName name="wrn.AAA." localSheetId="19" hidden="1">{#N/A,#N/A,FALSE,"REK";#N/A,#N/A,FALSE,"Bq-ARS"}</definedName>
    <definedName name="wrn.AAA." localSheetId="4" hidden="1">{#N/A,#N/A,FALSE,"REK";#N/A,#N/A,FALSE,"Bq-ARS"}</definedName>
    <definedName name="wrn.AAA." localSheetId="22" hidden="1">{#N/A,#N/A,FALSE,"REK";#N/A,#N/A,FALSE,"Bq-ARS"}</definedName>
    <definedName name="wrn.AAA." localSheetId="24" hidden="1">{#N/A,#N/A,FALSE,"REK";#N/A,#N/A,FALSE,"Bq-ARS"}</definedName>
    <definedName name="wrn.AAA." localSheetId="26" hidden="1">{#N/A,#N/A,FALSE,"REK";#N/A,#N/A,FALSE,"Bq-ARS"}</definedName>
    <definedName name="wrn.AAA." localSheetId="28" hidden="1">{#N/A,#N/A,FALSE,"REK";#N/A,#N/A,FALSE,"Bq-ARS"}</definedName>
    <definedName name="wrn.AAA." localSheetId="30" hidden="1">{#N/A,#N/A,FALSE,"REK";#N/A,#N/A,FALSE,"Bq-ARS"}</definedName>
    <definedName name="wrn.AAA." localSheetId="32" hidden="1">{#N/A,#N/A,FALSE,"REK";#N/A,#N/A,FALSE,"Bq-ARS"}</definedName>
    <definedName name="wrn.AAA." localSheetId="34" hidden="1">{#N/A,#N/A,FALSE,"REK";#N/A,#N/A,FALSE,"Bq-ARS"}</definedName>
    <definedName name="wrn.AAA." localSheetId="36" hidden="1">{#N/A,#N/A,FALSE,"REK";#N/A,#N/A,FALSE,"Bq-ARS"}</definedName>
    <definedName name="wrn.AAA." localSheetId="38" hidden="1">{#N/A,#N/A,FALSE,"REK";#N/A,#N/A,FALSE,"Bq-ARS"}</definedName>
    <definedName name="wrn.AAA." localSheetId="40" hidden="1">{#N/A,#N/A,FALSE,"REK";#N/A,#N/A,FALSE,"Bq-ARS"}</definedName>
    <definedName name="wrn.AAA." localSheetId="6" hidden="1">{#N/A,#N/A,FALSE,"REK";#N/A,#N/A,FALSE,"Bq-ARS"}</definedName>
    <definedName name="wrn.AAA." localSheetId="42" hidden="1">{#N/A,#N/A,FALSE,"REK";#N/A,#N/A,FALSE,"Bq-ARS"}</definedName>
    <definedName name="wrn.AAA." localSheetId="8" hidden="1">{#N/A,#N/A,FALSE,"REK";#N/A,#N/A,FALSE,"Bq-ARS"}</definedName>
    <definedName name="wrn.AAA." localSheetId="10" hidden="1">{#N/A,#N/A,FALSE,"REK";#N/A,#N/A,FALSE,"Bq-ARS"}</definedName>
    <definedName name="wrn.AAA." localSheetId="12" hidden="1">{#N/A,#N/A,FALSE,"REK";#N/A,#N/A,FALSE,"Bq-ARS"}</definedName>
    <definedName name="wrn.AAA." localSheetId="14" hidden="1">{#N/A,#N/A,FALSE,"REK";#N/A,#N/A,FALSE,"Bq-ARS"}</definedName>
    <definedName name="wrn.AAA." localSheetId="16" hidden="1">{#N/A,#N/A,FALSE,"REK";#N/A,#N/A,FALSE,"Bq-ARS"}</definedName>
    <definedName name="wrn.AAA." localSheetId="18" hidden="1">{#N/A,#N/A,FALSE,"REK";#N/A,#N/A,FALSE,"Bq-ARS"}</definedName>
    <definedName name="wrn.AAA." localSheetId="20" hidden="1">{#N/A,#N/A,FALSE,"REK";#N/A,#N/A,FALSE,"Bq-ARS"}</definedName>
    <definedName name="wrn.AAA." localSheetId="2" hidden="1">{#N/A,#N/A,FALSE,"REK";#N/A,#N/A,FALSE,"Bq-ARS"}</definedName>
    <definedName name="wrn.AAA." localSheetId="1" hidden="1">{#N/A,#N/A,FALSE,"REK";#N/A,#N/A,FALSE,"Bq-ARS"}</definedName>
    <definedName name="wrn.AAA." hidden="1">{#N/A,#N/A,FALSE,"REK";#N/A,#N/A,FALSE,"Bq-ARS"}</definedName>
    <definedName name="wrn.rtpl." localSheetId="3" hidden="1">{#N/A,#N/A,FALSE,"REK-S-TPL";#N/A,#N/A,FALSE,"REK-TPML";#N/A,#N/A,FALSE,"RAB-TEMPEL"}</definedName>
    <definedName name="wrn.rtpl." localSheetId="21" hidden="1">{#N/A,#N/A,FALSE,"REK-S-TPL";#N/A,#N/A,FALSE,"REK-TPML";#N/A,#N/A,FALSE,"RAB-TEMPEL"}</definedName>
    <definedName name="wrn.rtpl." localSheetId="23" hidden="1">{#N/A,#N/A,FALSE,"REK-S-TPL";#N/A,#N/A,FALSE,"REK-TPML";#N/A,#N/A,FALSE,"RAB-TEMPEL"}</definedName>
    <definedName name="wrn.rtpl." localSheetId="25" hidden="1">{#N/A,#N/A,FALSE,"REK-S-TPL";#N/A,#N/A,FALSE,"REK-TPML";#N/A,#N/A,FALSE,"RAB-TEMPEL"}</definedName>
    <definedName name="wrn.rtpl." localSheetId="27" hidden="1">{#N/A,#N/A,FALSE,"REK-S-TPL";#N/A,#N/A,FALSE,"REK-TPML";#N/A,#N/A,FALSE,"RAB-TEMPEL"}</definedName>
    <definedName name="wrn.rtpl." localSheetId="29" hidden="1">{#N/A,#N/A,FALSE,"REK-S-TPL";#N/A,#N/A,FALSE,"REK-TPML";#N/A,#N/A,FALSE,"RAB-TEMPEL"}</definedName>
    <definedName name="wrn.rtpl." localSheetId="31" hidden="1">{#N/A,#N/A,FALSE,"REK-S-TPL";#N/A,#N/A,FALSE,"REK-TPML";#N/A,#N/A,FALSE,"RAB-TEMPEL"}</definedName>
    <definedName name="wrn.rtpl." localSheetId="33" hidden="1">{#N/A,#N/A,FALSE,"REK-S-TPL";#N/A,#N/A,FALSE,"REK-TPML";#N/A,#N/A,FALSE,"RAB-TEMPEL"}</definedName>
    <definedName name="wrn.rtpl." localSheetId="35" hidden="1">{#N/A,#N/A,FALSE,"REK-S-TPL";#N/A,#N/A,FALSE,"REK-TPML";#N/A,#N/A,FALSE,"RAB-TEMPEL"}</definedName>
    <definedName name="wrn.rtpl." localSheetId="37" hidden="1">{#N/A,#N/A,FALSE,"REK-S-TPL";#N/A,#N/A,FALSE,"REK-TPML";#N/A,#N/A,FALSE,"RAB-TEMPEL"}</definedName>
    <definedName name="wrn.rtpl." localSheetId="39" hidden="1">{#N/A,#N/A,FALSE,"REK-S-TPL";#N/A,#N/A,FALSE,"REK-TPML";#N/A,#N/A,FALSE,"RAB-TEMPEL"}</definedName>
    <definedName name="wrn.rtpl." localSheetId="5" hidden="1">{#N/A,#N/A,FALSE,"REK-S-TPL";#N/A,#N/A,FALSE,"REK-TPML";#N/A,#N/A,FALSE,"RAB-TEMPEL"}</definedName>
    <definedName name="wrn.rtpl." localSheetId="41" hidden="1">{#N/A,#N/A,FALSE,"REK-S-TPL";#N/A,#N/A,FALSE,"REK-TPML";#N/A,#N/A,FALSE,"RAB-TEMPEL"}</definedName>
    <definedName name="wrn.rtpl." localSheetId="7" hidden="1">{#N/A,#N/A,FALSE,"REK-S-TPL";#N/A,#N/A,FALSE,"REK-TPML";#N/A,#N/A,FALSE,"RAB-TEMPEL"}</definedName>
    <definedName name="wrn.rtpl." localSheetId="9" hidden="1">{#N/A,#N/A,FALSE,"REK-S-TPL";#N/A,#N/A,FALSE,"REK-TPML";#N/A,#N/A,FALSE,"RAB-TEMPEL"}</definedName>
    <definedName name="wrn.rtpl." localSheetId="11" hidden="1">{#N/A,#N/A,FALSE,"REK-S-TPL";#N/A,#N/A,FALSE,"REK-TPML";#N/A,#N/A,FALSE,"RAB-TEMPEL"}</definedName>
    <definedName name="wrn.rtpl." localSheetId="13" hidden="1">{#N/A,#N/A,FALSE,"REK-S-TPL";#N/A,#N/A,FALSE,"REK-TPML";#N/A,#N/A,FALSE,"RAB-TEMPEL"}</definedName>
    <definedName name="wrn.rtpl." localSheetId="15" hidden="1">{#N/A,#N/A,FALSE,"REK-S-TPL";#N/A,#N/A,FALSE,"REK-TPML";#N/A,#N/A,FALSE,"RAB-TEMPEL"}</definedName>
    <definedName name="wrn.rtpl." localSheetId="17" hidden="1">{#N/A,#N/A,FALSE,"REK-S-TPL";#N/A,#N/A,FALSE,"REK-TPML";#N/A,#N/A,FALSE,"RAB-TEMPEL"}</definedName>
    <definedName name="wrn.rtpl." localSheetId="19" hidden="1">{#N/A,#N/A,FALSE,"REK-S-TPL";#N/A,#N/A,FALSE,"REK-TPML";#N/A,#N/A,FALSE,"RAB-TEMPEL"}</definedName>
    <definedName name="wrn.rtpl." localSheetId="4" hidden="1">{#N/A,#N/A,FALSE,"REK-S-TPL";#N/A,#N/A,FALSE,"REK-TPML";#N/A,#N/A,FALSE,"RAB-TEMPEL"}</definedName>
    <definedName name="wrn.rtpl." localSheetId="22" hidden="1">{#N/A,#N/A,FALSE,"REK-S-TPL";#N/A,#N/A,FALSE,"REK-TPML";#N/A,#N/A,FALSE,"RAB-TEMPEL"}</definedName>
    <definedName name="wrn.rtpl." localSheetId="24" hidden="1">{#N/A,#N/A,FALSE,"REK-S-TPL";#N/A,#N/A,FALSE,"REK-TPML";#N/A,#N/A,FALSE,"RAB-TEMPEL"}</definedName>
    <definedName name="wrn.rtpl." localSheetId="26" hidden="1">{#N/A,#N/A,FALSE,"REK-S-TPL";#N/A,#N/A,FALSE,"REK-TPML";#N/A,#N/A,FALSE,"RAB-TEMPEL"}</definedName>
    <definedName name="wrn.rtpl." localSheetId="28" hidden="1">{#N/A,#N/A,FALSE,"REK-S-TPL";#N/A,#N/A,FALSE,"REK-TPML";#N/A,#N/A,FALSE,"RAB-TEMPEL"}</definedName>
    <definedName name="wrn.rtpl." localSheetId="30" hidden="1">{#N/A,#N/A,FALSE,"REK-S-TPL";#N/A,#N/A,FALSE,"REK-TPML";#N/A,#N/A,FALSE,"RAB-TEMPEL"}</definedName>
    <definedName name="wrn.rtpl." localSheetId="32" hidden="1">{#N/A,#N/A,FALSE,"REK-S-TPL";#N/A,#N/A,FALSE,"REK-TPML";#N/A,#N/A,FALSE,"RAB-TEMPEL"}</definedName>
    <definedName name="wrn.rtpl." localSheetId="34" hidden="1">{#N/A,#N/A,FALSE,"REK-S-TPL";#N/A,#N/A,FALSE,"REK-TPML";#N/A,#N/A,FALSE,"RAB-TEMPEL"}</definedName>
    <definedName name="wrn.rtpl." localSheetId="36" hidden="1">{#N/A,#N/A,FALSE,"REK-S-TPL";#N/A,#N/A,FALSE,"REK-TPML";#N/A,#N/A,FALSE,"RAB-TEMPEL"}</definedName>
    <definedName name="wrn.rtpl." localSheetId="38" hidden="1">{#N/A,#N/A,FALSE,"REK-S-TPL";#N/A,#N/A,FALSE,"REK-TPML";#N/A,#N/A,FALSE,"RAB-TEMPEL"}</definedName>
    <definedName name="wrn.rtpl." localSheetId="40" hidden="1">{#N/A,#N/A,FALSE,"REK-S-TPL";#N/A,#N/A,FALSE,"REK-TPML";#N/A,#N/A,FALSE,"RAB-TEMPEL"}</definedName>
    <definedName name="wrn.rtpl." localSheetId="6" hidden="1">{#N/A,#N/A,FALSE,"REK-S-TPL";#N/A,#N/A,FALSE,"REK-TPML";#N/A,#N/A,FALSE,"RAB-TEMPEL"}</definedName>
    <definedName name="wrn.rtpl." localSheetId="42" hidden="1">{#N/A,#N/A,FALSE,"REK-S-TPL";#N/A,#N/A,FALSE,"REK-TPML";#N/A,#N/A,FALSE,"RAB-TEMPEL"}</definedName>
    <definedName name="wrn.rtpl." localSheetId="8" hidden="1">{#N/A,#N/A,FALSE,"REK-S-TPL";#N/A,#N/A,FALSE,"REK-TPML";#N/A,#N/A,FALSE,"RAB-TEMPEL"}</definedName>
    <definedName name="wrn.rtpl." localSheetId="10" hidden="1">{#N/A,#N/A,FALSE,"REK-S-TPL";#N/A,#N/A,FALSE,"REK-TPML";#N/A,#N/A,FALSE,"RAB-TEMPEL"}</definedName>
    <definedName name="wrn.rtpl." localSheetId="12" hidden="1">{#N/A,#N/A,FALSE,"REK-S-TPL";#N/A,#N/A,FALSE,"REK-TPML";#N/A,#N/A,FALSE,"RAB-TEMPEL"}</definedName>
    <definedName name="wrn.rtpl." localSheetId="14" hidden="1">{#N/A,#N/A,FALSE,"REK-S-TPL";#N/A,#N/A,FALSE,"REK-TPML";#N/A,#N/A,FALSE,"RAB-TEMPEL"}</definedName>
    <definedName name="wrn.rtpl." localSheetId="16" hidden="1">{#N/A,#N/A,FALSE,"REK-S-TPL";#N/A,#N/A,FALSE,"REK-TPML";#N/A,#N/A,FALSE,"RAB-TEMPEL"}</definedName>
    <definedName name="wrn.rtpl." localSheetId="18" hidden="1">{#N/A,#N/A,FALSE,"REK-S-TPL";#N/A,#N/A,FALSE,"REK-TPML";#N/A,#N/A,FALSE,"RAB-TEMPEL"}</definedName>
    <definedName name="wrn.rtpl." localSheetId="20" hidden="1">{#N/A,#N/A,FALSE,"REK-S-TPL";#N/A,#N/A,FALSE,"REK-TPML";#N/A,#N/A,FALSE,"RAB-TEMPEL"}</definedName>
    <definedName name="wrn.rtpl." localSheetId="2" hidden="1">{#N/A,#N/A,FALSE,"REK-S-TPL";#N/A,#N/A,FALSE,"REK-TPML";#N/A,#N/A,FALSE,"RAB-TEMPEL"}</definedName>
    <definedName name="wrn.rtpl." localSheetId="1" hidden="1">{#N/A,#N/A,FALSE,"REK-S-TPL";#N/A,#N/A,FALSE,"REK-TPML";#N/A,#N/A,FALSE,"RAB-TEMPEL"}</definedName>
    <definedName name="wrn.rtpl." hidden="1">{#N/A,#N/A,FALSE,"REK-S-TPL";#N/A,#N/A,FALSE,"REK-TPML";#N/A,#N/A,FALSE,"RAB-TEMPEL"}</definedName>
    <definedName name="wrn.ry." localSheetId="3" hidden="1">{#N/A,#N/A,FALSE,"REK";#N/A,#N/A,FALSE,"rab"}</definedName>
    <definedName name="wrn.ry." localSheetId="21" hidden="1">{#N/A,#N/A,FALSE,"REK";#N/A,#N/A,FALSE,"rab"}</definedName>
    <definedName name="wrn.ry." localSheetId="23" hidden="1">{#N/A,#N/A,FALSE,"REK";#N/A,#N/A,FALSE,"rab"}</definedName>
    <definedName name="wrn.ry." localSheetId="25" hidden="1">{#N/A,#N/A,FALSE,"REK";#N/A,#N/A,FALSE,"rab"}</definedName>
    <definedName name="wrn.ry." localSheetId="27" hidden="1">{#N/A,#N/A,FALSE,"REK";#N/A,#N/A,FALSE,"rab"}</definedName>
    <definedName name="wrn.ry." localSheetId="29" hidden="1">{#N/A,#N/A,FALSE,"REK";#N/A,#N/A,FALSE,"rab"}</definedName>
    <definedName name="wrn.ry." localSheetId="31" hidden="1">{#N/A,#N/A,FALSE,"REK";#N/A,#N/A,FALSE,"rab"}</definedName>
    <definedName name="wrn.ry." localSheetId="33" hidden="1">{#N/A,#N/A,FALSE,"REK";#N/A,#N/A,FALSE,"rab"}</definedName>
    <definedName name="wrn.ry." localSheetId="35" hidden="1">{#N/A,#N/A,FALSE,"REK";#N/A,#N/A,FALSE,"rab"}</definedName>
    <definedName name="wrn.ry." localSheetId="37" hidden="1">{#N/A,#N/A,FALSE,"REK";#N/A,#N/A,FALSE,"rab"}</definedName>
    <definedName name="wrn.ry." localSheetId="39" hidden="1">{#N/A,#N/A,FALSE,"REK";#N/A,#N/A,FALSE,"rab"}</definedName>
    <definedName name="wrn.ry." localSheetId="5" hidden="1">{#N/A,#N/A,FALSE,"REK";#N/A,#N/A,FALSE,"rab"}</definedName>
    <definedName name="wrn.ry." localSheetId="41" hidden="1">{#N/A,#N/A,FALSE,"REK";#N/A,#N/A,FALSE,"rab"}</definedName>
    <definedName name="wrn.ry." localSheetId="7" hidden="1">{#N/A,#N/A,FALSE,"REK";#N/A,#N/A,FALSE,"rab"}</definedName>
    <definedName name="wrn.ry." localSheetId="9" hidden="1">{#N/A,#N/A,FALSE,"REK";#N/A,#N/A,FALSE,"rab"}</definedName>
    <definedName name="wrn.ry." localSheetId="11" hidden="1">{#N/A,#N/A,FALSE,"REK";#N/A,#N/A,FALSE,"rab"}</definedName>
    <definedName name="wrn.ry." localSheetId="13" hidden="1">{#N/A,#N/A,FALSE,"REK";#N/A,#N/A,FALSE,"rab"}</definedName>
    <definedName name="wrn.ry." localSheetId="15" hidden="1">{#N/A,#N/A,FALSE,"REK";#N/A,#N/A,FALSE,"rab"}</definedName>
    <definedName name="wrn.ry." localSheetId="17" hidden="1">{#N/A,#N/A,FALSE,"REK";#N/A,#N/A,FALSE,"rab"}</definedName>
    <definedName name="wrn.ry." localSheetId="19" hidden="1">{#N/A,#N/A,FALSE,"REK";#N/A,#N/A,FALSE,"rab"}</definedName>
    <definedName name="wrn.ry." localSheetId="4" hidden="1">{#N/A,#N/A,FALSE,"REK";#N/A,#N/A,FALSE,"rab"}</definedName>
    <definedName name="wrn.ry." localSheetId="22" hidden="1">{#N/A,#N/A,FALSE,"REK";#N/A,#N/A,FALSE,"rab"}</definedName>
    <definedName name="wrn.ry." localSheetId="24" hidden="1">{#N/A,#N/A,FALSE,"REK";#N/A,#N/A,FALSE,"rab"}</definedName>
    <definedName name="wrn.ry." localSheetId="26" hidden="1">{#N/A,#N/A,FALSE,"REK";#N/A,#N/A,FALSE,"rab"}</definedName>
    <definedName name="wrn.ry." localSheetId="28" hidden="1">{#N/A,#N/A,FALSE,"REK";#N/A,#N/A,FALSE,"rab"}</definedName>
    <definedName name="wrn.ry." localSheetId="30" hidden="1">{#N/A,#N/A,FALSE,"REK";#N/A,#N/A,FALSE,"rab"}</definedName>
    <definedName name="wrn.ry." localSheetId="32" hidden="1">{#N/A,#N/A,FALSE,"REK";#N/A,#N/A,FALSE,"rab"}</definedName>
    <definedName name="wrn.ry." localSheetId="34" hidden="1">{#N/A,#N/A,FALSE,"REK";#N/A,#N/A,FALSE,"rab"}</definedName>
    <definedName name="wrn.ry." localSheetId="36" hidden="1">{#N/A,#N/A,FALSE,"REK";#N/A,#N/A,FALSE,"rab"}</definedName>
    <definedName name="wrn.ry." localSheetId="38" hidden="1">{#N/A,#N/A,FALSE,"REK";#N/A,#N/A,FALSE,"rab"}</definedName>
    <definedName name="wrn.ry." localSheetId="40" hidden="1">{#N/A,#N/A,FALSE,"REK";#N/A,#N/A,FALSE,"rab"}</definedName>
    <definedName name="wrn.ry." localSheetId="6" hidden="1">{#N/A,#N/A,FALSE,"REK";#N/A,#N/A,FALSE,"rab"}</definedName>
    <definedName name="wrn.ry." localSheetId="42" hidden="1">{#N/A,#N/A,FALSE,"REK";#N/A,#N/A,FALSE,"rab"}</definedName>
    <definedName name="wrn.ry." localSheetId="8" hidden="1">{#N/A,#N/A,FALSE,"REK";#N/A,#N/A,FALSE,"rab"}</definedName>
    <definedName name="wrn.ry." localSheetId="10" hidden="1">{#N/A,#N/A,FALSE,"REK";#N/A,#N/A,FALSE,"rab"}</definedName>
    <definedName name="wrn.ry." localSheetId="12" hidden="1">{#N/A,#N/A,FALSE,"REK";#N/A,#N/A,FALSE,"rab"}</definedName>
    <definedName name="wrn.ry." localSheetId="14" hidden="1">{#N/A,#N/A,FALSE,"REK";#N/A,#N/A,FALSE,"rab"}</definedName>
    <definedName name="wrn.ry." localSheetId="16" hidden="1">{#N/A,#N/A,FALSE,"REK";#N/A,#N/A,FALSE,"rab"}</definedName>
    <definedName name="wrn.ry." localSheetId="18" hidden="1">{#N/A,#N/A,FALSE,"REK";#N/A,#N/A,FALSE,"rab"}</definedName>
    <definedName name="wrn.ry." localSheetId="20" hidden="1">{#N/A,#N/A,FALSE,"REK";#N/A,#N/A,FALSE,"rab"}</definedName>
    <definedName name="wrn.ry." localSheetId="2" hidden="1">{#N/A,#N/A,FALSE,"REK";#N/A,#N/A,FALSE,"rab"}</definedName>
    <definedName name="wrn.ry." localSheetId="1" hidden="1">{#N/A,#N/A,FALSE,"REK";#N/A,#N/A,FALSE,"rab"}</definedName>
    <definedName name="wrn.ry." hidden="1">{#N/A,#N/A,FALSE,"REK";#N/A,#N/A,FALSE,"rab"}</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I351" i="44" l="1"/>
  <c r="C351" i="44"/>
  <c r="I346" i="44"/>
  <c r="C343" i="44"/>
  <c r="K336" i="44"/>
  <c r="I322" i="44"/>
  <c r="I317" i="44"/>
  <c r="F316" i="44"/>
  <c r="F315" i="44"/>
  <c r="F314" i="44"/>
  <c r="J309" i="44"/>
  <c r="J308" i="44"/>
  <c r="J307" i="44"/>
  <c r="J306" i="44"/>
  <c r="J305" i="44"/>
  <c r="J304" i="44"/>
  <c r="J303" i="44"/>
  <c r="J302" i="44"/>
  <c r="J301" i="44"/>
  <c r="J300" i="44"/>
  <c r="J299" i="44"/>
  <c r="J298" i="44"/>
  <c r="J297" i="44"/>
  <c r="J296" i="44"/>
  <c r="J295" i="44"/>
  <c r="J294" i="44"/>
  <c r="J293" i="44"/>
  <c r="J292" i="44"/>
  <c r="J291" i="44"/>
  <c r="J290" i="44"/>
  <c r="J289" i="44"/>
  <c r="J288" i="44"/>
  <c r="J287" i="44"/>
  <c r="J286" i="44"/>
  <c r="J285" i="44"/>
  <c r="J284" i="44"/>
  <c r="J283" i="44"/>
  <c r="J282" i="44"/>
  <c r="J281" i="44"/>
  <c r="J280" i="44"/>
  <c r="J279" i="44"/>
  <c r="J278" i="44"/>
  <c r="J277" i="44"/>
  <c r="J276" i="44"/>
  <c r="J275" i="44"/>
  <c r="J274" i="44"/>
  <c r="J273" i="44"/>
  <c r="J272" i="44"/>
  <c r="J271" i="44"/>
  <c r="J270" i="44"/>
  <c r="J269" i="44"/>
  <c r="J268" i="44"/>
  <c r="J267" i="44"/>
  <c r="J266" i="44"/>
  <c r="J265" i="44"/>
  <c r="J264" i="44"/>
  <c r="J263" i="44"/>
  <c r="J262" i="44"/>
  <c r="J261" i="44"/>
  <c r="J260" i="44"/>
  <c r="J259" i="44"/>
  <c r="J258" i="44"/>
  <c r="J257" i="44"/>
  <c r="J256" i="44"/>
  <c r="J255" i="44"/>
  <c r="J254" i="44"/>
  <c r="J253" i="44"/>
  <c r="J252" i="44"/>
  <c r="J251" i="44"/>
  <c r="J250" i="44"/>
  <c r="E243" i="44"/>
  <c r="D243" i="44"/>
  <c r="C243" i="44"/>
  <c r="E241" i="44"/>
  <c r="D241" i="44"/>
  <c r="C241" i="44"/>
  <c r="I234" i="44"/>
  <c r="C234" i="44"/>
  <c r="I229" i="44"/>
  <c r="C226" i="44"/>
  <c r="K219" i="44"/>
  <c r="I205" i="44"/>
  <c r="I200" i="44"/>
  <c r="F199" i="44"/>
  <c r="F198" i="44"/>
  <c r="F197" i="44"/>
  <c r="K192" i="44"/>
  <c r="J192" i="44"/>
  <c r="J191" i="44"/>
  <c r="K191" i="44" s="1"/>
  <c r="K190" i="44"/>
  <c r="J190" i="44"/>
  <c r="J189" i="44"/>
  <c r="K189" i="44" s="1"/>
  <c r="K188" i="44"/>
  <c r="J188" i="44"/>
  <c r="K187" i="44"/>
  <c r="J187" i="44"/>
  <c r="K186" i="44"/>
  <c r="J186" i="44"/>
  <c r="J185" i="44"/>
  <c r="K185" i="44" s="1"/>
  <c r="K184" i="44"/>
  <c r="J184" i="44"/>
  <c r="K183" i="44"/>
  <c r="J183" i="44"/>
  <c r="K182" i="44"/>
  <c r="J182" i="44"/>
  <c r="J181" i="44"/>
  <c r="K181" i="44" s="1"/>
  <c r="K180" i="44"/>
  <c r="J180" i="44"/>
  <c r="K179" i="44"/>
  <c r="J179" i="44"/>
  <c r="K178" i="44"/>
  <c r="J178" i="44"/>
  <c r="J177" i="44"/>
  <c r="K177" i="44" s="1"/>
  <c r="K176" i="44"/>
  <c r="J176" i="44"/>
  <c r="K175" i="44"/>
  <c r="J175" i="44"/>
  <c r="J174" i="44"/>
  <c r="K174" i="44" s="1"/>
  <c r="J173" i="44"/>
  <c r="K173" i="44" s="1"/>
  <c r="K172" i="44"/>
  <c r="J172" i="44"/>
  <c r="J171" i="44"/>
  <c r="K171" i="44" s="1"/>
  <c r="J170" i="44"/>
  <c r="K170" i="44" s="1"/>
  <c r="J169" i="44"/>
  <c r="K169" i="44" s="1"/>
  <c r="K168" i="44"/>
  <c r="J168" i="44"/>
  <c r="J167" i="44"/>
  <c r="K167" i="44" s="1"/>
  <c r="J166" i="44"/>
  <c r="K166" i="44" s="1"/>
  <c r="K165" i="44"/>
  <c r="J165" i="44"/>
  <c r="K164" i="44"/>
  <c r="J164" i="44"/>
  <c r="J163" i="44"/>
  <c r="K163" i="44" s="1"/>
  <c r="K162" i="44"/>
  <c r="J162" i="44"/>
  <c r="J161" i="44"/>
  <c r="K161" i="44" s="1"/>
  <c r="K160" i="44"/>
  <c r="J160" i="44"/>
  <c r="K159" i="44"/>
  <c r="J159" i="44"/>
  <c r="J158" i="44"/>
  <c r="K158" i="44" s="1"/>
  <c r="K157" i="44"/>
  <c r="J157" i="44"/>
  <c r="K156" i="44"/>
  <c r="J156" i="44"/>
  <c r="K155" i="44"/>
  <c r="J155" i="44"/>
  <c r="K154" i="44"/>
  <c r="J154" i="44"/>
  <c r="K153" i="44"/>
  <c r="J153" i="44"/>
  <c r="K152" i="44"/>
  <c r="J152" i="44"/>
  <c r="J151" i="44"/>
  <c r="K151" i="44" s="1"/>
  <c r="J150" i="44"/>
  <c r="K150" i="44" s="1"/>
  <c r="J149" i="44"/>
  <c r="K149" i="44" s="1"/>
  <c r="K148" i="44"/>
  <c r="J148" i="44"/>
  <c r="K147" i="44"/>
  <c r="J147" i="44"/>
  <c r="J146" i="44"/>
  <c r="K146" i="44" s="1"/>
  <c r="K145" i="44"/>
  <c r="J145" i="44"/>
  <c r="K144" i="44"/>
  <c r="J144" i="44"/>
  <c r="K143" i="44"/>
  <c r="J143" i="44"/>
  <c r="K142" i="44"/>
  <c r="J142" i="44"/>
  <c r="K141" i="44"/>
  <c r="J141" i="44"/>
  <c r="K140" i="44"/>
  <c r="J140" i="44"/>
  <c r="K139" i="44"/>
  <c r="J139" i="44"/>
  <c r="J138" i="44"/>
  <c r="K138" i="44" s="1"/>
  <c r="J137" i="44"/>
  <c r="K137" i="44" s="1"/>
  <c r="K136" i="44"/>
  <c r="J136" i="44"/>
  <c r="J135" i="44"/>
  <c r="K135" i="44" s="1"/>
  <c r="J134" i="44"/>
  <c r="K134" i="44" s="1"/>
  <c r="C134" i="44"/>
  <c r="K133" i="44"/>
  <c r="J133" i="44"/>
  <c r="C133" i="44"/>
  <c r="F127" i="44"/>
  <c r="F244" i="44" s="1"/>
  <c r="E126" i="44"/>
  <c r="D126" i="44"/>
  <c r="C126" i="44"/>
  <c r="E124" i="44"/>
  <c r="D124" i="44"/>
  <c r="C124" i="44"/>
  <c r="I117" i="44"/>
  <c r="C117" i="44"/>
  <c r="I112" i="44"/>
  <c r="C109" i="44"/>
  <c r="K102" i="44"/>
  <c r="K94" i="44"/>
  <c r="I88" i="44"/>
  <c r="I83" i="44"/>
  <c r="F82" i="44"/>
  <c r="F81" i="44"/>
  <c r="F80" i="44"/>
  <c r="J75" i="44"/>
  <c r="J74" i="44"/>
  <c r="J73" i="44"/>
  <c r="J72" i="44"/>
  <c r="J71" i="44"/>
  <c r="J70" i="44"/>
  <c r="J69" i="44"/>
  <c r="J68" i="44"/>
  <c r="J67" i="44"/>
  <c r="J66" i="44"/>
  <c r="J65" i="44"/>
  <c r="J64" i="44"/>
  <c r="J63" i="44"/>
  <c r="J62" i="44"/>
  <c r="J61" i="44"/>
  <c r="J60" i="44"/>
  <c r="J59" i="44"/>
  <c r="J58" i="44"/>
  <c r="J57" i="44"/>
  <c r="J56" i="44"/>
  <c r="J55" i="44"/>
  <c r="J54" i="44"/>
  <c r="J53" i="44"/>
  <c r="J52" i="44"/>
  <c r="J51" i="44"/>
  <c r="J50" i="44"/>
  <c r="J49" i="44"/>
  <c r="J48" i="44"/>
  <c r="J47" i="44"/>
  <c r="J46" i="44"/>
  <c r="J45" i="44"/>
  <c r="J44" i="44"/>
  <c r="J43" i="44"/>
  <c r="J42" i="44"/>
  <c r="J41" i="44"/>
  <c r="J40" i="44"/>
  <c r="J39" i="44"/>
  <c r="J38" i="44"/>
  <c r="J37" i="44"/>
  <c r="J36" i="44"/>
  <c r="J35" i="44"/>
  <c r="J34" i="44"/>
  <c r="J33" i="44"/>
  <c r="J32" i="44"/>
  <c r="J31" i="44"/>
  <c r="J30" i="44"/>
  <c r="J29" i="44"/>
  <c r="J28" i="44"/>
  <c r="J27" i="44"/>
  <c r="J26" i="44"/>
  <c r="J25" i="44"/>
  <c r="J24" i="44"/>
  <c r="J23" i="44"/>
  <c r="J22" i="44"/>
  <c r="J21" i="44"/>
  <c r="J20" i="44"/>
  <c r="J19" i="44"/>
  <c r="J18" i="44"/>
  <c r="J17" i="44"/>
  <c r="C17" i="44"/>
  <c r="J16" i="44"/>
  <c r="C16" i="44"/>
  <c r="F11" i="44"/>
  <c r="F128" i="44" s="1"/>
  <c r="F245" i="44" s="1"/>
  <c r="F10" i="44"/>
  <c r="F9" i="44"/>
  <c r="F126" i="44" s="1"/>
  <c r="F243" i="44" s="1"/>
  <c r="E9" i="44"/>
  <c r="D9" i="44"/>
  <c r="C9" i="44"/>
  <c r="F8" i="44"/>
  <c r="F125" i="44" s="1"/>
  <c r="F242" i="44" s="1"/>
  <c r="F7" i="44"/>
  <c r="F124" i="44" s="1"/>
  <c r="F241" i="44" s="1"/>
  <c r="E7" i="44"/>
  <c r="D7" i="44"/>
  <c r="C7" i="44"/>
  <c r="F6" i="44"/>
  <c r="F123" i="44" s="1"/>
  <c r="F240" i="44" s="1"/>
  <c r="F5" i="44"/>
  <c r="F122" i="44" s="1"/>
  <c r="F239" i="44" s="1"/>
  <c r="F4" i="44"/>
  <c r="F3" i="44"/>
  <c r="F120" i="44" s="1"/>
  <c r="F237" i="44" s="1"/>
  <c r="M2" i="44"/>
  <c r="H163" i="43"/>
  <c r="C155" i="43"/>
  <c r="O148" i="43"/>
  <c r="V144" i="43"/>
  <c r="K144" i="43"/>
  <c r="J144" i="43"/>
  <c r="I144" i="43"/>
  <c r="H144" i="43"/>
  <c r="E144" i="43"/>
  <c r="V143" i="43"/>
  <c r="O143" i="43"/>
  <c r="N143" i="43"/>
  <c r="M143" i="43"/>
  <c r="L143" i="43"/>
  <c r="J143" i="43"/>
  <c r="I143" i="43"/>
  <c r="H143" i="43"/>
  <c r="K143" i="43" s="1"/>
  <c r="E143" i="43"/>
  <c r="V141" i="43"/>
  <c r="I141" i="43"/>
  <c r="H141" i="43"/>
  <c r="V140" i="43"/>
  <c r="I140" i="43"/>
  <c r="H140" i="43"/>
  <c r="V139" i="43"/>
  <c r="I139" i="43"/>
  <c r="H139" i="43"/>
  <c r="V138" i="43"/>
  <c r="I138" i="43"/>
  <c r="H138" i="43"/>
  <c r="V137" i="43"/>
  <c r="I137" i="43"/>
  <c r="H137" i="43"/>
  <c r="V136" i="43"/>
  <c r="I136" i="43"/>
  <c r="H136" i="43"/>
  <c r="V135" i="43"/>
  <c r="I135" i="43"/>
  <c r="H135" i="43"/>
  <c r="V133" i="43"/>
  <c r="I133" i="43"/>
  <c r="H133" i="43"/>
  <c r="V132" i="43"/>
  <c r="I132" i="43"/>
  <c r="H132" i="43"/>
  <c r="V131" i="43"/>
  <c r="I131" i="43"/>
  <c r="H131" i="43"/>
  <c r="V130" i="43"/>
  <c r="I130" i="43"/>
  <c r="H130" i="43"/>
  <c r="V129" i="43"/>
  <c r="I129" i="43"/>
  <c r="H129" i="43"/>
  <c r="V128" i="43"/>
  <c r="I128" i="43"/>
  <c r="H128" i="43"/>
  <c r="V127" i="43"/>
  <c r="I127" i="43"/>
  <c r="H127" i="43"/>
  <c r="V126" i="43"/>
  <c r="I126" i="43"/>
  <c r="H126" i="43"/>
  <c r="V124" i="43"/>
  <c r="I124" i="43"/>
  <c r="H124" i="43"/>
  <c r="V123" i="43"/>
  <c r="I123" i="43"/>
  <c r="H123" i="43"/>
  <c r="V122" i="43"/>
  <c r="V121" i="43"/>
  <c r="I121" i="43"/>
  <c r="H121" i="43"/>
  <c r="V120" i="43"/>
  <c r="V117" i="43" s="1"/>
  <c r="I120" i="43"/>
  <c r="H120" i="43"/>
  <c r="V119" i="43"/>
  <c r="I119" i="43"/>
  <c r="H119" i="43"/>
  <c r="V118" i="43"/>
  <c r="I118" i="43"/>
  <c r="H118" i="43"/>
  <c r="C117" i="43"/>
  <c r="C122" i="43" s="1"/>
  <c r="V115" i="43"/>
  <c r="I115" i="43"/>
  <c r="H115" i="43"/>
  <c r="V114" i="43"/>
  <c r="V113" i="43" s="1"/>
  <c r="R114" i="43"/>
  <c r="I114" i="43"/>
  <c r="H114" i="43"/>
  <c r="V112" i="43"/>
  <c r="I112" i="43"/>
  <c r="H112" i="43"/>
  <c r="V111" i="43"/>
  <c r="V110" i="43" s="1"/>
  <c r="R111" i="43"/>
  <c r="I111" i="43"/>
  <c r="H111" i="43"/>
  <c r="C110" i="43"/>
  <c r="V109" i="43"/>
  <c r="I109" i="43"/>
  <c r="H109" i="43"/>
  <c r="V108" i="43"/>
  <c r="V105" i="43" s="1"/>
  <c r="I108" i="43"/>
  <c r="H108" i="43"/>
  <c r="V107" i="43"/>
  <c r="I107" i="43"/>
  <c r="H107" i="43"/>
  <c r="R106" i="43"/>
  <c r="V106" i="43" s="1"/>
  <c r="I106" i="43"/>
  <c r="H106" i="43"/>
  <c r="C105" i="43"/>
  <c r="V103" i="43"/>
  <c r="V102" i="43" s="1"/>
  <c r="H103" i="43"/>
  <c r="V101" i="43"/>
  <c r="H101" i="43"/>
  <c r="V100" i="43"/>
  <c r="C100" i="43"/>
  <c r="C102" i="43" s="1"/>
  <c r="V98" i="43"/>
  <c r="H98" i="43"/>
  <c r="V97" i="43"/>
  <c r="C97" i="43"/>
  <c r="V96" i="43"/>
  <c r="H96" i="43"/>
  <c r="V95" i="43"/>
  <c r="H95" i="43"/>
  <c r="V94" i="43"/>
  <c r="H94" i="43"/>
  <c r="V93" i="43"/>
  <c r="H93" i="43"/>
  <c r="V92" i="43"/>
  <c r="V91" i="43" s="1"/>
  <c r="H92" i="43"/>
  <c r="C91" i="43"/>
  <c r="V89" i="43"/>
  <c r="H89" i="43"/>
  <c r="V88" i="43"/>
  <c r="V82" i="43" s="1"/>
  <c r="H88" i="43"/>
  <c r="V87" i="43"/>
  <c r="H87" i="43"/>
  <c r="V86" i="43"/>
  <c r="H86" i="43"/>
  <c r="V85" i="43"/>
  <c r="H85" i="43"/>
  <c r="V84" i="43"/>
  <c r="H84" i="43"/>
  <c r="V83" i="43"/>
  <c r="H83" i="43"/>
  <c r="V81" i="43"/>
  <c r="H81" i="43"/>
  <c r="V80" i="43"/>
  <c r="H80" i="43"/>
  <c r="V79" i="43"/>
  <c r="H79" i="43"/>
  <c r="V78" i="43"/>
  <c r="C78" i="43"/>
  <c r="C82" i="43" s="1"/>
  <c r="V76" i="43"/>
  <c r="H76" i="43"/>
  <c r="V75" i="43"/>
  <c r="V74" i="43" s="1"/>
  <c r="H75" i="43"/>
  <c r="C74" i="43"/>
  <c r="V73" i="43"/>
  <c r="H73" i="43"/>
  <c r="V72" i="43"/>
  <c r="H72" i="43"/>
  <c r="V71" i="43"/>
  <c r="V70" i="43"/>
  <c r="H70" i="43"/>
  <c r="V69" i="43"/>
  <c r="H69" i="43"/>
  <c r="V68" i="43"/>
  <c r="H68" i="43"/>
  <c r="V67" i="43"/>
  <c r="H67" i="43"/>
  <c r="V66" i="43"/>
  <c r="H66" i="43"/>
  <c r="V65" i="43"/>
  <c r="V64" i="43"/>
  <c r="H64" i="43"/>
  <c r="V63" i="43"/>
  <c r="H63" i="43"/>
  <c r="V62" i="43"/>
  <c r="H62" i="43"/>
  <c r="V61" i="43"/>
  <c r="C61" i="43"/>
  <c r="C65" i="43" s="1"/>
  <c r="V60" i="43"/>
  <c r="H60" i="43"/>
  <c r="V59" i="43"/>
  <c r="H59" i="43"/>
  <c r="V58" i="43"/>
  <c r="H58" i="43"/>
  <c r="C57" i="43"/>
  <c r="C71" i="43" s="1"/>
  <c r="V55" i="43"/>
  <c r="H55" i="43"/>
  <c r="V54" i="43"/>
  <c r="C54" i="43"/>
  <c r="V53" i="43"/>
  <c r="H53" i="43"/>
  <c r="V52" i="43"/>
  <c r="H52" i="43"/>
  <c r="V51" i="43"/>
  <c r="H51" i="43"/>
  <c r="V50" i="43"/>
  <c r="V47" i="43" s="1"/>
  <c r="H50" i="43"/>
  <c r="V49" i="43"/>
  <c r="H49" i="43"/>
  <c r="V48" i="43"/>
  <c r="H48" i="43"/>
  <c r="C47" i="43"/>
  <c r="V45" i="43"/>
  <c r="H45" i="43"/>
  <c r="V44" i="43"/>
  <c r="V43" i="43"/>
  <c r="I43" i="43"/>
  <c r="H43" i="43"/>
  <c r="V42" i="43"/>
  <c r="I42" i="43"/>
  <c r="H42" i="43"/>
  <c r="V41" i="43"/>
  <c r="I41" i="43"/>
  <c r="H41" i="43"/>
  <c r="V40" i="43"/>
  <c r="I40" i="43"/>
  <c r="H40" i="43"/>
  <c r="V39" i="43"/>
  <c r="I39" i="43"/>
  <c r="H39" i="43"/>
  <c r="V38" i="43"/>
  <c r="I38" i="43"/>
  <c r="H38" i="43"/>
  <c r="V37" i="43"/>
  <c r="C37" i="43"/>
  <c r="C44" i="43" s="1"/>
  <c r="V35" i="43"/>
  <c r="H35" i="43"/>
  <c r="V34" i="43"/>
  <c r="H34" i="43"/>
  <c r="V33" i="43"/>
  <c r="H33" i="43"/>
  <c r="V30" i="43"/>
  <c r="H30" i="43"/>
  <c r="V29" i="43"/>
  <c r="H29" i="43"/>
  <c r="V28" i="43"/>
  <c r="H28" i="43"/>
  <c r="V27" i="43"/>
  <c r="H27" i="43"/>
  <c r="V26" i="43"/>
  <c r="V25" i="43" s="1"/>
  <c r="H26" i="43"/>
  <c r="C25" i="43"/>
  <c r="C31" i="43" s="1"/>
  <c r="V24" i="43"/>
  <c r="H24" i="43"/>
  <c r="V23" i="43"/>
  <c r="H23" i="43"/>
  <c r="V22" i="43"/>
  <c r="H22" i="43"/>
  <c r="C21" i="43"/>
  <c r="V19" i="43"/>
  <c r="O19" i="43"/>
  <c r="N19" i="43"/>
  <c r="M19" i="43"/>
  <c r="L19" i="43"/>
  <c r="K19" i="43"/>
  <c r="G11" i="43"/>
  <c r="G10" i="43"/>
  <c r="C10" i="43"/>
  <c r="G9" i="43"/>
  <c r="G8" i="43"/>
  <c r="C8" i="43"/>
  <c r="G7" i="43"/>
  <c r="G6" i="43"/>
  <c r="L155" i="43" s="1"/>
  <c r="G5" i="43"/>
  <c r="G4" i="43"/>
  <c r="I351" i="42"/>
  <c r="C351" i="42"/>
  <c r="I346" i="42"/>
  <c r="C343" i="42"/>
  <c r="K336" i="42"/>
  <c r="K328" i="42"/>
  <c r="K329" i="42" s="1"/>
  <c r="I322" i="42"/>
  <c r="I317" i="42"/>
  <c r="F316" i="42"/>
  <c r="F315" i="42"/>
  <c r="F314" i="42"/>
  <c r="J309" i="42"/>
  <c r="J308" i="42"/>
  <c r="J307" i="42"/>
  <c r="J306" i="42"/>
  <c r="J305" i="42"/>
  <c r="J304" i="42"/>
  <c r="J303" i="42"/>
  <c r="J302" i="42"/>
  <c r="J301" i="42"/>
  <c r="J300" i="42"/>
  <c r="J299" i="42"/>
  <c r="J298" i="42"/>
  <c r="J297" i="42"/>
  <c r="J296" i="42"/>
  <c r="J295" i="42"/>
  <c r="J294" i="42"/>
  <c r="J293" i="42"/>
  <c r="J292" i="42"/>
  <c r="J291" i="42"/>
  <c r="J290" i="42"/>
  <c r="J289" i="42"/>
  <c r="J288" i="42"/>
  <c r="J287" i="42"/>
  <c r="J286" i="42"/>
  <c r="J285" i="42"/>
  <c r="J284" i="42"/>
  <c r="J283" i="42"/>
  <c r="J282" i="42"/>
  <c r="J281" i="42"/>
  <c r="J280" i="42"/>
  <c r="J279" i="42"/>
  <c r="J278" i="42"/>
  <c r="J277" i="42"/>
  <c r="J276" i="42"/>
  <c r="J275" i="42"/>
  <c r="J274" i="42"/>
  <c r="J273" i="42"/>
  <c r="J272" i="42"/>
  <c r="J271" i="42"/>
  <c r="J270" i="42"/>
  <c r="J269" i="42"/>
  <c r="J268" i="42"/>
  <c r="J267" i="42"/>
  <c r="J266" i="42"/>
  <c r="J265" i="42"/>
  <c r="J264" i="42"/>
  <c r="J263" i="42"/>
  <c r="J262" i="42"/>
  <c r="J261" i="42"/>
  <c r="J260" i="42"/>
  <c r="J259" i="42"/>
  <c r="J258" i="42"/>
  <c r="J257" i="42"/>
  <c r="J256" i="42"/>
  <c r="J255" i="42"/>
  <c r="J254" i="42"/>
  <c r="J253" i="42"/>
  <c r="J252" i="42"/>
  <c r="J251" i="42"/>
  <c r="J250" i="42"/>
  <c r="E243" i="42"/>
  <c r="D243" i="42"/>
  <c r="C243" i="42"/>
  <c r="E241" i="42"/>
  <c r="D241" i="42"/>
  <c r="C241" i="42"/>
  <c r="I234" i="42"/>
  <c r="C234" i="42"/>
  <c r="I229" i="42"/>
  <c r="C226" i="42"/>
  <c r="K219" i="42"/>
  <c r="K211" i="42"/>
  <c r="K212" i="42" s="1"/>
  <c r="I205" i="42"/>
  <c r="I200" i="42"/>
  <c r="F199" i="42"/>
  <c r="F198" i="42"/>
  <c r="F197" i="42"/>
  <c r="K192" i="42"/>
  <c r="J192" i="42"/>
  <c r="J191" i="42"/>
  <c r="K191" i="42" s="1"/>
  <c r="J190" i="42"/>
  <c r="K190" i="42" s="1"/>
  <c r="J189" i="42"/>
  <c r="K189" i="42" s="1"/>
  <c r="J188" i="42"/>
  <c r="K188" i="42" s="1"/>
  <c r="J187" i="42"/>
  <c r="K187" i="42" s="1"/>
  <c r="J186" i="42"/>
  <c r="K186" i="42" s="1"/>
  <c r="K185" i="42"/>
  <c r="J185" i="42"/>
  <c r="K184" i="42"/>
  <c r="J184" i="42"/>
  <c r="J183" i="42"/>
  <c r="K183" i="42" s="1"/>
  <c r="J182" i="42"/>
  <c r="K182" i="42" s="1"/>
  <c r="J181" i="42"/>
  <c r="K181" i="42" s="1"/>
  <c r="K180" i="42"/>
  <c r="J180" i="42"/>
  <c r="J179" i="42"/>
  <c r="K179" i="42" s="1"/>
  <c r="K178" i="42"/>
  <c r="J178" i="42"/>
  <c r="K177" i="42"/>
  <c r="J177" i="42"/>
  <c r="K176" i="42"/>
  <c r="J176" i="42"/>
  <c r="J175" i="42"/>
  <c r="K175" i="42" s="1"/>
  <c r="J174" i="42"/>
  <c r="K174" i="42" s="1"/>
  <c r="J173" i="42"/>
  <c r="K173" i="42" s="1"/>
  <c r="K172" i="42"/>
  <c r="J172" i="42"/>
  <c r="J171" i="42"/>
  <c r="K171" i="42" s="1"/>
  <c r="K170" i="42"/>
  <c r="J170" i="42"/>
  <c r="K169" i="42"/>
  <c r="J169" i="42"/>
  <c r="J168" i="42"/>
  <c r="K168" i="42" s="1"/>
  <c r="J167" i="42"/>
  <c r="K167" i="42" s="1"/>
  <c r="K166" i="42"/>
  <c r="J166" i="42"/>
  <c r="K165" i="42"/>
  <c r="J165" i="42"/>
  <c r="J164" i="42"/>
  <c r="K164" i="42" s="1"/>
  <c r="J163" i="42"/>
  <c r="K163" i="42" s="1"/>
  <c r="J162" i="42"/>
  <c r="K162" i="42" s="1"/>
  <c r="K161" i="42"/>
  <c r="J161" i="42"/>
  <c r="J160" i="42"/>
  <c r="K160" i="42" s="1"/>
  <c r="J159" i="42"/>
  <c r="K159" i="42" s="1"/>
  <c r="J158" i="42"/>
  <c r="K158" i="42" s="1"/>
  <c r="J157" i="42"/>
  <c r="K157" i="42" s="1"/>
  <c r="J156" i="42"/>
  <c r="K156" i="42" s="1"/>
  <c r="J155" i="42"/>
  <c r="K155" i="42" s="1"/>
  <c r="K154" i="42"/>
  <c r="J154" i="42"/>
  <c r="K153" i="42"/>
  <c r="J153" i="42"/>
  <c r="K152" i="42"/>
  <c r="J152" i="42"/>
  <c r="J151" i="42"/>
  <c r="K151" i="42" s="1"/>
  <c r="J150" i="42"/>
  <c r="K150" i="42" s="1"/>
  <c r="J149" i="42"/>
  <c r="K149" i="42" s="1"/>
  <c r="K148" i="42"/>
  <c r="J148" i="42"/>
  <c r="J147" i="42"/>
  <c r="K147" i="42" s="1"/>
  <c r="K146" i="42"/>
  <c r="J146" i="42"/>
  <c r="K145" i="42"/>
  <c r="J145" i="42"/>
  <c r="K144" i="42"/>
  <c r="J144" i="42"/>
  <c r="J143" i="42"/>
  <c r="K143" i="42" s="1"/>
  <c r="K142" i="42"/>
  <c r="J142" i="42"/>
  <c r="K141" i="42"/>
  <c r="J141" i="42"/>
  <c r="J140" i="42"/>
  <c r="K140" i="42" s="1"/>
  <c r="J139" i="42"/>
  <c r="K139" i="42" s="1"/>
  <c r="J138" i="42"/>
  <c r="K138" i="42" s="1"/>
  <c r="K137" i="42"/>
  <c r="J137" i="42"/>
  <c r="K136" i="42"/>
  <c r="J136" i="42"/>
  <c r="J135" i="42"/>
  <c r="K135" i="42" s="1"/>
  <c r="C135" i="42"/>
  <c r="J134" i="42"/>
  <c r="K134" i="42" s="1"/>
  <c r="C134" i="42"/>
  <c r="K133" i="42"/>
  <c r="J133" i="42"/>
  <c r="C133" i="42"/>
  <c r="E126" i="42"/>
  <c r="D126" i="42"/>
  <c r="C126" i="42"/>
  <c r="E124" i="42"/>
  <c r="D124" i="42"/>
  <c r="C124" i="42"/>
  <c r="I117" i="42"/>
  <c r="C117" i="42"/>
  <c r="I112" i="42"/>
  <c r="C109" i="42"/>
  <c r="K102" i="42"/>
  <c r="K95" i="42"/>
  <c r="K94" i="42"/>
  <c r="I88" i="42"/>
  <c r="I83" i="42"/>
  <c r="F82" i="42"/>
  <c r="F81" i="42"/>
  <c r="F80" i="42"/>
  <c r="J75" i="42"/>
  <c r="J74" i="42"/>
  <c r="J73" i="42"/>
  <c r="J72" i="42"/>
  <c r="J71" i="42"/>
  <c r="J70" i="42"/>
  <c r="J69" i="42"/>
  <c r="J68" i="42"/>
  <c r="J67" i="42"/>
  <c r="J66" i="42"/>
  <c r="J65" i="42"/>
  <c r="J64" i="42"/>
  <c r="J63" i="42"/>
  <c r="J62" i="42"/>
  <c r="J61" i="42"/>
  <c r="J60" i="42"/>
  <c r="J59" i="42"/>
  <c r="J58" i="42"/>
  <c r="J57" i="42"/>
  <c r="J56" i="42"/>
  <c r="J55" i="42"/>
  <c r="J54" i="42"/>
  <c r="J53" i="42"/>
  <c r="J52" i="42"/>
  <c r="J51" i="42"/>
  <c r="J50" i="42"/>
  <c r="J49" i="42"/>
  <c r="J48" i="42"/>
  <c r="J47" i="42"/>
  <c r="J46" i="42"/>
  <c r="J45" i="42"/>
  <c r="J44" i="42"/>
  <c r="J43" i="42"/>
  <c r="J42" i="42"/>
  <c r="J41" i="42"/>
  <c r="J40" i="42"/>
  <c r="J39" i="42"/>
  <c r="J38" i="42"/>
  <c r="J37" i="42"/>
  <c r="J36" i="42"/>
  <c r="J35" i="42"/>
  <c r="J34" i="42"/>
  <c r="J33" i="42"/>
  <c r="J32" i="42"/>
  <c r="J31" i="42"/>
  <c r="J30" i="42"/>
  <c r="J29" i="42"/>
  <c r="J28" i="42"/>
  <c r="J27" i="42"/>
  <c r="J26" i="42"/>
  <c r="J25" i="42"/>
  <c r="J24" i="42"/>
  <c r="J23" i="42"/>
  <c r="J22" i="42"/>
  <c r="J21" i="42"/>
  <c r="J20" i="42"/>
  <c r="J19" i="42"/>
  <c r="J18" i="42"/>
  <c r="J17" i="42"/>
  <c r="J16" i="42"/>
  <c r="C16" i="42"/>
  <c r="F11" i="42"/>
  <c r="F128" i="42" s="1"/>
  <c r="F245" i="42" s="1"/>
  <c r="F10" i="42"/>
  <c r="F127" i="42" s="1"/>
  <c r="F244" i="42" s="1"/>
  <c r="F9" i="42"/>
  <c r="F126" i="42" s="1"/>
  <c r="F243" i="42" s="1"/>
  <c r="E9" i="42"/>
  <c r="D9" i="42"/>
  <c r="C9" i="42"/>
  <c r="F8" i="42"/>
  <c r="F125" i="42" s="1"/>
  <c r="F242" i="42" s="1"/>
  <c r="F7" i="42"/>
  <c r="F124" i="42" s="1"/>
  <c r="F241" i="42" s="1"/>
  <c r="E7" i="42"/>
  <c r="D7" i="42"/>
  <c r="C7" i="42"/>
  <c r="F6" i="42"/>
  <c r="F123" i="42" s="1"/>
  <c r="F240" i="42" s="1"/>
  <c r="F5" i="42"/>
  <c r="F122" i="42" s="1"/>
  <c r="F239" i="42" s="1"/>
  <c r="F4" i="42"/>
  <c r="I109" i="42" s="1"/>
  <c r="F3" i="42"/>
  <c r="F120" i="42" s="1"/>
  <c r="F237" i="42" s="1"/>
  <c r="M2" i="42"/>
  <c r="H163" i="41"/>
  <c r="C155" i="41"/>
  <c r="O148" i="41"/>
  <c r="V144" i="41"/>
  <c r="K144" i="41"/>
  <c r="J144" i="41"/>
  <c r="I144" i="41"/>
  <c r="H144" i="41"/>
  <c r="E144" i="41"/>
  <c r="V143" i="41"/>
  <c r="J143" i="41"/>
  <c r="I143" i="41"/>
  <c r="H143" i="41"/>
  <c r="E143" i="41"/>
  <c r="V141" i="41"/>
  <c r="I141" i="41"/>
  <c r="H141" i="41"/>
  <c r="V140" i="41"/>
  <c r="I140" i="41"/>
  <c r="H140" i="41"/>
  <c r="V139" i="41"/>
  <c r="I139" i="41"/>
  <c r="H139" i="41"/>
  <c r="V138" i="41"/>
  <c r="I138" i="41"/>
  <c r="H138" i="41"/>
  <c r="V137" i="41"/>
  <c r="I137" i="41"/>
  <c r="H137" i="41"/>
  <c r="V136" i="41"/>
  <c r="I136" i="41"/>
  <c r="H136" i="41"/>
  <c r="V135" i="41"/>
  <c r="I135" i="41"/>
  <c r="H135" i="41"/>
  <c r="V133" i="41"/>
  <c r="I133" i="41"/>
  <c r="H133" i="41"/>
  <c r="V132" i="41"/>
  <c r="I132" i="41"/>
  <c r="H132" i="41"/>
  <c r="V131" i="41"/>
  <c r="I131" i="41"/>
  <c r="H131" i="41"/>
  <c r="V130" i="41"/>
  <c r="I130" i="41"/>
  <c r="H130" i="41"/>
  <c r="V129" i="41"/>
  <c r="I129" i="41"/>
  <c r="H129" i="41"/>
  <c r="V128" i="41"/>
  <c r="I128" i="41"/>
  <c r="H128" i="41"/>
  <c r="V127" i="41"/>
  <c r="I127" i="41"/>
  <c r="H127" i="41"/>
  <c r="V126" i="41"/>
  <c r="I126" i="41"/>
  <c r="H126" i="41"/>
  <c r="V124" i="41"/>
  <c r="V122" i="41" s="1"/>
  <c r="I124" i="41"/>
  <c r="H124" i="41"/>
  <c r="V123" i="41"/>
  <c r="I123" i="41"/>
  <c r="H123" i="41"/>
  <c r="C122" i="41"/>
  <c r="V121" i="41"/>
  <c r="I121" i="41"/>
  <c r="H121" i="41"/>
  <c r="V120" i="41"/>
  <c r="I120" i="41"/>
  <c r="H120" i="41"/>
  <c r="V119" i="41"/>
  <c r="V117" i="41" s="1"/>
  <c r="I119" i="41"/>
  <c r="H119" i="41"/>
  <c r="V118" i="41"/>
  <c r="I118" i="41"/>
  <c r="H118" i="41"/>
  <c r="C117" i="41"/>
  <c r="V115" i="41"/>
  <c r="I115" i="41"/>
  <c r="H115" i="41"/>
  <c r="V114" i="41"/>
  <c r="V113" i="41" s="1"/>
  <c r="R114" i="41"/>
  <c r="I114" i="41"/>
  <c r="H114" i="41"/>
  <c r="V112" i="41"/>
  <c r="I112" i="41"/>
  <c r="H112" i="41"/>
  <c r="V111" i="41"/>
  <c r="R111" i="41"/>
  <c r="I111" i="41"/>
  <c r="H111" i="41"/>
  <c r="V110" i="41"/>
  <c r="V109" i="41"/>
  <c r="I109" i="41"/>
  <c r="H109" i="41"/>
  <c r="V108" i="41"/>
  <c r="I108" i="41"/>
  <c r="H108" i="41"/>
  <c r="V107" i="41"/>
  <c r="I107" i="41"/>
  <c r="H107" i="41"/>
  <c r="R106" i="41"/>
  <c r="I106" i="41"/>
  <c r="C105" i="41"/>
  <c r="C110" i="41" s="1"/>
  <c r="C113" i="41" s="1"/>
  <c r="V103" i="41"/>
  <c r="V102" i="41" s="1"/>
  <c r="H103" i="41"/>
  <c r="V101" i="41"/>
  <c r="H101" i="41"/>
  <c r="V100" i="41"/>
  <c r="C100" i="41"/>
  <c r="C102" i="41" s="1"/>
  <c r="V98" i="41"/>
  <c r="H98" i="41"/>
  <c r="V97" i="41"/>
  <c r="C97" i="41"/>
  <c r="V96" i="41"/>
  <c r="H96" i="41"/>
  <c r="V95" i="41"/>
  <c r="H95" i="41"/>
  <c r="V94" i="41"/>
  <c r="H94" i="41"/>
  <c r="V93" i="41"/>
  <c r="H93" i="41"/>
  <c r="V92" i="41"/>
  <c r="H92" i="41"/>
  <c r="C91" i="41"/>
  <c r="V89" i="41"/>
  <c r="H89" i="41"/>
  <c r="V88" i="41"/>
  <c r="H88" i="41"/>
  <c r="V87" i="41"/>
  <c r="H87" i="41"/>
  <c r="V86" i="41"/>
  <c r="H86" i="41"/>
  <c r="V85" i="41"/>
  <c r="H85" i="41"/>
  <c r="V84" i="41"/>
  <c r="H84" i="41"/>
  <c r="V83" i="41"/>
  <c r="H83" i="41"/>
  <c r="V81" i="41"/>
  <c r="H81" i="41"/>
  <c r="V80" i="41"/>
  <c r="H80" i="41"/>
  <c r="V79" i="41"/>
  <c r="H79" i="41"/>
  <c r="V78" i="41"/>
  <c r="C78" i="41"/>
  <c r="C82" i="41" s="1"/>
  <c r="V76" i="41"/>
  <c r="H76" i="41"/>
  <c r="V75" i="41"/>
  <c r="V74" i="41" s="1"/>
  <c r="H75" i="41"/>
  <c r="V73" i="41"/>
  <c r="H73" i="41"/>
  <c r="V72" i="41"/>
  <c r="H72" i="41"/>
  <c r="V71" i="41"/>
  <c r="V70" i="41"/>
  <c r="H70" i="41"/>
  <c r="V69" i="41"/>
  <c r="H69" i="41"/>
  <c r="V68" i="41"/>
  <c r="H68" i="41"/>
  <c r="V67" i="41"/>
  <c r="H67" i="41"/>
  <c r="V66" i="41"/>
  <c r="H66" i="41"/>
  <c r="V64" i="41"/>
  <c r="H64" i="41"/>
  <c r="V63" i="41"/>
  <c r="H63" i="41"/>
  <c r="V62" i="41"/>
  <c r="H62" i="41"/>
  <c r="V60" i="41"/>
  <c r="H60" i="41"/>
  <c r="V59" i="41"/>
  <c r="H59" i="41"/>
  <c r="V58" i="41"/>
  <c r="H58" i="41"/>
  <c r="V57" i="41"/>
  <c r="C57" i="41"/>
  <c r="V55" i="41"/>
  <c r="V54" i="41" s="1"/>
  <c r="H55" i="41"/>
  <c r="V53" i="41"/>
  <c r="H53" i="41"/>
  <c r="V52" i="41"/>
  <c r="H52" i="41"/>
  <c r="V51" i="41"/>
  <c r="H51" i="41"/>
  <c r="V50" i="41"/>
  <c r="H50" i="41"/>
  <c r="V49" i="41"/>
  <c r="H49" i="41"/>
  <c r="V48" i="41"/>
  <c r="V47" i="41" s="1"/>
  <c r="H48" i="41"/>
  <c r="C47" i="41"/>
  <c r="C54" i="41" s="1"/>
  <c r="V45" i="41"/>
  <c r="H45" i="41"/>
  <c r="V44" i="41"/>
  <c r="C44" i="41"/>
  <c r="V43" i="41"/>
  <c r="I43" i="41"/>
  <c r="H43" i="41"/>
  <c r="V42" i="41"/>
  <c r="I42" i="41"/>
  <c r="H42" i="41"/>
  <c r="V41" i="41"/>
  <c r="I41" i="41"/>
  <c r="H41" i="41"/>
  <c r="V40" i="41"/>
  <c r="I40" i="41"/>
  <c r="H40" i="41"/>
  <c r="V39" i="41"/>
  <c r="I39" i="41"/>
  <c r="H39" i="41"/>
  <c r="V38" i="41"/>
  <c r="I38" i="41"/>
  <c r="H38" i="41"/>
  <c r="V37" i="41"/>
  <c r="C37" i="41"/>
  <c r="V35" i="41"/>
  <c r="H35" i="41"/>
  <c r="V34" i="41"/>
  <c r="H34" i="41"/>
  <c r="V33" i="41"/>
  <c r="H33" i="41"/>
  <c r="C31" i="41"/>
  <c r="V30" i="41"/>
  <c r="H30" i="41"/>
  <c r="V29" i="41"/>
  <c r="H29" i="41"/>
  <c r="V28" i="41"/>
  <c r="H28" i="41"/>
  <c r="V27" i="41"/>
  <c r="H27" i="41"/>
  <c r="V26" i="41"/>
  <c r="H26" i="41"/>
  <c r="V24" i="41"/>
  <c r="H24" i="41"/>
  <c r="V23" i="41"/>
  <c r="H23" i="41"/>
  <c r="V22" i="41"/>
  <c r="H22" i="41"/>
  <c r="C21" i="41"/>
  <c r="C25" i="41" s="1"/>
  <c r="V19" i="41"/>
  <c r="O19" i="41"/>
  <c r="N19" i="41"/>
  <c r="M19" i="41"/>
  <c r="L19" i="41"/>
  <c r="K19" i="41"/>
  <c r="G11" i="41"/>
  <c r="G10" i="41"/>
  <c r="C10" i="41"/>
  <c r="G9" i="41"/>
  <c r="G8" i="41"/>
  <c r="C8" i="41"/>
  <c r="G7" i="41"/>
  <c r="G6" i="41"/>
  <c r="L155" i="41" s="1"/>
  <c r="G5" i="41"/>
  <c r="G4" i="41"/>
  <c r="I351" i="40"/>
  <c r="C351" i="40"/>
  <c r="I346" i="40"/>
  <c r="C343" i="40"/>
  <c r="K336" i="40"/>
  <c r="K329" i="40"/>
  <c r="K328" i="40"/>
  <c r="I322" i="40"/>
  <c r="I317" i="40"/>
  <c r="F316" i="40"/>
  <c r="F315" i="40"/>
  <c r="F314" i="40"/>
  <c r="J309" i="40"/>
  <c r="J308" i="40"/>
  <c r="J307" i="40"/>
  <c r="J306" i="40"/>
  <c r="J305" i="40"/>
  <c r="J304" i="40"/>
  <c r="J303" i="40"/>
  <c r="J302" i="40"/>
  <c r="J301" i="40"/>
  <c r="J300" i="40"/>
  <c r="J299" i="40"/>
  <c r="J298" i="40"/>
  <c r="J297" i="40"/>
  <c r="J296" i="40"/>
  <c r="J295" i="40"/>
  <c r="J294" i="40"/>
  <c r="J293" i="40"/>
  <c r="J292" i="40"/>
  <c r="J291" i="40"/>
  <c r="J290" i="40"/>
  <c r="J289" i="40"/>
  <c r="J288" i="40"/>
  <c r="J287" i="40"/>
  <c r="J286" i="40"/>
  <c r="J285" i="40"/>
  <c r="J284" i="40"/>
  <c r="J283" i="40"/>
  <c r="J282" i="40"/>
  <c r="J281" i="40"/>
  <c r="J280" i="40"/>
  <c r="J279" i="40"/>
  <c r="J278" i="40"/>
  <c r="J277" i="40"/>
  <c r="J276" i="40"/>
  <c r="J275" i="40"/>
  <c r="J274" i="40"/>
  <c r="J273" i="40"/>
  <c r="J272" i="40"/>
  <c r="J271" i="40"/>
  <c r="J270" i="40"/>
  <c r="J269" i="40"/>
  <c r="J268" i="40"/>
  <c r="J267" i="40"/>
  <c r="J266" i="40"/>
  <c r="J265" i="40"/>
  <c r="J264" i="40"/>
  <c r="J263" i="40"/>
  <c r="J262" i="40"/>
  <c r="J261" i="40"/>
  <c r="J260" i="40"/>
  <c r="J259" i="40"/>
  <c r="J258" i="40"/>
  <c r="J257" i="40"/>
  <c r="J256" i="40"/>
  <c r="J255" i="40"/>
  <c r="J254" i="40"/>
  <c r="J253" i="40"/>
  <c r="J252" i="40"/>
  <c r="J251" i="40"/>
  <c r="J250" i="40"/>
  <c r="E243" i="40"/>
  <c r="D243" i="40"/>
  <c r="C243" i="40"/>
  <c r="E241" i="40"/>
  <c r="D241" i="40"/>
  <c r="C241" i="40"/>
  <c r="I234" i="40"/>
  <c r="C234" i="40"/>
  <c r="I229" i="40"/>
  <c r="C226" i="40"/>
  <c r="K219" i="40"/>
  <c r="K212" i="40"/>
  <c r="K211" i="40"/>
  <c r="I205" i="40"/>
  <c r="I200" i="40"/>
  <c r="F199" i="40"/>
  <c r="F198" i="40"/>
  <c r="F197" i="40"/>
  <c r="K192" i="40"/>
  <c r="J192" i="40"/>
  <c r="J191" i="40"/>
  <c r="K191" i="40" s="1"/>
  <c r="J190" i="40"/>
  <c r="K190" i="40" s="1"/>
  <c r="J189" i="40"/>
  <c r="K189" i="40" s="1"/>
  <c r="K188" i="40"/>
  <c r="J188" i="40"/>
  <c r="J187" i="40"/>
  <c r="K187" i="40" s="1"/>
  <c r="J186" i="40"/>
  <c r="K186" i="40" s="1"/>
  <c r="J185" i="40"/>
  <c r="K185" i="40" s="1"/>
  <c r="K184" i="40"/>
  <c r="J184" i="40"/>
  <c r="J183" i="40"/>
  <c r="K183" i="40" s="1"/>
  <c r="K182" i="40"/>
  <c r="J182" i="40"/>
  <c r="J181" i="40"/>
  <c r="K181" i="40" s="1"/>
  <c r="K180" i="40"/>
  <c r="J180" i="40"/>
  <c r="K179" i="40"/>
  <c r="J179" i="40"/>
  <c r="K178" i="40"/>
  <c r="J178" i="40"/>
  <c r="J177" i="40"/>
  <c r="K177" i="40" s="1"/>
  <c r="K176" i="40"/>
  <c r="J176" i="40"/>
  <c r="K175" i="40"/>
  <c r="J175" i="40"/>
  <c r="J174" i="40"/>
  <c r="K174" i="40" s="1"/>
  <c r="J173" i="40"/>
  <c r="K173" i="40" s="1"/>
  <c r="K172" i="40"/>
  <c r="J172" i="40"/>
  <c r="J171" i="40"/>
  <c r="K171" i="40" s="1"/>
  <c r="K170" i="40"/>
  <c r="J170" i="40"/>
  <c r="J169" i="40"/>
  <c r="K169" i="40" s="1"/>
  <c r="K168" i="40"/>
  <c r="J168" i="40"/>
  <c r="K167" i="40"/>
  <c r="J167" i="40"/>
  <c r="J166" i="40"/>
  <c r="K166" i="40" s="1"/>
  <c r="J165" i="40"/>
  <c r="K165" i="40" s="1"/>
  <c r="K164" i="40"/>
  <c r="J164" i="40"/>
  <c r="J163" i="40"/>
  <c r="K163" i="40" s="1"/>
  <c r="J162" i="40"/>
  <c r="K162" i="40" s="1"/>
  <c r="J161" i="40"/>
  <c r="K161" i="40" s="1"/>
  <c r="K160" i="40"/>
  <c r="J160" i="40"/>
  <c r="J159" i="40"/>
  <c r="K159" i="40" s="1"/>
  <c r="J158" i="40"/>
  <c r="K158" i="40" s="1"/>
  <c r="J157" i="40"/>
  <c r="K157" i="40" s="1"/>
  <c r="K156" i="40"/>
  <c r="J156" i="40"/>
  <c r="J155" i="40"/>
  <c r="K155" i="40" s="1"/>
  <c r="K154" i="40"/>
  <c r="J154" i="40"/>
  <c r="J153" i="40"/>
  <c r="K153" i="40" s="1"/>
  <c r="K152" i="40"/>
  <c r="J152" i="40"/>
  <c r="J151" i="40"/>
  <c r="K151" i="40" s="1"/>
  <c r="K150" i="40"/>
  <c r="J150" i="40"/>
  <c r="J149" i="40"/>
  <c r="K149" i="40" s="1"/>
  <c r="K148" i="40"/>
  <c r="J148" i="40"/>
  <c r="K147" i="40"/>
  <c r="J147" i="40"/>
  <c r="K146" i="40"/>
  <c r="J146" i="40"/>
  <c r="J145" i="40"/>
  <c r="K145" i="40" s="1"/>
  <c r="K144" i="40"/>
  <c r="J144" i="40"/>
  <c r="K143" i="40"/>
  <c r="J143" i="40"/>
  <c r="K142" i="40"/>
  <c r="J142" i="40"/>
  <c r="J141" i="40"/>
  <c r="K141" i="40" s="1"/>
  <c r="K140" i="40"/>
  <c r="J140" i="40"/>
  <c r="J139" i="40"/>
  <c r="K139" i="40" s="1"/>
  <c r="K138" i="40"/>
  <c r="J138" i="40"/>
  <c r="J137" i="40"/>
  <c r="K137" i="40" s="1"/>
  <c r="K136" i="40"/>
  <c r="J136" i="40"/>
  <c r="K135" i="40"/>
  <c r="J135" i="40"/>
  <c r="K134" i="40"/>
  <c r="J134" i="40"/>
  <c r="J133" i="40"/>
  <c r="K133" i="40" s="1"/>
  <c r="C133" i="40"/>
  <c r="F128" i="40"/>
  <c r="F245" i="40" s="1"/>
  <c r="F127" i="40"/>
  <c r="F244" i="40" s="1"/>
  <c r="E126" i="40"/>
  <c r="D126" i="40"/>
  <c r="C126" i="40"/>
  <c r="E124" i="40"/>
  <c r="D124" i="40"/>
  <c r="C124" i="40"/>
  <c r="I117" i="40"/>
  <c r="C117" i="40"/>
  <c r="I112" i="40"/>
  <c r="C109" i="40"/>
  <c r="K102" i="40"/>
  <c r="K94" i="40"/>
  <c r="K95" i="40" s="1"/>
  <c r="I88" i="40"/>
  <c r="I83" i="40"/>
  <c r="F82" i="40"/>
  <c r="F81" i="40"/>
  <c r="F80" i="40"/>
  <c r="J75" i="40"/>
  <c r="J74" i="40"/>
  <c r="J73" i="40"/>
  <c r="J72" i="40"/>
  <c r="J71" i="40"/>
  <c r="J70" i="40"/>
  <c r="J69" i="40"/>
  <c r="J68" i="40"/>
  <c r="J67" i="40"/>
  <c r="J66" i="40"/>
  <c r="J65" i="40"/>
  <c r="J64" i="40"/>
  <c r="J63" i="40"/>
  <c r="J62" i="40"/>
  <c r="J61" i="40"/>
  <c r="J60" i="40"/>
  <c r="J59" i="40"/>
  <c r="J58" i="40"/>
  <c r="J57" i="40"/>
  <c r="J56" i="40"/>
  <c r="J55" i="40"/>
  <c r="J54" i="40"/>
  <c r="J53" i="40"/>
  <c r="J52" i="40"/>
  <c r="J51" i="40"/>
  <c r="J50" i="40"/>
  <c r="J49" i="40"/>
  <c r="J48" i="40"/>
  <c r="J47" i="40"/>
  <c r="J46" i="40"/>
  <c r="J45" i="40"/>
  <c r="J44" i="40"/>
  <c r="J43" i="40"/>
  <c r="J42" i="40"/>
  <c r="J41" i="40"/>
  <c r="J40" i="40"/>
  <c r="J39" i="40"/>
  <c r="J38" i="40"/>
  <c r="J37" i="40"/>
  <c r="J36" i="40"/>
  <c r="J35" i="40"/>
  <c r="J34" i="40"/>
  <c r="J33" i="40"/>
  <c r="J32" i="40"/>
  <c r="J31" i="40"/>
  <c r="J30" i="40"/>
  <c r="J29" i="40"/>
  <c r="J28" i="40"/>
  <c r="J27" i="40"/>
  <c r="J26" i="40"/>
  <c r="J25" i="40"/>
  <c r="J24" i="40"/>
  <c r="J23" i="40"/>
  <c r="J22" i="40"/>
  <c r="J21" i="40"/>
  <c r="J20" i="40"/>
  <c r="J19" i="40"/>
  <c r="J18" i="40"/>
  <c r="J17" i="40"/>
  <c r="C17" i="40"/>
  <c r="J16" i="40"/>
  <c r="C16" i="40"/>
  <c r="F11" i="40"/>
  <c r="F10" i="40"/>
  <c r="F9" i="40"/>
  <c r="F126" i="40" s="1"/>
  <c r="F243" i="40" s="1"/>
  <c r="E9" i="40"/>
  <c r="D9" i="40"/>
  <c r="C9" i="40"/>
  <c r="F8" i="40"/>
  <c r="F125" i="40" s="1"/>
  <c r="F242" i="40" s="1"/>
  <c r="F7" i="40"/>
  <c r="F124" i="40" s="1"/>
  <c r="F241" i="40" s="1"/>
  <c r="E7" i="40"/>
  <c r="D7" i="40"/>
  <c r="C7" i="40"/>
  <c r="F6" i="40"/>
  <c r="F123" i="40" s="1"/>
  <c r="F240" i="40" s="1"/>
  <c r="F5" i="40"/>
  <c r="F122" i="40" s="1"/>
  <c r="F239" i="40" s="1"/>
  <c r="F4" i="40"/>
  <c r="F3" i="40"/>
  <c r="F120" i="40" s="1"/>
  <c r="F237" i="40" s="1"/>
  <c r="M2" i="40"/>
  <c r="H163" i="39"/>
  <c r="C155" i="39"/>
  <c r="O148" i="39"/>
  <c r="V144" i="39"/>
  <c r="J144" i="39"/>
  <c r="I144" i="39"/>
  <c r="H144" i="39"/>
  <c r="E144" i="39"/>
  <c r="V143" i="39"/>
  <c r="O143" i="39"/>
  <c r="N143" i="39"/>
  <c r="M143" i="39"/>
  <c r="L143" i="39"/>
  <c r="K143" i="39"/>
  <c r="J143" i="39"/>
  <c r="I143" i="39"/>
  <c r="H143" i="39"/>
  <c r="E143" i="39"/>
  <c r="V141" i="39"/>
  <c r="I141" i="39"/>
  <c r="H141" i="39"/>
  <c r="V140" i="39"/>
  <c r="I140" i="39"/>
  <c r="H140" i="39"/>
  <c r="V139" i="39"/>
  <c r="I139" i="39"/>
  <c r="H139" i="39"/>
  <c r="V138" i="39"/>
  <c r="I138" i="39"/>
  <c r="H138" i="39"/>
  <c r="V137" i="39"/>
  <c r="I137" i="39"/>
  <c r="H137" i="39"/>
  <c r="V136" i="39"/>
  <c r="I136" i="39"/>
  <c r="H136" i="39"/>
  <c r="V135" i="39"/>
  <c r="I135" i="39"/>
  <c r="H135" i="39"/>
  <c r="V133" i="39"/>
  <c r="I133" i="39"/>
  <c r="H133" i="39"/>
  <c r="V132" i="39"/>
  <c r="I132" i="39"/>
  <c r="H132" i="39"/>
  <c r="V131" i="39"/>
  <c r="I131" i="39"/>
  <c r="H131" i="39"/>
  <c r="V130" i="39"/>
  <c r="I130" i="39"/>
  <c r="H130" i="39"/>
  <c r="V129" i="39"/>
  <c r="I129" i="39"/>
  <c r="H129" i="39"/>
  <c r="V128" i="39"/>
  <c r="I128" i="39"/>
  <c r="H128" i="39"/>
  <c r="V127" i="39"/>
  <c r="I127" i="39"/>
  <c r="H127" i="39"/>
  <c r="V126" i="39"/>
  <c r="I126" i="39"/>
  <c r="H126" i="39"/>
  <c r="V124" i="39"/>
  <c r="I124" i="39"/>
  <c r="H124" i="39"/>
  <c r="V123" i="39"/>
  <c r="V122" i="39" s="1"/>
  <c r="I123" i="39"/>
  <c r="H123" i="39"/>
  <c r="V121" i="39"/>
  <c r="I121" i="39"/>
  <c r="H121" i="39"/>
  <c r="V120" i="39"/>
  <c r="I120" i="39"/>
  <c r="H120" i="39"/>
  <c r="V119" i="39"/>
  <c r="I119" i="39"/>
  <c r="H119" i="39"/>
  <c r="V118" i="39"/>
  <c r="I118" i="39"/>
  <c r="H118" i="39"/>
  <c r="C117" i="39"/>
  <c r="C122" i="39" s="1"/>
  <c r="V115" i="39"/>
  <c r="I115" i="39"/>
  <c r="H115" i="39"/>
  <c r="R114" i="39"/>
  <c r="I114" i="39"/>
  <c r="V112" i="39"/>
  <c r="I112" i="39"/>
  <c r="H112" i="39"/>
  <c r="R111" i="39"/>
  <c r="V111" i="39" s="1"/>
  <c r="V110" i="39" s="1"/>
  <c r="I111" i="39"/>
  <c r="V109" i="39"/>
  <c r="I109" i="39"/>
  <c r="H109" i="39"/>
  <c r="V108" i="39"/>
  <c r="I108" i="39"/>
  <c r="H108" i="39"/>
  <c r="V107" i="39"/>
  <c r="I107" i="39"/>
  <c r="H107" i="39"/>
  <c r="V106" i="39"/>
  <c r="R106" i="39"/>
  <c r="I106" i="39"/>
  <c r="H106" i="39"/>
  <c r="C105" i="39"/>
  <c r="C110" i="39" s="1"/>
  <c r="C113" i="39" s="1"/>
  <c r="V103" i="39"/>
  <c r="H103" i="39"/>
  <c r="V102" i="39"/>
  <c r="C102" i="39"/>
  <c r="V101" i="39"/>
  <c r="H101" i="39"/>
  <c r="V100" i="39"/>
  <c r="C100" i="39"/>
  <c r="V98" i="39"/>
  <c r="V97" i="39" s="1"/>
  <c r="H98" i="39"/>
  <c r="V96" i="39"/>
  <c r="H96" i="39"/>
  <c r="V95" i="39"/>
  <c r="H95" i="39"/>
  <c r="V94" i="39"/>
  <c r="H94" i="39"/>
  <c r="V93" i="39"/>
  <c r="V91" i="39" s="1"/>
  <c r="H93" i="39"/>
  <c r="V92" i="39"/>
  <c r="H92" i="39"/>
  <c r="C91" i="39"/>
  <c r="C97" i="39" s="1"/>
  <c r="V89" i="39"/>
  <c r="H89" i="39"/>
  <c r="V88" i="39"/>
  <c r="H88" i="39"/>
  <c r="V87" i="39"/>
  <c r="H87" i="39"/>
  <c r="V86" i="39"/>
  <c r="H86" i="39"/>
  <c r="V85" i="39"/>
  <c r="H85" i="39"/>
  <c r="V84" i="39"/>
  <c r="H84" i="39"/>
  <c r="V83" i="39"/>
  <c r="V82" i="39" s="1"/>
  <c r="H83" i="39"/>
  <c r="V81" i="39"/>
  <c r="H81" i="39"/>
  <c r="V80" i="39"/>
  <c r="H80" i="39"/>
  <c r="V79" i="39"/>
  <c r="H79" i="39"/>
  <c r="C78" i="39"/>
  <c r="C82" i="39" s="1"/>
  <c r="V76" i="39"/>
  <c r="H76" i="39"/>
  <c r="V75" i="39"/>
  <c r="V74" i="39" s="1"/>
  <c r="H75" i="39"/>
  <c r="C74" i="39"/>
  <c r="V73" i="39"/>
  <c r="H73" i="39"/>
  <c r="V72" i="39"/>
  <c r="V71" i="39" s="1"/>
  <c r="H72" i="39"/>
  <c r="V70" i="39"/>
  <c r="V65" i="39" s="1"/>
  <c r="H70" i="39"/>
  <c r="V69" i="39"/>
  <c r="H69" i="39"/>
  <c r="V68" i="39"/>
  <c r="H68" i="39"/>
  <c r="V67" i="39"/>
  <c r="H67" i="39"/>
  <c r="V66" i="39"/>
  <c r="H66" i="39"/>
  <c r="C65" i="39"/>
  <c r="V64" i="39"/>
  <c r="H64" i="39"/>
  <c r="V63" i="39"/>
  <c r="H63" i="39"/>
  <c r="V62" i="39"/>
  <c r="H62" i="39"/>
  <c r="C61" i="39"/>
  <c r="V60" i="39"/>
  <c r="H60" i="39"/>
  <c r="V59" i="39"/>
  <c r="H59" i="39"/>
  <c r="V58" i="39"/>
  <c r="V57" i="39" s="1"/>
  <c r="H58" i="39"/>
  <c r="C57" i="39"/>
  <c r="V55" i="39"/>
  <c r="V54" i="39" s="1"/>
  <c r="H55" i="39"/>
  <c r="V53" i="39"/>
  <c r="H53" i="39"/>
  <c r="V52" i="39"/>
  <c r="H52" i="39"/>
  <c r="V51" i="39"/>
  <c r="H51" i="39"/>
  <c r="V50" i="39"/>
  <c r="H50" i="39"/>
  <c r="V49" i="39"/>
  <c r="H49" i="39"/>
  <c r="V48" i="39"/>
  <c r="H48" i="39"/>
  <c r="C47" i="39"/>
  <c r="C54" i="39" s="1"/>
  <c r="V45" i="39"/>
  <c r="H45" i="39"/>
  <c r="V44" i="39"/>
  <c r="C44" i="39"/>
  <c r="V43" i="39"/>
  <c r="I43" i="39"/>
  <c r="H43" i="39"/>
  <c r="V42" i="39"/>
  <c r="V37" i="39" s="1"/>
  <c r="I42" i="39"/>
  <c r="H42" i="39"/>
  <c r="V41" i="39"/>
  <c r="I41" i="39"/>
  <c r="H41" i="39"/>
  <c r="V40" i="39"/>
  <c r="I40" i="39"/>
  <c r="H40" i="39"/>
  <c r="V39" i="39"/>
  <c r="I39" i="39"/>
  <c r="H39" i="39"/>
  <c r="V38" i="39"/>
  <c r="I38" i="39"/>
  <c r="H38" i="39"/>
  <c r="C37" i="39"/>
  <c r="V35" i="39"/>
  <c r="H35" i="39"/>
  <c r="V34" i="39"/>
  <c r="H34" i="39"/>
  <c r="V33" i="39"/>
  <c r="H33" i="39"/>
  <c r="V30" i="39"/>
  <c r="H30" i="39"/>
  <c r="V29" i="39"/>
  <c r="H29" i="39"/>
  <c r="V28" i="39"/>
  <c r="H28" i="39"/>
  <c r="V27" i="39"/>
  <c r="H27" i="39"/>
  <c r="V26" i="39"/>
  <c r="H26" i="39"/>
  <c r="V25" i="39"/>
  <c r="C25" i="39"/>
  <c r="C31" i="39" s="1"/>
  <c r="V24" i="39"/>
  <c r="H24" i="39"/>
  <c r="V23" i="39"/>
  <c r="V21" i="39" s="1"/>
  <c r="H23" i="39"/>
  <c r="V22" i="39"/>
  <c r="H22" i="39"/>
  <c r="C21" i="39"/>
  <c r="V19" i="39"/>
  <c r="O19" i="39"/>
  <c r="N19" i="39"/>
  <c r="M19" i="39"/>
  <c r="L19" i="39"/>
  <c r="K19" i="39"/>
  <c r="G11" i="39"/>
  <c r="G10" i="39"/>
  <c r="C10" i="39"/>
  <c r="G9" i="39"/>
  <c r="G8" i="39"/>
  <c r="C8" i="39"/>
  <c r="G7" i="39"/>
  <c r="G6" i="39"/>
  <c r="L155" i="39" s="1"/>
  <c r="G5" i="39"/>
  <c r="G4" i="39"/>
  <c r="I351" i="38"/>
  <c r="C351" i="38"/>
  <c r="I346" i="38"/>
  <c r="C343" i="38"/>
  <c r="K336" i="38"/>
  <c r="K328" i="38"/>
  <c r="K329" i="38" s="1"/>
  <c r="I322" i="38"/>
  <c r="I317" i="38"/>
  <c r="F316" i="38"/>
  <c r="F315" i="38"/>
  <c r="F314" i="38"/>
  <c r="M310" i="38"/>
  <c r="J309" i="38"/>
  <c r="J308" i="38"/>
  <c r="J307" i="38"/>
  <c r="J306" i="38"/>
  <c r="J305" i="38"/>
  <c r="J304" i="38"/>
  <c r="J303" i="38"/>
  <c r="J302" i="38"/>
  <c r="J301" i="38"/>
  <c r="J300" i="38"/>
  <c r="J299" i="38"/>
  <c r="J298" i="38"/>
  <c r="J297" i="38"/>
  <c r="J296" i="38"/>
  <c r="J295" i="38"/>
  <c r="J294" i="38"/>
  <c r="J293" i="38"/>
  <c r="J292" i="38"/>
  <c r="J291" i="38"/>
  <c r="J290" i="38"/>
  <c r="J289" i="38"/>
  <c r="J288" i="38"/>
  <c r="J287" i="38"/>
  <c r="J286" i="38"/>
  <c r="J285" i="38"/>
  <c r="J284" i="38"/>
  <c r="J283" i="38"/>
  <c r="J282" i="38"/>
  <c r="J281" i="38"/>
  <c r="J280" i="38"/>
  <c r="J279" i="38"/>
  <c r="J278" i="38"/>
  <c r="J277" i="38"/>
  <c r="J276" i="38"/>
  <c r="J275" i="38"/>
  <c r="J274" i="38"/>
  <c r="J273" i="38"/>
  <c r="J272" i="38"/>
  <c r="J271" i="38"/>
  <c r="J270" i="38"/>
  <c r="J269" i="38"/>
  <c r="J268" i="38"/>
  <c r="J267" i="38"/>
  <c r="J266" i="38"/>
  <c r="J265" i="38"/>
  <c r="J264" i="38"/>
  <c r="J263" i="38"/>
  <c r="J262" i="38"/>
  <c r="J261" i="38"/>
  <c r="J260" i="38"/>
  <c r="J259" i="38"/>
  <c r="J258" i="38"/>
  <c r="J257" i="38"/>
  <c r="J256" i="38"/>
  <c r="J255" i="38"/>
  <c r="J254" i="38"/>
  <c r="J253" i="38"/>
  <c r="J252" i="38"/>
  <c r="J251" i="38"/>
  <c r="J250" i="38"/>
  <c r="E243" i="38"/>
  <c r="D243" i="38"/>
  <c r="C243" i="38"/>
  <c r="E241" i="38"/>
  <c r="D241" i="38"/>
  <c r="C241" i="38"/>
  <c r="I234" i="38"/>
  <c r="C234" i="38"/>
  <c r="I229" i="38"/>
  <c r="C226" i="38"/>
  <c r="K219" i="38"/>
  <c r="K211" i="38"/>
  <c r="K212" i="38" s="1"/>
  <c r="I205" i="38"/>
  <c r="I200" i="38"/>
  <c r="F199" i="38"/>
  <c r="F198" i="38"/>
  <c r="F197" i="38"/>
  <c r="M193" i="38"/>
  <c r="J192" i="38"/>
  <c r="K192" i="38" s="1"/>
  <c r="J191" i="38"/>
  <c r="K191" i="38" s="1"/>
  <c r="J190" i="38"/>
  <c r="K190" i="38" s="1"/>
  <c r="K189" i="38"/>
  <c r="J189" i="38"/>
  <c r="J188" i="38"/>
  <c r="K188" i="38" s="1"/>
  <c r="J187" i="38"/>
  <c r="K187" i="38" s="1"/>
  <c r="J186" i="38"/>
  <c r="K186" i="38" s="1"/>
  <c r="K185" i="38"/>
  <c r="J185" i="38"/>
  <c r="J184" i="38"/>
  <c r="K184" i="38" s="1"/>
  <c r="K183" i="38"/>
  <c r="J183" i="38"/>
  <c r="J182" i="38"/>
  <c r="K182" i="38" s="1"/>
  <c r="K181" i="38"/>
  <c r="J181" i="38"/>
  <c r="J180" i="38"/>
  <c r="K180" i="38" s="1"/>
  <c r="J179" i="38"/>
  <c r="K179" i="38" s="1"/>
  <c r="J178" i="38"/>
  <c r="K178" i="38" s="1"/>
  <c r="K177" i="38"/>
  <c r="J177" i="38"/>
  <c r="J176" i="38"/>
  <c r="K176" i="38" s="1"/>
  <c r="K175" i="38"/>
  <c r="J175" i="38"/>
  <c r="J174" i="38"/>
  <c r="K174" i="38" s="1"/>
  <c r="K173" i="38"/>
  <c r="J173" i="38"/>
  <c r="K172" i="38"/>
  <c r="J172" i="38"/>
  <c r="K171" i="38"/>
  <c r="J171" i="38"/>
  <c r="J170" i="38"/>
  <c r="K170" i="38" s="1"/>
  <c r="K169" i="38"/>
  <c r="J169" i="38"/>
  <c r="J168" i="38"/>
  <c r="K168" i="38" s="1"/>
  <c r="K167" i="38"/>
  <c r="J167" i="38"/>
  <c r="J166" i="38"/>
  <c r="K166" i="38" s="1"/>
  <c r="K165" i="38"/>
  <c r="J165" i="38"/>
  <c r="K164" i="38"/>
  <c r="J164" i="38"/>
  <c r="K163" i="38"/>
  <c r="J163" i="38"/>
  <c r="J162" i="38"/>
  <c r="K162" i="38" s="1"/>
  <c r="K161" i="38"/>
  <c r="J161" i="38"/>
  <c r="J160" i="38"/>
  <c r="K160" i="38" s="1"/>
  <c r="J159" i="38"/>
  <c r="K159" i="38" s="1"/>
  <c r="J158" i="38"/>
  <c r="K158" i="38" s="1"/>
  <c r="K157" i="38"/>
  <c r="J157" i="38"/>
  <c r="J156" i="38"/>
  <c r="K156" i="38" s="1"/>
  <c r="J155" i="38"/>
  <c r="K155" i="38" s="1"/>
  <c r="J154" i="38"/>
  <c r="K154" i="38" s="1"/>
  <c r="K153" i="38"/>
  <c r="J153" i="38"/>
  <c r="J152" i="38"/>
  <c r="K152" i="38" s="1"/>
  <c r="K151" i="38"/>
  <c r="J151" i="38"/>
  <c r="J150" i="38"/>
  <c r="K150" i="38" s="1"/>
  <c r="K149" i="38"/>
  <c r="J149" i="38"/>
  <c r="J148" i="38"/>
  <c r="K148" i="38" s="1"/>
  <c r="J147" i="38"/>
  <c r="K147" i="38" s="1"/>
  <c r="J146" i="38"/>
  <c r="K146" i="38" s="1"/>
  <c r="K145" i="38"/>
  <c r="J145" i="38"/>
  <c r="J144" i="38"/>
  <c r="K144" i="38" s="1"/>
  <c r="K143" i="38"/>
  <c r="J143" i="38"/>
  <c r="J142" i="38"/>
  <c r="K142" i="38" s="1"/>
  <c r="K141" i="38"/>
  <c r="J141" i="38"/>
  <c r="K140" i="38"/>
  <c r="J140" i="38"/>
  <c r="K139" i="38"/>
  <c r="J139" i="38"/>
  <c r="J138" i="38"/>
  <c r="K138" i="38" s="1"/>
  <c r="K137" i="38"/>
  <c r="J137" i="38"/>
  <c r="J136" i="38"/>
  <c r="K136" i="38" s="1"/>
  <c r="K135" i="38"/>
  <c r="J135" i="38"/>
  <c r="J134" i="38"/>
  <c r="K134" i="38" s="1"/>
  <c r="K133" i="38"/>
  <c r="J133" i="38"/>
  <c r="C133" i="38"/>
  <c r="E126" i="38"/>
  <c r="D126" i="38"/>
  <c r="C126" i="38"/>
  <c r="E124" i="38"/>
  <c r="D124" i="38"/>
  <c r="C124" i="38"/>
  <c r="I117" i="38"/>
  <c r="C117" i="38"/>
  <c r="I112" i="38"/>
  <c r="C109" i="38"/>
  <c r="K102" i="38"/>
  <c r="K95" i="38"/>
  <c r="M76" i="38" s="1"/>
  <c r="K94" i="38"/>
  <c r="I88" i="38"/>
  <c r="I83" i="38"/>
  <c r="F82" i="38"/>
  <c r="F81" i="38"/>
  <c r="F80" i="38"/>
  <c r="J75" i="38"/>
  <c r="J74" i="38"/>
  <c r="J73" i="38"/>
  <c r="J72" i="38"/>
  <c r="J71" i="38"/>
  <c r="J70" i="38"/>
  <c r="J69" i="38"/>
  <c r="J68" i="38"/>
  <c r="J67" i="38"/>
  <c r="J66" i="38"/>
  <c r="J65" i="38"/>
  <c r="J64" i="38"/>
  <c r="J63" i="38"/>
  <c r="J62" i="38"/>
  <c r="J61" i="38"/>
  <c r="J60" i="38"/>
  <c r="J59" i="38"/>
  <c r="J58" i="38"/>
  <c r="J57" i="38"/>
  <c r="J56" i="38"/>
  <c r="J55" i="38"/>
  <c r="J54" i="38"/>
  <c r="J53" i="38"/>
  <c r="J52" i="38"/>
  <c r="J51" i="38"/>
  <c r="J50" i="38"/>
  <c r="J49" i="38"/>
  <c r="J48" i="38"/>
  <c r="J47" i="38"/>
  <c r="J46" i="38"/>
  <c r="J45" i="38"/>
  <c r="J44" i="38"/>
  <c r="J43" i="38"/>
  <c r="J42" i="38"/>
  <c r="J41" i="38"/>
  <c r="J40" i="38"/>
  <c r="J39" i="38"/>
  <c r="J38" i="38"/>
  <c r="J37" i="38"/>
  <c r="J36" i="38"/>
  <c r="J35" i="38"/>
  <c r="J34" i="38"/>
  <c r="J33" i="38"/>
  <c r="J32" i="38"/>
  <c r="J31" i="38"/>
  <c r="J30" i="38"/>
  <c r="J29" i="38"/>
  <c r="J28" i="38"/>
  <c r="J27" i="38"/>
  <c r="J26" i="38"/>
  <c r="J25" i="38"/>
  <c r="J24" i="38"/>
  <c r="J23" i="38"/>
  <c r="J22" i="38"/>
  <c r="J21" i="38"/>
  <c r="J20" i="38"/>
  <c r="J19" i="38"/>
  <c r="J18" i="38"/>
  <c r="J17" i="38"/>
  <c r="J16" i="38"/>
  <c r="C16" i="38"/>
  <c r="F11" i="38"/>
  <c r="F128" i="38" s="1"/>
  <c r="F245" i="38" s="1"/>
  <c r="F10" i="38"/>
  <c r="F127" i="38" s="1"/>
  <c r="F244" i="38" s="1"/>
  <c r="F9" i="38"/>
  <c r="F126" i="38" s="1"/>
  <c r="F243" i="38" s="1"/>
  <c r="E9" i="38"/>
  <c r="D9" i="38"/>
  <c r="C9" i="38"/>
  <c r="F8" i="38"/>
  <c r="F125" i="38" s="1"/>
  <c r="F242" i="38" s="1"/>
  <c r="F7" i="38"/>
  <c r="F124" i="38" s="1"/>
  <c r="F241" i="38" s="1"/>
  <c r="E7" i="38"/>
  <c r="D7" i="38"/>
  <c r="C7" i="38"/>
  <c r="F6" i="38"/>
  <c r="F123" i="38" s="1"/>
  <c r="F240" i="38" s="1"/>
  <c r="F5" i="38"/>
  <c r="F122" i="38" s="1"/>
  <c r="F239" i="38" s="1"/>
  <c r="F4" i="38"/>
  <c r="F3" i="38"/>
  <c r="F120" i="38" s="1"/>
  <c r="F237" i="38" s="1"/>
  <c r="M2" i="38"/>
  <c r="H163" i="37"/>
  <c r="C155" i="37"/>
  <c r="O148" i="37"/>
  <c r="V144" i="37"/>
  <c r="O144" i="37"/>
  <c r="J144" i="37"/>
  <c r="I144" i="37"/>
  <c r="H144" i="37"/>
  <c r="E144" i="37"/>
  <c r="V143" i="37"/>
  <c r="N143" i="37"/>
  <c r="J143" i="37"/>
  <c r="I143" i="37"/>
  <c r="H143" i="37"/>
  <c r="E143" i="37"/>
  <c r="V141" i="37"/>
  <c r="I141" i="37"/>
  <c r="H141" i="37"/>
  <c r="V140" i="37"/>
  <c r="I140" i="37"/>
  <c r="H140" i="37"/>
  <c r="V139" i="37"/>
  <c r="I139" i="37"/>
  <c r="H139" i="37"/>
  <c r="V138" i="37"/>
  <c r="I138" i="37"/>
  <c r="H138" i="37"/>
  <c r="V137" i="37"/>
  <c r="I137" i="37"/>
  <c r="H137" i="37"/>
  <c r="V136" i="37"/>
  <c r="I136" i="37"/>
  <c r="H136" i="37"/>
  <c r="V135" i="37"/>
  <c r="I135" i="37"/>
  <c r="H135" i="37"/>
  <c r="V133" i="37"/>
  <c r="I133" i="37"/>
  <c r="H133" i="37"/>
  <c r="V132" i="37"/>
  <c r="I132" i="37"/>
  <c r="H132" i="37"/>
  <c r="V131" i="37"/>
  <c r="I131" i="37"/>
  <c r="H131" i="37"/>
  <c r="V130" i="37"/>
  <c r="I130" i="37"/>
  <c r="H130" i="37"/>
  <c r="V129" i="37"/>
  <c r="I129" i="37"/>
  <c r="H129" i="37"/>
  <c r="V128" i="37"/>
  <c r="I128" i="37"/>
  <c r="H128" i="37"/>
  <c r="V127" i="37"/>
  <c r="I127" i="37"/>
  <c r="H127" i="37"/>
  <c r="V126" i="37"/>
  <c r="I126" i="37"/>
  <c r="H126" i="37"/>
  <c r="V124" i="37"/>
  <c r="I124" i="37"/>
  <c r="H124" i="37"/>
  <c r="V123" i="37"/>
  <c r="I123" i="37"/>
  <c r="H123" i="37"/>
  <c r="V122" i="37"/>
  <c r="V121" i="37"/>
  <c r="I121" i="37"/>
  <c r="H121" i="37"/>
  <c r="V120" i="37"/>
  <c r="I120" i="37"/>
  <c r="H120" i="37"/>
  <c r="V119" i="37"/>
  <c r="V117" i="37" s="1"/>
  <c r="I119" i="37"/>
  <c r="H119" i="37"/>
  <c r="V118" i="37"/>
  <c r="I118" i="37"/>
  <c r="H118" i="37"/>
  <c r="C117" i="37"/>
  <c r="C122" i="37" s="1"/>
  <c r="V115" i="37"/>
  <c r="I115" i="37"/>
  <c r="H115" i="37"/>
  <c r="R114" i="37"/>
  <c r="H114" i="37" s="1"/>
  <c r="I114" i="37"/>
  <c r="V112" i="37"/>
  <c r="I112" i="37"/>
  <c r="H112" i="37"/>
  <c r="R111" i="37"/>
  <c r="V111" i="37" s="1"/>
  <c r="I111" i="37"/>
  <c r="H111" i="37"/>
  <c r="V110" i="37"/>
  <c r="V109" i="37"/>
  <c r="I109" i="37"/>
  <c r="H109" i="37"/>
  <c r="V108" i="37"/>
  <c r="I108" i="37"/>
  <c r="H108" i="37"/>
  <c r="V107" i="37"/>
  <c r="I107" i="37"/>
  <c r="H107" i="37"/>
  <c r="R106" i="37"/>
  <c r="V106" i="37" s="1"/>
  <c r="I106" i="37"/>
  <c r="H106" i="37"/>
  <c r="V105" i="37"/>
  <c r="C105" i="37"/>
  <c r="C110" i="37" s="1"/>
  <c r="C113" i="37" s="1"/>
  <c r="V103" i="37"/>
  <c r="H103" i="37"/>
  <c r="V102" i="37"/>
  <c r="C102" i="37"/>
  <c r="V101" i="37"/>
  <c r="V100" i="37" s="1"/>
  <c r="H101" i="37"/>
  <c r="C100" i="37"/>
  <c r="V98" i="37"/>
  <c r="V97" i="37" s="1"/>
  <c r="H98" i="37"/>
  <c r="C97" i="37"/>
  <c r="V96" i="37"/>
  <c r="H96" i="37"/>
  <c r="V95" i="37"/>
  <c r="H95" i="37"/>
  <c r="V94" i="37"/>
  <c r="H94" i="37"/>
  <c r="V93" i="37"/>
  <c r="H93" i="37"/>
  <c r="V92" i="37"/>
  <c r="H92" i="37"/>
  <c r="V91" i="37"/>
  <c r="C91" i="37"/>
  <c r="V89" i="37"/>
  <c r="H89" i="37"/>
  <c r="V88" i="37"/>
  <c r="H88" i="37"/>
  <c r="V87" i="37"/>
  <c r="V82" i="37" s="1"/>
  <c r="H87" i="37"/>
  <c r="V86" i="37"/>
  <c r="H86" i="37"/>
  <c r="V85" i="37"/>
  <c r="H85" i="37"/>
  <c r="V84" i="37"/>
  <c r="H84" i="37"/>
  <c r="V83" i="37"/>
  <c r="H83" i="37"/>
  <c r="C82" i="37"/>
  <c r="V81" i="37"/>
  <c r="H81" i="37"/>
  <c r="V80" i="37"/>
  <c r="H80" i="37"/>
  <c r="V79" i="37"/>
  <c r="H79" i="37"/>
  <c r="C78" i="37"/>
  <c r="V76" i="37"/>
  <c r="H76" i="37"/>
  <c r="V75" i="37"/>
  <c r="H75" i="37"/>
  <c r="V74" i="37"/>
  <c r="V73" i="37"/>
  <c r="H73" i="37"/>
  <c r="V72" i="37"/>
  <c r="V71" i="37" s="1"/>
  <c r="H72" i="37"/>
  <c r="V70" i="37"/>
  <c r="H70" i="37"/>
  <c r="V69" i="37"/>
  <c r="H69" i="37"/>
  <c r="V68" i="37"/>
  <c r="H68" i="37"/>
  <c r="V67" i="37"/>
  <c r="V65" i="37" s="1"/>
  <c r="H67" i="37"/>
  <c r="V66" i="37"/>
  <c r="H66" i="37"/>
  <c r="V64" i="37"/>
  <c r="H64" i="37"/>
  <c r="V63" i="37"/>
  <c r="H63" i="37"/>
  <c r="V62" i="37"/>
  <c r="H62" i="37"/>
  <c r="V61" i="37"/>
  <c r="V60" i="37"/>
  <c r="H60" i="37"/>
  <c r="V59" i="37"/>
  <c r="H59" i="37"/>
  <c r="V58" i="37"/>
  <c r="H58" i="37"/>
  <c r="C57" i="37"/>
  <c r="V55" i="37"/>
  <c r="H55" i="37"/>
  <c r="V54" i="37"/>
  <c r="C54" i="37"/>
  <c r="V53" i="37"/>
  <c r="H53" i="37"/>
  <c r="V52" i="37"/>
  <c r="H52" i="37"/>
  <c r="V51" i="37"/>
  <c r="H51" i="37"/>
  <c r="V50" i="37"/>
  <c r="H50" i="37"/>
  <c r="V49" i="37"/>
  <c r="H49" i="37"/>
  <c r="V48" i="37"/>
  <c r="H48" i="37"/>
  <c r="C47" i="37"/>
  <c r="V45" i="37"/>
  <c r="V44" i="37" s="1"/>
  <c r="H45" i="37"/>
  <c r="V43" i="37"/>
  <c r="I43" i="37"/>
  <c r="H43" i="37"/>
  <c r="V42" i="37"/>
  <c r="I42" i="37"/>
  <c r="H42" i="37"/>
  <c r="V41" i="37"/>
  <c r="I41" i="37"/>
  <c r="H41" i="37"/>
  <c r="V40" i="37"/>
  <c r="I40" i="37"/>
  <c r="H40" i="37"/>
  <c r="V39" i="37"/>
  <c r="I39" i="37"/>
  <c r="H39" i="37"/>
  <c r="V38" i="37"/>
  <c r="I38" i="37"/>
  <c r="H38" i="37"/>
  <c r="C37" i="37"/>
  <c r="C44" i="37" s="1"/>
  <c r="V35" i="37"/>
  <c r="H35" i="37"/>
  <c r="V34" i="37"/>
  <c r="H34" i="37"/>
  <c r="V33" i="37"/>
  <c r="H33" i="37"/>
  <c r="V30" i="37"/>
  <c r="H30" i="37"/>
  <c r="V29" i="37"/>
  <c r="H29" i="37"/>
  <c r="V28" i="37"/>
  <c r="H28" i="37"/>
  <c r="V27" i="37"/>
  <c r="H27" i="37"/>
  <c r="V26" i="37"/>
  <c r="H26" i="37"/>
  <c r="V25" i="37"/>
  <c r="V24" i="37"/>
  <c r="V21" i="37" s="1"/>
  <c r="H24" i="37"/>
  <c r="V23" i="37"/>
  <c r="H23" i="37"/>
  <c r="V22" i="37"/>
  <c r="H22" i="37"/>
  <c r="C21" i="37"/>
  <c r="V19" i="37"/>
  <c r="O19" i="37"/>
  <c r="N19" i="37"/>
  <c r="M19" i="37"/>
  <c r="L19" i="37"/>
  <c r="K19" i="37"/>
  <c r="G11" i="37"/>
  <c r="G10" i="37"/>
  <c r="C10" i="37"/>
  <c r="G9" i="37"/>
  <c r="G8" i="37"/>
  <c r="C8" i="37"/>
  <c r="G7" i="37"/>
  <c r="G6" i="37"/>
  <c r="L155" i="37" s="1"/>
  <c r="G5" i="37"/>
  <c r="G4" i="37"/>
  <c r="I351" i="36"/>
  <c r="C351" i="36"/>
  <c r="I346" i="36"/>
  <c r="C343" i="36"/>
  <c r="K336" i="36"/>
  <c r="I322" i="36"/>
  <c r="I317" i="36"/>
  <c r="F316" i="36"/>
  <c r="F315" i="36"/>
  <c r="F314" i="36"/>
  <c r="J309" i="36"/>
  <c r="J308" i="36"/>
  <c r="J307" i="36"/>
  <c r="J306" i="36"/>
  <c r="J305" i="36"/>
  <c r="J304" i="36"/>
  <c r="J303" i="36"/>
  <c r="J302" i="36"/>
  <c r="J301" i="36"/>
  <c r="J300" i="36"/>
  <c r="J299" i="36"/>
  <c r="J298" i="36"/>
  <c r="J297" i="36"/>
  <c r="J296" i="36"/>
  <c r="J295" i="36"/>
  <c r="J294" i="36"/>
  <c r="J293" i="36"/>
  <c r="J292" i="36"/>
  <c r="J291" i="36"/>
  <c r="J290" i="36"/>
  <c r="J289" i="36"/>
  <c r="J288" i="36"/>
  <c r="J287" i="36"/>
  <c r="J286" i="36"/>
  <c r="J285" i="36"/>
  <c r="J284" i="36"/>
  <c r="J283" i="36"/>
  <c r="J282" i="36"/>
  <c r="J281" i="36"/>
  <c r="J280" i="36"/>
  <c r="J279" i="36"/>
  <c r="J278" i="36"/>
  <c r="J277" i="36"/>
  <c r="J276" i="36"/>
  <c r="J275" i="36"/>
  <c r="J274" i="36"/>
  <c r="J273" i="36"/>
  <c r="J272" i="36"/>
  <c r="J271" i="36"/>
  <c r="J270" i="36"/>
  <c r="J269" i="36"/>
  <c r="J268" i="36"/>
  <c r="J267" i="36"/>
  <c r="J266" i="36"/>
  <c r="J265" i="36"/>
  <c r="J264" i="36"/>
  <c r="J263" i="36"/>
  <c r="J262" i="36"/>
  <c r="J261" i="36"/>
  <c r="J260" i="36"/>
  <c r="J259" i="36"/>
  <c r="J258" i="36"/>
  <c r="J257" i="36"/>
  <c r="J256" i="36"/>
  <c r="J255" i="36"/>
  <c r="J254" i="36"/>
  <c r="J253" i="36"/>
  <c r="J252" i="36"/>
  <c r="J251" i="36"/>
  <c r="J250" i="36"/>
  <c r="E243" i="36"/>
  <c r="D243" i="36"/>
  <c r="C243" i="36"/>
  <c r="E241" i="36"/>
  <c r="D241" i="36"/>
  <c r="C241" i="36"/>
  <c r="I234" i="36"/>
  <c r="C234" i="36"/>
  <c r="I229" i="36"/>
  <c r="C226" i="36"/>
  <c r="K219" i="36"/>
  <c r="I205" i="36"/>
  <c r="I200" i="36"/>
  <c r="F199" i="36"/>
  <c r="F198" i="36"/>
  <c r="F197" i="36"/>
  <c r="K192" i="36"/>
  <c r="J192" i="36"/>
  <c r="J191" i="36"/>
  <c r="K191" i="36" s="1"/>
  <c r="K190" i="36"/>
  <c r="J190" i="36"/>
  <c r="K189" i="36"/>
  <c r="J189" i="36"/>
  <c r="K188" i="36"/>
  <c r="J188" i="36"/>
  <c r="K187" i="36"/>
  <c r="J187" i="36"/>
  <c r="K186" i="36"/>
  <c r="J186" i="36"/>
  <c r="K185" i="36"/>
  <c r="J185" i="36"/>
  <c r="J184" i="36"/>
  <c r="K184" i="36" s="1"/>
  <c r="K183" i="36"/>
  <c r="J183" i="36"/>
  <c r="K182" i="36"/>
  <c r="J182" i="36"/>
  <c r="J181" i="36"/>
  <c r="K181" i="36" s="1"/>
  <c r="K180" i="36"/>
  <c r="J180" i="36"/>
  <c r="J179" i="36"/>
  <c r="K179" i="36" s="1"/>
  <c r="K178" i="36"/>
  <c r="J178" i="36"/>
  <c r="K177" i="36"/>
  <c r="J177" i="36"/>
  <c r="K176" i="36"/>
  <c r="J176" i="36"/>
  <c r="J175" i="36"/>
  <c r="K175" i="36" s="1"/>
  <c r="K174" i="36"/>
  <c r="J174" i="36"/>
  <c r="K173" i="36"/>
  <c r="J173" i="36"/>
  <c r="K172" i="36"/>
  <c r="J172" i="36"/>
  <c r="K171" i="36"/>
  <c r="J171" i="36"/>
  <c r="K170" i="36"/>
  <c r="J170" i="36"/>
  <c r="J169" i="36"/>
  <c r="K169" i="36" s="1"/>
  <c r="J168" i="36"/>
  <c r="K168" i="36" s="1"/>
  <c r="K167" i="36"/>
  <c r="J167" i="36"/>
  <c r="K166" i="36"/>
  <c r="J166" i="36"/>
  <c r="J165" i="36"/>
  <c r="K165" i="36" s="1"/>
  <c r="K164" i="36"/>
  <c r="J164" i="36"/>
  <c r="J163" i="36"/>
  <c r="K163" i="36" s="1"/>
  <c r="K162" i="36"/>
  <c r="J162" i="36"/>
  <c r="K161" i="36"/>
  <c r="J161" i="36"/>
  <c r="K160" i="36"/>
  <c r="J160" i="36"/>
  <c r="J159" i="36"/>
  <c r="K159" i="36" s="1"/>
  <c r="K158" i="36"/>
  <c r="J158" i="36"/>
  <c r="K157" i="36"/>
  <c r="J157" i="36"/>
  <c r="K156" i="36"/>
  <c r="J156" i="36"/>
  <c r="K155" i="36"/>
  <c r="J155" i="36"/>
  <c r="K154" i="36"/>
  <c r="J154" i="36"/>
  <c r="K153" i="36"/>
  <c r="J153" i="36"/>
  <c r="J152" i="36"/>
  <c r="K152" i="36" s="1"/>
  <c r="K151" i="36"/>
  <c r="J151" i="36"/>
  <c r="K150" i="36"/>
  <c r="J150" i="36"/>
  <c r="J149" i="36"/>
  <c r="K149" i="36" s="1"/>
  <c r="K148" i="36"/>
  <c r="J148" i="36"/>
  <c r="J147" i="36"/>
  <c r="K147" i="36" s="1"/>
  <c r="K146" i="36"/>
  <c r="J146" i="36"/>
  <c r="K145" i="36"/>
  <c r="J145" i="36"/>
  <c r="K144" i="36"/>
  <c r="J144" i="36"/>
  <c r="J143" i="36"/>
  <c r="K143" i="36" s="1"/>
  <c r="K142" i="36"/>
  <c r="J142" i="36"/>
  <c r="K141" i="36"/>
  <c r="J141" i="36"/>
  <c r="K140" i="36"/>
  <c r="J140" i="36"/>
  <c r="K139" i="36"/>
  <c r="J139" i="36"/>
  <c r="K138" i="36"/>
  <c r="J138" i="36"/>
  <c r="J137" i="36"/>
  <c r="K137" i="36" s="1"/>
  <c r="J136" i="36"/>
  <c r="K136" i="36" s="1"/>
  <c r="K135" i="36"/>
  <c r="J135" i="36"/>
  <c r="K134" i="36"/>
  <c r="J134" i="36"/>
  <c r="C134" i="36"/>
  <c r="J133" i="36"/>
  <c r="K133" i="36" s="1"/>
  <c r="C133" i="36"/>
  <c r="F127" i="36"/>
  <c r="F244" i="36" s="1"/>
  <c r="E126" i="36"/>
  <c r="D126" i="36"/>
  <c r="C126" i="36"/>
  <c r="E124" i="36"/>
  <c r="D124" i="36"/>
  <c r="C124" i="36"/>
  <c r="I117" i="36"/>
  <c r="C117" i="36"/>
  <c r="I112" i="36"/>
  <c r="I109" i="36"/>
  <c r="C109" i="36"/>
  <c r="K102" i="36"/>
  <c r="K94" i="36"/>
  <c r="I88" i="36"/>
  <c r="I83" i="36"/>
  <c r="F82" i="36"/>
  <c r="F81" i="36"/>
  <c r="F80" i="36"/>
  <c r="J75" i="36"/>
  <c r="J74" i="36"/>
  <c r="J73" i="36"/>
  <c r="J72" i="36"/>
  <c r="J71" i="36"/>
  <c r="J70" i="36"/>
  <c r="J69" i="36"/>
  <c r="J68" i="36"/>
  <c r="J67" i="36"/>
  <c r="J66" i="36"/>
  <c r="J65" i="36"/>
  <c r="J64" i="36"/>
  <c r="J63" i="36"/>
  <c r="J62" i="36"/>
  <c r="J61" i="36"/>
  <c r="J60" i="36"/>
  <c r="J59" i="36"/>
  <c r="J58" i="36"/>
  <c r="J57" i="36"/>
  <c r="J56" i="36"/>
  <c r="J55" i="36"/>
  <c r="J54" i="36"/>
  <c r="J53" i="36"/>
  <c r="J52" i="36"/>
  <c r="J51" i="36"/>
  <c r="J50" i="36"/>
  <c r="J49" i="36"/>
  <c r="J48" i="36"/>
  <c r="J47" i="36"/>
  <c r="J46" i="36"/>
  <c r="J45" i="36"/>
  <c r="J44" i="36"/>
  <c r="J43" i="36"/>
  <c r="J42" i="36"/>
  <c r="J41" i="36"/>
  <c r="J40" i="36"/>
  <c r="J39" i="36"/>
  <c r="J38" i="36"/>
  <c r="J37" i="36"/>
  <c r="J36" i="36"/>
  <c r="J35" i="36"/>
  <c r="J34" i="36"/>
  <c r="J33" i="36"/>
  <c r="J32" i="36"/>
  <c r="J31" i="36"/>
  <c r="J30" i="36"/>
  <c r="J29" i="36"/>
  <c r="J28" i="36"/>
  <c r="J27" i="36"/>
  <c r="J26" i="36"/>
  <c r="J25" i="36"/>
  <c r="J24" i="36"/>
  <c r="J23" i="36"/>
  <c r="J22" i="36"/>
  <c r="J21" i="36"/>
  <c r="J20" i="36"/>
  <c r="J19" i="36"/>
  <c r="J18" i="36"/>
  <c r="J17" i="36"/>
  <c r="J16" i="36"/>
  <c r="C16" i="36"/>
  <c r="F11" i="36"/>
  <c r="F128" i="36" s="1"/>
  <c r="F245" i="36" s="1"/>
  <c r="F10" i="36"/>
  <c r="F9" i="36"/>
  <c r="F126" i="36" s="1"/>
  <c r="F243" i="36" s="1"/>
  <c r="E9" i="36"/>
  <c r="D9" i="36"/>
  <c r="C9" i="36"/>
  <c r="F8" i="36"/>
  <c r="F125" i="36" s="1"/>
  <c r="F242" i="36" s="1"/>
  <c r="F7" i="36"/>
  <c r="F124" i="36" s="1"/>
  <c r="F241" i="36" s="1"/>
  <c r="E7" i="36"/>
  <c r="D7" i="36"/>
  <c r="C7" i="36"/>
  <c r="F6" i="36"/>
  <c r="F123" i="36" s="1"/>
  <c r="F240" i="36" s="1"/>
  <c r="F5" i="36"/>
  <c r="F122" i="36" s="1"/>
  <c r="F239" i="36" s="1"/>
  <c r="F4" i="36"/>
  <c r="I226" i="36" s="1"/>
  <c r="F3" i="36"/>
  <c r="F120" i="36" s="1"/>
  <c r="F237" i="36" s="1"/>
  <c r="M2" i="36"/>
  <c r="H163" i="35"/>
  <c r="C155" i="35"/>
  <c r="O148" i="35"/>
  <c r="V144" i="35"/>
  <c r="O144" i="35"/>
  <c r="N144" i="35"/>
  <c r="K144" i="35"/>
  <c r="J144" i="35"/>
  <c r="I144" i="35"/>
  <c r="H144" i="35"/>
  <c r="E144" i="35"/>
  <c r="V143" i="35"/>
  <c r="O143" i="35"/>
  <c r="M143" i="35"/>
  <c r="L143" i="35"/>
  <c r="J143" i="35"/>
  <c r="N143" i="35" s="1"/>
  <c r="I143" i="35"/>
  <c r="H143" i="35"/>
  <c r="K143" i="35" s="1"/>
  <c r="E143" i="35"/>
  <c r="V141" i="35"/>
  <c r="I141" i="35"/>
  <c r="H141" i="35"/>
  <c r="V140" i="35"/>
  <c r="I140" i="35"/>
  <c r="H140" i="35"/>
  <c r="V139" i="35"/>
  <c r="I139" i="35"/>
  <c r="H139" i="35"/>
  <c r="V138" i="35"/>
  <c r="I138" i="35"/>
  <c r="H138" i="35"/>
  <c r="V137" i="35"/>
  <c r="I137" i="35"/>
  <c r="H137" i="35"/>
  <c r="V136" i="35"/>
  <c r="I136" i="35"/>
  <c r="H136" i="35"/>
  <c r="V135" i="35"/>
  <c r="I135" i="35"/>
  <c r="H135" i="35"/>
  <c r="V133" i="35"/>
  <c r="I133" i="35"/>
  <c r="H133" i="35"/>
  <c r="V132" i="35"/>
  <c r="I132" i="35"/>
  <c r="H132" i="35"/>
  <c r="V131" i="35"/>
  <c r="I131" i="35"/>
  <c r="H131" i="35"/>
  <c r="V130" i="35"/>
  <c r="I130" i="35"/>
  <c r="H130" i="35"/>
  <c r="V129" i="35"/>
  <c r="I129" i="35"/>
  <c r="H129" i="35"/>
  <c r="V128" i="35"/>
  <c r="I128" i="35"/>
  <c r="H128" i="35"/>
  <c r="V127" i="35"/>
  <c r="I127" i="35"/>
  <c r="H127" i="35"/>
  <c r="V126" i="35"/>
  <c r="I126" i="35"/>
  <c r="H126" i="35"/>
  <c r="V124" i="35"/>
  <c r="I124" i="35"/>
  <c r="H124" i="35"/>
  <c r="V123" i="35"/>
  <c r="I123" i="35"/>
  <c r="H123" i="35"/>
  <c r="C122" i="35"/>
  <c r="V121" i="35"/>
  <c r="I121" i="35"/>
  <c r="H121" i="35"/>
  <c r="V120" i="35"/>
  <c r="I120" i="35"/>
  <c r="H120" i="35"/>
  <c r="V119" i="35"/>
  <c r="V117" i="35" s="1"/>
  <c r="I119" i="35"/>
  <c r="H119" i="35"/>
  <c r="V118" i="35"/>
  <c r="I118" i="35"/>
  <c r="H118" i="35"/>
  <c r="C117" i="35"/>
  <c r="V115" i="35"/>
  <c r="I115" i="35"/>
  <c r="H115" i="35"/>
  <c r="V114" i="35"/>
  <c r="V113" i="35" s="1"/>
  <c r="R114" i="35"/>
  <c r="I114" i="35"/>
  <c r="H114" i="35"/>
  <c r="V112" i="35"/>
  <c r="I112" i="35"/>
  <c r="H112" i="35"/>
  <c r="V111" i="35"/>
  <c r="V110" i="35" s="1"/>
  <c r="R111" i="35"/>
  <c r="H111" i="35" s="1"/>
  <c r="I111" i="35"/>
  <c r="C110" i="35"/>
  <c r="C113" i="35" s="1"/>
  <c r="V109" i="35"/>
  <c r="I109" i="35"/>
  <c r="H109" i="35"/>
  <c r="V108" i="35"/>
  <c r="I108" i="35"/>
  <c r="H108" i="35"/>
  <c r="V107" i="35"/>
  <c r="I107" i="35"/>
  <c r="H107" i="35"/>
  <c r="V106" i="35"/>
  <c r="V105" i="35" s="1"/>
  <c r="R106" i="35"/>
  <c r="H106" i="35" s="1"/>
  <c r="I106" i="35"/>
  <c r="C105" i="35"/>
  <c r="V103" i="35"/>
  <c r="V102" i="35" s="1"/>
  <c r="H103" i="35"/>
  <c r="V101" i="35"/>
  <c r="H101" i="35"/>
  <c r="V100" i="35"/>
  <c r="C100" i="35"/>
  <c r="C102" i="35" s="1"/>
  <c r="V98" i="35"/>
  <c r="V97" i="35" s="1"/>
  <c r="H98" i="35"/>
  <c r="C97" i="35"/>
  <c r="V96" i="35"/>
  <c r="H96" i="35"/>
  <c r="V95" i="35"/>
  <c r="H95" i="35"/>
  <c r="V94" i="35"/>
  <c r="H94" i="35"/>
  <c r="V93" i="35"/>
  <c r="H93" i="35"/>
  <c r="V92" i="35"/>
  <c r="H92" i="35"/>
  <c r="V91" i="35"/>
  <c r="C91" i="35"/>
  <c r="V89" i="35"/>
  <c r="H89" i="35"/>
  <c r="V88" i="35"/>
  <c r="H88" i="35"/>
  <c r="V87" i="35"/>
  <c r="H87" i="35"/>
  <c r="V86" i="35"/>
  <c r="H86" i="35"/>
  <c r="V85" i="35"/>
  <c r="H85" i="35"/>
  <c r="V84" i="35"/>
  <c r="H84" i="35"/>
  <c r="V83" i="35"/>
  <c r="H83" i="35"/>
  <c r="V81" i="35"/>
  <c r="H81" i="35"/>
  <c r="V80" i="35"/>
  <c r="H80" i="35"/>
  <c r="V79" i="35"/>
  <c r="H79" i="35"/>
  <c r="V78" i="35"/>
  <c r="C78" i="35"/>
  <c r="C82" i="35" s="1"/>
  <c r="V76" i="35"/>
  <c r="H76" i="35"/>
  <c r="V75" i="35"/>
  <c r="H75" i="35"/>
  <c r="V74" i="35"/>
  <c r="V73" i="35"/>
  <c r="H73" i="35"/>
  <c r="V72" i="35"/>
  <c r="H72" i="35"/>
  <c r="V71" i="35"/>
  <c r="V70" i="35"/>
  <c r="H70" i="35"/>
  <c r="V69" i="35"/>
  <c r="H69" i="35"/>
  <c r="V68" i="35"/>
  <c r="V65" i="35" s="1"/>
  <c r="H68" i="35"/>
  <c r="V67" i="35"/>
  <c r="H67" i="35"/>
  <c r="V66" i="35"/>
  <c r="H66" i="35"/>
  <c r="V64" i="35"/>
  <c r="H64" i="35"/>
  <c r="V63" i="35"/>
  <c r="V61" i="35" s="1"/>
  <c r="H63" i="35"/>
  <c r="V62" i="35"/>
  <c r="H62" i="35"/>
  <c r="V60" i="35"/>
  <c r="H60" i="35"/>
  <c r="V59" i="35"/>
  <c r="H59" i="35"/>
  <c r="V58" i="35"/>
  <c r="H58" i="35"/>
  <c r="V57" i="35"/>
  <c r="C57" i="35"/>
  <c r="V55" i="35"/>
  <c r="H55" i="35"/>
  <c r="V54" i="35"/>
  <c r="V53" i="35"/>
  <c r="H53" i="35"/>
  <c r="V52" i="35"/>
  <c r="H52" i="35"/>
  <c r="V51" i="35"/>
  <c r="H51" i="35"/>
  <c r="V50" i="35"/>
  <c r="H50" i="35"/>
  <c r="V49" i="35"/>
  <c r="V47" i="35" s="1"/>
  <c r="H49" i="35"/>
  <c r="V48" i="35"/>
  <c r="H48" i="35"/>
  <c r="C47" i="35"/>
  <c r="C54" i="35" s="1"/>
  <c r="V45" i="35"/>
  <c r="H45" i="35"/>
  <c r="V44" i="35"/>
  <c r="C44" i="35"/>
  <c r="V43" i="35"/>
  <c r="I43" i="35"/>
  <c r="H43" i="35"/>
  <c r="V42" i="35"/>
  <c r="I42" i="35"/>
  <c r="H42" i="35"/>
  <c r="V41" i="35"/>
  <c r="I41" i="35"/>
  <c r="H41" i="35"/>
  <c r="V40" i="35"/>
  <c r="I40" i="35"/>
  <c r="H40" i="35"/>
  <c r="V39" i="35"/>
  <c r="I39" i="35"/>
  <c r="H39" i="35"/>
  <c r="V38" i="35"/>
  <c r="I38" i="35"/>
  <c r="H38" i="35"/>
  <c r="V37" i="35"/>
  <c r="C37" i="35"/>
  <c r="V35" i="35"/>
  <c r="H35" i="35"/>
  <c r="V34" i="35"/>
  <c r="H34" i="35"/>
  <c r="V33" i="35"/>
  <c r="H33" i="35"/>
  <c r="C31" i="35"/>
  <c r="V30" i="35"/>
  <c r="H30" i="35"/>
  <c r="V29" i="35"/>
  <c r="H29" i="35"/>
  <c r="V28" i="35"/>
  <c r="H28" i="35"/>
  <c r="V27" i="35"/>
  <c r="H27" i="35"/>
  <c r="V26" i="35"/>
  <c r="V25" i="35" s="1"/>
  <c r="H26" i="35"/>
  <c r="V24" i="35"/>
  <c r="H24" i="35"/>
  <c r="V23" i="35"/>
  <c r="H23" i="35"/>
  <c r="V22" i="35"/>
  <c r="H22" i="35"/>
  <c r="V21" i="35"/>
  <c r="C21" i="35"/>
  <c r="C25" i="35" s="1"/>
  <c r="V19" i="35"/>
  <c r="O19" i="35"/>
  <c r="N19" i="35"/>
  <c r="M19" i="35"/>
  <c r="L19" i="35"/>
  <c r="K19" i="35"/>
  <c r="G11" i="35"/>
  <c r="G10" i="35"/>
  <c r="C10" i="35"/>
  <c r="G9" i="35"/>
  <c r="G8" i="35"/>
  <c r="C8" i="35"/>
  <c r="G7" i="35"/>
  <c r="G6" i="35"/>
  <c r="L155" i="35" s="1"/>
  <c r="G5" i="35"/>
  <c r="G4" i="35"/>
  <c r="I351" i="34"/>
  <c r="C351" i="34"/>
  <c r="I346" i="34"/>
  <c r="C343" i="34"/>
  <c r="K336" i="34"/>
  <c r="K329" i="34"/>
  <c r="K328" i="34"/>
  <c r="I322" i="34"/>
  <c r="I317" i="34"/>
  <c r="F316" i="34"/>
  <c r="F315" i="34"/>
  <c r="F314" i="34"/>
  <c r="J309" i="34"/>
  <c r="J308" i="34"/>
  <c r="J307" i="34"/>
  <c r="J306" i="34"/>
  <c r="J305" i="34"/>
  <c r="J304" i="34"/>
  <c r="J303" i="34"/>
  <c r="J302" i="34"/>
  <c r="J301" i="34"/>
  <c r="J300" i="34"/>
  <c r="J299" i="34"/>
  <c r="J298" i="34"/>
  <c r="J297" i="34"/>
  <c r="J296" i="34"/>
  <c r="J295" i="34"/>
  <c r="J294" i="34"/>
  <c r="J293" i="34"/>
  <c r="J292" i="34"/>
  <c r="J291" i="34"/>
  <c r="J290" i="34"/>
  <c r="J289" i="34"/>
  <c r="J288" i="34"/>
  <c r="J287" i="34"/>
  <c r="J286" i="34"/>
  <c r="J285" i="34"/>
  <c r="J284" i="34"/>
  <c r="J283" i="34"/>
  <c r="J282" i="34"/>
  <c r="J281" i="34"/>
  <c r="J280" i="34"/>
  <c r="J279" i="34"/>
  <c r="J278" i="34"/>
  <c r="J277" i="34"/>
  <c r="J276" i="34"/>
  <c r="J275" i="34"/>
  <c r="J274" i="34"/>
  <c r="J273" i="34"/>
  <c r="J272" i="34"/>
  <c r="J271" i="34"/>
  <c r="J270" i="34"/>
  <c r="J269" i="34"/>
  <c r="J268" i="34"/>
  <c r="J267" i="34"/>
  <c r="J266" i="34"/>
  <c r="J265" i="34"/>
  <c r="J264" i="34"/>
  <c r="J263" i="34"/>
  <c r="J262" i="34"/>
  <c r="J261" i="34"/>
  <c r="J260" i="34"/>
  <c r="J259" i="34"/>
  <c r="J258" i="34"/>
  <c r="J257" i="34"/>
  <c r="J256" i="34"/>
  <c r="J255" i="34"/>
  <c r="J254" i="34"/>
  <c r="J253" i="34"/>
  <c r="J252" i="34"/>
  <c r="J251" i="34"/>
  <c r="J250" i="34"/>
  <c r="E243" i="34"/>
  <c r="D243" i="34"/>
  <c r="C243" i="34"/>
  <c r="E241" i="34"/>
  <c r="D241" i="34"/>
  <c r="C241" i="34"/>
  <c r="I234" i="34"/>
  <c r="C234" i="34"/>
  <c r="I229" i="34"/>
  <c r="C226" i="34"/>
  <c r="K219" i="34"/>
  <c r="K211" i="34"/>
  <c r="K212" i="34" s="1"/>
  <c r="I205" i="34"/>
  <c r="I200" i="34"/>
  <c r="F199" i="34"/>
  <c r="F198" i="34"/>
  <c r="F197" i="34"/>
  <c r="K192" i="34"/>
  <c r="J192" i="34"/>
  <c r="K191" i="34"/>
  <c r="J191" i="34"/>
  <c r="J190" i="34"/>
  <c r="K190" i="34" s="1"/>
  <c r="J189" i="34"/>
  <c r="K189" i="34" s="1"/>
  <c r="K188" i="34"/>
  <c r="J188" i="34"/>
  <c r="K187" i="34"/>
  <c r="J187" i="34"/>
  <c r="J186" i="34"/>
  <c r="K186" i="34" s="1"/>
  <c r="J185" i="34"/>
  <c r="K185" i="34" s="1"/>
  <c r="K184" i="34"/>
  <c r="J184" i="34"/>
  <c r="K183" i="34"/>
  <c r="J183" i="34"/>
  <c r="K182" i="34"/>
  <c r="J182" i="34"/>
  <c r="J181" i="34"/>
  <c r="K181" i="34" s="1"/>
  <c r="K180" i="34"/>
  <c r="J180" i="34"/>
  <c r="K179" i="34"/>
  <c r="J179" i="34"/>
  <c r="K178" i="34"/>
  <c r="J178" i="34"/>
  <c r="J177" i="34"/>
  <c r="K177" i="34" s="1"/>
  <c r="K176" i="34"/>
  <c r="J176" i="34"/>
  <c r="K175" i="34"/>
  <c r="J175" i="34"/>
  <c r="J174" i="34"/>
  <c r="K174" i="34" s="1"/>
  <c r="J173" i="34"/>
  <c r="K173" i="34" s="1"/>
  <c r="K172" i="34"/>
  <c r="J172" i="34"/>
  <c r="K171" i="34"/>
  <c r="J171" i="34"/>
  <c r="K170" i="34"/>
  <c r="J170" i="34"/>
  <c r="J169" i="34"/>
  <c r="K169" i="34" s="1"/>
  <c r="K168" i="34"/>
  <c r="J168" i="34"/>
  <c r="K167" i="34"/>
  <c r="J167" i="34"/>
  <c r="J166" i="34"/>
  <c r="K166" i="34" s="1"/>
  <c r="J165" i="34"/>
  <c r="K165" i="34" s="1"/>
  <c r="K164" i="34"/>
  <c r="J164" i="34"/>
  <c r="K163" i="34"/>
  <c r="J163" i="34"/>
  <c r="J162" i="34"/>
  <c r="K162" i="34" s="1"/>
  <c r="J161" i="34"/>
  <c r="K161" i="34" s="1"/>
  <c r="K160" i="34"/>
  <c r="J160" i="34"/>
  <c r="K159" i="34"/>
  <c r="J159" i="34"/>
  <c r="J158" i="34"/>
  <c r="K158" i="34" s="1"/>
  <c r="J157" i="34"/>
  <c r="K157" i="34" s="1"/>
  <c r="K156" i="34"/>
  <c r="J156" i="34"/>
  <c r="K155" i="34"/>
  <c r="J155" i="34"/>
  <c r="J154" i="34"/>
  <c r="K154" i="34" s="1"/>
  <c r="J153" i="34"/>
  <c r="K153" i="34" s="1"/>
  <c r="K152" i="34"/>
  <c r="J152" i="34"/>
  <c r="K151" i="34"/>
  <c r="J151" i="34"/>
  <c r="K150" i="34"/>
  <c r="J150" i="34"/>
  <c r="J149" i="34"/>
  <c r="K149" i="34" s="1"/>
  <c r="K148" i="34"/>
  <c r="J148" i="34"/>
  <c r="K147" i="34"/>
  <c r="J147" i="34"/>
  <c r="K146" i="34"/>
  <c r="J146" i="34"/>
  <c r="J145" i="34"/>
  <c r="K145" i="34" s="1"/>
  <c r="K144" i="34"/>
  <c r="J144" i="34"/>
  <c r="K143" i="34"/>
  <c r="J143" i="34"/>
  <c r="J142" i="34"/>
  <c r="K142" i="34" s="1"/>
  <c r="J141" i="34"/>
  <c r="K141" i="34" s="1"/>
  <c r="K140" i="34"/>
  <c r="J140" i="34"/>
  <c r="K139" i="34"/>
  <c r="J139" i="34"/>
  <c r="K138" i="34"/>
  <c r="J138" i="34"/>
  <c r="J137" i="34"/>
  <c r="K137" i="34" s="1"/>
  <c r="K136" i="34"/>
  <c r="J136" i="34"/>
  <c r="K135" i="34"/>
  <c r="J135" i="34"/>
  <c r="J134" i="34"/>
  <c r="K134" i="34" s="1"/>
  <c r="C134" i="34"/>
  <c r="J133" i="34"/>
  <c r="K133" i="34" s="1"/>
  <c r="C133" i="34"/>
  <c r="F127" i="34"/>
  <c r="F244" i="34" s="1"/>
  <c r="E126" i="34"/>
  <c r="D126" i="34"/>
  <c r="C126" i="34"/>
  <c r="E124" i="34"/>
  <c r="D124" i="34"/>
  <c r="C124" i="34"/>
  <c r="I117" i="34"/>
  <c r="C117" i="34"/>
  <c r="I112" i="34"/>
  <c r="C109" i="34"/>
  <c r="K102" i="34"/>
  <c r="K94" i="34"/>
  <c r="K95" i="34" s="1"/>
  <c r="M310" i="34" s="1"/>
  <c r="I88" i="34"/>
  <c r="I83" i="34"/>
  <c r="F82" i="34"/>
  <c r="F81" i="34"/>
  <c r="F80"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C17" i="34"/>
  <c r="J16" i="34"/>
  <c r="C16" i="34"/>
  <c r="F11" i="34"/>
  <c r="F128" i="34" s="1"/>
  <c r="F245" i="34" s="1"/>
  <c r="F10" i="34"/>
  <c r="F9" i="34"/>
  <c r="F126" i="34" s="1"/>
  <c r="F243" i="34" s="1"/>
  <c r="E9" i="34"/>
  <c r="D9" i="34"/>
  <c r="C9" i="34"/>
  <c r="F8" i="34"/>
  <c r="F125" i="34" s="1"/>
  <c r="F242" i="34" s="1"/>
  <c r="F7" i="34"/>
  <c r="F124" i="34" s="1"/>
  <c r="F241" i="34" s="1"/>
  <c r="E7" i="34"/>
  <c r="D7" i="34"/>
  <c r="C7" i="34"/>
  <c r="F6" i="34"/>
  <c r="F123" i="34" s="1"/>
  <c r="F240" i="34" s="1"/>
  <c r="F5" i="34"/>
  <c r="F122" i="34" s="1"/>
  <c r="F239" i="34" s="1"/>
  <c r="F4" i="34"/>
  <c r="I226" i="34" s="1"/>
  <c r="F3" i="34"/>
  <c r="F120" i="34" s="1"/>
  <c r="F237" i="34" s="1"/>
  <c r="M2" i="34"/>
  <c r="H163" i="33"/>
  <c r="C155" i="33"/>
  <c r="O148" i="33"/>
  <c r="V144" i="33"/>
  <c r="M144" i="33"/>
  <c r="L144" i="33"/>
  <c r="K144" i="33"/>
  <c r="J144" i="33"/>
  <c r="I144" i="33"/>
  <c r="H144" i="33"/>
  <c r="E144" i="33"/>
  <c r="V143" i="33"/>
  <c r="O143" i="33"/>
  <c r="N143" i="33"/>
  <c r="M143" i="33"/>
  <c r="L143" i="33"/>
  <c r="J143" i="33"/>
  <c r="I143" i="33"/>
  <c r="H143" i="33"/>
  <c r="K143" i="33" s="1"/>
  <c r="E143" i="33"/>
  <c r="V141" i="33"/>
  <c r="I141" i="33"/>
  <c r="H141" i="33"/>
  <c r="V140" i="33"/>
  <c r="I140" i="33"/>
  <c r="H140" i="33"/>
  <c r="V139" i="33"/>
  <c r="I139" i="33"/>
  <c r="H139" i="33"/>
  <c r="V138" i="33"/>
  <c r="I138" i="33"/>
  <c r="H138" i="33"/>
  <c r="V137" i="33"/>
  <c r="I137" i="33"/>
  <c r="H137" i="33"/>
  <c r="V136" i="33"/>
  <c r="I136" i="33"/>
  <c r="H136" i="33"/>
  <c r="V135" i="33"/>
  <c r="I135" i="33"/>
  <c r="H135" i="33"/>
  <c r="V133" i="33"/>
  <c r="I133" i="33"/>
  <c r="H133" i="33"/>
  <c r="V132" i="33"/>
  <c r="I132" i="33"/>
  <c r="H132" i="33"/>
  <c r="V131" i="33"/>
  <c r="I131" i="33"/>
  <c r="H131" i="33"/>
  <c r="V130" i="33"/>
  <c r="I130" i="33"/>
  <c r="H130" i="33"/>
  <c r="V129" i="33"/>
  <c r="I129" i="33"/>
  <c r="H129" i="33"/>
  <c r="V128" i="33"/>
  <c r="I128" i="33"/>
  <c r="H128" i="33"/>
  <c r="V127" i="33"/>
  <c r="I127" i="33"/>
  <c r="H127" i="33"/>
  <c r="V126" i="33"/>
  <c r="I126" i="33"/>
  <c r="H126" i="33"/>
  <c r="V124" i="33"/>
  <c r="I124" i="33"/>
  <c r="H124" i="33"/>
  <c r="V123" i="33"/>
  <c r="I123" i="33"/>
  <c r="H123" i="33"/>
  <c r="V122" i="33"/>
  <c r="C122" i="33"/>
  <c r="V121" i="33"/>
  <c r="I121" i="33"/>
  <c r="H121" i="33"/>
  <c r="V120" i="33"/>
  <c r="I120" i="33"/>
  <c r="H120" i="33"/>
  <c r="V119" i="33"/>
  <c r="I119" i="33"/>
  <c r="H119" i="33"/>
  <c r="V118" i="33"/>
  <c r="I118" i="33"/>
  <c r="H118" i="33"/>
  <c r="C117" i="33"/>
  <c r="V115" i="33"/>
  <c r="I115" i="33"/>
  <c r="H115" i="33"/>
  <c r="R114" i="33"/>
  <c r="V114" i="33" s="1"/>
  <c r="I114" i="33"/>
  <c r="H114" i="33"/>
  <c r="C113" i="33"/>
  <c r="V112" i="33"/>
  <c r="I112" i="33"/>
  <c r="H112" i="33"/>
  <c r="R111" i="33"/>
  <c r="V111" i="33" s="1"/>
  <c r="V110" i="33" s="1"/>
  <c r="I111" i="33"/>
  <c r="H111" i="33"/>
  <c r="C110" i="33"/>
  <c r="V109" i="33"/>
  <c r="I109" i="33"/>
  <c r="H109" i="33"/>
  <c r="V108" i="33"/>
  <c r="I108" i="33"/>
  <c r="H108" i="33"/>
  <c r="V107" i="33"/>
  <c r="I107" i="33"/>
  <c r="H107" i="33"/>
  <c r="V106" i="33"/>
  <c r="R106" i="33"/>
  <c r="I106" i="33"/>
  <c r="H106" i="33"/>
  <c r="C105" i="33"/>
  <c r="V103" i="33"/>
  <c r="H103" i="33"/>
  <c r="V102" i="33"/>
  <c r="C102" i="33"/>
  <c r="V101" i="33"/>
  <c r="H101" i="33"/>
  <c r="V100" i="33"/>
  <c r="C100" i="33"/>
  <c r="V98" i="33"/>
  <c r="H98" i="33"/>
  <c r="V97" i="33"/>
  <c r="V96" i="33"/>
  <c r="H96" i="33"/>
  <c r="V95" i="33"/>
  <c r="H95" i="33"/>
  <c r="V94" i="33"/>
  <c r="H94" i="33"/>
  <c r="V93" i="33"/>
  <c r="H93" i="33"/>
  <c r="V92" i="33"/>
  <c r="H92" i="33"/>
  <c r="C91" i="33"/>
  <c r="C97" i="33" s="1"/>
  <c r="V89" i="33"/>
  <c r="H89" i="33"/>
  <c r="V88" i="33"/>
  <c r="H88" i="33"/>
  <c r="V87" i="33"/>
  <c r="H87" i="33"/>
  <c r="V86" i="33"/>
  <c r="V82" i="33" s="1"/>
  <c r="H86" i="33"/>
  <c r="V85" i="33"/>
  <c r="H85" i="33"/>
  <c r="V84" i="33"/>
  <c r="H84" i="33"/>
  <c r="V83" i="33"/>
  <c r="H83" i="33"/>
  <c r="C82" i="33"/>
  <c r="V81" i="33"/>
  <c r="H81" i="33"/>
  <c r="V80" i="33"/>
  <c r="H80" i="33"/>
  <c r="V79" i="33"/>
  <c r="H79" i="33"/>
  <c r="C78" i="33"/>
  <c r="V76" i="33"/>
  <c r="H76" i="33"/>
  <c r="V75" i="33"/>
  <c r="H75" i="33"/>
  <c r="V74" i="33"/>
  <c r="C74" i="33"/>
  <c r="V73" i="33"/>
  <c r="H73" i="33"/>
  <c r="V72" i="33"/>
  <c r="H72" i="33"/>
  <c r="V71" i="33"/>
  <c r="V70" i="33"/>
  <c r="H70" i="33"/>
  <c r="V69" i="33"/>
  <c r="H69" i="33"/>
  <c r="V68" i="33"/>
  <c r="H68" i="33"/>
  <c r="V67" i="33"/>
  <c r="V65" i="33" s="1"/>
  <c r="H67" i="33"/>
  <c r="V66" i="33"/>
  <c r="H66" i="33"/>
  <c r="V64" i="33"/>
  <c r="H64" i="33"/>
  <c r="V63" i="33"/>
  <c r="H63" i="33"/>
  <c r="V62" i="33"/>
  <c r="H62" i="33"/>
  <c r="V61" i="33"/>
  <c r="C61" i="33"/>
  <c r="C65" i="33" s="1"/>
  <c r="V60" i="33"/>
  <c r="H60" i="33"/>
  <c r="V59" i="33"/>
  <c r="H59" i="33"/>
  <c r="V58" i="33"/>
  <c r="H58" i="33"/>
  <c r="C57" i="33"/>
  <c r="V55" i="33"/>
  <c r="H55" i="33"/>
  <c r="V54" i="33"/>
  <c r="V53" i="33"/>
  <c r="H53" i="33"/>
  <c r="V52" i="33"/>
  <c r="H52" i="33"/>
  <c r="V51" i="33"/>
  <c r="H51" i="33"/>
  <c r="V50" i="33"/>
  <c r="H50" i="33"/>
  <c r="V49" i="33"/>
  <c r="H49" i="33"/>
  <c r="V48" i="33"/>
  <c r="V47" i="33" s="1"/>
  <c r="H48" i="33"/>
  <c r="C47" i="33"/>
  <c r="C54" i="33" s="1"/>
  <c r="V45" i="33"/>
  <c r="H45" i="33"/>
  <c r="V44" i="33"/>
  <c r="C44" i="33"/>
  <c r="V43" i="33"/>
  <c r="I43" i="33"/>
  <c r="H43" i="33"/>
  <c r="V42" i="33"/>
  <c r="I42" i="33"/>
  <c r="H42" i="33"/>
  <c r="V41" i="33"/>
  <c r="I41" i="33"/>
  <c r="H41" i="33"/>
  <c r="V40" i="33"/>
  <c r="I40" i="33"/>
  <c r="H40" i="33"/>
  <c r="V39" i="33"/>
  <c r="I39" i="33"/>
  <c r="H39" i="33"/>
  <c r="V38" i="33"/>
  <c r="I38" i="33"/>
  <c r="H38" i="33"/>
  <c r="C37" i="33"/>
  <c r="V35" i="33"/>
  <c r="H35" i="33"/>
  <c r="V34" i="33"/>
  <c r="H34" i="33"/>
  <c r="V33" i="33"/>
  <c r="H33" i="33"/>
  <c r="V30" i="33"/>
  <c r="H30" i="33"/>
  <c r="V29" i="33"/>
  <c r="H29" i="33"/>
  <c r="V28" i="33"/>
  <c r="H28" i="33"/>
  <c r="V27" i="33"/>
  <c r="H27" i="33"/>
  <c r="V26" i="33"/>
  <c r="H26" i="33"/>
  <c r="V24" i="33"/>
  <c r="V21" i="33" s="1"/>
  <c r="H24" i="33"/>
  <c r="V23" i="33"/>
  <c r="H23" i="33"/>
  <c r="V22" i="33"/>
  <c r="H22" i="33"/>
  <c r="C21" i="33"/>
  <c r="C25" i="33" s="1"/>
  <c r="V19" i="33"/>
  <c r="O19" i="33"/>
  <c r="N19" i="33"/>
  <c r="M19" i="33"/>
  <c r="L19" i="33"/>
  <c r="K19" i="33"/>
  <c r="G11" i="33"/>
  <c r="G10" i="33"/>
  <c r="C10" i="33"/>
  <c r="G9" i="33"/>
  <c r="G8" i="33"/>
  <c r="C8" i="33"/>
  <c r="G7" i="33"/>
  <c r="G6" i="33"/>
  <c r="L155" i="33" s="1"/>
  <c r="G5" i="33"/>
  <c r="G4" i="33"/>
  <c r="I351" i="32"/>
  <c r="C351" i="32"/>
  <c r="I346" i="32"/>
  <c r="C343" i="32"/>
  <c r="K336" i="32"/>
  <c r="I322" i="32"/>
  <c r="I317" i="32"/>
  <c r="F316" i="32"/>
  <c r="F315" i="32"/>
  <c r="F314" i="32"/>
  <c r="J309" i="32"/>
  <c r="J308" i="32"/>
  <c r="J307" i="32"/>
  <c r="J306" i="32"/>
  <c r="J305" i="32"/>
  <c r="J304" i="32"/>
  <c r="J303" i="32"/>
  <c r="J302" i="32"/>
  <c r="J301" i="32"/>
  <c r="J300" i="32"/>
  <c r="J299" i="32"/>
  <c r="J298" i="32"/>
  <c r="J297" i="32"/>
  <c r="J296" i="32"/>
  <c r="J295" i="32"/>
  <c r="J294" i="32"/>
  <c r="J293" i="32"/>
  <c r="J292" i="32"/>
  <c r="J291" i="32"/>
  <c r="J290" i="32"/>
  <c r="J289" i="32"/>
  <c r="J288" i="32"/>
  <c r="J287" i="32"/>
  <c r="J286" i="32"/>
  <c r="J285" i="32"/>
  <c r="J284" i="32"/>
  <c r="J283" i="32"/>
  <c r="J282" i="32"/>
  <c r="J281" i="32"/>
  <c r="J280" i="32"/>
  <c r="J279" i="32"/>
  <c r="J278" i="32"/>
  <c r="J277" i="32"/>
  <c r="J276" i="32"/>
  <c r="J275" i="32"/>
  <c r="J274" i="32"/>
  <c r="J273" i="32"/>
  <c r="J272" i="32"/>
  <c r="J271" i="32"/>
  <c r="J270" i="32"/>
  <c r="J269" i="32"/>
  <c r="J268" i="32"/>
  <c r="J267" i="32"/>
  <c r="J266" i="32"/>
  <c r="J265" i="32"/>
  <c r="J264" i="32"/>
  <c r="J263" i="32"/>
  <c r="J262" i="32"/>
  <c r="J261" i="32"/>
  <c r="J260" i="32"/>
  <c r="J259" i="32"/>
  <c r="J258" i="32"/>
  <c r="J257" i="32"/>
  <c r="J256" i="32"/>
  <c r="J255" i="32"/>
  <c r="J254" i="32"/>
  <c r="J253" i="32"/>
  <c r="J252" i="32"/>
  <c r="J251" i="32"/>
  <c r="J250" i="32"/>
  <c r="E243" i="32"/>
  <c r="D243" i="32"/>
  <c r="C243" i="32"/>
  <c r="F241" i="32"/>
  <c r="E241" i="32"/>
  <c r="D241" i="32"/>
  <c r="C241" i="32"/>
  <c r="I234" i="32"/>
  <c r="C234" i="32"/>
  <c r="I229" i="32"/>
  <c r="C226" i="32"/>
  <c r="K219" i="32"/>
  <c r="I205" i="32"/>
  <c r="I200" i="32"/>
  <c r="F199" i="32"/>
  <c r="F198" i="32"/>
  <c r="F197" i="32"/>
  <c r="J192" i="32"/>
  <c r="K192" i="32" s="1"/>
  <c r="J191" i="32"/>
  <c r="K191" i="32" s="1"/>
  <c r="K190" i="32"/>
  <c r="J190" i="32"/>
  <c r="J189" i="32"/>
  <c r="K189" i="32" s="1"/>
  <c r="K188" i="32"/>
  <c r="J188" i="32"/>
  <c r="K187" i="32"/>
  <c r="J187" i="32"/>
  <c r="K186" i="32"/>
  <c r="J186" i="32"/>
  <c r="J185" i="32"/>
  <c r="K185" i="32" s="1"/>
  <c r="J184" i="32"/>
  <c r="K184" i="32" s="1"/>
  <c r="J183" i="32"/>
  <c r="K183" i="32" s="1"/>
  <c r="K182" i="32"/>
  <c r="J182" i="32"/>
  <c r="J181" i="32"/>
  <c r="K181" i="32" s="1"/>
  <c r="J180" i="32"/>
  <c r="K180" i="32" s="1"/>
  <c r="K179" i="32"/>
  <c r="J179" i="32"/>
  <c r="K178" i="32"/>
  <c r="J178" i="32"/>
  <c r="J177" i="32"/>
  <c r="K177" i="32" s="1"/>
  <c r="K176" i="32"/>
  <c r="J176" i="32"/>
  <c r="J175" i="32"/>
  <c r="K175" i="32" s="1"/>
  <c r="K174" i="32"/>
  <c r="J174" i="32"/>
  <c r="J173" i="32"/>
  <c r="K173" i="32" s="1"/>
  <c r="J172" i="32"/>
  <c r="K172" i="32" s="1"/>
  <c r="J171" i="32"/>
  <c r="K171" i="32" s="1"/>
  <c r="K170" i="32"/>
  <c r="J170" i="32"/>
  <c r="K169" i="32"/>
  <c r="J169" i="32"/>
  <c r="K168" i="32"/>
  <c r="J168" i="32"/>
  <c r="K167" i="32"/>
  <c r="J167" i="32"/>
  <c r="K166" i="32"/>
  <c r="J166" i="32"/>
  <c r="J165" i="32"/>
  <c r="K165" i="32" s="1"/>
  <c r="K164" i="32"/>
  <c r="J164" i="32"/>
  <c r="J163" i="32"/>
  <c r="K163" i="32" s="1"/>
  <c r="K162" i="32"/>
  <c r="J162" i="32"/>
  <c r="K161" i="32"/>
  <c r="J161" i="32"/>
  <c r="K160" i="32"/>
  <c r="J160" i="32"/>
  <c r="J159" i="32"/>
  <c r="K159" i="32" s="1"/>
  <c r="K158" i="32"/>
  <c r="J158" i="32"/>
  <c r="K157" i="32"/>
  <c r="J157" i="32"/>
  <c r="J156" i="32"/>
  <c r="K156" i="32" s="1"/>
  <c r="K155" i="32"/>
  <c r="J155" i="32"/>
  <c r="K154" i="32"/>
  <c r="J154" i="32"/>
  <c r="J153" i="32"/>
  <c r="K153" i="32" s="1"/>
  <c r="J152" i="32"/>
  <c r="K152" i="32" s="1"/>
  <c r="J151" i="32"/>
  <c r="K151" i="32" s="1"/>
  <c r="K150" i="32"/>
  <c r="J150" i="32"/>
  <c r="K149" i="32"/>
  <c r="J149" i="32"/>
  <c r="J148" i="32"/>
  <c r="K148" i="32" s="1"/>
  <c r="K147" i="32"/>
  <c r="J147" i="32"/>
  <c r="K146" i="32"/>
  <c r="J146" i="32"/>
  <c r="J145" i="32"/>
  <c r="K145" i="32" s="1"/>
  <c r="K144" i="32"/>
  <c r="J144" i="32"/>
  <c r="J143" i="32"/>
  <c r="K143" i="32" s="1"/>
  <c r="K142" i="32"/>
  <c r="J142" i="32"/>
  <c r="J141" i="32"/>
  <c r="K141" i="32" s="1"/>
  <c r="J140" i="32"/>
  <c r="K140" i="32" s="1"/>
  <c r="J139" i="32"/>
  <c r="K139" i="32" s="1"/>
  <c r="K138" i="32"/>
  <c r="J138" i="32"/>
  <c r="K137" i="32"/>
  <c r="J137" i="32"/>
  <c r="K136" i="32"/>
  <c r="J136" i="32"/>
  <c r="K135" i="32"/>
  <c r="J135" i="32"/>
  <c r="K134" i="32"/>
  <c r="J134" i="32"/>
  <c r="J133" i="32"/>
  <c r="K133" i="32" s="1"/>
  <c r="C133" i="32"/>
  <c r="F126" i="32"/>
  <c r="F243" i="32" s="1"/>
  <c r="E126" i="32"/>
  <c r="D126" i="32"/>
  <c r="C126" i="32"/>
  <c r="E124" i="32"/>
  <c r="D124" i="32"/>
  <c r="C124" i="32"/>
  <c r="I117" i="32"/>
  <c r="C117" i="32"/>
  <c r="I112" i="32"/>
  <c r="C109" i="32"/>
  <c r="K102" i="32"/>
  <c r="K95" i="32"/>
  <c r="K94" i="32"/>
  <c r="I88" i="32"/>
  <c r="I83" i="32"/>
  <c r="F82" i="32"/>
  <c r="F81" i="32"/>
  <c r="F80" i="32"/>
  <c r="M76" i="32"/>
  <c r="J75" i="32"/>
  <c r="J74" i="32"/>
  <c r="J73" i="32"/>
  <c r="J72" i="32"/>
  <c r="J71" i="32"/>
  <c r="J70" i="32"/>
  <c r="J69" i="32"/>
  <c r="J68" i="32"/>
  <c r="J67" i="32"/>
  <c r="J66" i="32"/>
  <c r="J65" i="32"/>
  <c r="J64" i="32"/>
  <c r="J63" i="32"/>
  <c r="J62" i="32"/>
  <c r="J61" i="32"/>
  <c r="J60" i="32"/>
  <c r="J59" i="32"/>
  <c r="J58" i="32"/>
  <c r="J57" i="32"/>
  <c r="J56" i="32"/>
  <c r="J55" i="32"/>
  <c r="J54" i="32"/>
  <c r="J53" i="32"/>
  <c r="J52" i="32"/>
  <c r="J51" i="32"/>
  <c r="J50" i="32"/>
  <c r="J49" i="32"/>
  <c r="J48" i="32"/>
  <c r="J47" i="32"/>
  <c r="J46" i="32"/>
  <c r="J45" i="32"/>
  <c r="J44" i="32"/>
  <c r="J43" i="32"/>
  <c r="J42" i="32"/>
  <c r="J41" i="32"/>
  <c r="J40" i="32"/>
  <c r="J39" i="32"/>
  <c r="J38" i="32"/>
  <c r="J37" i="32"/>
  <c r="J36" i="32"/>
  <c r="J35" i="32"/>
  <c r="J34" i="32"/>
  <c r="J33" i="32"/>
  <c r="J32" i="32"/>
  <c r="J31" i="32"/>
  <c r="J30" i="32"/>
  <c r="J29" i="32"/>
  <c r="J28" i="32"/>
  <c r="J27" i="32"/>
  <c r="J26" i="32"/>
  <c r="J25" i="32"/>
  <c r="J24" i="32"/>
  <c r="J23" i="32"/>
  <c r="J22" i="32"/>
  <c r="J21" i="32"/>
  <c r="J20" i="32"/>
  <c r="J19" i="32"/>
  <c r="J18" i="32"/>
  <c r="C18" i="32"/>
  <c r="J17" i="32"/>
  <c r="C17" i="32"/>
  <c r="J16" i="32"/>
  <c r="C16" i="32"/>
  <c r="F11" i="32"/>
  <c r="F128" i="32" s="1"/>
  <c r="F245" i="32" s="1"/>
  <c r="F10" i="32"/>
  <c r="F127" i="32" s="1"/>
  <c r="F244" i="32" s="1"/>
  <c r="F9" i="32"/>
  <c r="E9" i="32"/>
  <c r="D9" i="32"/>
  <c r="C9" i="32"/>
  <c r="F8" i="32"/>
  <c r="F125" i="32" s="1"/>
  <c r="F242" i="32" s="1"/>
  <c r="F7" i="32"/>
  <c r="F124" i="32" s="1"/>
  <c r="E7" i="32"/>
  <c r="D7" i="32"/>
  <c r="C7" i="32"/>
  <c r="F6" i="32"/>
  <c r="F123" i="32" s="1"/>
  <c r="F240" i="32" s="1"/>
  <c r="F5" i="32"/>
  <c r="F122" i="32" s="1"/>
  <c r="F239" i="32" s="1"/>
  <c r="F4" i="32"/>
  <c r="I109" i="32" s="1"/>
  <c r="F3" i="32"/>
  <c r="F120" i="32" s="1"/>
  <c r="F237" i="32" s="1"/>
  <c r="M2" i="32"/>
  <c r="H163" i="31"/>
  <c r="C155" i="31"/>
  <c r="O148" i="31"/>
  <c r="V144" i="31"/>
  <c r="O144" i="31"/>
  <c r="N144" i="31"/>
  <c r="M144" i="31"/>
  <c r="L144" i="31"/>
  <c r="J144" i="31"/>
  <c r="I144" i="31"/>
  <c r="H144" i="31"/>
  <c r="K144" i="31" s="1"/>
  <c r="E144" i="31"/>
  <c r="V143" i="31"/>
  <c r="N143" i="31"/>
  <c r="J143" i="31"/>
  <c r="I143" i="31"/>
  <c r="H143" i="31"/>
  <c r="K143" i="31" s="1"/>
  <c r="E143" i="31"/>
  <c r="V141" i="31"/>
  <c r="I141" i="31"/>
  <c r="H141" i="31"/>
  <c r="V140" i="31"/>
  <c r="I140" i="31"/>
  <c r="H140" i="31"/>
  <c r="V139" i="31"/>
  <c r="I139" i="31"/>
  <c r="H139" i="31"/>
  <c r="V138" i="31"/>
  <c r="I138" i="31"/>
  <c r="H138" i="31"/>
  <c r="V137" i="31"/>
  <c r="I137" i="31"/>
  <c r="H137" i="31"/>
  <c r="V136" i="31"/>
  <c r="I136" i="31"/>
  <c r="H136" i="31"/>
  <c r="V135" i="31"/>
  <c r="I135" i="31"/>
  <c r="H135" i="31"/>
  <c r="V133" i="31"/>
  <c r="I133" i="31"/>
  <c r="H133" i="31"/>
  <c r="V132" i="31"/>
  <c r="I132" i="31"/>
  <c r="H132" i="31"/>
  <c r="V131" i="31"/>
  <c r="I131" i="31"/>
  <c r="H131" i="31"/>
  <c r="V130" i="31"/>
  <c r="I130" i="31"/>
  <c r="H130" i="31"/>
  <c r="V129" i="31"/>
  <c r="I129" i="31"/>
  <c r="H129" i="31"/>
  <c r="V128" i="31"/>
  <c r="I128" i="31"/>
  <c r="H128" i="31"/>
  <c r="V127" i="31"/>
  <c r="I127" i="31"/>
  <c r="H127" i="31"/>
  <c r="V126" i="31"/>
  <c r="I126" i="31"/>
  <c r="H126" i="31"/>
  <c r="V124" i="31"/>
  <c r="I124" i="31"/>
  <c r="H124" i="31"/>
  <c r="V123" i="31"/>
  <c r="V122" i="31" s="1"/>
  <c r="I123" i="31"/>
  <c r="H123" i="31"/>
  <c r="V121" i="31"/>
  <c r="I121" i="31"/>
  <c r="H121" i="31"/>
  <c r="V120" i="31"/>
  <c r="I120" i="31"/>
  <c r="H120" i="31"/>
  <c r="V119" i="31"/>
  <c r="I119" i="31"/>
  <c r="H119" i="31"/>
  <c r="V118" i="31"/>
  <c r="I118" i="31"/>
  <c r="H118" i="31"/>
  <c r="C117" i="31"/>
  <c r="C122" i="31" s="1"/>
  <c r="V115" i="31"/>
  <c r="I115" i="31"/>
  <c r="H115" i="31"/>
  <c r="R114" i="31"/>
  <c r="I114" i="31"/>
  <c r="H114" i="31"/>
  <c r="C113" i="31"/>
  <c r="V112" i="31"/>
  <c r="I112" i="31"/>
  <c r="H112" i="31"/>
  <c r="R111" i="31"/>
  <c r="V111" i="31" s="1"/>
  <c r="I111" i="31"/>
  <c r="H111" i="31"/>
  <c r="C110" i="31"/>
  <c r="V109" i="31"/>
  <c r="I109" i="31"/>
  <c r="H109" i="31"/>
  <c r="V108" i="31"/>
  <c r="I108" i="31"/>
  <c r="H108" i="31"/>
  <c r="V107" i="31"/>
  <c r="I107" i="31"/>
  <c r="H107" i="31"/>
  <c r="V106" i="31"/>
  <c r="R106" i="31"/>
  <c r="I106" i="31"/>
  <c r="H106" i="31"/>
  <c r="V105" i="31"/>
  <c r="C105" i="31"/>
  <c r="V103" i="31"/>
  <c r="H103" i="31"/>
  <c r="V102" i="31"/>
  <c r="C102" i="31"/>
  <c r="V101" i="31"/>
  <c r="V100" i="31" s="1"/>
  <c r="H101" i="31"/>
  <c r="C100" i="31"/>
  <c r="V98" i="31"/>
  <c r="V97" i="31" s="1"/>
  <c r="H98" i="31"/>
  <c r="C97" i="31"/>
  <c r="V96" i="31"/>
  <c r="H96" i="31"/>
  <c r="V95" i="31"/>
  <c r="H95" i="31"/>
  <c r="V94" i="31"/>
  <c r="H94" i="31"/>
  <c r="V93" i="31"/>
  <c r="V91" i="31" s="1"/>
  <c r="H93" i="31"/>
  <c r="V92" i="31"/>
  <c r="H92" i="31"/>
  <c r="C91" i="31"/>
  <c r="V89" i="31"/>
  <c r="H89" i="31"/>
  <c r="V88" i="31"/>
  <c r="H88" i="31"/>
  <c r="V87" i="31"/>
  <c r="H87" i="31"/>
  <c r="V86" i="31"/>
  <c r="H86" i="31"/>
  <c r="V85" i="31"/>
  <c r="H85" i="31"/>
  <c r="V84" i="31"/>
  <c r="H84" i="31"/>
  <c r="V83" i="31"/>
  <c r="H83" i="31"/>
  <c r="V81" i="31"/>
  <c r="H81" i="31"/>
  <c r="V80" i="31"/>
  <c r="H80" i="31"/>
  <c r="V79" i="31"/>
  <c r="H79" i="31"/>
  <c r="V78" i="31"/>
  <c r="C78" i="31"/>
  <c r="C82" i="31" s="1"/>
  <c r="V76" i="31"/>
  <c r="V74" i="31" s="1"/>
  <c r="H76" i="31"/>
  <c r="V75" i="31"/>
  <c r="H75" i="31"/>
  <c r="V73" i="31"/>
  <c r="H73" i="31"/>
  <c r="V72" i="31"/>
  <c r="H72" i="31"/>
  <c r="V71" i="31"/>
  <c r="V70" i="31"/>
  <c r="V65" i="31" s="1"/>
  <c r="H70" i="31"/>
  <c r="V69" i="31"/>
  <c r="H69" i="31"/>
  <c r="V68" i="31"/>
  <c r="H68" i="31"/>
  <c r="V67" i="31"/>
  <c r="H67" i="31"/>
  <c r="V66" i="31"/>
  <c r="H66" i="31"/>
  <c r="C65" i="31"/>
  <c r="V64" i="31"/>
  <c r="H64" i="31"/>
  <c r="V63" i="31"/>
  <c r="V61" i="31" s="1"/>
  <c r="H63" i="31"/>
  <c r="V62" i="31"/>
  <c r="H62" i="31"/>
  <c r="C61" i="31"/>
  <c r="V60" i="31"/>
  <c r="H60" i="31"/>
  <c r="V59" i="31"/>
  <c r="H59" i="31"/>
  <c r="V58" i="31"/>
  <c r="H58" i="31"/>
  <c r="C57" i="31"/>
  <c r="V55" i="31"/>
  <c r="H55" i="31"/>
  <c r="V54" i="31"/>
  <c r="C54" i="31"/>
  <c r="V53" i="31"/>
  <c r="H53" i="31"/>
  <c r="V52" i="31"/>
  <c r="H52" i="31"/>
  <c r="V51" i="31"/>
  <c r="H51" i="31"/>
  <c r="V50" i="31"/>
  <c r="H50" i="31"/>
  <c r="V49" i="31"/>
  <c r="H49" i="31"/>
  <c r="V48" i="31"/>
  <c r="H48" i="31"/>
  <c r="C47" i="31"/>
  <c r="V45" i="31"/>
  <c r="H45" i="31"/>
  <c r="V44" i="31"/>
  <c r="V43" i="31"/>
  <c r="I43" i="31"/>
  <c r="H43" i="31"/>
  <c r="V42" i="31"/>
  <c r="I42" i="31"/>
  <c r="H42" i="31"/>
  <c r="V41" i="31"/>
  <c r="I41" i="31"/>
  <c r="H41" i="31"/>
  <c r="V40" i="31"/>
  <c r="I40" i="31"/>
  <c r="H40" i="31"/>
  <c r="V39" i="31"/>
  <c r="V37" i="31" s="1"/>
  <c r="I39" i="31"/>
  <c r="H39" i="31"/>
  <c r="V38" i="31"/>
  <c r="I38" i="31"/>
  <c r="H38" i="31"/>
  <c r="C37" i="31"/>
  <c r="C44" i="31" s="1"/>
  <c r="V35" i="31"/>
  <c r="H35" i="31"/>
  <c r="V34" i="31"/>
  <c r="H34" i="31"/>
  <c r="V33" i="31"/>
  <c r="H33" i="31"/>
  <c r="V30" i="31"/>
  <c r="H30" i="31"/>
  <c r="V29" i="31"/>
  <c r="H29" i="31"/>
  <c r="V28" i="31"/>
  <c r="V25" i="31" s="1"/>
  <c r="H28" i="31"/>
  <c r="V27" i="31"/>
  <c r="H27" i="31"/>
  <c r="V26" i="31"/>
  <c r="H26" i="31"/>
  <c r="C25" i="31"/>
  <c r="C31" i="31" s="1"/>
  <c r="V24" i="31"/>
  <c r="H24" i="31"/>
  <c r="V23" i="31"/>
  <c r="H23" i="31"/>
  <c r="V22" i="31"/>
  <c r="H22" i="31"/>
  <c r="V21" i="31"/>
  <c r="C21" i="31"/>
  <c r="V19" i="31"/>
  <c r="O19" i="31"/>
  <c r="N19" i="31"/>
  <c r="M19" i="31"/>
  <c r="L19" i="31"/>
  <c r="K19" i="31"/>
  <c r="G11" i="31"/>
  <c r="G10" i="31"/>
  <c r="C10" i="31"/>
  <c r="G9" i="31"/>
  <c r="G8" i="31"/>
  <c r="C8" i="31"/>
  <c r="G7" i="31"/>
  <c r="G6" i="31"/>
  <c r="L155" i="31" s="1"/>
  <c r="G5" i="31"/>
  <c r="G4" i="31"/>
  <c r="I351" i="30"/>
  <c r="C351" i="30"/>
  <c r="I346" i="30"/>
  <c r="C343" i="30"/>
  <c r="K336" i="30"/>
  <c r="K328" i="30"/>
  <c r="K329" i="30" s="1"/>
  <c r="I322" i="30"/>
  <c r="I317" i="30"/>
  <c r="F316" i="30"/>
  <c r="F315" i="30"/>
  <c r="F314" i="30"/>
  <c r="J309" i="30"/>
  <c r="J308" i="30"/>
  <c r="J307" i="30"/>
  <c r="J306" i="30"/>
  <c r="J305" i="30"/>
  <c r="J304" i="30"/>
  <c r="J303" i="30"/>
  <c r="J302" i="30"/>
  <c r="J301" i="30"/>
  <c r="J300" i="30"/>
  <c r="J299" i="30"/>
  <c r="J298" i="30"/>
  <c r="J297" i="30"/>
  <c r="J296" i="30"/>
  <c r="J295" i="30"/>
  <c r="J294" i="30"/>
  <c r="J293" i="30"/>
  <c r="J292" i="30"/>
  <c r="J291" i="30"/>
  <c r="J290" i="30"/>
  <c r="J289" i="30"/>
  <c r="J288" i="30"/>
  <c r="J287" i="30"/>
  <c r="J286" i="30"/>
  <c r="J285" i="30"/>
  <c r="J284" i="30"/>
  <c r="J283" i="30"/>
  <c r="J282" i="30"/>
  <c r="J281" i="30"/>
  <c r="J280" i="30"/>
  <c r="J279" i="30"/>
  <c r="J278" i="30"/>
  <c r="J277" i="30"/>
  <c r="J276" i="30"/>
  <c r="J275" i="30"/>
  <c r="J274" i="30"/>
  <c r="J273" i="30"/>
  <c r="J272" i="30"/>
  <c r="J271" i="30"/>
  <c r="J270" i="30"/>
  <c r="J269" i="30"/>
  <c r="J268" i="30"/>
  <c r="J267" i="30"/>
  <c r="J266" i="30"/>
  <c r="J265" i="30"/>
  <c r="J264" i="30"/>
  <c r="J263" i="30"/>
  <c r="J262" i="30"/>
  <c r="J261" i="30"/>
  <c r="J260" i="30"/>
  <c r="J259" i="30"/>
  <c r="J258" i="30"/>
  <c r="J257" i="30"/>
  <c r="J256" i="30"/>
  <c r="J255" i="30"/>
  <c r="J254" i="30"/>
  <c r="J253" i="30"/>
  <c r="J252" i="30"/>
  <c r="J251" i="30"/>
  <c r="J250" i="30"/>
  <c r="E243" i="30"/>
  <c r="D243" i="30"/>
  <c r="C243" i="30"/>
  <c r="E241" i="30"/>
  <c r="D241" i="30"/>
  <c r="C241" i="30"/>
  <c r="I234" i="30"/>
  <c r="C234" i="30"/>
  <c r="I229" i="30"/>
  <c r="I226" i="30"/>
  <c r="C226" i="30"/>
  <c r="K219" i="30"/>
  <c r="K212" i="30"/>
  <c r="I205" i="30"/>
  <c r="I200" i="30"/>
  <c r="F199" i="30"/>
  <c r="F198" i="30"/>
  <c r="F197" i="30"/>
  <c r="J192" i="30"/>
  <c r="K192" i="30" s="1"/>
  <c r="K191" i="30"/>
  <c r="J191" i="30"/>
  <c r="K190" i="30"/>
  <c r="J190" i="30"/>
  <c r="K189" i="30"/>
  <c r="J189" i="30"/>
  <c r="J188" i="30"/>
  <c r="K188" i="30" s="1"/>
  <c r="K187" i="30"/>
  <c r="J187" i="30"/>
  <c r="K186" i="30"/>
  <c r="J186" i="30"/>
  <c r="K185" i="30"/>
  <c r="J185" i="30"/>
  <c r="J184" i="30"/>
  <c r="K184" i="30" s="1"/>
  <c r="K183" i="30"/>
  <c r="J183" i="30"/>
  <c r="K182" i="30"/>
  <c r="J182" i="30"/>
  <c r="K181" i="30"/>
  <c r="J181" i="30"/>
  <c r="J180" i="30"/>
  <c r="K180" i="30" s="1"/>
  <c r="K179" i="30"/>
  <c r="J179" i="30"/>
  <c r="K178" i="30"/>
  <c r="J178" i="30"/>
  <c r="K177" i="30"/>
  <c r="J177" i="30"/>
  <c r="J176" i="30"/>
  <c r="K176" i="30" s="1"/>
  <c r="K175" i="30"/>
  <c r="J175" i="30"/>
  <c r="K174" i="30"/>
  <c r="J174" i="30"/>
  <c r="K173" i="30"/>
  <c r="J173" i="30"/>
  <c r="J172" i="30"/>
  <c r="K172" i="30" s="1"/>
  <c r="K171" i="30"/>
  <c r="J171" i="30"/>
  <c r="K170" i="30"/>
  <c r="J170" i="30"/>
  <c r="J169" i="30"/>
  <c r="K169" i="30" s="1"/>
  <c r="J168" i="30"/>
  <c r="K168" i="30" s="1"/>
  <c r="K167" i="30"/>
  <c r="J167" i="30"/>
  <c r="K166" i="30"/>
  <c r="J166" i="30"/>
  <c r="K165" i="30"/>
  <c r="J165" i="30"/>
  <c r="J164" i="30"/>
  <c r="K164" i="30" s="1"/>
  <c r="K163" i="30"/>
  <c r="J163" i="30"/>
  <c r="K162" i="30"/>
  <c r="J162" i="30"/>
  <c r="J161" i="30"/>
  <c r="K161" i="30" s="1"/>
  <c r="J160" i="30"/>
  <c r="K160" i="30" s="1"/>
  <c r="K159" i="30"/>
  <c r="J159" i="30"/>
  <c r="K158" i="30"/>
  <c r="J158" i="30"/>
  <c r="K157" i="30"/>
  <c r="J157" i="30"/>
  <c r="J156" i="30"/>
  <c r="K156" i="30" s="1"/>
  <c r="K155" i="30"/>
  <c r="J155" i="30"/>
  <c r="K154" i="30"/>
  <c r="J154" i="30"/>
  <c r="K153" i="30"/>
  <c r="J153" i="30"/>
  <c r="J152" i="30"/>
  <c r="K152" i="30" s="1"/>
  <c r="K151" i="30"/>
  <c r="J151" i="30"/>
  <c r="K150" i="30"/>
  <c r="J150" i="30"/>
  <c r="K149" i="30"/>
  <c r="J149" i="30"/>
  <c r="J148" i="30"/>
  <c r="K148" i="30" s="1"/>
  <c r="K147" i="30"/>
  <c r="J147" i="30"/>
  <c r="K146" i="30"/>
  <c r="J146" i="30"/>
  <c r="K145" i="30"/>
  <c r="J145" i="30"/>
  <c r="J144" i="30"/>
  <c r="K144" i="30" s="1"/>
  <c r="K143" i="30"/>
  <c r="J143" i="30"/>
  <c r="K142" i="30"/>
  <c r="J142" i="30"/>
  <c r="K141" i="30"/>
  <c r="J141" i="30"/>
  <c r="J140" i="30"/>
  <c r="K140" i="30" s="1"/>
  <c r="K139" i="30"/>
  <c r="J139" i="30"/>
  <c r="K138" i="30"/>
  <c r="J138" i="30"/>
  <c r="J137" i="30"/>
  <c r="K137" i="30" s="1"/>
  <c r="J136" i="30"/>
  <c r="K136" i="30" s="1"/>
  <c r="K135" i="30"/>
  <c r="J135" i="30"/>
  <c r="K134" i="30"/>
  <c r="J134" i="30"/>
  <c r="K133" i="30"/>
  <c r="J133" i="30"/>
  <c r="C133" i="30"/>
  <c r="F126" i="30"/>
  <c r="F243" i="30" s="1"/>
  <c r="E126" i="30"/>
  <c r="D126" i="30"/>
  <c r="C126" i="30"/>
  <c r="F124" i="30"/>
  <c r="F241" i="30" s="1"/>
  <c r="E124" i="30"/>
  <c r="D124" i="30"/>
  <c r="C124" i="30"/>
  <c r="I117" i="30"/>
  <c r="C117" i="30"/>
  <c r="I112" i="30"/>
  <c r="C109" i="30"/>
  <c r="K102" i="30"/>
  <c r="K95" i="30"/>
  <c r="K94" i="30"/>
  <c r="K211" i="30" s="1"/>
  <c r="I88" i="30"/>
  <c r="I83" i="30"/>
  <c r="F82" i="30"/>
  <c r="F81" i="30"/>
  <c r="F80" i="30"/>
  <c r="M76" i="30"/>
  <c r="J75" i="30"/>
  <c r="J74" i="30"/>
  <c r="J73" i="30"/>
  <c r="J72" i="30"/>
  <c r="J71" i="30"/>
  <c r="J70" i="30"/>
  <c r="J69" i="30"/>
  <c r="J68" i="30"/>
  <c r="J67" i="30"/>
  <c r="J66" i="30"/>
  <c r="J65" i="30"/>
  <c r="J64" i="30"/>
  <c r="J63" i="30"/>
  <c r="J62" i="30"/>
  <c r="J61" i="30"/>
  <c r="J60" i="30"/>
  <c r="J59" i="30"/>
  <c r="J58" i="30"/>
  <c r="J57" i="30"/>
  <c r="J56" i="30"/>
  <c r="J55" i="30"/>
  <c r="J54" i="30"/>
  <c r="J53" i="30"/>
  <c r="J52" i="30"/>
  <c r="J51" i="30"/>
  <c r="J50" i="30"/>
  <c r="J49" i="30"/>
  <c r="J48" i="30"/>
  <c r="J47" i="30"/>
  <c r="J46" i="30"/>
  <c r="J45" i="30"/>
  <c r="J44" i="30"/>
  <c r="J43" i="30"/>
  <c r="J42" i="30"/>
  <c r="J41" i="30"/>
  <c r="J40" i="30"/>
  <c r="J39" i="30"/>
  <c r="J38" i="30"/>
  <c r="J37" i="30"/>
  <c r="J36" i="30"/>
  <c r="J35" i="30"/>
  <c r="J34" i="30"/>
  <c r="J33" i="30"/>
  <c r="J32" i="30"/>
  <c r="J31" i="30"/>
  <c r="J30" i="30"/>
  <c r="J29" i="30"/>
  <c r="J28" i="30"/>
  <c r="J27" i="30"/>
  <c r="J26" i="30"/>
  <c r="J25" i="30"/>
  <c r="J24" i="30"/>
  <c r="J23" i="30"/>
  <c r="J22" i="30"/>
  <c r="J21" i="30"/>
  <c r="J20" i="30"/>
  <c r="J19" i="30"/>
  <c r="J18" i="30"/>
  <c r="C18" i="30"/>
  <c r="J17" i="30"/>
  <c r="C17" i="30"/>
  <c r="J16" i="30"/>
  <c r="C16" i="30"/>
  <c r="F11" i="30"/>
  <c r="F128" i="30" s="1"/>
  <c r="F245" i="30" s="1"/>
  <c r="F10" i="30"/>
  <c r="F127" i="30" s="1"/>
  <c r="F244" i="30" s="1"/>
  <c r="F9" i="30"/>
  <c r="E9" i="30"/>
  <c r="D9" i="30"/>
  <c r="C9" i="30"/>
  <c r="F8" i="30"/>
  <c r="F125" i="30" s="1"/>
  <c r="F242" i="30" s="1"/>
  <c r="F7" i="30"/>
  <c r="E7" i="30"/>
  <c r="D7" i="30"/>
  <c r="C7" i="30"/>
  <c r="F6" i="30"/>
  <c r="F123" i="30" s="1"/>
  <c r="F240" i="30" s="1"/>
  <c r="F5" i="30"/>
  <c r="F122" i="30" s="1"/>
  <c r="F239" i="30" s="1"/>
  <c r="F4" i="30"/>
  <c r="F121" i="30" s="1"/>
  <c r="F238" i="30" s="1"/>
  <c r="F3" i="30"/>
  <c r="F120" i="30" s="1"/>
  <c r="F237" i="30" s="1"/>
  <c r="M2" i="30"/>
  <c r="H163" i="29"/>
  <c r="C155" i="29"/>
  <c r="O148" i="29"/>
  <c r="V144" i="29"/>
  <c r="O144" i="29"/>
  <c r="N144" i="29"/>
  <c r="M144" i="29"/>
  <c r="L144" i="29"/>
  <c r="K144" i="29"/>
  <c r="J144" i="29"/>
  <c r="I144" i="29"/>
  <c r="H144" i="29"/>
  <c r="E144" i="29"/>
  <c r="V143" i="29"/>
  <c r="O143" i="29"/>
  <c r="J143" i="29"/>
  <c r="I143" i="29"/>
  <c r="H143" i="29"/>
  <c r="E143" i="29"/>
  <c r="V141" i="29"/>
  <c r="I141" i="29"/>
  <c r="H141" i="29"/>
  <c r="V140" i="29"/>
  <c r="I140" i="29"/>
  <c r="H140" i="29"/>
  <c r="V139" i="29"/>
  <c r="I139" i="29"/>
  <c r="H139" i="29"/>
  <c r="V138" i="29"/>
  <c r="I138" i="29"/>
  <c r="H138" i="29"/>
  <c r="V137" i="29"/>
  <c r="I137" i="29"/>
  <c r="H137" i="29"/>
  <c r="V136" i="29"/>
  <c r="I136" i="29"/>
  <c r="H136" i="29"/>
  <c r="V135" i="29"/>
  <c r="I135" i="29"/>
  <c r="H135" i="29"/>
  <c r="V133" i="29"/>
  <c r="I133" i="29"/>
  <c r="H133" i="29"/>
  <c r="V132" i="29"/>
  <c r="I132" i="29"/>
  <c r="H132" i="29"/>
  <c r="V131" i="29"/>
  <c r="I131" i="29"/>
  <c r="H131" i="29"/>
  <c r="V130" i="29"/>
  <c r="I130" i="29"/>
  <c r="H130" i="29"/>
  <c r="V129" i="29"/>
  <c r="I129" i="29"/>
  <c r="H129" i="29"/>
  <c r="V128" i="29"/>
  <c r="I128" i="29"/>
  <c r="H128" i="29"/>
  <c r="V127" i="29"/>
  <c r="I127" i="29"/>
  <c r="H127" i="29"/>
  <c r="V126" i="29"/>
  <c r="I126" i="29"/>
  <c r="H126" i="29"/>
  <c r="V124" i="29"/>
  <c r="V122" i="29" s="1"/>
  <c r="I124" i="29"/>
  <c r="H124" i="29"/>
  <c r="V123" i="29"/>
  <c r="I123" i="29"/>
  <c r="H123" i="29"/>
  <c r="V121" i="29"/>
  <c r="I121" i="29"/>
  <c r="H121" i="29"/>
  <c r="V120" i="29"/>
  <c r="I120" i="29"/>
  <c r="H120" i="29"/>
  <c r="V119" i="29"/>
  <c r="I119" i="29"/>
  <c r="H119" i="29"/>
  <c r="V118" i="29"/>
  <c r="V117" i="29" s="1"/>
  <c r="I118" i="29"/>
  <c r="H118" i="29"/>
  <c r="C117" i="29"/>
  <c r="C122" i="29" s="1"/>
  <c r="V115" i="29"/>
  <c r="V113" i="29" s="1"/>
  <c r="I115" i="29"/>
  <c r="H115" i="29"/>
  <c r="R114" i="29"/>
  <c r="V114" i="29" s="1"/>
  <c r="I114" i="29"/>
  <c r="H114" i="29"/>
  <c r="C113" i="29"/>
  <c r="V112" i="29"/>
  <c r="V110" i="29" s="1"/>
  <c r="I112" i="29"/>
  <c r="H112" i="29"/>
  <c r="V111" i="29"/>
  <c r="R111" i="29"/>
  <c r="I111" i="29"/>
  <c r="H111" i="29"/>
  <c r="V109" i="29"/>
  <c r="I109" i="29"/>
  <c r="H109" i="29"/>
  <c r="V108" i="29"/>
  <c r="I108" i="29"/>
  <c r="H108" i="29"/>
  <c r="V107" i="29"/>
  <c r="I107" i="29"/>
  <c r="H107" i="29"/>
  <c r="V106" i="29"/>
  <c r="V105" i="29" s="1"/>
  <c r="R106" i="29"/>
  <c r="I106" i="29"/>
  <c r="H106" i="29"/>
  <c r="C105" i="29"/>
  <c r="C110" i="29" s="1"/>
  <c r="V103" i="29"/>
  <c r="H103" i="29"/>
  <c r="V102" i="29"/>
  <c r="C102" i="29"/>
  <c r="V101" i="29"/>
  <c r="H101" i="29"/>
  <c r="V100" i="29"/>
  <c r="C100" i="29"/>
  <c r="V98" i="29"/>
  <c r="H98" i="29"/>
  <c r="V97" i="29"/>
  <c r="V96" i="29"/>
  <c r="H96" i="29"/>
  <c r="V95" i="29"/>
  <c r="H95" i="29"/>
  <c r="V94" i="29"/>
  <c r="H94" i="29"/>
  <c r="V93" i="29"/>
  <c r="H93" i="29"/>
  <c r="V92" i="29"/>
  <c r="H92" i="29"/>
  <c r="C91" i="29"/>
  <c r="C97" i="29" s="1"/>
  <c r="V89" i="29"/>
  <c r="H89" i="29"/>
  <c r="V88" i="29"/>
  <c r="H88" i="29"/>
  <c r="V87" i="29"/>
  <c r="H87" i="29"/>
  <c r="V86" i="29"/>
  <c r="H86" i="29"/>
  <c r="V85" i="29"/>
  <c r="H85" i="29"/>
  <c r="V84" i="29"/>
  <c r="H84" i="29"/>
  <c r="V83" i="29"/>
  <c r="H83" i="29"/>
  <c r="V82" i="29"/>
  <c r="V81" i="29"/>
  <c r="H81" i="29"/>
  <c r="V80" i="29"/>
  <c r="V78" i="29" s="1"/>
  <c r="H80" i="29"/>
  <c r="V79" i="29"/>
  <c r="H79" i="29"/>
  <c r="C78" i="29"/>
  <c r="C82" i="29" s="1"/>
  <c r="V76" i="29"/>
  <c r="H76" i="29"/>
  <c r="V75" i="29"/>
  <c r="V74" i="29" s="1"/>
  <c r="H75" i="29"/>
  <c r="V73" i="29"/>
  <c r="H73" i="29"/>
  <c r="V72" i="29"/>
  <c r="H72" i="29"/>
  <c r="V71" i="29"/>
  <c r="V70" i="29"/>
  <c r="H70" i="29"/>
  <c r="V69" i="29"/>
  <c r="H69" i="29"/>
  <c r="V68" i="29"/>
  <c r="H68" i="29"/>
  <c r="V67" i="29"/>
  <c r="H67" i="29"/>
  <c r="V66" i="29"/>
  <c r="H66" i="29"/>
  <c r="V65" i="29"/>
  <c r="V64" i="29"/>
  <c r="H64" i="29"/>
  <c r="V63" i="29"/>
  <c r="H63" i="29"/>
  <c r="V62" i="29"/>
  <c r="H62" i="29"/>
  <c r="V60" i="29"/>
  <c r="H60" i="29"/>
  <c r="V59" i="29"/>
  <c r="H59" i="29"/>
  <c r="V58" i="29"/>
  <c r="H58" i="29"/>
  <c r="V57" i="29"/>
  <c r="C57" i="29"/>
  <c r="V55" i="29"/>
  <c r="V54" i="29" s="1"/>
  <c r="H55" i="29"/>
  <c r="V53" i="29"/>
  <c r="H53" i="29"/>
  <c r="V52" i="29"/>
  <c r="H52" i="29"/>
  <c r="V51" i="29"/>
  <c r="H51" i="29"/>
  <c r="V50" i="29"/>
  <c r="H50" i="29"/>
  <c r="V49" i="29"/>
  <c r="H49" i="29"/>
  <c r="V48" i="29"/>
  <c r="H48" i="29"/>
  <c r="C47" i="29"/>
  <c r="C54" i="29" s="1"/>
  <c r="V45" i="29"/>
  <c r="V44" i="29" s="1"/>
  <c r="H45" i="29"/>
  <c r="C44" i="29"/>
  <c r="V43" i="29"/>
  <c r="V37" i="29" s="1"/>
  <c r="I43" i="29"/>
  <c r="H43" i="29"/>
  <c r="V42" i="29"/>
  <c r="I42" i="29"/>
  <c r="H42" i="29"/>
  <c r="V41" i="29"/>
  <c r="I41" i="29"/>
  <c r="H41" i="29"/>
  <c r="V40" i="29"/>
  <c r="I40" i="29"/>
  <c r="H40" i="29"/>
  <c r="V39" i="29"/>
  <c r="I39" i="29"/>
  <c r="H39" i="29"/>
  <c r="V38" i="29"/>
  <c r="I38" i="29"/>
  <c r="H38" i="29"/>
  <c r="C37" i="29"/>
  <c r="V35" i="29"/>
  <c r="H35" i="29"/>
  <c r="V34" i="29"/>
  <c r="H34" i="29"/>
  <c r="V33" i="29"/>
  <c r="H33" i="29"/>
  <c r="C31" i="29"/>
  <c r="V30" i="29"/>
  <c r="H30" i="29"/>
  <c r="V29" i="29"/>
  <c r="H29" i="29"/>
  <c r="V28" i="29"/>
  <c r="H28" i="29"/>
  <c r="V27" i="29"/>
  <c r="H27" i="29"/>
  <c r="V26" i="29"/>
  <c r="H26" i="29"/>
  <c r="V24" i="29"/>
  <c r="H24" i="29"/>
  <c r="V23" i="29"/>
  <c r="H23" i="29"/>
  <c r="V22" i="29"/>
  <c r="H22" i="29"/>
  <c r="C21" i="29"/>
  <c r="C25" i="29" s="1"/>
  <c r="V19" i="29"/>
  <c r="O19" i="29"/>
  <c r="N19" i="29"/>
  <c r="M19" i="29"/>
  <c r="L19" i="29"/>
  <c r="K19" i="29"/>
  <c r="G11" i="29"/>
  <c r="G10" i="29"/>
  <c r="C10" i="29"/>
  <c r="G9" i="29"/>
  <c r="G8" i="29"/>
  <c r="C8" i="29"/>
  <c r="G7" i="29"/>
  <c r="G6" i="29"/>
  <c r="L155" i="29" s="1"/>
  <c r="G5" i="29"/>
  <c r="G4" i="29"/>
  <c r="I351" i="28"/>
  <c r="C351" i="28"/>
  <c r="I346" i="28"/>
  <c r="C343" i="28"/>
  <c r="K336" i="28"/>
  <c r="I322" i="28"/>
  <c r="I317" i="28"/>
  <c r="F316" i="28"/>
  <c r="F315" i="28"/>
  <c r="F314" i="28"/>
  <c r="J309" i="28"/>
  <c r="J308" i="28"/>
  <c r="J307" i="28"/>
  <c r="J306" i="28"/>
  <c r="J305" i="28"/>
  <c r="J304" i="28"/>
  <c r="J303" i="28"/>
  <c r="J302" i="28"/>
  <c r="J301" i="28"/>
  <c r="J300" i="28"/>
  <c r="J299" i="28"/>
  <c r="J298" i="28"/>
  <c r="J297" i="28"/>
  <c r="J296" i="28"/>
  <c r="J295" i="28"/>
  <c r="J294" i="28"/>
  <c r="J293" i="28"/>
  <c r="J292" i="28"/>
  <c r="J291" i="28"/>
  <c r="J290" i="28"/>
  <c r="J289" i="28"/>
  <c r="J288" i="28"/>
  <c r="J287" i="28"/>
  <c r="J286" i="28"/>
  <c r="J285" i="28"/>
  <c r="J284" i="28"/>
  <c r="J283" i="28"/>
  <c r="J282" i="28"/>
  <c r="J281" i="28"/>
  <c r="J280" i="28"/>
  <c r="J279" i="28"/>
  <c r="J278" i="28"/>
  <c r="J277" i="28"/>
  <c r="J276" i="28"/>
  <c r="J275" i="28"/>
  <c r="J274" i="28"/>
  <c r="J273" i="28"/>
  <c r="J272" i="28"/>
  <c r="J271" i="28"/>
  <c r="J270" i="28"/>
  <c r="J269" i="28"/>
  <c r="J268" i="28"/>
  <c r="J267" i="28"/>
  <c r="J266" i="28"/>
  <c r="J265" i="28"/>
  <c r="J264" i="28"/>
  <c r="J263" i="28"/>
  <c r="J262" i="28"/>
  <c r="J261" i="28"/>
  <c r="J260" i="28"/>
  <c r="J259" i="28"/>
  <c r="J258" i="28"/>
  <c r="J257" i="28"/>
  <c r="J256" i="28"/>
  <c r="J255" i="28"/>
  <c r="J254" i="28"/>
  <c r="J253" i="28"/>
  <c r="J252" i="28"/>
  <c r="J251" i="28"/>
  <c r="J250" i="28"/>
  <c r="E243" i="28"/>
  <c r="D243" i="28"/>
  <c r="C243" i="28"/>
  <c r="E241" i="28"/>
  <c r="D241" i="28"/>
  <c r="C241" i="28"/>
  <c r="I234" i="28"/>
  <c r="C234" i="28"/>
  <c r="I229" i="28"/>
  <c r="C226" i="28"/>
  <c r="K219" i="28"/>
  <c r="K211" i="28"/>
  <c r="K212" i="28" s="1"/>
  <c r="I205" i="28"/>
  <c r="I200" i="28"/>
  <c r="F199" i="28"/>
  <c r="F198" i="28"/>
  <c r="F197" i="28"/>
  <c r="J192" i="28"/>
  <c r="K192" i="28" s="1"/>
  <c r="J191" i="28"/>
  <c r="K191" i="28" s="1"/>
  <c r="K190" i="28"/>
  <c r="J190" i="28"/>
  <c r="K189" i="28"/>
  <c r="J189" i="28"/>
  <c r="J188" i="28"/>
  <c r="K188" i="28" s="1"/>
  <c r="J187" i="28"/>
  <c r="K187" i="28" s="1"/>
  <c r="J186" i="28"/>
  <c r="K186" i="28" s="1"/>
  <c r="J185" i="28"/>
  <c r="K185" i="28" s="1"/>
  <c r="J184" i="28"/>
  <c r="K184" i="28" s="1"/>
  <c r="J183" i="28"/>
  <c r="K183" i="28" s="1"/>
  <c r="K182" i="28"/>
  <c r="J182" i="28"/>
  <c r="J181" i="28"/>
  <c r="K181" i="28" s="1"/>
  <c r="J180" i="28"/>
  <c r="K180" i="28" s="1"/>
  <c r="K179" i="28"/>
  <c r="J179" i="28"/>
  <c r="J178" i="28"/>
  <c r="K178" i="28" s="1"/>
  <c r="J177" i="28"/>
  <c r="K177" i="28" s="1"/>
  <c r="J176" i="28"/>
  <c r="K176" i="28" s="1"/>
  <c r="K175" i="28"/>
  <c r="J175" i="28"/>
  <c r="J174" i="28"/>
  <c r="K174" i="28" s="1"/>
  <c r="K173" i="28"/>
  <c r="J173" i="28"/>
  <c r="J172" i="28"/>
  <c r="K172" i="28" s="1"/>
  <c r="J171" i="28"/>
  <c r="K171" i="28" s="1"/>
  <c r="J170" i="28"/>
  <c r="K170" i="28" s="1"/>
  <c r="J169" i="28"/>
  <c r="K169" i="28" s="1"/>
  <c r="J168" i="28"/>
  <c r="K168" i="28" s="1"/>
  <c r="J167" i="28"/>
  <c r="K167" i="28" s="1"/>
  <c r="J166" i="28"/>
  <c r="K166" i="28" s="1"/>
  <c r="K165" i="28"/>
  <c r="J165" i="28"/>
  <c r="J164" i="28"/>
  <c r="K164" i="28" s="1"/>
  <c r="K163" i="28"/>
  <c r="J163" i="28"/>
  <c r="J162" i="28"/>
  <c r="K162" i="28" s="1"/>
  <c r="J161" i="28"/>
  <c r="K161" i="28" s="1"/>
  <c r="J160" i="28"/>
  <c r="K160" i="28" s="1"/>
  <c r="K159" i="28"/>
  <c r="J159" i="28"/>
  <c r="J158" i="28"/>
  <c r="K158" i="28" s="1"/>
  <c r="J157" i="28"/>
  <c r="K157" i="28" s="1"/>
  <c r="J156" i="28"/>
  <c r="K156" i="28" s="1"/>
  <c r="K155" i="28"/>
  <c r="J155" i="28"/>
  <c r="K154" i="28"/>
  <c r="J154" i="28"/>
  <c r="J153" i="28"/>
  <c r="K153" i="28" s="1"/>
  <c r="J152" i="28"/>
  <c r="K152" i="28" s="1"/>
  <c r="K151" i="28"/>
  <c r="J151" i="28"/>
  <c r="J150" i="28"/>
  <c r="K150" i="28" s="1"/>
  <c r="J149" i="28"/>
  <c r="K149" i="28" s="1"/>
  <c r="J148" i="28"/>
  <c r="K148" i="28" s="1"/>
  <c r="K147" i="28"/>
  <c r="J147" i="28"/>
  <c r="J146" i="28"/>
  <c r="K146" i="28" s="1"/>
  <c r="J145" i="28"/>
  <c r="K145" i="28" s="1"/>
  <c r="J144" i="28"/>
  <c r="K144" i="28" s="1"/>
  <c r="K143" i="28"/>
  <c r="J143" i="28"/>
  <c r="J142" i="28"/>
  <c r="K142" i="28" s="1"/>
  <c r="J141" i="28"/>
  <c r="K141" i="28" s="1"/>
  <c r="J140" i="28"/>
  <c r="K140" i="28" s="1"/>
  <c r="J139" i="28"/>
  <c r="K139" i="28" s="1"/>
  <c r="K138" i="28"/>
  <c r="J138" i="28"/>
  <c r="J137" i="28"/>
  <c r="K137" i="28" s="1"/>
  <c r="J136" i="28"/>
  <c r="K136" i="28" s="1"/>
  <c r="J135" i="28"/>
  <c r="K135" i="28" s="1"/>
  <c r="J134" i="28"/>
  <c r="K134" i="28" s="1"/>
  <c r="J133" i="28"/>
  <c r="K133" i="28" s="1"/>
  <c r="C133" i="28"/>
  <c r="E126" i="28"/>
  <c r="D126" i="28"/>
  <c r="C126" i="28"/>
  <c r="E124" i="28"/>
  <c r="D124" i="28"/>
  <c r="C124" i="28"/>
  <c r="I117" i="28"/>
  <c r="C117" i="28"/>
  <c r="I112" i="28"/>
  <c r="C109" i="28"/>
  <c r="K102" i="28"/>
  <c r="K94" i="28"/>
  <c r="I88" i="28"/>
  <c r="I83" i="28"/>
  <c r="F82" i="28"/>
  <c r="F81" i="28"/>
  <c r="F80" i="28"/>
  <c r="J75" i="28"/>
  <c r="J74" i="28"/>
  <c r="J73" i="28"/>
  <c r="J72" i="28"/>
  <c r="J71" i="28"/>
  <c r="J70" i="28"/>
  <c r="J69" i="28"/>
  <c r="J68" i="28"/>
  <c r="J67" i="28"/>
  <c r="J66" i="28"/>
  <c r="J65" i="28"/>
  <c r="J64" i="28"/>
  <c r="J63" i="28"/>
  <c r="J62" i="28"/>
  <c r="J61" i="28"/>
  <c r="J60" i="28"/>
  <c r="J59" i="28"/>
  <c r="J58" i="28"/>
  <c r="J57" i="28"/>
  <c r="J56" i="28"/>
  <c r="J55" i="28"/>
  <c r="J54" i="28"/>
  <c r="J53" i="28"/>
  <c r="J52" i="28"/>
  <c r="J51" i="28"/>
  <c r="J50" i="28"/>
  <c r="J49" i="28"/>
  <c r="J48" i="28"/>
  <c r="J47" i="28"/>
  <c r="J46" i="28"/>
  <c r="J45" i="28"/>
  <c r="J44" i="28"/>
  <c r="J43" i="28"/>
  <c r="J42" i="28"/>
  <c r="J41" i="28"/>
  <c r="J40" i="28"/>
  <c r="J39" i="28"/>
  <c r="J38" i="28"/>
  <c r="J37" i="28"/>
  <c r="J36" i="28"/>
  <c r="J35" i="28"/>
  <c r="J34" i="28"/>
  <c r="J33" i="28"/>
  <c r="J32" i="28"/>
  <c r="J31" i="28"/>
  <c r="J30" i="28"/>
  <c r="J29" i="28"/>
  <c r="J28" i="28"/>
  <c r="J27" i="28"/>
  <c r="J26" i="28"/>
  <c r="J25" i="28"/>
  <c r="J24" i="28"/>
  <c r="J23" i="28"/>
  <c r="J22" i="28"/>
  <c r="J21" i="28"/>
  <c r="J20" i="28"/>
  <c r="J19" i="28"/>
  <c r="C19" i="28"/>
  <c r="J18" i="28"/>
  <c r="C18" i="28"/>
  <c r="J17" i="28"/>
  <c r="C17" i="28"/>
  <c r="J16" i="28"/>
  <c r="C16" i="28"/>
  <c r="F11" i="28"/>
  <c r="F128" i="28" s="1"/>
  <c r="F245" i="28" s="1"/>
  <c r="F10" i="28"/>
  <c r="F127" i="28" s="1"/>
  <c r="F244" i="28" s="1"/>
  <c r="F9" i="28"/>
  <c r="F126" i="28" s="1"/>
  <c r="F243" i="28" s="1"/>
  <c r="E9" i="28"/>
  <c r="D9" i="28"/>
  <c r="C9" i="28"/>
  <c r="F8" i="28"/>
  <c r="F125" i="28" s="1"/>
  <c r="F242" i="28" s="1"/>
  <c r="F7" i="28"/>
  <c r="F124" i="28" s="1"/>
  <c r="F241" i="28" s="1"/>
  <c r="E7" i="28"/>
  <c r="D7" i="28"/>
  <c r="C7" i="28"/>
  <c r="F6" i="28"/>
  <c r="F123" i="28" s="1"/>
  <c r="F240" i="28" s="1"/>
  <c r="F5" i="28"/>
  <c r="F122" i="28" s="1"/>
  <c r="F239" i="28" s="1"/>
  <c r="F4" i="28"/>
  <c r="F3" i="28"/>
  <c r="F120" i="28" s="1"/>
  <c r="F237" i="28" s="1"/>
  <c r="M2" i="28"/>
  <c r="H163" i="27"/>
  <c r="C155" i="27"/>
  <c r="O148" i="27"/>
  <c r="V144" i="27"/>
  <c r="O144" i="27"/>
  <c r="N144" i="27"/>
  <c r="M144" i="27"/>
  <c r="L144" i="27"/>
  <c r="K144" i="27"/>
  <c r="J144" i="27"/>
  <c r="I144" i="27"/>
  <c r="H144" i="27"/>
  <c r="E144" i="27"/>
  <c r="V143" i="27"/>
  <c r="O143" i="27"/>
  <c r="M143" i="27"/>
  <c r="J143" i="27"/>
  <c r="L143" i="27" s="1"/>
  <c r="I143" i="27"/>
  <c r="H143" i="27"/>
  <c r="K143" i="27" s="1"/>
  <c r="E143" i="27"/>
  <c r="V141" i="27"/>
  <c r="I141" i="27"/>
  <c r="H141" i="27"/>
  <c r="V140" i="27"/>
  <c r="I140" i="27"/>
  <c r="H140" i="27"/>
  <c r="V139" i="27"/>
  <c r="I139" i="27"/>
  <c r="H139" i="27"/>
  <c r="V138" i="27"/>
  <c r="I138" i="27"/>
  <c r="H138" i="27"/>
  <c r="V137" i="27"/>
  <c r="I137" i="27"/>
  <c r="H137" i="27"/>
  <c r="V136" i="27"/>
  <c r="I136" i="27"/>
  <c r="H136" i="27"/>
  <c r="V135" i="27"/>
  <c r="I135" i="27"/>
  <c r="H135" i="27"/>
  <c r="V133" i="27"/>
  <c r="I133" i="27"/>
  <c r="H133" i="27"/>
  <c r="V132" i="27"/>
  <c r="I132" i="27"/>
  <c r="H132" i="27"/>
  <c r="V131" i="27"/>
  <c r="I131" i="27"/>
  <c r="H131" i="27"/>
  <c r="V130" i="27"/>
  <c r="I130" i="27"/>
  <c r="H130" i="27"/>
  <c r="V129" i="27"/>
  <c r="I129" i="27"/>
  <c r="H129" i="27"/>
  <c r="V128" i="27"/>
  <c r="I128" i="27"/>
  <c r="H128" i="27"/>
  <c r="V127" i="27"/>
  <c r="I127" i="27"/>
  <c r="H127" i="27"/>
  <c r="V126" i="27"/>
  <c r="I126" i="27"/>
  <c r="H126" i="27"/>
  <c r="V124" i="27"/>
  <c r="I124" i="27"/>
  <c r="H124" i="27"/>
  <c r="V123" i="27"/>
  <c r="I123" i="27"/>
  <c r="H123" i="27"/>
  <c r="V122" i="27"/>
  <c r="V121" i="27"/>
  <c r="I121" i="27"/>
  <c r="H121" i="27"/>
  <c r="V120" i="27"/>
  <c r="I120" i="27"/>
  <c r="H120" i="27"/>
  <c r="V119" i="27"/>
  <c r="I119" i="27"/>
  <c r="H119" i="27"/>
  <c r="V118" i="27"/>
  <c r="V117" i="27" s="1"/>
  <c r="I118" i="27"/>
  <c r="H118" i="27"/>
  <c r="C117" i="27"/>
  <c r="C122" i="27" s="1"/>
  <c r="V115" i="27"/>
  <c r="I115" i="27"/>
  <c r="H115" i="27"/>
  <c r="R114" i="27"/>
  <c r="V114" i="27" s="1"/>
  <c r="V113" i="27" s="1"/>
  <c r="I114" i="27"/>
  <c r="V112" i="27"/>
  <c r="I112" i="27"/>
  <c r="H112" i="27"/>
  <c r="R111" i="27"/>
  <c r="V111" i="27" s="1"/>
  <c r="I111" i="27"/>
  <c r="H111" i="27"/>
  <c r="C110" i="27"/>
  <c r="V109" i="27"/>
  <c r="I109" i="27"/>
  <c r="H109" i="27"/>
  <c r="V108" i="27"/>
  <c r="I108" i="27"/>
  <c r="H108" i="27"/>
  <c r="V107" i="27"/>
  <c r="I107" i="27"/>
  <c r="H107" i="27"/>
  <c r="V106" i="27"/>
  <c r="V105" i="27" s="1"/>
  <c r="R106" i="27"/>
  <c r="I106" i="27"/>
  <c r="H106" i="27"/>
  <c r="C105" i="27"/>
  <c r="C113" i="27" s="1"/>
  <c r="V103" i="27"/>
  <c r="H103" i="27"/>
  <c r="V102" i="27"/>
  <c r="C102" i="27"/>
  <c r="V101" i="27"/>
  <c r="H101" i="27"/>
  <c r="V100" i="27"/>
  <c r="C100" i="27"/>
  <c r="V98" i="27"/>
  <c r="H98" i="27"/>
  <c r="V97" i="27"/>
  <c r="C97" i="27"/>
  <c r="V96" i="27"/>
  <c r="H96" i="27"/>
  <c r="V95" i="27"/>
  <c r="H95" i="27"/>
  <c r="V94" i="27"/>
  <c r="H94" i="27"/>
  <c r="V93" i="27"/>
  <c r="V91" i="27" s="1"/>
  <c r="H93" i="27"/>
  <c r="V92" i="27"/>
  <c r="H92" i="27"/>
  <c r="C91" i="27"/>
  <c r="V89" i="27"/>
  <c r="H89" i="27"/>
  <c r="V88" i="27"/>
  <c r="H88" i="27"/>
  <c r="V87" i="27"/>
  <c r="H87" i="27"/>
  <c r="V86" i="27"/>
  <c r="H86" i="27"/>
  <c r="V85" i="27"/>
  <c r="V82" i="27" s="1"/>
  <c r="H85" i="27"/>
  <c r="V84" i="27"/>
  <c r="H84" i="27"/>
  <c r="V83" i="27"/>
  <c r="H83" i="27"/>
  <c r="C82" i="27"/>
  <c r="V81" i="27"/>
  <c r="H81" i="27"/>
  <c r="V80" i="27"/>
  <c r="H80" i="27"/>
  <c r="V79" i="27"/>
  <c r="H79" i="27"/>
  <c r="V78" i="27"/>
  <c r="C78" i="27"/>
  <c r="V76" i="27"/>
  <c r="H76" i="27"/>
  <c r="V75" i="27"/>
  <c r="H75" i="27"/>
  <c r="V74" i="27"/>
  <c r="V73" i="27"/>
  <c r="V71" i="27" s="1"/>
  <c r="H73" i="27"/>
  <c r="V72" i="27"/>
  <c r="H72" i="27"/>
  <c r="V70" i="27"/>
  <c r="H70" i="27"/>
  <c r="V69" i="27"/>
  <c r="H69" i="27"/>
  <c r="V68" i="27"/>
  <c r="H68" i="27"/>
  <c r="V67" i="27"/>
  <c r="H67" i="27"/>
  <c r="V66" i="27"/>
  <c r="V65" i="27" s="1"/>
  <c r="H66" i="27"/>
  <c r="V64" i="27"/>
  <c r="H64" i="27"/>
  <c r="V63" i="27"/>
  <c r="H63" i="27"/>
  <c r="V62" i="27"/>
  <c r="H62" i="27"/>
  <c r="V61" i="27"/>
  <c r="C61" i="27"/>
  <c r="C65" i="27" s="1"/>
  <c r="V60" i="27"/>
  <c r="H60" i="27"/>
  <c r="V59" i="27"/>
  <c r="H59" i="27"/>
  <c r="V58" i="27"/>
  <c r="H58" i="27"/>
  <c r="C57" i="27"/>
  <c r="V55" i="27"/>
  <c r="H55" i="27"/>
  <c r="V54" i="27"/>
  <c r="V53" i="27"/>
  <c r="H53" i="27"/>
  <c r="V52" i="27"/>
  <c r="H52" i="27"/>
  <c r="V51" i="27"/>
  <c r="V47" i="27" s="1"/>
  <c r="H51" i="27"/>
  <c r="V50" i="27"/>
  <c r="H50" i="27"/>
  <c r="V49" i="27"/>
  <c r="H49" i="27"/>
  <c r="V48" i="27"/>
  <c r="H48" i="27"/>
  <c r="C47" i="27"/>
  <c r="C54" i="27" s="1"/>
  <c r="V45" i="27"/>
  <c r="V44" i="27" s="1"/>
  <c r="H45" i="27"/>
  <c r="V43" i="27"/>
  <c r="I43" i="27"/>
  <c r="H43" i="27"/>
  <c r="V42" i="27"/>
  <c r="I42" i="27"/>
  <c r="H42" i="27"/>
  <c r="V41" i="27"/>
  <c r="I41" i="27"/>
  <c r="H41" i="27"/>
  <c r="V40" i="27"/>
  <c r="I40" i="27"/>
  <c r="H40" i="27"/>
  <c r="V39" i="27"/>
  <c r="I39" i="27"/>
  <c r="H39" i="27"/>
  <c r="V38" i="27"/>
  <c r="V37" i="27" s="1"/>
  <c r="I38" i="27"/>
  <c r="H38" i="27"/>
  <c r="C37" i="27"/>
  <c r="C44" i="27" s="1"/>
  <c r="V35" i="27"/>
  <c r="H35" i="27"/>
  <c r="V34" i="27"/>
  <c r="H34" i="27"/>
  <c r="V33" i="27"/>
  <c r="H33" i="27"/>
  <c r="V30" i="27"/>
  <c r="H30" i="27"/>
  <c r="V29" i="27"/>
  <c r="H29" i="27"/>
  <c r="V28" i="27"/>
  <c r="H28" i="27"/>
  <c r="V27" i="27"/>
  <c r="H27" i="27"/>
  <c r="V26" i="27"/>
  <c r="V25" i="27" s="1"/>
  <c r="H26" i="27"/>
  <c r="C25" i="27"/>
  <c r="V24" i="27"/>
  <c r="H24" i="27"/>
  <c r="V23" i="27"/>
  <c r="V21" i="27" s="1"/>
  <c r="H23" i="27"/>
  <c r="V22" i="27"/>
  <c r="H22" i="27"/>
  <c r="C21" i="27"/>
  <c r="V19" i="27"/>
  <c r="O19" i="27"/>
  <c r="N19" i="27"/>
  <c r="M19" i="27"/>
  <c r="L19" i="27"/>
  <c r="K19" i="27"/>
  <c r="G11" i="27"/>
  <c r="G10" i="27"/>
  <c r="C10" i="27"/>
  <c r="G9" i="27"/>
  <c r="G8" i="27"/>
  <c r="C8" i="27"/>
  <c r="G7" i="27"/>
  <c r="G6" i="27"/>
  <c r="L155" i="27" s="1"/>
  <c r="G5" i="27"/>
  <c r="G4" i="27"/>
  <c r="I351" i="26"/>
  <c r="C351" i="26"/>
  <c r="I346" i="26"/>
  <c r="C343" i="26"/>
  <c r="K336" i="26"/>
  <c r="K328" i="26"/>
  <c r="K329" i="26" s="1"/>
  <c r="I322" i="26"/>
  <c r="I317" i="26"/>
  <c r="F316" i="26"/>
  <c r="F315" i="26"/>
  <c r="F314" i="26"/>
  <c r="M310" i="26"/>
  <c r="J309" i="26"/>
  <c r="J308" i="26"/>
  <c r="J307" i="26"/>
  <c r="J306" i="26"/>
  <c r="J305" i="26"/>
  <c r="J304" i="26"/>
  <c r="J303" i="26"/>
  <c r="J302" i="26"/>
  <c r="J301" i="26"/>
  <c r="J300" i="26"/>
  <c r="J299" i="26"/>
  <c r="J298" i="26"/>
  <c r="J297" i="26"/>
  <c r="J296" i="26"/>
  <c r="J295" i="26"/>
  <c r="J294" i="26"/>
  <c r="J293" i="26"/>
  <c r="J292" i="26"/>
  <c r="J291" i="26"/>
  <c r="J290" i="26"/>
  <c r="J289" i="26"/>
  <c r="J288" i="26"/>
  <c r="J287" i="26"/>
  <c r="J286" i="26"/>
  <c r="J285" i="26"/>
  <c r="J284" i="26"/>
  <c r="J283" i="26"/>
  <c r="J282" i="26"/>
  <c r="J281" i="26"/>
  <c r="J280" i="26"/>
  <c r="J279" i="26"/>
  <c r="J278" i="26"/>
  <c r="J277" i="26"/>
  <c r="J276" i="26"/>
  <c r="J275" i="26"/>
  <c r="J274" i="26"/>
  <c r="J273" i="26"/>
  <c r="J272" i="26"/>
  <c r="J271" i="26"/>
  <c r="J270" i="26"/>
  <c r="J269" i="26"/>
  <c r="J268" i="26"/>
  <c r="J267" i="26"/>
  <c r="J266" i="26"/>
  <c r="J265" i="26"/>
  <c r="J264" i="26"/>
  <c r="J263" i="26"/>
  <c r="J262" i="26"/>
  <c r="J261" i="26"/>
  <c r="J260" i="26"/>
  <c r="J259" i="26"/>
  <c r="J258" i="26"/>
  <c r="J257" i="26"/>
  <c r="J256" i="26"/>
  <c r="J255" i="26"/>
  <c r="J254" i="26"/>
  <c r="J253" i="26"/>
  <c r="J252" i="26"/>
  <c r="J251" i="26"/>
  <c r="J250" i="26"/>
  <c r="E243" i="26"/>
  <c r="D243" i="26"/>
  <c r="C243" i="26"/>
  <c r="E241" i="26"/>
  <c r="D241" i="26"/>
  <c r="C241" i="26"/>
  <c r="I234" i="26"/>
  <c r="C234" i="26"/>
  <c r="I229" i="26"/>
  <c r="C226" i="26"/>
  <c r="K219" i="26"/>
  <c r="K212" i="26"/>
  <c r="K211" i="26"/>
  <c r="I205" i="26"/>
  <c r="I200" i="26"/>
  <c r="F199" i="26"/>
  <c r="F198" i="26"/>
  <c r="F197" i="26"/>
  <c r="M193" i="26"/>
  <c r="K192" i="26"/>
  <c r="J192" i="26"/>
  <c r="J191" i="26"/>
  <c r="K191" i="26" s="1"/>
  <c r="J190" i="26"/>
  <c r="K190" i="26" s="1"/>
  <c r="J189" i="26"/>
  <c r="K189" i="26" s="1"/>
  <c r="K188" i="26"/>
  <c r="J188" i="26"/>
  <c r="J187" i="26"/>
  <c r="K187" i="26" s="1"/>
  <c r="J186" i="26"/>
  <c r="K186" i="26" s="1"/>
  <c r="J185" i="26"/>
  <c r="K185" i="26" s="1"/>
  <c r="K184" i="26"/>
  <c r="J184" i="26"/>
  <c r="J183" i="26"/>
  <c r="K183" i="26" s="1"/>
  <c r="K182" i="26"/>
  <c r="J182" i="26"/>
  <c r="J181" i="26"/>
  <c r="K181" i="26" s="1"/>
  <c r="J180" i="26"/>
  <c r="K180" i="26" s="1"/>
  <c r="J179" i="26"/>
  <c r="K179" i="26" s="1"/>
  <c r="K178" i="26"/>
  <c r="J178" i="26"/>
  <c r="J177" i="26"/>
  <c r="K177" i="26" s="1"/>
  <c r="J176" i="26"/>
  <c r="K176" i="26" s="1"/>
  <c r="J175" i="26"/>
  <c r="K175" i="26" s="1"/>
  <c r="K174" i="26"/>
  <c r="J174" i="26"/>
  <c r="J173" i="26"/>
  <c r="K173" i="26" s="1"/>
  <c r="K172" i="26"/>
  <c r="J172" i="26"/>
  <c r="J171" i="26"/>
  <c r="K171" i="26" s="1"/>
  <c r="J170" i="26"/>
  <c r="K170" i="26" s="1"/>
  <c r="J169" i="26"/>
  <c r="K169" i="26" s="1"/>
  <c r="K168" i="26"/>
  <c r="J168" i="26"/>
  <c r="J167" i="26"/>
  <c r="K167" i="26" s="1"/>
  <c r="K166" i="26"/>
  <c r="J166" i="26"/>
  <c r="J165" i="26"/>
  <c r="K165" i="26" s="1"/>
  <c r="J164" i="26"/>
  <c r="K164" i="26" s="1"/>
  <c r="J163" i="26"/>
  <c r="K163" i="26" s="1"/>
  <c r="J162" i="26"/>
  <c r="K162" i="26" s="1"/>
  <c r="J161" i="26"/>
  <c r="K161" i="26" s="1"/>
  <c r="K160" i="26"/>
  <c r="J160" i="26"/>
  <c r="J159" i="26"/>
  <c r="K159" i="26" s="1"/>
  <c r="K158" i="26"/>
  <c r="J158" i="26"/>
  <c r="J157" i="26"/>
  <c r="K157" i="26" s="1"/>
  <c r="K156" i="26"/>
  <c r="J156" i="26"/>
  <c r="J155" i="26"/>
  <c r="K155" i="26" s="1"/>
  <c r="J154" i="26"/>
  <c r="K154" i="26" s="1"/>
  <c r="J153" i="26"/>
  <c r="K153" i="26" s="1"/>
  <c r="K152" i="26"/>
  <c r="J152" i="26"/>
  <c r="J151" i="26"/>
  <c r="K151" i="26" s="1"/>
  <c r="J150" i="26"/>
  <c r="K150" i="26" s="1"/>
  <c r="J149" i="26"/>
  <c r="K149" i="26" s="1"/>
  <c r="J148" i="26"/>
  <c r="K148" i="26" s="1"/>
  <c r="J147" i="26"/>
  <c r="K147" i="26" s="1"/>
  <c r="K146" i="26"/>
  <c r="J146" i="26"/>
  <c r="J145" i="26"/>
  <c r="K145" i="26" s="1"/>
  <c r="J144" i="26"/>
  <c r="K144" i="26" s="1"/>
  <c r="J143" i="26"/>
  <c r="K143" i="26" s="1"/>
  <c r="K142" i="26"/>
  <c r="J142" i="26"/>
  <c r="J141" i="26"/>
  <c r="K141" i="26" s="1"/>
  <c r="J140" i="26"/>
  <c r="K140" i="26" s="1"/>
  <c r="J139" i="26"/>
  <c r="K139" i="26" s="1"/>
  <c r="K138" i="26"/>
  <c r="J138" i="26"/>
  <c r="J137" i="26"/>
  <c r="K137" i="26" s="1"/>
  <c r="J136" i="26"/>
  <c r="K136" i="26" s="1"/>
  <c r="J135" i="26"/>
  <c r="K135" i="26" s="1"/>
  <c r="K134" i="26"/>
  <c r="J134" i="26"/>
  <c r="J133" i="26"/>
  <c r="K133" i="26" s="1"/>
  <c r="C133" i="26"/>
  <c r="E126" i="26"/>
  <c r="D126" i="26"/>
  <c r="C126" i="26"/>
  <c r="E124" i="26"/>
  <c r="D124" i="26"/>
  <c r="C124" i="26"/>
  <c r="I117" i="26"/>
  <c r="C117" i="26"/>
  <c r="I112" i="26"/>
  <c r="C109" i="26"/>
  <c r="K102" i="26"/>
  <c r="K94" i="26"/>
  <c r="K95" i="26" s="1"/>
  <c r="I88" i="26"/>
  <c r="I83" i="26"/>
  <c r="F82" i="26"/>
  <c r="F81" i="26"/>
  <c r="F80" i="26"/>
  <c r="M76" i="26"/>
  <c r="J75" i="26"/>
  <c r="J74" i="26"/>
  <c r="J73" i="26"/>
  <c r="J72" i="26"/>
  <c r="J71" i="26"/>
  <c r="J70" i="26"/>
  <c r="J69" i="26"/>
  <c r="J68" i="26"/>
  <c r="J67" i="26"/>
  <c r="J66" i="26"/>
  <c r="J65" i="26"/>
  <c r="J64" i="26"/>
  <c r="J63" i="26"/>
  <c r="J62" i="26"/>
  <c r="J61" i="26"/>
  <c r="J60" i="26"/>
  <c r="J59" i="26"/>
  <c r="J58" i="26"/>
  <c r="J57" i="26"/>
  <c r="J56" i="26"/>
  <c r="J55" i="26"/>
  <c r="J54" i="26"/>
  <c r="J53" i="26"/>
  <c r="J52" i="26"/>
  <c r="J51" i="26"/>
  <c r="J50" i="26"/>
  <c r="J49" i="26"/>
  <c r="J48" i="26"/>
  <c r="J47" i="26"/>
  <c r="J46" i="26"/>
  <c r="J45" i="26"/>
  <c r="J44" i="26"/>
  <c r="J43" i="26"/>
  <c r="J42" i="26"/>
  <c r="J41" i="26"/>
  <c r="J40" i="26"/>
  <c r="J39" i="26"/>
  <c r="J38" i="26"/>
  <c r="J37" i="26"/>
  <c r="J36" i="26"/>
  <c r="J35" i="26"/>
  <c r="J34" i="26"/>
  <c r="J33" i="26"/>
  <c r="J32" i="26"/>
  <c r="J31" i="26"/>
  <c r="J30" i="26"/>
  <c r="J29" i="26"/>
  <c r="J28" i="26"/>
  <c r="J27" i="26"/>
  <c r="J26" i="26"/>
  <c r="J25" i="26"/>
  <c r="J24" i="26"/>
  <c r="J23" i="26"/>
  <c r="J22" i="26"/>
  <c r="J21" i="26"/>
  <c r="J20" i="26"/>
  <c r="J19" i="26"/>
  <c r="J18" i="26"/>
  <c r="C18" i="26"/>
  <c r="J17" i="26"/>
  <c r="C17" i="26"/>
  <c r="J16" i="26"/>
  <c r="C16" i="26"/>
  <c r="F11" i="26"/>
  <c r="F128" i="26" s="1"/>
  <c r="F245" i="26" s="1"/>
  <c r="F10" i="26"/>
  <c r="F127" i="26" s="1"/>
  <c r="F244" i="26" s="1"/>
  <c r="F9" i="26"/>
  <c r="F126" i="26" s="1"/>
  <c r="F243" i="26" s="1"/>
  <c r="E9" i="26"/>
  <c r="D9" i="26"/>
  <c r="C9" i="26"/>
  <c r="F8" i="26"/>
  <c r="F125" i="26" s="1"/>
  <c r="F242" i="26" s="1"/>
  <c r="F7" i="26"/>
  <c r="F124" i="26" s="1"/>
  <c r="F241" i="26" s="1"/>
  <c r="E7" i="26"/>
  <c r="D7" i="26"/>
  <c r="C7" i="26"/>
  <c r="F6" i="26"/>
  <c r="F123" i="26" s="1"/>
  <c r="F240" i="26" s="1"/>
  <c r="F5" i="26"/>
  <c r="F122" i="26" s="1"/>
  <c r="F239" i="26" s="1"/>
  <c r="F4" i="26"/>
  <c r="F3" i="26"/>
  <c r="F120" i="26" s="1"/>
  <c r="F237" i="26" s="1"/>
  <c r="M2" i="26"/>
  <c r="H163" i="25"/>
  <c r="C155" i="25"/>
  <c r="O148" i="25"/>
  <c r="V144" i="25"/>
  <c r="L144" i="25"/>
  <c r="K144" i="25"/>
  <c r="J144" i="25"/>
  <c r="I144" i="25"/>
  <c r="H144" i="25"/>
  <c r="E144" i="25"/>
  <c r="V143" i="25"/>
  <c r="L143" i="25"/>
  <c r="K143" i="25"/>
  <c r="J143" i="25"/>
  <c r="I143" i="25"/>
  <c r="H143" i="25"/>
  <c r="E143" i="25"/>
  <c r="V141" i="25"/>
  <c r="I141" i="25"/>
  <c r="H141" i="25"/>
  <c r="V140" i="25"/>
  <c r="I140" i="25"/>
  <c r="H140" i="25"/>
  <c r="V139" i="25"/>
  <c r="I139" i="25"/>
  <c r="H139" i="25"/>
  <c r="V138" i="25"/>
  <c r="I138" i="25"/>
  <c r="H138" i="25"/>
  <c r="V137" i="25"/>
  <c r="I137" i="25"/>
  <c r="H137" i="25"/>
  <c r="V136" i="25"/>
  <c r="I136" i="25"/>
  <c r="H136" i="25"/>
  <c r="V135" i="25"/>
  <c r="I135" i="25"/>
  <c r="H135" i="25"/>
  <c r="V133" i="25"/>
  <c r="I133" i="25"/>
  <c r="H133" i="25"/>
  <c r="V132" i="25"/>
  <c r="I132" i="25"/>
  <c r="H132" i="25"/>
  <c r="V131" i="25"/>
  <c r="I131" i="25"/>
  <c r="H131" i="25"/>
  <c r="V130" i="25"/>
  <c r="I130" i="25"/>
  <c r="H130" i="25"/>
  <c r="V129" i="25"/>
  <c r="I129" i="25"/>
  <c r="H129" i="25"/>
  <c r="V128" i="25"/>
  <c r="I128" i="25"/>
  <c r="H128" i="25"/>
  <c r="V127" i="25"/>
  <c r="I127" i="25"/>
  <c r="H127" i="25"/>
  <c r="V126" i="25"/>
  <c r="I126" i="25"/>
  <c r="H126" i="25"/>
  <c r="V124" i="25"/>
  <c r="I124" i="25"/>
  <c r="H124" i="25"/>
  <c r="V123" i="25"/>
  <c r="V122" i="25" s="1"/>
  <c r="I123" i="25"/>
  <c r="H123" i="25"/>
  <c r="V121" i="25"/>
  <c r="I121" i="25"/>
  <c r="H121" i="25"/>
  <c r="V120" i="25"/>
  <c r="I120" i="25"/>
  <c r="H120" i="25"/>
  <c r="V119" i="25"/>
  <c r="I119" i="25"/>
  <c r="H119" i="25"/>
  <c r="V118" i="25"/>
  <c r="V117" i="25" s="1"/>
  <c r="I118" i="25"/>
  <c r="H118" i="25"/>
  <c r="C117" i="25"/>
  <c r="C122" i="25" s="1"/>
  <c r="V115" i="25"/>
  <c r="I115" i="25"/>
  <c r="H115" i="25"/>
  <c r="V114" i="25"/>
  <c r="R114" i="25"/>
  <c r="H114" i="25" s="1"/>
  <c r="I114" i="25"/>
  <c r="V113" i="25"/>
  <c r="C113" i="25"/>
  <c r="V112" i="25"/>
  <c r="I112" i="25"/>
  <c r="H112" i="25"/>
  <c r="R111" i="25"/>
  <c r="V111" i="25" s="1"/>
  <c r="I111" i="25"/>
  <c r="H111" i="25"/>
  <c r="V109" i="25"/>
  <c r="I109" i="25"/>
  <c r="H109" i="25"/>
  <c r="V108" i="25"/>
  <c r="I108" i="25"/>
  <c r="H108" i="25"/>
  <c r="V107" i="25"/>
  <c r="I107" i="25"/>
  <c r="H107" i="25"/>
  <c r="V106" i="25"/>
  <c r="R106" i="25"/>
  <c r="I106" i="25"/>
  <c r="H106" i="25"/>
  <c r="V105" i="25"/>
  <c r="C105" i="25"/>
  <c r="C110" i="25" s="1"/>
  <c r="V103" i="25"/>
  <c r="H103" i="25"/>
  <c r="V102" i="25"/>
  <c r="C102" i="25"/>
  <c r="V101" i="25"/>
  <c r="H101" i="25"/>
  <c r="V100" i="25"/>
  <c r="C100" i="25"/>
  <c r="V98" i="25"/>
  <c r="H98" i="25"/>
  <c r="V97" i="25"/>
  <c r="V96" i="25"/>
  <c r="H96" i="25"/>
  <c r="V95" i="25"/>
  <c r="H95" i="25"/>
  <c r="V94" i="25"/>
  <c r="H94" i="25"/>
  <c r="V93" i="25"/>
  <c r="H93" i="25"/>
  <c r="V92" i="25"/>
  <c r="H92" i="25"/>
  <c r="V91" i="25"/>
  <c r="C91" i="25"/>
  <c r="C97" i="25" s="1"/>
  <c r="V89" i="25"/>
  <c r="H89" i="25"/>
  <c r="V88" i="25"/>
  <c r="H88" i="25"/>
  <c r="V87" i="25"/>
  <c r="H87" i="25"/>
  <c r="V86" i="25"/>
  <c r="H86" i="25"/>
  <c r="V85" i="25"/>
  <c r="V82" i="25" s="1"/>
  <c r="H85" i="25"/>
  <c r="V84" i="25"/>
  <c r="H84" i="25"/>
  <c r="V83" i="25"/>
  <c r="H83" i="25"/>
  <c r="C82" i="25"/>
  <c r="V81" i="25"/>
  <c r="H81" i="25"/>
  <c r="V80" i="25"/>
  <c r="H80" i="25"/>
  <c r="V79" i="25"/>
  <c r="H79" i="25"/>
  <c r="V78" i="25"/>
  <c r="C78" i="25"/>
  <c r="V76" i="25"/>
  <c r="H76" i="25"/>
  <c r="V75" i="25"/>
  <c r="V74" i="25" s="1"/>
  <c r="H75" i="25"/>
  <c r="V73" i="25"/>
  <c r="H73" i="25"/>
  <c r="V72" i="25"/>
  <c r="H72" i="25"/>
  <c r="V71" i="25"/>
  <c r="V70" i="25"/>
  <c r="H70" i="25"/>
  <c r="V69" i="25"/>
  <c r="H69" i="25"/>
  <c r="V68" i="25"/>
  <c r="H68" i="25"/>
  <c r="V67" i="25"/>
  <c r="H67" i="25"/>
  <c r="V66" i="25"/>
  <c r="V65" i="25" s="1"/>
  <c r="H66" i="25"/>
  <c r="V64" i="25"/>
  <c r="H64" i="25"/>
  <c r="V63" i="25"/>
  <c r="V61" i="25" s="1"/>
  <c r="H63" i="25"/>
  <c r="V62" i="25"/>
  <c r="H62" i="25"/>
  <c r="V60" i="25"/>
  <c r="H60" i="25"/>
  <c r="V59" i="25"/>
  <c r="H59" i="25"/>
  <c r="V58" i="25"/>
  <c r="V57" i="25" s="1"/>
  <c r="H58" i="25"/>
  <c r="C57" i="25"/>
  <c r="V55" i="25"/>
  <c r="V54" i="25" s="1"/>
  <c r="H55" i="25"/>
  <c r="C54" i="25"/>
  <c r="V53" i="25"/>
  <c r="H53" i="25"/>
  <c r="V52" i="25"/>
  <c r="H52" i="25"/>
  <c r="V51" i="25"/>
  <c r="H51" i="25"/>
  <c r="V50" i="25"/>
  <c r="H50" i="25"/>
  <c r="V49" i="25"/>
  <c r="H49" i="25"/>
  <c r="V48" i="25"/>
  <c r="H48" i="25"/>
  <c r="V47" i="25"/>
  <c r="C47" i="25"/>
  <c r="V45" i="25"/>
  <c r="V44" i="25" s="1"/>
  <c r="H45" i="25"/>
  <c r="V43" i="25"/>
  <c r="I43" i="25"/>
  <c r="H43" i="25"/>
  <c r="V42" i="25"/>
  <c r="I42" i="25"/>
  <c r="H42" i="25"/>
  <c r="V41" i="25"/>
  <c r="I41" i="25"/>
  <c r="H41" i="25"/>
  <c r="V40" i="25"/>
  <c r="I40" i="25"/>
  <c r="H40" i="25"/>
  <c r="V39" i="25"/>
  <c r="I39" i="25"/>
  <c r="H39" i="25"/>
  <c r="V38" i="25"/>
  <c r="I38" i="25"/>
  <c r="H38" i="25"/>
  <c r="C37" i="25"/>
  <c r="C44" i="25" s="1"/>
  <c r="V35" i="25"/>
  <c r="H35" i="25"/>
  <c r="V34" i="25"/>
  <c r="H34" i="25"/>
  <c r="V33" i="25"/>
  <c r="H33" i="25"/>
  <c r="V30" i="25"/>
  <c r="H30" i="25"/>
  <c r="V29" i="25"/>
  <c r="H29" i="25"/>
  <c r="V28" i="25"/>
  <c r="H28" i="25"/>
  <c r="V27" i="25"/>
  <c r="H27" i="25"/>
  <c r="V26" i="25"/>
  <c r="H26" i="25"/>
  <c r="V24" i="25"/>
  <c r="H24" i="25"/>
  <c r="V23" i="25"/>
  <c r="H23" i="25"/>
  <c r="V22" i="25"/>
  <c r="H22" i="25"/>
  <c r="V21" i="25"/>
  <c r="C21" i="25"/>
  <c r="V19" i="25"/>
  <c r="O19" i="25"/>
  <c r="N19" i="25"/>
  <c r="M19" i="25"/>
  <c r="L19" i="25"/>
  <c r="K19" i="25"/>
  <c r="G11" i="25"/>
  <c r="G10" i="25"/>
  <c r="C10" i="25"/>
  <c r="G9" i="25"/>
  <c r="G8" i="25"/>
  <c r="C8" i="25"/>
  <c r="G7" i="25"/>
  <c r="G6" i="25"/>
  <c r="L155" i="25" s="1"/>
  <c r="G5" i="25"/>
  <c r="G4" i="25"/>
  <c r="I351" i="24"/>
  <c r="C351" i="24"/>
  <c r="I346" i="24"/>
  <c r="C343" i="24"/>
  <c r="K336" i="24"/>
  <c r="I322" i="24"/>
  <c r="I317" i="24"/>
  <c r="F316" i="24"/>
  <c r="F315" i="24"/>
  <c r="F314" i="24"/>
  <c r="J309" i="24"/>
  <c r="J308" i="24"/>
  <c r="J307" i="24"/>
  <c r="J306" i="24"/>
  <c r="J305" i="24"/>
  <c r="J304" i="24"/>
  <c r="J303" i="24"/>
  <c r="J302" i="24"/>
  <c r="J301" i="24"/>
  <c r="J300" i="24"/>
  <c r="J299" i="24"/>
  <c r="J298" i="24"/>
  <c r="J297" i="24"/>
  <c r="J296" i="24"/>
  <c r="J295" i="24"/>
  <c r="J294" i="24"/>
  <c r="J293" i="24"/>
  <c r="J292" i="24"/>
  <c r="J291" i="24"/>
  <c r="J290" i="24"/>
  <c r="J289" i="24"/>
  <c r="J288" i="24"/>
  <c r="J287" i="24"/>
  <c r="J286" i="24"/>
  <c r="J285" i="24"/>
  <c r="J284" i="24"/>
  <c r="J283" i="24"/>
  <c r="J282" i="24"/>
  <c r="J281" i="24"/>
  <c r="J280" i="24"/>
  <c r="J279" i="24"/>
  <c r="J278" i="24"/>
  <c r="J277" i="24"/>
  <c r="J276" i="24"/>
  <c r="J275" i="24"/>
  <c r="J274" i="24"/>
  <c r="J273" i="24"/>
  <c r="J272" i="24"/>
  <c r="J271" i="24"/>
  <c r="J270" i="24"/>
  <c r="J269" i="24"/>
  <c r="J268" i="24"/>
  <c r="J267" i="24"/>
  <c r="J266" i="24"/>
  <c r="J265" i="24"/>
  <c r="J264" i="24"/>
  <c r="J263" i="24"/>
  <c r="J262" i="24"/>
  <c r="J261" i="24"/>
  <c r="J260" i="24"/>
  <c r="J259" i="24"/>
  <c r="J258" i="24"/>
  <c r="J257" i="24"/>
  <c r="J256" i="24"/>
  <c r="J255" i="24"/>
  <c r="J254" i="24"/>
  <c r="J253" i="24"/>
  <c r="J252" i="24"/>
  <c r="J251" i="24"/>
  <c r="J250" i="24"/>
  <c r="E243" i="24"/>
  <c r="D243" i="24"/>
  <c r="C243" i="24"/>
  <c r="E241" i="24"/>
  <c r="D241" i="24"/>
  <c r="C241" i="24"/>
  <c r="I234" i="24"/>
  <c r="C234" i="24"/>
  <c r="I229" i="24"/>
  <c r="C226" i="24"/>
  <c r="K219" i="24"/>
  <c r="I205" i="24"/>
  <c r="I200" i="24"/>
  <c r="F199" i="24"/>
  <c r="F198" i="24"/>
  <c r="F197" i="24"/>
  <c r="J192" i="24"/>
  <c r="K192" i="24" s="1"/>
  <c r="J191" i="24"/>
  <c r="K191" i="24" s="1"/>
  <c r="J190" i="24"/>
  <c r="K190" i="24" s="1"/>
  <c r="K189" i="24"/>
  <c r="J189" i="24"/>
  <c r="J188" i="24"/>
  <c r="K188" i="24" s="1"/>
  <c r="K187" i="24"/>
  <c r="J187" i="24"/>
  <c r="J186" i="24"/>
  <c r="K186" i="24" s="1"/>
  <c r="K185" i="24"/>
  <c r="J185" i="24"/>
  <c r="J184" i="24"/>
  <c r="K184" i="24" s="1"/>
  <c r="J183" i="24"/>
  <c r="K183" i="24" s="1"/>
  <c r="J182" i="24"/>
  <c r="K182" i="24" s="1"/>
  <c r="K181" i="24"/>
  <c r="J181" i="24"/>
  <c r="J180" i="24"/>
  <c r="K180" i="24" s="1"/>
  <c r="K179" i="24"/>
  <c r="J179" i="24"/>
  <c r="J178" i="24"/>
  <c r="K178" i="24" s="1"/>
  <c r="K177" i="24"/>
  <c r="J177" i="24"/>
  <c r="K176" i="24"/>
  <c r="J176" i="24"/>
  <c r="J175" i="24"/>
  <c r="K175" i="24" s="1"/>
  <c r="J174" i="24"/>
  <c r="K174" i="24" s="1"/>
  <c r="K173" i="24"/>
  <c r="J173" i="24"/>
  <c r="J172" i="24"/>
  <c r="K172" i="24" s="1"/>
  <c r="K171" i="24"/>
  <c r="J171" i="24"/>
  <c r="J170" i="24"/>
  <c r="K170" i="24" s="1"/>
  <c r="K169" i="24"/>
  <c r="J169" i="24"/>
  <c r="K168" i="24"/>
  <c r="J168" i="24"/>
  <c r="J167" i="24"/>
  <c r="K167" i="24" s="1"/>
  <c r="J166" i="24"/>
  <c r="K166" i="24" s="1"/>
  <c r="K165" i="24"/>
  <c r="J165" i="24"/>
  <c r="J164" i="24"/>
  <c r="K164" i="24" s="1"/>
  <c r="K163" i="24"/>
  <c r="J163" i="24"/>
  <c r="J162" i="24"/>
  <c r="K162" i="24" s="1"/>
  <c r="K161" i="24"/>
  <c r="J161" i="24"/>
  <c r="J160" i="24"/>
  <c r="K160" i="24" s="1"/>
  <c r="J159" i="24"/>
  <c r="K159" i="24" s="1"/>
  <c r="J158" i="24"/>
  <c r="K158" i="24" s="1"/>
  <c r="K157" i="24"/>
  <c r="J157" i="24"/>
  <c r="J156" i="24"/>
  <c r="K156" i="24" s="1"/>
  <c r="K155" i="24"/>
  <c r="J155" i="24"/>
  <c r="J154" i="24"/>
  <c r="K154" i="24" s="1"/>
  <c r="K153" i="24"/>
  <c r="J153" i="24"/>
  <c r="J152" i="24"/>
  <c r="K152" i="24" s="1"/>
  <c r="J151" i="24"/>
  <c r="K151" i="24" s="1"/>
  <c r="J150" i="24"/>
  <c r="K150" i="24" s="1"/>
  <c r="K149" i="24"/>
  <c r="J149" i="24"/>
  <c r="J148" i="24"/>
  <c r="K148" i="24" s="1"/>
  <c r="K147" i="24"/>
  <c r="J147" i="24"/>
  <c r="J146" i="24"/>
  <c r="K146" i="24" s="1"/>
  <c r="K145" i="24"/>
  <c r="J145" i="24"/>
  <c r="K144" i="24"/>
  <c r="J144" i="24"/>
  <c r="J143" i="24"/>
  <c r="K143" i="24" s="1"/>
  <c r="J142" i="24"/>
  <c r="K142" i="24" s="1"/>
  <c r="K141" i="24"/>
  <c r="J141" i="24"/>
  <c r="K140" i="24"/>
  <c r="J140" i="24"/>
  <c r="K139" i="24"/>
  <c r="J139" i="24"/>
  <c r="J138" i="24"/>
  <c r="K138" i="24" s="1"/>
  <c r="K193" i="24" s="1"/>
  <c r="K137" i="24"/>
  <c r="J137" i="24"/>
  <c r="K136" i="24"/>
  <c r="J136" i="24"/>
  <c r="J135" i="24"/>
  <c r="K135" i="24" s="1"/>
  <c r="J134" i="24"/>
  <c r="K134" i="24" s="1"/>
  <c r="C134" i="24"/>
  <c r="K133" i="24"/>
  <c r="J133" i="24"/>
  <c r="C133" i="24"/>
  <c r="E126" i="24"/>
  <c r="D126" i="24"/>
  <c r="C126" i="24"/>
  <c r="E124" i="24"/>
  <c r="D124" i="24"/>
  <c r="C124" i="24"/>
  <c r="F120" i="24"/>
  <c r="F237" i="24" s="1"/>
  <c r="I117" i="24"/>
  <c r="C117" i="24"/>
  <c r="I112" i="24"/>
  <c r="C109" i="24"/>
  <c r="K102" i="24"/>
  <c r="K94" i="24"/>
  <c r="I88" i="24"/>
  <c r="I83" i="24"/>
  <c r="F82" i="24"/>
  <c r="F81" i="24"/>
  <c r="F80" i="24"/>
  <c r="J75" i="24"/>
  <c r="J74" i="24"/>
  <c r="J73" i="24"/>
  <c r="J72" i="24"/>
  <c r="J71" i="24"/>
  <c r="J70" i="24"/>
  <c r="J69" i="24"/>
  <c r="J68" i="24"/>
  <c r="J67" i="24"/>
  <c r="J66" i="24"/>
  <c r="J65" i="24"/>
  <c r="J64" i="24"/>
  <c r="J63" i="24"/>
  <c r="J62" i="24"/>
  <c r="J61" i="24"/>
  <c r="J60" i="24"/>
  <c r="J59" i="24"/>
  <c r="J58" i="24"/>
  <c r="J57" i="24"/>
  <c r="J56" i="24"/>
  <c r="J55" i="24"/>
  <c r="J54" i="24"/>
  <c r="J53" i="24"/>
  <c r="J52" i="24"/>
  <c r="J51" i="24"/>
  <c r="J50" i="24"/>
  <c r="J49" i="24"/>
  <c r="J48" i="24"/>
  <c r="J47" i="24"/>
  <c r="J46" i="24"/>
  <c r="J45" i="24"/>
  <c r="J44" i="24"/>
  <c r="J43" i="24"/>
  <c r="J42" i="24"/>
  <c r="J41" i="24"/>
  <c r="J40" i="24"/>
  <c r="J39" i="24"/>
  <c r="J38" i="24"/>
  <c r="J37" i="24"/>
  <c r="J36" i="24"/>
  <c r="J35" i="24"/>
  <c r="J34" i="24"/>
  <c r="J33" i="24"/>
  <c r="J32" i="24"/>
  <c r="J31" i="24"/>
  <c r="J30" i="24"/>
  <c r="J29" i="24"/>
  <c r="J28" i="24"/>
  <c r="J27" i="24"/>
  <c r="J26" i="24"/>
  <c r="J25" i="24"/>
  <c r="J24" i="24"/>
  <c r="J23" i="24"/>
  <c r="J22" i="24"/>
  <c r="J21" i="24"/>
  <c r="J20" i="24"/>
  <c r="J19" i="24"/>
  <c r="J18" i="24"/>
  <c r="C18" i="24"/>
  <c r="J17" i="24"/>
  <c r="C17" i="24"/>
  <c r="J16" i="24"/>
  <c r="C16" i="24"/>
  <c r="F11" i="24"/>
  <c r="F128" i="24" s="1"/>
  <c r="F245" i="24" s="1"/>
  <c r="F10" i="24"/>
  <c r="F127" i="24" s="1"/>
  <c r="F244" i="24" s="1"/>
  <c r="F9" i="24"/>
  <c r="F126" i="24" s="1"/>
  <c r="F243" i="24" s="1"/>
  <c r="E9" i="24"/>
  <c r="D9" i="24"/>
  <c r="C9" i="24"/>
  <c r="F8" i="24"/>
  <c r="F125" i="24" s="1"/>
  <c r="F242" i="24" s="1"/>
  <c r="F7" i="24"/>
  <c r="F124" i="24" s="1"/>
  <c r="F241" i="24" s="1"/>
  <c r="E7" i="24"/>
  <c r="D7" i="24"/>
  <c r="C7" i="24"/>
  <c r="F6" i="24"/>
  <c r="F123" i="24" s="1"/>
  <c r="F240" i="24" s="1"/>
  <c r="F5" i="24"/>
  <c r="F122" i="24" s="1"/>
  <c r="F239" i="24" s="1"/>
  <c r="F4" i="24"/>
  <c r="F3" i="24"/>
  <c r="M2" i="24"/>
  <c r="H163" i="23"/>
  <c r="C155" i="23"/>
  <c r="O148" i="23"/>
  <c r="V144" i="23"/>
  <c r="O144" i="23"/>
  <c r="M144" i="23"/>
  <c r="J144" i="23"/>
  <c r="N144" i="23" s="1"/>
  <c r="I144" i="23"/>
  <c r="H144" i="23"/>
  <c r="K144" i="23" s="1"/>
  <c r="E144" i="23"/>
  <c r="V143" i="23"/>
  <c r="J143" i="23"/>
  <c r="I143" i="23"/>
  <c r="H143" i="23"/>
  <c r="E143" i="23"/>
  <c r="V141" i="23"/>
  <c r="I141" i="23"/>
  <c r="H141" i="23"/>
  <c r="V140" i="23"/>
  <c r="I140" i="23"/>
  <c r="H140" i="23"/>
  <c r="V139" i="23"/>
  <c r="I139" i="23"/>
  <c r="H139" i="23"/>
  <c r="V138" i="23"/>
  <c r="I138" i="23"/>
  <c r="H138" i="23"/>
  <c r="V137" i="23"/>
  <c r="I137" i="23"/>
  <c r="H137" i="23"/>
  <c r="V136" i="23"/>
  <c r="I136" i="23"/>
  <c r="H136" i="23"/>
  <c r="V135" i="23"/>
  <c r="I135" i="23"/>
  <c r="H135" i="23"/>
  <c r="V133" i="23"/>
  <c r="I133" i="23"/>
  <c r="H133" i="23"/>
  <c r="V132" i="23"/>
  <c r="I132" i="23"/>
  <c r="H132" i="23"/>
  <c r="V131" i="23"/>
  <c r="I131" i="23"/>
  <c r="H131" i="23"/>
  <c r="V130" i="23"/>
  <c r="I130" i="23"/>
  <c r="H130" i="23"/>
  <c r="V129" i="23"/>
  <c r="I129" i="23"/>
  <c r="H129" i="23"/>
  <c r="V128" i="23"/>
  <c r="I128" i="23"/>
  <c r="H128" i="23"/>
  <c r="V127" i="23"/>
  <c r="I127" i="23"/>
  <c r="H127" i="23"/>
  <c r="V126" i="23"/>
  <c r="I126" i="23"/>
  <c r="H126" i="23"/>
  <c r="V124" i="23"/>
  <c r="I124" i="23"/>
  <c r="H124" i="23"/>
  <c r="V123" i="23"/>
  <c r="I123" i="23"/>
  <c r="H123" i="23"/>
  <c r="V122" i="23"/>
  <c r="C122" i="23"/>
  <c r="V121" i="23"/>
  <c r="I121" i="23"/>
  <c r="H121" i="23"/>
  <c r="V120" i="23"/>
  <c r="I120" i="23"/>
  <c r="H120" i="23"/>
  <c r="V119" i="23"/>
  <c r="I119" i="23"/>
  <c r="H119" i="23"/>
  <c r="V118" i="23"/>
  <c r="I118" i="23"/>
  <c r="H118" i="23"/>
  <c r="C117" i="23"/>
  <c r="V115" i="23"/>
  <c r="I115" i="23"/>
  <c r="H115" i="23"/>
  <c r="V114" i="23"/>
  <c r="V113" i="23" s="1"/>
  <c r="R114" i="23"/>
  <c r="H114" i="23" s="1"/>
  <c r="I114" i="23"/>
  <c r="V112" i="23"/>
  <c r="I112" i="23"/>
  <c r="H112" i="23"/>
  <c r="R111" i="23"/>
  <c r="V111" i="23" s="1"/>
  <c r="I111" i="23"/>
  <c r="C110" i="23"/>
  <c r="V109" i="23"/>
  <c r="I109" i="23"/>
  <c r="H109" i="23"/>
  <c r="V108" i="23"/>
  <c r="I108" i="23"/>
  <c r="H108" i="23"/>
  <c r="V107" i="23"/>
  <c r="I107" i="23"/>
  <c r="H107" i="23"/>
  <c r="V106" i="23"/>
  <c r="V105" i="23" s="1"/>
  <c r="R106" i="23"/>
  <c r="I106" i="23"/>
  <c r="H106" i="23"/>
  <c r="C105" i="23"/>
  <c r="V103" i="23"/>
  <c r="V102" i="23" s="1"/>
  <c r="H103" i="23"/>
  <c r="C102" i="23"/>
  <c r="V101" i="23"/>
  <c r="H101" i="23"/>
  <c r="V100" i="23"/>
  <c r="C100" i="23"/>
  <c r="V98" i="23"/>
  <c r="V97" i="23" s="1"/>
  <c r="H98" i="23"/>
  <c r="C97" i="23"/>
  <c r="V96" i="23"/>
  <c r="H96" i="23"/>
  <c r="V95" i="23"/>
  <c r="H95" i="23"/>
  <c r="V94" i="23"/>
  <c r="H94" i="23"/>
  <c r="V93" i="23"/>
  <c r="H93" i="23"/>
  <c r="V92" i="23"/>
  <c r="V91" i="23" s="1"/>
  <c r="H92" i="23"/>
  <c r="C91" i="23"/>
  <c r="V89" i="23"/>
  <c r="H89" i="23"/>
  <c r="V88" i="23"/>
  <c r="V82" i="23" s="1"/>
  <c r="H88" i="23"/>
  <c r="V87" i="23"/>
  <c r="H87" i="23"/>
  <c r="V86" i="23"/>
  <c r="H86" i="23"/>
  <c r="V85" i="23"/>
  <c r="H85" i="23"/>
  <c r="V84" i="23"/>
  <c r="H84" i="23"/>
  <c r="V83" i="23"/>
  <c r="H83" i="23"/>
  <c r="V81" i="23"/>
  <c r="H81" i="23"/>
  <c r="V80" i="23"/>
  <c r="H80" i="23"/>
  <c r="V79" i="23"/>
  <c r="H79" i="23"/>
  <c r="V78" i="23"/>
  <c r="C78" i="23"/>
  <c r="C82" i="23" s="1"/>
  <c r="V76" i="23"/>
  <c r="H76" i="23"/>
  <c r="V75" i="23"/>
  <c r="H75" i="23"/>
  <c r="V74" i="23"/>
  <c r="V73" i="23"/>
  <c r="H73" i="23"/>
  <c r="V72" i="23"/>
  <c r="H72" i="23"/>
  <c r="V71" i="23"/>
  <c r="V70" i="23"/>
  <c r="H70" i="23"/>
  <c r="V69" i="23"/>
  <c r="H69" i="23"/>
  <c r="V68" i="23"/>
  <c r="H68" i="23"/>
  <c r="V67" i="23"/>
  <c r="H67" i="23"/>
  <c r="V66" i="23"/>
  <c r="V65" i="23" s="1"/>
  <c r="H66" i="23"/>
  <c r="C65" i="23"/>
  <c r="V64" i="23"/>
  <c r="H64" i="23"/>
  <c r="V63" i="23"/>
  <c r="H63" i="23"/>
  <c r="V62" i="23"/>
  <c r="V61" i="23" s="1"/>
  <c r="H62" i="23"/>
  <c r="C61" i="23"/>
  <c r="V60" i="23"/>
  <c r="H60" i="23"/>
  <c r="V59" i="23"/>
  <c r="H59" i="23"/>
  <c r="V58" i="23"/>
  <c r="V57" i="23" s="1"/>
  <c r="H58" i="23"/>
  <c r="C57" i="23"/>
  <c r="V55" i="23"/>
  <c r="V54" i="23" s="1"/>
  <c r="H55" i="23"/>
  <c r="V53" i="23"/>
  <c r="H53" i="23"/>
  <c r="V52" i="23"/>
  <c r="H52" i="23"/>
  <c r="V51" i="23"/>
  <c r="H51" i="23"/>
  <c r="V50" i="23"/>
  <c r="H50" i="23"/>
  <c r="V49" i="23"/>
  <c r="H49" i="23"/>
  <c r="V48" i="23"/>
  <c r="V47" i="23" s="1"/>
  <c r="H48" i="23"/>
  <c r="C47" i="23"/>
  <c r="C54" i="23" s="1"/>
  <c r="V45" i="23"/>
  <c r="H45" i="23"/>
  <c r="V44" i="23"/>
  <c r="C44" i="23"/>
  <c r="V43" i="23"/>
  <c r="I43" i="23"/>
  <c r="H43" i="23"/>
  <c r="V42" i="23"/>
  <c r="I42" i="23"/>
  <c r="H42" i="23"/>
  <c r="V41" i="23"/>
  <c r="I41" i="23"/>
  <c r="H41" i="23"/>
  <c r="V40" i="23"/>
  <c r="I40" i="23"/>
  <c r="H40" i="23"/>
  <c r="V39" i="23"/>
  <c r="I39" i="23"/>
  <c r="H39" i="23"/>
  <c r="V38" i="23"/>
  <c r="I38" i="23"/>
  <c r="H38" i="23"/>
  <c r="C37" i="23"/>
  <c r="V35" i="23"/>
  <c r="H35" i="23"/>
  <c r="V34" i="23"/>
  <c r="H34" i="23"/>
  <c r="V33" i="23"/>
  <c r="H33" i="23"/>
  <c r="V30" i="23"/>
  <c r="H30" i="23"/>
  <c r="V29" i="23"/>
  <c r="H29" i="23"/>
  <c r="V28" i="23"/>
  <c r="H28" i="23"/>
  <c r="V27" i="23"/>
  <c r="H27" i="23"/>
  <c r="V26" i="23"/>
  <c r="H26" i="23"/>
  <c r="V24" i="23"/>
  <c r="H24" i="23"/>
  <c r="V23" i="23"/>
  <c r="H23" i="23"/>
  <c r="V22" i="23"/>
  <c r="H22" i="23"/>
  <c r="V21" i="23"/>
  <c r="C21" i="23"/>
  <c r="V19" i="23"/>
  <c r="O19" i="23"/>
  <c r="N19" i="23"/>
  <c r="M19" i="23"/>
  <c r="L19" i="23"/>
  <c r="K19" i="23"/>
  <c r="G11" i="23"/>
  <c r="G10" i="23"/>
  <c r="C10" i="23"/>
  <c r="G9" i="23"/>
  <c r="G8" i="23"/>
  <c r="C8" i="23"/>
  <c r="G7" i="23"/>
  <c r="G6" i="23"/>
  <c r="L155" i="23" s="1"/>
  <c r="G5" i="23"/>
  <c r="G4" i="23"/>
  <c r="I351" i="22"/>
  <c r="C351" i="22"/>
  <c r="I346" i="22"/>
  <c r="C343" i="22"/>
  <c r="K336" i="22"/>
  <c r="K328" i="22"/>
  <c r="K329" i="22" s="1"/>
  <c r="I322" i="22"/>
  <c r="I317" i="22"/>
  <c r="F316" i="22"/>
  <c r="F315" i="22"/>
  <c r="F314" i="22"/>
  <c r="M310" i="22"/>
  <c r="J309" i="22"/>
  <c r="J308" i="22"/>
  <c r="J307" i="22"/>
  <c r="J306" i="22"/>
  <c r="J305" i="22"/>
  <c r="J304" i="22"/>
  <c r="J303" i="22"/>
  <c r="J302" i="22"/>
  <c r="J301" i="22"/>
  <c r="J300" i="22"/>
  <c r="J299" i="22"/>
  <c r="J298" i="22"/>
  <c r="J297" i="22"/>
  <c r="J296" i="22"/>
  <c r="J295" i="22"/>
  <c r="J294" i="22"/>
  <c r="J293" i="22"/>
  <c r="J292" i="22"/>
  <c r="J291" i="22"/>
  <c r="J290" i="22"/>
  <c r="J289" i="22"/>
  <c r="J288" i="22"/>
  <c r="J287" i="22"/>
  <c r="J286" i="22"/>
  <c r="J285" i="22"/>
  <c r="J284" i="22"/>
  <c r="J283" i="22"/>
  <c r="J282" i="22"/>
  <c r="J281" i="22"/>
  <c r="J280" i="22"/>
  <c r="J279" i="22"/>
  <c r="J278" i="22"/>
  <c r="J277" i="22"/>
  <c r="J276" i="22"/>
  <c r="J275" i="22"/>
  <c r="J274" i="22"/>
  <c r="J273" i="22"/>
  <c r="J272" i="22"/>
  <c r="J271" i="22"/>
  <c r="J270" i="22"/>
  <c r="J269" i="22"/>
  <c r="J268" i="22"/>
  <c r="J267" i="22"/>
  <c r="J266" i="22"/>
  <c r="J265" i="22"/>
  <c r="J264" i="22"/>
  <c r="J263" i="22"/>
  <c r="J262" i="22"/>
  <c r="J261" i="22"/>
  <c r="J260" i="22"/>
  <c r="J259" i="22"/>
  <c r="J258" i="22"/>
  <c r="J257" i="22"/>
  <c r="J256" i="22"/>
  <c r="J255" i="22"/>
  <c r="J254" i="22"/>
  <c r="J253" i="22"/>
  <c r="J252" i="22"/>
  <c r="J251" i="22"/>
  <c r="J250" i="22"/>
  <c r="E243" i="22"/>
  <c r="D243" i="22"/>
  <c r="C243" i="22"/>
  <c r="E241" i="22"/>
  <c r="D241" i="22"/>
  <c r="C241" i="22"/>
  <c r="I234" i="22"/>
  <c r="C234" i="22"/>
  <c r="I229" i="22"/>
  <c r="C226" i="22"/>
  <c r="K219" i="22"/>
  <c r="K212" i="22"/>
  <c r="K211" i="22"/>
  <c r="I205" i="22"/>
  <c r="I200" i="22"/>
  <c r="F199" i="22"/>
  <c r="F198" i="22"/>
  <c r="F197" i="22"/>
  <c r="J192" i="22"/>
  <c r="K192" i="22" s="1"/>
  <c r="J191" i="22"/>
  <c r="K191" i="22" s="1"/>
  <c r="K190" i="22"/>
  <c r="J190" i="22"/>
  <c r="J189" i="22"/>
  <c r="K189" i="22" s="1"/>
  <c r="J188" i="22"/>
  <c r="K188" i="22" s="1"/>
  <c r="J187" i="22"/>
  <c r="K187" i="22" s="1"/>
  <c r="J186" i="22"/>
  <c r="K186" i="22" s="1"/>
  <c r="J185" i="22"/>
  <c r="K185" i="22" s="1"/>
  <c r="K184" i="22"/>
  <c r="J184" i="22"/>
  <c r="K183" i="22"/>
  <c r="J183" i="22"/>
  <c r="J182" i="22"/>
  <c r="K182" i="22" s="1"/>
  <c r="J181" i="22"/>
  <c r="K181" i="22" s="1"/>
  <c r="J180" i="22"/>
  <c r="K180" i="22" s="1"/>
  <c r="J179" i="22"/>
  <c r="K179" i="22" s="1"/>
  <c r="K178" i="22"/>
  <c r="J178" i="22"/>
  <c r="J177" i="22"/>
  <c r="K177" i="22" s="1"/>
  <c r="K176" i="22"/>
  <c r="J176" i="22"/>
  <c r="J175" i="22"/>
  <c r="K175" i="22" s="1"/>
  <c r="J174" i="22"/>
  <c r="K174" i="22" s="1"/>
  <c r="J173" i="22"/>
  <c r="K173" i="22" s="1"/>
  <c r="K172" i="22"/>
  <c r="J172" i="22"/>
  <c r="J171" i="22"/>
  <c r="K171" i="22" s="1"/>
  <c r="K170" i="22"/>
  <c r="J170" i="22"/>
  <c r="J169" i="22"/>
  <c r="K169" i="22" s="1"/>
  <c r="K168" i="22"/>
  <c r="J168" i="22"/>
  <c r="J167" i="22"/>
  <c r="K167" i="22" s="1"/>
  <c r="J166" i="22"/>
  <c r="K166" i="22" s="1"/>
  <c r="J165" i="22"/>
  <c r="K165" i="22" s="1"/>
  <c r="K164" i="22"/>
  <c r="J164" i="22"/>
  <c r="J163" i="22"/>
  <c r="K163" i="22" s="1"/>
  <c r="K162" i="22"/>
  <c r="J162" i="22"/>
  <c r="J161" i="22"/>
  <c r="K161" i="22" s="1"/>
  <c r="K160" i="22"/>
  <c r="J160" i="22"/>
  <c r="J159" i="22"/>
  <c r="K159" i="22" s="1"/>
  <c r="J158" i="22"/>
  <c r="K158" i="22" s="1"/>
  <c r="J157" i="22"/>
  <c r="K157" i="22" s="1"/>
  <c r="K156" i="22"/>
  <c r="J156" i="22"/>
  <c r="J155" i="22"/>
  <c r="K155" i="22" s="1"/>
  <c r="K154" i="22"/>
  <c r="J154" i="22"/>
  <c r="J153" i="22"/>
  <c r="K153" i="22" s="1"/>
  <c r="K152" i="22"/>
  <c r="J152" i="22"/>
  <c r="J151" i="22"/>
  <c r="K151" i="22" s="1"/>
  <c r="J150" i="22"/>
  <c r="K150" i="22" s="1"/>
  <c r="J149" i="22"/>
  <c r="K149" i="22" s="1"/>
  <c r="K148" i="22"/>
  <c r="J148" i="22"/>
  <c r="J147" i="22"/>
  <c r="K147" i="22" s="1"/>
  <c r="K146" i="22"/>
  <c r="J146" i="22"/>
  <c r="J145" i="22"/>
  <c r="K145" i="22" s="1"/>
  <c r="K144" i="22"/>
  <c r="J144" i="22"/>
  <c r="J143" i="22"/>
  <c r="K143" i="22" s="1"/>
  <c r="J142" i="22"/>
  <c r="K142" i="22" s="1"/>
  <c r="J141" i="22"/>
  <c r="K141" i="22" s="1"/>
  <c r="K140" i="22"/>
  <c r="J140" i="22"/>
  <c r="J139" i="22"/>
  <c r="K139" i="22" s="1"/>
  <c r="K138" i="22"/>
  <c r="J138" i="22"/>
  <c r="J137" i="22"/>
  <c r="K137" i="22" s="1"/>
  <c r="K136" i="22"/>
  <c r="J136" i="22"/>
  <c r="J135" i="22"/>
  <c r="K135" i="22" s="1"/>
  <c r="J134" i="22"/>
  <c r="K134" i="22" s="1"/>
  <c r="J133" i="22"/>
  <c r="K133" i="22" s="1"/>
  <c r="C133" i="22"/>
  <c r="E126" i="22"/>
  <c r="D126" i="22"/>
  <c r="C126" i="22"/>
  <c r="E124" i="22"/>
  <c r="D124" i="22"/>
  <c r="C124" i="22"/>
  <c r="I117" i="22"/>
  <c r="C117" i="22"/>
  <c r="I112" i="22"/>
  <c r="C109" i="22"/>
  <c r="K102" i="22"/>
  <c r="K94" i="22"/>
  <c r="K95" i="22" s="1"/>
  <c r="M76" i="22" s="1"/>
  <c r="I88" i="22"/>
  <c r="I83" i="22"/>
  <c r="F82" i="22"/>
  <c r="F81" i="22"/>
  <c r="F80" i="22"/>
  <c r="J75" i="22"/>
  <c r="J74" i="22"/>
  <c r="J73" i="22"/>
  <c r="J72" i="22"/>
  <c r="J71" i="22"/>
  <c r="J70" i="22"/>
  <c r="J69" i="22"/>
  <c r="J68" i="22"/>
  <c r="J67" i="22"/>
  <c r="J66" i="22"/>
  <c r="J65" i="22"/>
  <c r="J64" i="22"/>
  <c r="J63" i="22"/>
  <c r="J62" i="22"/>
  <c r="J61" i="22"/>
  <c r="J60" i="22"/>
  <c r="J59" i="22"/>
  <c r="J58" i="22"/>
  <c r="J57" i="22"/>
  <c r="J56" i="22"/>
  <c r="J55" i="22"/>
  <c r="J54" i="22"/>
  <c r="J53" i="22"/>
  <c r="J52" i="22"/>
  <c r="J51" i="22"/>
  <c r="J50" i="22"/>
  <c r="J49" i="22"/>
  <c r="J48" i="22"/>
  <c r="J47" i="22"/>
  <c r="J46" i="22"/>
  <c r="J45" i="22"/>
  <c r="J44" i="22"/>
  <c r="J43" i="22"/>
  <c r="J42" i="22"/>
  <c r="J41" i="22"/>
  <c r="J40" i="22"/>
  <c r="J39" i="22"/>
  <c r="J38" i="22"/>
  <c r="J37" i="22"/>
  <c r="J36" i="22"/>
  <c r="J35" i="22"/>
  <c r="J34" i="22"/>
  <c r="J33" i="22"/>
  <c r="J32" i="22"/>
  <c r="J31" i="22"/>
  <c r="J30" i="22"/>
  <c r="J29" i="22"/>
  <c r="J28" i="22"/>
  <c r="J27" i="22"/>
  <c r="J26" i="22"/>
  <c r="J25" i="22"/>
  <c r="J24" i="22"/>
  <c r="J23" i="22"/>
  <c r="J22" i="22"/>
  <c r="J21" i="22"/>
  <c r="J20" i="22"/>
  <c r="J19" i="22"/>
  <c r="J18" i="22"/>
  <c r="J17" i="22"/>
  <c r="J16" i="22"/>
  <c r="C16" i="22"/>
  <c r="F11" i="22"/>
  <c r="F128" i="22" s="1"/>
  <c r="F245" i="22" s="1"/>
  <c r="F10" i="22"/>
  <c r="F127" i="22" s="1"/>
  <c r="F244" i="22" s="1"/>
  <c r="F9" i="22"/>
  <c r="F126" i="22" s="1"/>
  <c r="F243" i="22" s="1"/>
  <c r="E9" i="22"/>
  <c r="D9" i="22"/>
  <c r="C9" i="22"/>
  <c r="F8" i="22"/>
  <c r="F125" i="22" s="1"/>
  <c r="F242" i="22" s="1"/>
  <c r="F7" i="22"/>
  <c r="F124" i="22" s="1"/>
  <c r="F241" i="22" s="1"/>
  <c r="E7" i="22"/>
  <c r="D7" i="22"/>
  <c r="C7" i="22"/>
  <c r="F6" i="22"/>
  <c r="F123" i="22" s="1"/>
  <c r="F240" i="22" s="1"/>
  <c r="F5" i="22"/>
  <c r="F122" i="22" s="1"/>
  <c r="F239" i="22" s="1"/>
  <c r="F4" i="22"/>
  <c r="F121" i="22" s="1"/>
  <c r="F238" i="22" s="1"/>
  <c r="F3" i="22"/>
  <c r="F120" i="22" s="1"/>
  <c r="F237" i="22" s="1"/>
  <c r="M2" i="22"/>
  <c r="H163" i="21"/>
  <c r="C155" i="21"/>
  <c r="O148" i="21"/>
  <c r="V144" i="21"/>
  <c r="L144" i="21"/>
  <c r="K144" i="21"/>
  <c r="J144" i="21"/>
  <c r="I144" i="21"/>
  <c r="H144" i="21"/>
  <c r="E144" i="21"/>
  <c r="V143" i="21"/>
  <c r="O143" i="21"/>
  <c r="N143" i="21"/>
  <c r="M143" i="21"/>
  <c r="L143" i="21"/>
  <c r="J143" i="21"/>
  <c r="I143" i="21"/>
  <c r="H143" i="21"/>
  <c r="K143" i="21" s="1"/>
  <c r="E143" i="21"/>
  <c r="V141" i="21"/>
  <c r="I141" i="21"/>
  <c r="H141" i="21"/>
  <c r="V140" i="21"/>
  <c r="I140" i="21"/>
  <c r="H140" i="21"/>
  <c r="V139" i="21"/>
  <c r="I139" i="21"/>
  <c r="H139" i="21"/>
  <c r="V138" i="21"/>
  <c r="I138" i="21"/>
  <c r="H138" i="21"/>
  <c r="V137" i="21"/>
  <c r="I137" i="21"/>
  <c r="H137" i="21"/>
  <c r="V136" i="21"/>
  <c r="I136" i="21"/>
  <c r="H136" i="21"/>
  <c r="V135" i="21"/>
  <c r="I135" i="21"/>
  <c r="H135" i="21"/>
  <c r="V133" i="21"/>
  <c r="I133" i="21"/>
  <c r="H133" i="21"/>
  <c r="V132" i="21"/>
  <c r="I132" i="21"/>
  <c r="H132" i="21"/>
  <c r="V131" i="21"/>
  <c r="I131" i="21"/>
  <c r="H131" i="21"/>
  <c r="V130" i="21"/>
  <c r="I130" i="21"/>
  <c r="H130" i="21"/>
  <c r="V129" i="21"/>
  <c r="I129" i="21"/>
  <c r="H129" i="21"/>
  <c r="V128" i="21"/>
  <c r="I128" i="21"/>
  <c r="H128" i="21"/>
  <c r="V127" i="21"/>
  <c r="I127" i="21"/>
  <c r="H127" i="21"/>
  <c r="V126" i="21"/>
  <c r="I126" i="21"/>
  <c r="H126" i="21"/>
  <c r="V124" i="21"/>
  <c r="I124" i="21"/>
  <c r="H124" i="21"/>
  <c r="V123" i="21"/>
  <c r="I123" i="21"/>
  <c r="H123" i="21"/>
  <c r="V122" i="21"/>
  <c r="V121" i="21"/>
  <c r="I121" i="21"/>
  <c r="H121" i="21"/>
  <c r="V120" i="21"/>
  <c r="I120" i="21"/>
  <c r="H120" i="21"/>
  <c r="V119" i="21"/>
  <c r="I119" i="21"/>
  <c r="H119" i="21"/>
  <c r="V118" i="21"/>
  <c r="I118" i="21"/>
  <c r="H118" i="21"/>
  <c r="V117" i="21"/>
  <c r="C117" i="21"/>
  <c r="C122" i="21" s="1"/>
  <c r="V115" i="21"/>
  <c r="I115" i="21"/>
  <c r="H115" i="21"/>
  <c r="V114" i="21"/>
  <c r="V113" i="21" s="1"/>
  <c r="R114" i="21"/>
  <c r="I114" i="21"/>
  <c r="H114" i="21"/>
  <c r="V112" i="21"/>
  <c r="I112" i="21"/>
  <c r="H112" i="21"/>
  <c r="R111" i="21"/>
  <c r="V111" i="21" s="1"/>
  <c r="V110" i="21" s="1"/>
  <c r="I111" i="21"/>
  <c r="C110" i="21"/>
  <c r="V109" i="21"/>
  <c r="I109" i="21"/>
  <c r="H109" i="21"/>
  <c r="V108" i="21"/>
  <c r="I108" i="21"/>
  <c r="H108" i="21"/>
  <c r="V107" i="21"/>
  <c r="I107" i="21"/>
  <c r="H107" i="21"/>
  <c r="R106" i="21"/>
  <c r="I106" i="21"/>
  <c r="C105" i="21"/>
  <c r="V103" i="21"/>
  <c r="H103" i="21"/>
  <c r="V102" i="21"/>
  <c r="V101" i="21"/>
  <c r="H101" i="21"/>
  <c r="V100" i="21"/>
  <c r="C100" i="21"/>
  <c r="C102" i="21" s="1"/>
  <c r="V98" i="21"/>
  <c r="V97" i="21" s="1"/>
  <c r="H98" i="21"/>
  <c r="C97" i="21"/>
  <c r="V96" i="21"/>
  <c r="H96" i="21"/>
  <c r="V95" i="21"/>
  <c r="H95" i="21"/>
  <c r="V94" i="21"/>
  <c r="V91" i="21" s="1"/>
  <c r="H94" i="21"/>
  <c r="V93" i="21"/>
  <c r="H93" i="21"/>
  <c r="V92" i="21"/>
  <c r="H92" i="21"/>
  <c r="C91" i="21"/>
  <c r="V89" i="21"/>
  <c r="H89" i="21"/>
  <c r="V88" i="21"/>
  <c r="H88" i="21"/>
  <c r="V87" i="21"/>
  <c r="H87" i="21"/>
  <c r="V86" i="21"/>
  <c r="H86" i="21"/>
  <c r="V85" i="21"/>
  <c r="H85" i="21"/>
  <c r="V84" i="21"/>
  <c r="H84" i="21"/>
  <c r="V83" i="21"/>
  <c r="V82" i="21" s="1"/>
  <c r="H83" i="21"/>
  <c r="C82" i="21"/>
  <c r="V81" i="21"/>
  <c r="H81" i="21"/>
  <c r="V80" i="21"/>
  <c r="H80" i="21"/>
  <c r="V79" i="21"/>
  <c r="V78" i="21" s="1"/>
  <c r="H79" i="21"/>
  <c r="C78" i="21"/>
  <c r="V76" i="21"/>
  <c r="V74" i="21" s="1"/>
  <c r="H76" i="21"/>
  <c r="V75" i="21"/>
  <c r="H75" i="21"/>
  <c r="V73" i="21"/>
  <c r="H73" i="21"/>
  <c r="V72" i="21"/>
  <c r="H72" i="21"/>
  <c r="V71" i="21"/>
  <c r="V70" i="21"/>
  <c r="H70" i="21"/>
  <c r="V69" i="21"/>
  <c r="H69" i="21"/>
  <c r="V68" i="21"/>
  <c r="V65" i="21" s="1"/>
  <c r="H68" i="21"/>
  <c r="V67" i="21"/>
  <c r="H67" i="21"/>
  <c r="V66" i="21"/>
  <c r="H66" i="21"/>
  <c r="V64" i="21"/>
  <c r="H64" i="21"/>
  <c r="V63" i="21"/>
  <c r="H63" i="21"/>
  <c r="V62" i="21"/>
  <c r="H62" i="21"/>
  <c r="V61" i="21"/>
  <c r="V60" i="21"/>
  <c r="H60" i="21"/>
  <c r="V59" i="21"/>
  <c r="H59" i="21"/>
  <c r="V58" i="21"/>
  <c r="H58" i="21"/>
  <c r="V57" i="21"/>
  <c r="C57" i="21"/>
  <c r="V55" i="21"/>
  <c r="H55" i="21"/>
  <c r="V54" i="21"/>
  <c r="V53" i="21"/>
  <c r="H53" i="21"/>
  <c r="V52" i="21"/>
  <c r="H52" i="21"/>
  <c r="V51" i="21"/>
  <c r="H51" i="21"/>
  <c r="V50" i="21"/>
  <c r="H50" i="21"/>
  <c r="V49" i="21"/>
  <c r="H49" i="21"/>
  <c r="V48" i="21"/>
  <c r="H48" i="21"/>
  <c r="C47" i="21"/>
  <c r="C54" i="21" s="1"/>
  <c r="V45" i="21"/>
  <c r="H45" i="21"/>
  <c r="V44" i="21"/>
  <c r="C44" i="21"/>
  <c r="V43" i="21"/>
  <c r="I43" i="21"/>
  <c r="H43" i="21"/>
  <c r="V42" i="21"/>
  <c r="I42" i="21"/>
  <c r="H42" i="21"/>
  <c r="V41" i="21"/>
  <c r="I41" i="21"/>
  <c r="H41" i="21"/>
  <c r="V40" i="21"/>
  <c r="I40" i="21"/>
  <c r="H40" i="21"/>
  <c r="V39" i="21"/>
  <c r="I39" i="21"/>
  <c r="H39" i="21"/>
  <c r="V38" i="21"/>
  <c r="I38" i="21"/>
  <c r="H38" i="21"/>
  <c r="V37" i="21"/>
  <c r="C37" i="21"/>
  <c r="V35" i="21"/>
  <c r="H35" i="21"/>
  <c r="V34" i="21"/>
  <c r="H34" i="21"/>
  <c r="V33" i="21"/>
  <c r="H33" i="21"/>
  <c r="C31" i="21"/>
  <c r="V30" i="21"/>
  <c r="H30" i="21"/>
  <c r="V29" i="21"/>
  <c r="H29" i="21"/>
  <c r="V28" i="21"/>
  <c r="H28" i="21"/>
  <c r="V27" i="21"/>
  <c r="H27" i="21"/>
  <c r="V26" i="21"/>
  <c r="H26" i="21"/>
  <c r="C25" i="21"/>
  <c r="V24" i="21"/>
  <c r="H24" i="21"/>
  <c r="V23" i="21"/>
  <c r="H23" i="21"/>
  <c r="V22" i="21"/>
  <c r="V21" i="21" s="1"/>
  <c r="H22" i="21"/>
  <c r="C21" i="21"/>
  <c r="V19" i="21"/>
  <c r="O19" i="21"/>
  <c r="N19" i="21"/>
  <c r="M19" i="21"/>
  <c r="L19" i="21"/>
  <c r="K19" i="21"/>
  <c r="G11" i="21"/>
  <c r="G10" i="21"/>
  <c r="C10" i="21"/>
  <c r="G9" i="21"/>
  <c r="G8" i="21"/>
  <c r="C8" i="21"/>
  <c r="G7" i="21"/>
  <c r="G6" i="21"/>
  <c r="L155" i="21" s="1"/>
  <c r="G5" i="21"/>
  <c r="G4" i="21"/>
  <c r="I351" i="20"/>
  <c r="C351" i="20"/>
  <c r="I346" i="20"/>
  <c r="C343" i="20"/>
  <c r="K336" i="20"/>
  <c r="K329" i="20"/>
  <c r="K328" i="20"/>
  <c r="I322" i="20"/>
  <c r="I317" i="20"/>
  <c r="F316" i="20"/>
  <c r="F315" i="20"/>
  <c r="F314" i="20"/>
  <c r="M310" i="20"/>
  <c r="J309" i="20"/>
  <c r="J308" i="20"/>
  <c r="J307" i="20"/>
  <c r="J306" i="20"/>
  <c r="J305" i="20"/>
  <c r="J304" i="20"/>
  <c r="J303" i="20"/>
  <c r="J302" i="20"/>
  <c r="J301" i="20"/>
  <c r="J300" i="20"/>
  <c r="J299" i="20"/>
  <c r="J298" i="20"/>
  <c r="J297" i="20"/>
  <c r="J296" i="20"/>
  <c r="J295" i="20"/>
  <c r="J294" i="20"/>
  <c r="J293" i="20"/>
  <c r="J292" i="20"/>
  <c r="J291" i="20"/>
  <c r="J290" i="20"/>
  <c r="J289" i="20"/>
  <c r="J288" i="20"/>
  <c r="J287" i="20"/>
  <c r="J286" i="20"/>
  <c r="J285" i="20"/>
  <c r="J284" i="20"/>
  <c r="J283" i="20"/>
  <c r="J282" i="20"/>
  <c r="J281" i="20"/>
  <c r="J280" i="20"/>
  <c r="J279" i="20"/>
  <c r="J278" i="20"/>
  <c r="J277" i="20"/>
  <c r="J276" i="20"/>
  <c r="J275" i="20"/>
  <c r="J274" i="20"/>
  <c r="J273" i="20"/>
  <c r="J272" i="20"/>
  <c r="J271" i="20"/>
  <c r="J270" i="20"/>
  <c r="J269" i="20"/>
  <c r="J268" i="20"/>
  <c r="J267" i="20"/>
  <c r="J266" i="20"/>
  <c r="J265" i="20"/>
  <c r="J264" i="20"/>
  <c r="J263" i="20"/>
  <c r="J262" i="20"/>
  <c r="J261" i="20"/>
  <c r="J260" i="20"/>
  <c r="J259" i="20"/>
  <c r="J258" i="20"/>
  <c r="J257" i="20"/>
  <c r="J256" i="20"/>
  <c r="J255" i="20"/>
  <c r="J254" i="20"/>
  <c r="J253" i="20"/>
  <c r="J252" i="20"/>
  <c r="J251" i="20"/>
  <c r="J250" i="20"/>
  <c r="E243" i="20"/>
  <c r="D243" i="20"/>
  <c r="C243" i="20"/>
  <c r="E241" i="20"/>
  <c r="D241" i="20"/>
  <c r="C241" i="20"/>
  <c r="I234" i="20"/>
  <c r="C234" i="20"/>
  <c r="I229" i="20"/>
  <c r="C226" i="20"/>
  <c r="K219" i="20"/>
  <c r="K212" i="20"/>
  <c r="K211" i="20"/>
  <c r="I205" i="20"/>
  <c r="I200" i="20"/>
  <c r="F199" i="20"/>
  <c r="F198" i="20"/>
  <c r="F197" i="20"/>
  <c r="M193" i="20"/>
  <c r="K192" i="20"/>
  <c r="J192" i="20"/>
  <c r="K191" i="20"/>
  <c r="J191" i="20"/>
  <c r="K190" i="20"/>
  <c r="J190" i="20"/>
  <c r="J189" i="20"/>
  <c r="K189" i="20" s="1"/>
  <c r="K188" i="20"/>
  <c r="J188" i="20"/>
  <c r="K187" i="20"/>
  <c r="J187" i="20"/>
  <c r="K186" i="20"/>
  <c r="J186" i="20"/>
  <c r="K185" i="20"/>
  <c r="J185" i="20"/>
  <c r="K184" i="20"/>
  <c r="J184" i="20"/>
  <c r="K183" i="20"/>
  <c r="J183" i="20"/>
  <c r="J182" i="20"/>
  <c r="K182" i="20" s="1"/>
  <c r="K181" i="20"/>
  <c r="J181" i="20"/>
  <c r="K180" i="20"/>
  <c r="J180" i="20"/>
  <c r="K179" i="20"/>
  <c r="J179" i="20"/>
  <c r="K178" i="20"/>
  <c r="J178" i="20"/>
  <c r="K177" i="20"/>
  <c r="J177" i="20"/>
  <c r="K176" i="20"/>
  <c r="J176" i="20"/>
  <c r="K175" i="20"/>
  <c r="J175" i="20"/>
  <c r="K174" i="20"/>
  <c r="J174" i="20"/>
  <c r="J173" i="20"/>
  <c r="K173" i="20" s="1"/>
  <c r="K172" i="20"/>
  <c r="J172" i="20"/>
  <c r="K171" i="20"/>
  <c r="J171" i="20"/>
  <c r="J170" i="20"/>
  <c r="K170" i="20" s="1"/>
  <c r="K169" i="20"/>
  <c r="J169" i="20"/>
  <c r="K168" i="20"/>
  <c r="J168" i="20"/>
  <c r="K167" i="20"/>
  <c r="J167" i="20"/>
  <c r="J166" i="20"/>
  <c r="K166" i="20" s="1"/>
  <c r="K165" i="20"/>
  <c r="J165" i="20"/>
  <c r="K164" i="20"/>
  <c r="J164" i="20"/>
  <c r="K163" i="20"/>
  <c r="J163" i="20"/>
  <c r="K162" i="20"/>
  <c r="J162" i="20"/>
  <c r="J161" i="20"/>
  <c r="K161" i="20" s="1"/>
  <c r="K160" i="20"/>
  <c r="J160" i="20"/>
  <c r="K159" i="20"/>
  <c r="J159" i="20"/>
  <c r="J158" i="20"/>
  <c r="K158" i="20" s="1"/>
  <c r="J157" i="20"/>
  <c r="K157" i="20" s="1"/>
  <c r="K156" i="20"/>
  <c r="J156" i="20"/>
  <c r="K155" i="20"/>
  <c r="J155" i="20"/>
  <c r="J154" i="20"/>
  <c r="K154" i="20" s="1"/>
  <c r="K153" i="20"/>
  <c r="J153" i="20"/>
  <c r="K152" i="20"/>
  <c r="J152" i="20"/>
  <c r="K151" i="20"/>
  <c r="J151" i="20"/>
  <c r="J150" i="20"/>
  <c r="K150" i="20" s="1"/>
  <c r="K149" i="20"/>
  <c r="J149" i="20"/>
  <c r="K148" i="20"/>
  <c r="J148" i="20"/>
  <c r="K147" i="20"/>
  <c r="J147" i="20"/>
  <c r="J146" i="20"/>
  <c r="K146" i="20" s="1"/>
  <c r="J145" i="20"/>
  <c r="K145" i="20" s="1"/>
  <c r="K144" i="20"/>
  <c r="J144" i="20"/>
  <c r="K143" i="20"/>
  <c r="J143" i="20"/>
  <c r="J142" i="20"/>
  <c r="K142" i="20" s="1"/>
  <c r="J141" i="20"/>
  <c r="K141" i="20" s="1"/>
  <c r="K140" i="20"/>
  <c r="J140" i="20"/>
  <c r="K139" i="20"/>
  <c r="J139" i="20"/>
  <c r="J138" i="20"/>
  <c r="K138" i="20" s="1"/>
  <c r="K137" i="20"/>
  <c r="J137" i="20"/>
  <c r="K136" i="20"/>
  <c r="J136" i="20"/>
  <c r="K135" i="20"/>
  <c r="J135" i="20"/>
  <c r="J134" i="20"/>
  <c r="K134" i="20" s="1"/>
  <c r="C134" i="20"/>
  <c r="K133" i="20"/>
  <c r="J133" i="20"/>
  <c r="C133" i="20"/>
  <c r="E126" i="20"/>
  <c r="D126" i="20"/>
  <c r="C126" i="20"/>
  <c r="F124" i="20"/>
  <c r="F241" i="20" s="1"/>
  <c r="E124" i="20"/>
  <c r="D124" i="20"/>
  <c r="C124" i="20"/>
  <c r="I117" i="20"/>
  <c r="C117" i="20"/>
  <c r="I112" i="20"/>
  <c r="C109" i="20"/>
  <c r="K102" i="20"/>
  <c r="K94" i="20"/>
  <c r="K95" i="20" s="1"/>
  <c r="I88" i="20"/>
  <c r="I83" i="20"/>
  <c r="F82" i="20"/>
  <c r="F81" i="20"/>
  <c r="F80" i="20"/>
  <c r="M76" i="20"/>
  <c r="J75" i="20"/>
  <c r="J74" i="20"/>
  <c r="J73" i="20"/>
  <c r="J72" i="20"/>
  <c r="J71" i="20"/>
  <c r="J70" i="20"/>
  <c r="J69" i="20"/>
  <c r="J68" i="20"/>
  <c r="J67" i="20"/>
  <c r="J66" i="20"/>
  <c r="J65" i="20"/>
  <c r="J64" i="20"/>
  <c r="J63" i="20"/>
  <c r="J62" i="20"/>
  <c r="J61" i="20"/>
  <c r="J60" i="20"/>
  <c r="J59" i="20"/>
  <c r="J58" i="20"/>
  <c r="J57" i="20"/>
  <c r="J56" i="20"/>
  <c r="J55" i="20"/>
  <c r="J54" i="20"/>
  <c r="J53" i="20"/>
  <c r="J52" i="20"/>
  <c r="J51" i="20"/>
  <c r="J50" i="20"/>
  <c r="J49" i="20"/>
  <c r="J48" i="20"/>
  <c r="J47" i="20"/>
  <c r="J46" i="20"/>
  <c r="J45" i="20"/>
  <c r="J44" i="20"/>
  <c r="J43" i="20"/>
  <c r="J42" i="20"/>
  <c r="J41" i="20"/>
  <c r="J40" i="20"/>
  <c r="J39" i="20"/>
  <c r="J38" i="20"/>
  <c r="J37" i="20"/>
  <c r="J36" i="20"/>
  <c r="J35" i="20"/>
  <c r="J34" i="20"/>
  <c r="J33" i="20"/>
  <c r="J32" i="20"/>
  <c r="J31" i="20"/>
  <c r="J30" i="20"/>
  <c r="J29" i="20"/>
  <c r="J28" i="20"/>
  <c r="J27" i="20"/>
  <c r="J26" i="20"/>
  <c r="J25" i="20"/>
  <c r="J24" i="20"/>
  <c r="J23" i="20"/>
  <c r="J22" i="20"/>
  <c r="J21" i="20"/>
  <c r="J20" i="20"/>
  <c r="J19" i="20"/>
  <c r="J18" i="20"/>
  <c r="C18" i="20"/>
  <c r="J17" i="20"/>
  <c r="C17" i="20"/>
  <c r="J16" i="20"/>
  <c r="C16" i="20"/>
  <c r="F11" i="20"/>
  <c r="F128" i="20" s="1"/>
  <c r="F245" i="20" s="1"/>
  <c r="F10" i="20"/>
  <c r="F127" i="20" s="1"/>
  <c r="F244" i="20" s="1"/>
  <c r="F9" i="20"/>
  <c r="F126" i="20" s="1"/>
  <c r="F243" i="20" s="1"/>
  <c r="E9" i="20"/>
  <c r="D9" i="20"/>
  <c r="C9" i="20"/>
  <c r="F8" i="20"/>
  <c r="F125" i="20" s="1"/>
  <c r="F242" i="20" s="1"/>
  <c r="F7" i="20"/>
  <c r="E7" i="20"/>
  <c r="D7" i="20"/>
  <c r="C7" i="20"/>
  <c r="F6" i="20"/>
  <c r="F123" i="20" s="1"/>
  <c r="F240" i="20" s="1"/>
  <c r="F5" i="20"/>
  <c r="F122" i="20" s="1"/>
  <c r="F239" i="20" s="1"/>
  <c r="F4" i="20"/>
  <c r="I109" i="20" s="1"/>
  <c r="F3" i="20"/>
  <c r="F120" i="20" s="1"/>
  <c r="F237" i="20" s="1"/>
  <c r="H163" i="19"/>
  <c r="C155" i="19"/>
  <c r="O148" i="19"/>
  <c r="V144" i="19"/>
  <c r="O144" i="19"/>
  <c r="N144" i="19"/>
  <c r="M144" i="19"/>
  <c r="L144" i="19"/>
  <c r="J144" i="19"/>
  <c r="I144" i="19"/>
  <c r="H144" i="19"/>
  <c r="K144" i="19" s="1"/>
  <c r="E144" i="19"/>
  <c r="V143" i="19"/>
  <c r="J143" i="19"/>
  <c r="I143" i="19"/>
  <c r="H143" i="19"/>
  <c r="K143" i="19" s="1"/>
  <c r="E143" i="19"/>
  <c r="V141" i="19"/>
  <c r="I141" i="19"/>
  <c r="H141" i="19"/>
  <c r="V140" i="19"/>
  <c r="I140" i="19"/>
  <c r="H140" i="19"/>
  <c r="V139" i="19"/>
  <c r="I139" i="19"/>
  <c r="H139" i="19"/>
  <c r="V138" i="19"/>
  <c r="I138" i="19"/>
  <c r="H138" i="19"/>
  <c r="V137" i="19"/>
  <c r="I137" i="19"/>
  <c r="H137" i="19"/>
  <c r="V136" i="19"/>
  <c r="I136" i="19"/>
  <c r="H136" i="19"/>
  <c r="V135" i="19"/>
  <c r="I135" i="19"/>
  <c r="H135" i="19"/>
  <c r="V133" i="19"/>
  <c r="I133" i="19"/>
  <c r="H133" i="19"/>
  <c r="V132" i="19"/>
  <c r="I132" i="19"/>
  <c r="H132" i="19"/>
  <c r="V131" i="19"/>
  <c r="I131" i="19"/>
  <c r="H131" i="19"/>
  <c r="V130" i="19"/>
  <c r="I130" i="19"/>
  <c r="H130" i="19"/>
  <c r="V129" i="19"/>
  <c r="I129" i="19"/>
  <c r="H129" i="19"/>
  <c r="V128" i="19"/>
  <c r="I128" i="19"/>
  <c r="H128" i="19"/>
  <c r="V127" i="19"/>
  <c r="I127" i="19"/>
  <c r="H127" i="19"/>
  <c r="V126" i="19"/>
  <c r="I126" i="19"/>
  <c r="H126" i="19"/>
  <c r="V124" i="19"/>
  <c r="V122" i="19" s="1"/>
  <c r="I124" i="19"/>
  <c r="H124" i="19"/>
  <c r="V123" i="19"/>
  <c r="I123" i="19"/>
  <c r="H123" i="19"/>
  <c r="V121" i="19"/>
  <c r="I121" i="19"/>
  <c r="H121" i="19"/>
  <c r="V120" i="19"/>
  <c r="I120" i="19"/>
  <c r="H120" i="19"/>
  <c r="V119" i="19"/>
  <c r="I119" i="19"/>
  <c r="H119" i="19"/>
  <c r="V118" i="19"/>
  <c r="V117" i="19" s="1"/>
  <c r="I118" i="19"/>
  <c r="H118" i="19"/>
  <c r="C117" i="19"/>
  <c r="C122" i="19" s="1"/>
  <c r="V115" i="19"/>
  <c r="I115" i="19"/>
  <c r="H115" i="19"/>
  <c r="R114" i="19"/>
  <c r="V114" i="19" s="1"/>
  <c r="I114" i="19"/>
  <c r="H114" i="19"/>
  <c r="V113" i="19"/>
  <c r="V112" i="19"/>
  <c r="I112" i="19"/>
  <c r="H112" i="19"/>
  <c r="V111" i="19"/>
  <c r="R111" i="19"/>
  <c r="I111" i="19"/>
  <c r="H111" i="19"/>
  <c r="V109" i="19"/>
  <c r="I109" i="19"/>
  <c r="H109" i="19"/>
  <c r="V108" i="19"/>
  <c r="I108" i="19"/>
  <c r="H108" i="19"/>
  <c r="V107" i="19"/>
  <c r="I107" i="19"/>
  <c r="H107" i="19"/>
  <c r="V106" i="19"/>
  <c r="V105" i="19" s="1"/>
  <c r="R106" i="19"/>
  <c r="I106" i="19"/>
  <c r="H106" i="19"/>
  <c r="C105" i="19"/>
  <c r="C110" i="19" s="1"/>
  <c r="C113" i="19" s="1"/>
  <c r="V103" i="19"/>
  <c r="H103" i="19"/>
  <c r="V102" i="19"/>
  <c r="C102" i="19"/>
  <c r="V101" i="19"/>
  <c r="H101" i="19"/>
  <c r="V100" i="19"/>
  <c r="C100" i="19"/>
  <c r="V98" i="19"/>
  <c r="H98" i="19"/>
  <c r="V97" i="19"/>
  <c r="V96" i="19"/>
  <c r="H96" i="19"/>
  <c r="V95" i="19"/>
  <c r="H95" i="19"/>
  <c r="V94" i="19"/>
  <c r="H94" i="19"/>
  <c r="V93" i="19"/>
  <c r="H93" i="19"/>
  <c r="V92" i="19"/>
  <c r="V91" i="19" s="1"/>
  <c r="H92" i="19"/>
  <c r="C91" i="19"/>
  <c r="C97" i="19" s="1"/>
  <c r="V89" i="19"/>
  <c r="H89" i="19"/>
  <c r="V88" i="19"/>
  <c r="H88" i="19"/>
  <c r="V87" i="19"/>
  <c r="H87" i="19"/>
  <c r="V86" i="19"/>
  <c r="H86" i="19"/>
  <c r="V85" i="19"/>
  <c r="H85" i="19"/>
  <c r="V84" i="19"/>
  <c r="H84" i="19"/>
  <c r="V83" i="19"/>
  <c r="H83" i="19"/>
  <c r="V81" i="19"/>
  <c r="H81" i="19"/>
  <c r="V80" i="19"/>
  <c r="H80" i="19"/>
  <c r="V79" i="19"/>
  <c r="H79" i="19"/>
  <c r="V78" i="19"/>
  <c r="C78" i="19"/>
  <c r="C82" i="19" s="1"/>
  <c r="V76" i="19"/>
  <c r="H76" i="19"/>
  <c r="V75" i="19"/>
  <c r="V74" i="19" s="1"/>
  <c r="H75" i="19"/>
  <c r="V73" i="19"/>
  <c r="H73" i="19"/>
  <c r="V72" i="19"/>
  <c r="H72" i="19"/>
  <c r="V71" i="19"/>
  <c r="V70" i="19"/>
  <c r="H70" i="19"/>
  <c r="V69" i="19"/>
  <c r="H69" i="19"/>
  <c r="V68" i="19"/>
  <c r="H68" i="19"/>
  <c r="V67" i="19"/>
  <c r="H67" i="19"/>
  <c r="V66" i="19"/>
  <c r="H66" i="19"/>
  <c r="V65" i="19"/>
  <c r="V64" i="19"/>
  <c r="H64" i="19"/>
  <c r="V63" i="19"/>
  <c r="H63" i="19"/>
  <c r="V62" i="19"/>
  <c r="H62" i="19"/>
  <c r="V60" i="19"/>
  <c r="H60" i="19"/>
  <c r="V59" i="19"/>
  <c r="H59" i="19"/>
  <c r="V58" i="19"/>
  <c r="V57" i="19" s="1"/>
  <c r="H58" i="19"/>
  <c r="C57" i="19"/>
  <c r="V55" i="19"/>
  <c r="V54" i="19" s="1"/>
  <c r="H55" i="19"/>
  <c r="V53" i="19"/>
  <c r="H53" i="19"/>
  <c r="V52" i="19"/>
  <c r="H52" i="19"/>
  <c r="V51" i="19"/>
  <c r="H51" i="19"/>
  <c r="V50" i="19"/>
  <c r="H50" i="19"/>
  <c r="V49" i="19"/>
  <c r="H49" i="19"/>
  <c r="V48" i="19"/>
  <c r="V47" i="19" s="1"/>
  <c r="H48" i="19"/>
  <c r="C47" i="19"/>
  <c r="C54" i="19" s="1"/>
  <c r="V45" i="19"/>
  <c r="H45" i="19"/>
  <c r="V44" i="19"/>
  <c r="C44" i="19"/>
  <c r="V43" i="19"/>
  <c r="V37" i="19" s="1"/>
  <c r="I43" i="19"/>
  <c r="H43" i="19"/>
  <c r="V42" i="19"/>
  <c r="I42" i="19"/>
  <c r="H42" i="19"/>
  <c r="V41" i="19"/>
  <c r="I41" i="19"/>
  <c r="H41" i="19"/>
  <c r="V40" i="19"/>
  <c r="I40" i="19"/>
  <c r="H40" i="19"/>
  <c r="V39" i="19"/>
  <c r="I39" i="19"/>
  <c r="H39" i="19"/>
  <c r="V38" i="19"/>
  <c r="I38" i="19"/>
  <c r="H38" i="19"/>
  <c r="C37" i="19"/>
  <c r="V35" i="19"/>
  <c r="H35" i="19"/>
  <c r="V34" i="19"/>
  <c r="H34" i="19"/>
  <c r="V33" i="19"/>
  <c r="H33" i="19"/>
  <c r="V30" i="19"/>
  <c r="H30" i="19"/>
  <c r="V29" i="19"/>
  <c r="H29" i="19"/>
  <c r="V28" i="19"/>
  <c r="H28" i="19"/>
  <c r="V27" i="19"/>
  <c r="V25" i="19" s="1"/>
  <c r="H27" i="19"/>
  <c r="V26" i="19"/>
  <c r="H26" i="19"/>
  <c r="C25" i="19"/>
  <c r="C31" i="19" s="1"/>
  <c r="V24" i="19"/>
  <c r="H24" i="19"/>
  <c r="V23" i="19"/>
  <c r="H23" i="19"/>
  <c r="V22" i="19"/>
  <c r="H22" i="19"/>
  <c r="C21" i="19"/>
  <c r="V19" i="19"/>
  <c r="O19" i="19"/>
  <c r="N19" i="19"/>
  <c r="M19" i="19"/>
  <c r="L19" i="19"/>
  <c r="K19" i="19"/>
  <c r="G11" i="19"/>
  <c r="G10" i="19"/>
  <c r="C10" i="19"/>
  <c r="G9" i="19"/>
  <c r="G8" i="19"/>
  <c r="C8" i="19"/>
  <c r="G7" i="19"/>
  <c r="G6" i="19"/>
  <c r="L155" i="19" s="1"/>
  <c r="G5" i="19"/>
  <c r="G4" i="19"/>
  <c r="I351" i="18"/>
  <c r="C351" i="18"/>
  <c r="I346" i="18"/>
  <c r="C343" i="18"/>
  <c r="K336" i="18"/>
  <c r="K328" i="18"/>
  <c r="K329" i="18" s="1"/>
  <c r="I322" i="18"/>
  <c r="I317" i="18"/>
  <c r="F316" i="18"/>
  <c r="F315" i="18"/>
  <c r="F314" i="18"/>
  <c r="J309" i="18"/>
  <c r="J308" i="18"/>
  <c r="J307" i="18"/>
  <c r="J306" i="18"/>
  <c r="J305" i="18"/>
  <c r="J304" i="18"/>
  <c r="J303" i="18"/>
  <c r="J302" i="18"/>
  <c r="J301" i="18"/>
  <c r="J300" i="18"/>
  <c r="J299" i="18"/>
  <c r="J298" i="18"/>
  <c r="J297" i="18"/>
  <c r="J296" i="18"/>
  <c r="J295" i="18"/>
  <c r="J294" i="18"/>
  <c r="J293" i="18"/>
  <c r="J292" i="18"/>
  <c r="J291" i="18"/>
  <c r="J290" i="18"/>
  <c r="J289" i="18"/>
  <c r="J288" i="18"/>
  <c r="J287" i="18"/>
  <c r="J286" i="18"/>
  <c r="J285" i="18"/>
  <c r="J284" i="18"/>
  <c r="J283" i="18"/>
  <c r="J282" i="18"/>
  <c r="J281" i="18"/>
  <c r="J280" i="18"/>
  <c r="J279" i="18"/>
  <c r="J278" i="18"/>
  <c r="J277" i="18"/>
  <c r="J276" i="18"/>
  <c r="J275" i="18"/>
  <c r="J274" i="18"/>
  <c r="J273" i="18"/>
  <c r="J272" i="18"/>
  <c r="J271" i="18"/>
  <c r="J270" i="18"/>
  <c r="J269" i="18"/>
  <c r="J268" i="18"/>
  <c r="J267" i="18"/>
  <c r="J266" i="18"/>
  <c r="J265" i="18"/>
  <c r="J264" i="18"/>
  <c r="J263" i="18"/>
  <c r="J262" i="18"/>
  <c r="J261" i="18"/>
  <c r="J260" i="18"/>
  <c r="J259" i="18"/>
  <c r="J258" i="18"/>
  <c r="J257" i="18"/>
  <c r="J256" i="18"/>
  <c r="J255" i="18"/>
  <c r="J254" i="18"/>
  <c r="J253" i="18"/>
  <c r="J252" i="18"/>
  <c r="J251" i="18"/>
  <c r="J250" i="18"/>
  <c r="E243" i="18"/>
  <c r="D243" i="18"/>
  <c r="C243" i="18"/>
  <c r="E241" i="18"/>
  <c r="D241" i="18"/>
  <c r="C241" i="18"/>
  <c r="I234" i="18"/>
  <c r="C234" i="18"/>
  <c r="I229" i="18"/>
  <c r="C226" i="18"/>
  <c r="K219" i="18"/>
  <c r="K211" i="18"/>
  <c r="K212" i="18" s="1"/>
  <c r="I205" i="18"/>
  <c r="I200" i="18"/>
  <c r="F199" i="18"/>
  <c r="F198" i="18"/>
  <c r="F197" i="18"/>
  <c r="J192" i="18"/>
  <c r="K192" i="18" s="1"/>
  <c r="J191" i="18"/>
  <c r="K191" i="18" s="1"/>
  <c r="K190" i="18"/>
  <c r="J190" i="18"/>
  <c r="K189" i="18"/>
  <c r="J189" i="18"/>
  <c r="J188" i="18"/>
  <c r="K188" i="18" s="1"/>
  <c r="K187" i="18"/>
  <c r="J187" i="18"/>
  <c r="K186" i="18"/>
  <c r="J186" i="18"/>
  <c r="J185" i="18"/>
  <c r="K185" i="18" s="1"/>
  <c r="J184" i="18"/>
  <c r="K184" i="18" s="1"/>
  <c r="K183" i="18"/>
  <c r="J183" i="18"/>
  <c r="K182" i="18"/>
  <c r="J182" i="18"/>
  <c r="J181" i="18"/>
  <c r="K181" i="18" s="1"/>
  <c r="J180" i="18"/>
  <c r="K180" i="18" s="1"/>
  <c r="J179" i="18"/>
  <c r="K179" i="18" s="1"/>
  <c r="J178" i="18"/>
  <c r="K178" i="18" s="1"/>
  <c r="J177" i="18"/>
  <c r="K177" i="18" s="1"/>
  <c r="J176" i="18"/>
  <c r="K176" i="18" s="1"/>
  <c r="J175" i="18"/>
  <c r="K175" i="18" s="1"/>
  <c r="K174" i="18"/>
  <c r="J174" i="18"/>
  <c r="K173" i="18"/>
  <c r="J173" i="18"/>
  <c r="J172" i="18"/>
  <c r="K172" i="18" s="1"/>
  <c r="K171" i="18"/>
  <c r="J171" i="18"/>
  <c r="K170" i="18"/>
  <c r="J170" i="18"/>
  <c r="K169" i="18"/>
  <c r="J169" i="18"/>
  <c r="J168" i="18"/>
  <c r="K168" i="18" s="1"/>
  <c r="K167" i="18"/>
  <c r="J167" i="18"/>
  <c r="J166" i="18"/>
  <c r="K166" i="18" s="1"/>
  <c r="J165" i="18"/>
  <c r="K165" i="18" s="1"/>
  <c r="J164" i="18"/>
  <c r="K164" i="18" s="1"/>
  <c r="J163" i="18"/>
  <c r="K163" i="18" s="1"/>
  <c r="K162" i="18"/>
  <c r="J162" i="18"/>
  <c r="J161" i="18"/>
  <c r="K161" i="18" s="1"/>
  <c r="J160" i="18"/>
  <c r="K160" i="18" s="1"/>
  <c r="J159" i="18"/>
  <c r="K159" i="18" s="1"/>
  <c r="K158" i="18"/>
  <c r="J158" i="18"/>
  <c r="K157" i="18"/>
  <c r="J157" i="18"/>
  <c r="J156" i="18"/>
  <c r="K156" i="18" s="1"/>
  <c r="K155" i="18"/>
  <c r="J155" i="18"/>
  <c r="K154" i="18"/>
  <c r="J154" i="18"/>
  <c r="K153" i="18"/>
  <c r="J153" i="18"/>
  <c r="J152" i="18"/>
  <c r="K152" i="18" s="1"/>
  <c r="K151" i="18"/>
  <c r="J151" i="18"/>
  <c r="J150" i="18"/>
  <c r="K150" i="18" s="1"/>
  <c r="J149" i="18"/>
  <c r="K149" i="18" s="1"/>
  <c r="J148" i="18"/>
  <c r="K148" i="18" s="1"/>
  <c r="J147" i="18"/>
  <c r="K147" i="18" s="1"/>
  <c r="J146" i="18"/>
  <c r="K146" i="18" s="1"/>
  <c r="J145" i="18"/>
  <c r="K145" i="18" s="1"/>
  <c r="J144" i="18"/>
  <c r="K144" i="18" s="1"/>
  <c r="J143" i="18"/>
  <c r="K143" i="18" s="1"/>
  <c r="K142" i="18"/>
  <c r="J142" i="18"/>
  <c r="K141" i="18"/>
  <c r="J141" i="18"/>
  <c r="J140" i="18"/>
  <c r="K140" i="18" s="1"/>
  <c r="K139" i="18"/>
  <c r="J139" i="18"/>
  <c r="K138" i="18"/>
  <c r="J138" i="18"/>
  <c r="J137" i="18"/>
  <c r="K137" i="18" s="1"/>
  <c r="J136" i="18"/>
  <c r="K136" i="18" s="1"/>
  <c r="K135" i="18"/>
  <c r="J135" i="18"/>
  <c r="J134" i="18"/>
  <c r="K134" i="18" s="1"/>
  <c r="J133" i="18"/>
  <c r="K133" i="18" s="1"/>
  <c r="C133" i="18"/>
  <c r="E126" i="18"/>
  <c r="D126" i="18"/>
  <c r="C126" i="18"/>
  <c r="E124" i="18"/>
  <c r="D124" i="18"/>
  <c r="C124" i="18"/>
  <c r="I117" i="18"/>
  <c r="C117" i="18"/>
  <c r="I112" i="18"/>
  <c r="C109" i="18"/>
  <c r="K102" i="18"/>
  <c r="K95" i="18"/>
  <c r="M310" i="18" s="1"/>
  <c r="K94" i="18"/>
  <c r="I88" i="18"/>
  <c r="I83" i="18"/>
  <c r="F82" i="18"/>
  <c r="F81" i="18"/>
  <c r="F80" i="18"/>
  <c r="J75" i="18"/>
  <c r="J74" i="18"/>
  <c r="J73" i="18"/>
  <c r="J72" i="18"/>
  <c r="J71" i="18"/>
  <c r="J70" i="18"/>
  <c r="J69" i="18"/>
  <c r="J68" i="18"/>
  <c r="J67" i="18"/>
  <c r="J66" i="18"/>
  <c r="J65" i="18"/>
  <c r="J64" i="18"/>
  <c r="J63" i="18"/>
  <c r="J62" i="18"/>
  <c r="J61" i="18"/>
  <c r="J60" i="18"/>
  <c r="J59" i="18"/>
  <c r="J58" i="18"/>
  <c r="J57" i="18"/>
  <c r="J56" i="18"/>
  <c r="J55" i="18"/>
  <c r="J54" i="18"/>
  <c r="J53" i="18"/>
  <c r="J52" i="18"/>
  <c r="J51" i="18"/>
  <c r="J50" i="18"/>
  <c r="J49" i="18"/>
  <c r="J48" i="18"/>
  <c r="J47" i="18"/>
  <c r="J46" i="18"/>
  <c r="J45" i="18"/>
  <c r="J44" i="18"/>
  <c r="J43" i="18"/>
  <c r="J42" i="18"/>
  <c r="J41" i="18"/>
  <c r="J40" i="18"/>
  <c r="J39" i="18"/>
  <c r="J38" i="18"/>
  <c r="J37" i="18"/>
  <c r="J36" i="18"/>
  <c r="J35" i="18"/>
  <c r="J34" i="18"/>
  <c r="J33" i="18"/>
  <c r="J32" i="18"/>
  <c r="J31" i="18"/>
  <c r="J30" i="18"/>
  <c r="J29" i="18"/>
  <c r="J28" i="18"/>
  <c r="J27" i="18"/>
  <c r="J26" i="18"/>
  <c r="J25" i="18"/>
  <c r="J24" i="18"/>
  <c r="J23" i="18"/>
  <c r="J22" i="18"/>
  <c r="J21" i="18"/>
  <c r="J20" i="18"/>
  <c r="J19" i="18"/>
  <c r="C19" i="18"/>
  <c r="J18" i="18"/>
  <c r="C18" i="18"/>
  <c r="J17" i="18"/>
  <c r="C17" i="18"/>
  <c r="J16" i="18"/>
  <c r="C16" i="18"/>
  <c r="F11" i="18"/>
  <c r="F128" i="18" s="1"/>
  <c r="F245" i="18" s="1"/>
  <c r="F10" i="18"/>
  <c r="F127" i="18" s="1"/>
  <c r="F244" i="18" s="1"/>
  <c r="F9" i="18"/>
  <c r="F126" i="18" s="1"/>
  <c r="F243" i="18" s="1"/>
  <c r="E9" i="18"/>
  <c r="D9" i="18"/>
  <c r="C9" i="18"/>
  <c r="F8" i="18"/>
  <c r="F125" i="18" s="1"/>
  <c r="F242" i="18" s="1"/>
  <c r="F7" i="18"/>
  <c r="F124" i="18" s="1"/>
  <c r="F241" i="18" s="1"/>
  <c r="E7" i="18"/>
  <c r="D7" i="18"/>
  <c r="C7" i="18"/>
  <c r="F6" i="18"/>
  <c r="F123" i="18" s="1"/>
  <c r="F240" i="18" s="1"/>
  <c r="F5" i="18"/>
  <c r="F122" i="18" s="1"/>
  <c r="F239" i="18" s="1"/>
  <c r="F4" i="18"/>
  <c r="F3" i="18"/>
  <c r="F120" i="18" s="1"/>
  <c r="F237" i="18" s="1"/>
  <c r="M2" i="18"/>
  <c r="H163" i="17"/>
  <c r="C155" i="17"/>
  <c r="O148" i="17"/>
  <c r="V144" i="17"/>
  <c r="O144" i="17"/>
  <c r="N144" i="17"/>
  <c r="M144" i="17"/>
  <c r="L144" i="17"/>
  <c r="J144" i="17"/>
  <c r="I144" i="17"/>
  <c r="H144" i="17"/>
  <c r="K144" i="17" s="1"/>
  <c r="E144" i="17"/>
  <c r="V143" i="17"/>
  <c r="M143" i="17"/>
  <c r="J143" i="17"/>
  <c r="I143" i="17"/>
  <c r="H143" i="17"/>
  <c r="K143" i="17" s="1"/>
  <c r="E143" i="17"/>
  <c r="V141" i="17"/>
  <c r="I141" i="17"/>
  <c r="H141" i="17"/>
  <c r="V140" i="17"/>
  <c r="I140" i="17"/>
  <c r="H140" i="17"/>
  <c r="V139" i="17"/>
  <c r="I139" i="17"/>
  <c r="H139" i="17"/>
  <c r="V138" i="17"/>
  <c r="I138" i="17"/>
  <c r="H138" i="17"/>
  <c r="V137" i="17"/>
  <c r="I137" i="17"/>
  <c r="H137" i="17"/>
  <c r="V136" i="17"/>
  <c r="I136" i="17"/>
  <c r="H136" i="17"/>
  <c r="V135" i="17"/>
  <c r="I135" i="17"/>
  <c r="H135" i="17"/>
  <c r="V133" i="17"/>
  <c r="I133" i="17"/>
  <c r="H133" i="17"/>
  <c r="V132" i="17"/>
  <c r="I132" i="17"/>
  <c r="H132" i="17"/>
  <c r="V131" i="17"/>
  <c r="I131" i="17"/>
  <c r="H131" i="17"/>
  <c r="V130" i="17"/>
  <c r="I130" i="17"/>
  <c r="H130" i="17"/>
  <c r="V129" i="17"/>
  <c r="I129" i="17"/>
  <c r="H129" i="17"/>
  <c r="V128" i="17"/>
  <c r="I128" i="17"/>
  <c r="H128" i="17"/>
  <c r="V127" i="17"/>
  <c r="I127" i="17"/>
  <c r="H127" i="17"/>
  <c r="V126" i="17"/>
  <c r="I126" i="17"/>
  <c r="H126" i="17"/>
  <c r="V124" i="17"/>
  <c r="I124" i="17"/>
  <c r="H124" i="17"/>
  <c r="V123" i="17"/>
  <c r="I123" i="17"/>
  <c r="H123" i="17"/>
  <c r="V122" i="17"/>
  <c r="V121" i="17"/>
  <c r="I121" i="17"/>
  <c r="H121" i="17"/>
  <c r="V120" i="17"/>
  <c r="I120" i="17"/>
  <c r="H120" i="17"/>
  <c r="V119" i="17"/>
  <c r="I119" i="17"/>
  <c r="H119" i="17"/>
  <c r="V118" i="17"/>
  <c r="I118" i="17"/>
  <c r="H118" i="17"/>
  <c r="C117" i="17"/>
  <c r="C122" i="17" s="1"/>
  <c r="V115" i="17"/>
  <c r="I115" i="17"/>
  <c r="H115" i="17"/>
  <c r="R114" i="17"/>
  <c r="V114" i="17" s="1"/>
  <c r="I114" i="17"/>
  <c r="H114" i="17"/>
  <c r="V113" i="17"/>
  <c r="V112" i="17"/>
  <c r="V110" i="17" s="1"/>
  <c r="I112" i="17"/>
  <c r="H112" i="17"/>
  <c r="R111" i="17"/>
  <c r="V111" i="17" s="1"/>
  <c r="I111" i="17"/>
  <c r="H111" i="17"/>
  <c r="V109" i="17"/>
  <c r="I109" i="17"/>
  <c r="H109" i="17"/>
  <c r="V108" i="17"/>
  <c r="I108" i="17"/>
  <c r="H108" i="17"/>
  <c r="V107" i="17"/>
  <c r="I107" i="17"/>
  <c r="H107" i="17"/>
  <c r="V106" i="17"/>
  <c r="R106" i="17"/>
  <c r="I106" i="17"/>
  <c r="H106" i="17"/>
  <c r="C105" i="17"/>
  <c r="C110" i="17" s="1"/>
  <c r="V103" i="17"/>
  <c r="H103" i="17"/>
  <c r="V102" i="17"/>
  <c r="C102" i="17"/>
  <c r="V101" i="17"/>
  <c r="V100" i="17" s="1"/>
  <c r="H101" i="17"/>
  <c r="C100" i="17"/>
  <c r="V98" i="17"/>
  <c r="H98" i="17"/>
  <c r="V97" i="17"/>
  <c r="V96" i="17"/>
  <c r="H96" i="17"/>
  <c r="V95" i="17"/>
  <c r="H95" i="17"/>
  <c r="V94" i="17"/>
  <c r="H94" i="17"/>
  <c r="V93" i="17"/>
  <c r="H93" i="17"/>
  <c r="V92" i="17"/>
  <c r="H92" i="17"/>
  <c r="C91" i="17"/>
  <c r="C97" i="17" s="1"/>
  <c r="V89" i="17"/>
  <c r="H89" i="17"/>
  <c r="V88" i="17"/>
  <c r="H88" i="17"/>
  <c r="V87" i="17"/>
  <c r="H87" i="17"/>
  <c r="V86" i="17"/>
  <c r="H86" i="17"/>
  <c r="V85" i="17"/>
  <c r="V82" i="17" s="1"/>
  <c r="H85" i="17"/>
  <c r="V84" i="17"/>
  <c r="H84" i="17"/>
  <c r="V83" i="17"/>
  <c r="H83" i="17"/>
  <c r="V81" i="17"/>
  <c r="H81" i="17"/>
  <c r="V80" i="17"/>
  <c r="H80" i="17"/>
  <c r="V79" i="17"/>
  <c r="V78" i="17" s="1"/>
  <c r="H79" i="17"/>
  <c r="C78" i="17"/>
  <c r="C82" i="17" s="1"/>
  <c r="V76" i="17"/>
  <c r="H76" i="17"/>
  <c r="V75" i="17"/>
  <c r="V74" i="17" s="1"/>
  <c r="H75" i="17"/>
  <c r="V73" i="17"/>
  <c r="H73" i="17"/>
  <c r="V72" i="17"/>
  <c r="V71" i="17" s="1"/>
  <c r="H72" i="17"/>
  <c r="V70" i="17"/>
  <c r="H70" i="17"/>
  <c r="V69" i="17"/>
  <c r="H69" i="17"/>
  <c r="V68" i="17"/>
  <c r="H68" i="17"/>
  <c r="V67" i="17"/>
  <c r="H67" i="17"/>
  <c r="V66" i="17"/>
  <c r="H66" i="17"/>
  <c r="V65" i="17"/>
  <c r="V64" i="17"/>
  <c r="H64" i="17"/>
  <c r="V63" i="17"/>
  <c r="H63" i="17"/>
  <c r="V62" i="17"/>
  <c r="V61" i="17" s="1"/>
  <c r="H62" i="17"/>
  <c r="C61" i="17"/>
  <c r="V60" i="17"/>
  <c r="H60" i="17"/>
  <c r="V59" i="17"/>
  <c r="H59" i="17"/>
  <c r="V58" i="17"/>
  <c r="V57" i="17" s="1"/>
  <c r="H58" i="17"/>
  <c r="C57" i="17"/>
  <c r="V55" i="17"/>
  <c r="V54" i="17" s="1"/>
  <c r="H55" i="17"/>
  <c r="C54" i="17"/>
  <c r="V53" i="17"/>
  <c r="H53" i="17"/>
  <c r="V52" i="17"/>
  <c r="H52" i="17"/>
  <c r="V51" i="17"/>
  <c r="H51" i="17"/>
  <c r="V50" i="17"/>
  <c r="H50" i="17"/>
  <c r="V49" i="17"/>
  <c r="H49" i="17"/>
  <c r="V48" i="17"/>
  <c r="H48" i="17"/>
  <c r="C47" i="17"/>
  <c r="V45" i="17"/>
  <c r="H45" i="17"/>
  <c r="V44" i="17"/>
  <c r="C44" i="17"/>
  <c r="V43" i="17"/>
  <c r="I43" i="17"/>
  <c r="H43" i="17"/>
  <c r="V42" i="17"/>
  <c r="I42" i="17"/>
  <c r="H42" i="17"/>
  <c r="V41" i="17"/>
  <c r="I41" i="17"/>
  <c r="H41" i="17"/>
  <c r="V40" i="17"/>
  <c r="I40" i="17"/>
  <c r="H40" i="17"/>
  <c r="V39" i="17"/>
  <c r="I39" i="17"/>
  <c r="H39" i="17"/>
  <c r="V38" i="17"/>
  <c r="V37" i="17" s="1"/>
  <c r="I38" i="17"/>
  <c r="H38" i="17"/>
  <c r="C37" i="17"/>
  <c r="V35" i="17"/>
  <c r="H35" i="17"/>
  <c r="V34" i="17"/>
  <c r="H34" i="17"/>
  <c r="V33" i="17"/>
  <c r="H33" i="17"/>
  <c r="V30" i="17"/>
  <c r="H30" i="17"/>
  <c r="V29" i="17"/>
  <c r="H29" i="17"/>
  <c r="V28" i="17"/>
  <c r="H28" i="17"/>
  <c r="V27" i="17"/>
  <c r="H27" i="17"/>
  <c r="V26" i="17"/>
  <c r="H26" i="17"/>
  <c r="V25" i="17"/>
  <c r="C25" i="17"/>
  <c r="C31" i="17" s="1"/>
  <c r="V24" i="17"/>
  <c r="H24" i="17"/>
  <c r="V23" i="17"/>
  <c r="H23" i="17"/>
  <c r="V22" i="17"/>
  <c r="H22" i="17"/>
  <c r="V21" i="17"/>
  <c r="C21" i="17"/>
  <c r="V19" i="17"/>
  <c r="O19" i="17"/>
  <c r="N19" i="17"/>
  <c r="M19" i="17"/>
  <c r="L19" i="17"/>
  <c r="K19" i="17"/>
  <c r="G11" i="17"/>
  <c r="G10" i="17"/>
  <c r="C10" i="17"/>
  <c r="G9" i="17"/>
  <c r="G8" i="17"/>
  <c r="C8" i="17"/>
  <c r="G7" i="17"/>
  <c r="G6" i="17"/>
  <c r="L155" i="17" s="1"/>
  <c r="G5" i="17"/>
  <c r="G4" i="17"/>
  <c r="I351" i="16"/>
  <c r="C351" i="16"/>
  <c r="I346" i="16"/>
  <c r="C343" i="16"/>
  <c r="K336" i="16"/>
  <c r="I322" i="16"/>
  <c r="I317" i="16"/>
  <c r="F316" i="16"/>
  <c r="F315" i="16"/>
  <c r="F314" i="16"/>
  <c r="J309" i="16"/>
  <c r="J308" i="16"/>
  <c r="J307" i="16"/>
  <c r="J306" i="16"/>
  <c r="J305" i="16"/>
  <c r="J304" i="16"/>
  <c r="J303" i="16"/>
  <c r="J302" i="16"/>
  <c r="J301" i="16"/>
  <c r="J300" i="16"/>
  <c r="J299" i="16"/>
  <c r="J298" i="16"/>
  <c r="J297" i="16"/>
  <c r="J296" i="16"/>
  <c r="J295" i="16"/>
  <c r="J294" i="16"/>
  <c r="J293" i="16"/>
  <c r="J292" i="16"/>
  <c r="J291" i="16"/>
  <c r="J290" i="16"/>
  <c r="J289" i="16"/>
  <c r="J288" i="16"/>
  <c r="J287" i="16"/>
  <c r="J286" i="16"/>
  <c r="J285" i="16"/>
  <c r="J284" i="16"/>
  <c r="J283" i="16"/>
  <c r="J282" i="16"/>
  <c r="J281" i="16"/>
  <c r="J280" i="16"/>
  <c r="J279" i="16"/>
  <c r="J278" i="16"/>
  <c r="J277" i="16"/>
  <c r="J276" i="16"/>
  <c r="J275" i="16"/>
  <c r="J274" i="16"/>
  <c r="J273" i="16"/>
  <c r="J272" i="16"/>
  <c r="J271" i="16"/>
  <c r="J270" i="16"/>
  <c r="J269" i="16"/>
  <c r="J268" i="16"/>
  <c r="J267" i="16"/>
  <c r="J266" i="16"/>
  <c r="J265" i="16"/>
  <c r="J264" i="16"/>
  <c r="J263" i="16"/>
  <c r="J262" i="16"/>
  <c r="J261" i="16"/>
  <c r="J260" i="16"/>
  <c r="J259" i="16"/>
  <c r="J258" i="16"/>
  <c r="J257" i="16"/>
  <c r="J256" i="16"/>
  <c r="J255" i="16"/>
  <c r="J254" i="16"/>
  <c r="J253" i="16"/>
  <c r="J252" i="16"/>
  <c r="J251" i="16"/>
  <c r="J250" i="16"/>
  <c r="E243" i="16"/>
  <c r="D243" i="16"/>
  <c r="C243" i="16"/>
  <c r="E241" i="16"/>
  <c r="D241" i="16"/>
  <c r="C241" i="16"/>
  <c r="I234" i="16"/>
  <c r="C234" i="16"/>
  <c r="I229" i="16"/>
  <c r="C226" i="16"/>
  <c r="K219" i="16"/>
  <c r="I205" i="16"/>
  <c r="I200" i="16"/>
  <c r="F199" i="16"/>
  <c r="F198" i="16"/>
  <c r="F197" i="16"/>
  <c r="J192" i="16"/>
  <c r="K192" i="16" s="1"/>
  <c r="J191" i="16"/>
  <c r="K191" i="16" s="1"/>
  <c r="K190" i="16"/>
  <c r="J190" i="16"/>
  <c r="K189" i="16"/>
  <c r="J189" i="16"/>
  <c r="J188" i="16"/>
  <c r="K188" i="16" s="1"/>
  <c r="J187" i="16"/>
  <c r="K187" i="16" s="1"/>
  <c r="K186" i="16"/>
  <c r="J186" i="16"/>
  <c r="J185" i="16"/>
  <c r="K185" i="16" s="1"/>
  <c r="J184" i="16"/>
  <c r="K184" i="16" s="1"/>
  <c r="J183" i="16"/>
  <c r="K183" i="16" s="1"/>
  <c r="K182" i="16"/>
  <c r="J182" i="16"/>
  <c r="J181" i="16"/>
  <c r="K181" i="16" s="1"/>
  <c r="J180" i="16"/>
  <c r="K180" i="16" s="1"/>
  <c r="J179" i="16"/>
  <c r="K179" i="16" s="1"/>
  <c r="K178" i="16"/>
  <c r="J178" i="16"/>
  <c r="J177" i="16"/>
  <c r="K177" i="16" s="1"/>
  <c r="K176" i="16"/>
  <c r="J176" i="16"/>
  <c r="J175" i="16"/>
  <c r="K175" i="16" s="1"/>
  <c r="K174" i="16"/>
  <c r="J174" i="16"/>
  <c r="K173" i="16"/>
  <c r="J173" i="16"/>
  <c r="J172" i="16"/>
  <c r="K172" i="16" s="1"/>
  <c r="J171" i="16"/>
  <c r="K171" i="16" s="1"/>
  <c r="K170" i="16"/>
  <c r="J170" i="16"/>
  <c r="J169" i="16"/>
  <c r="K169" i="16" s="1"/>
  <c r="K168" i="16"/>
  <c r="J168" i="16"/>
  <c r="J167" i="16"/>
  <c r="K167" i="16" s="1"/>
  <c r="K166" i="16"/>
  <c r="J166" i="16"/>
  <c r="J165" i="16"/>
  <c r="K165" i="16" s="1"/>
  <c r="J164" i="16"/>
  <c r="K164" i="16" s="1"/>
  <c r="J163" i="16"/>
  <c r="K163" i="16" s="1"/>
  <c r="K162" i="16"/>
  <c r="J162" i="16"/>
  <c r="J161" i="16"/>
  <c r="K161" i="16" s="1"/>
  <c r="K160" i="16"/>
  <c r="J160" i="16"/>
  <c r="J159" i="16"/>
  <c r="K159" i="16" s="1"/>
  <c r="K158" i="16"/>
  <c r="J158" i="16"/>
  <c r="J157" i="16"/>
  <c r="K157" i="16" s="1"/>
  <c r="J156" i="16"/>
  <c r="K156" i="16" s="1"/>
  <c r="J155" i="16"/>
  <c r="K155" i="16" s="1"/>
  <c r="K154" i="16"/>
  <c r="J154" i="16"/>
  <c r="J153" i="16"/>
  <c r="K153" i="16" s="1"/>
  <c r="K152" i="16"/>
  <c r="J152" i="16"/>
  <c r="J151" i="16"/>
  <c r="K151" i="16" s="1"/>
  <c r="K150" i="16"/>
  <c r="J150" i="16"/>
  <c r="K149" i="16"/>
  <c r="J149" i="16"/>
  <c r="J148" i="16"/>
  <c r="K148" i="16" s="1"/>
  <c r="J147" i="16"/>
  <c r="K147" i="16" s="1"/>
  <c r="K146" i="16"/>
  <c r="J146" i="16"/>
  <c r="K145" i="16"/>
  <c r="J145" i="16"/>
  <c r="J144" i="16"/>
  <c r="K144" i="16" s="1"/>
  <c r="J143" i="16"/>
  <c r="K143" i="16" s="1"/>
  <c r="K142" i="16"/>
  <c r="J142" i="16"/>
  <c r="J141" i="16"/>
  <c r="K141" i="16" s="1"/>
  <c r="J140" i="16"/>
  <c r="K140" i="16" s="1"/>
  <c r="J139" i="16"/>
  <c r="K139" i="16" s="1"/>
  <c r="K138" i="16"/>
  <c r="J138" i="16"/>
  <c r="K137" i="16"/>
  <c r="J137" i="16"/>
  <c r="J136" i="16"/>
  <c r="K136" i="16" s="1"/>
  <c r="J135" i="16"/>
  <c r="K135" i="16" s="1"/>
  <c r="C135" i="16"/>
  <c r="K134" i="16"/>
  <c r="J134" i="16"/>
  <c r="C134" i="16"/>
  <c r="K133" i="16"/>
  <c r="K193" i="16" s="1"/>
  <c r="J133" i="16"/>
  <c r="C133" i="16"/>
  <c r="E126" i="16"/>
  <c r="D126" i="16"/>
  <c r="C126" i="16"/>
  <c r="E124" i="16"/>
  <c r="D124" i="16"/>
  <c r="C124" i="16"/>
  <c r="I117" i="16"/>
  <c r="C117" i="16"/>
  <c r="I112" i="16"/>
  <c r="C109" i="16"/>
  <c r="K102" i="16"/>
  <c r="K95" i="16"/>
  <c r="M76" i="16" s="1"/>
  <c r="K94" i="16"/>
  <c r="I88" i="16"/>
  <c r="I83" i="16"/>
  <c r="F82" i="16"/>
  <c r="F81" i="16"/>
  <c r="F80" i="16"/>
  <c r="J75" i="16"/>
  <c r="J74" i="16"/>
  <c r="J73" i="16"/>
  <c r="J72" i="16"/>
  <c r="J71" i="16"/>
  <c r="J70" i="16"/>
  <c r="J69" i="16"/>
  <c r="J68" i="16"/>
  <c r="J67" i="16"/>
  <c r="J66" i="16"/>
  <c r="J65" i="16"/>
  <c r="J64" i="16"/>
  <c r="J63" i="16"/>
  <c r="J62" i="16"/>
  <c r="J61" i="16"/>
  <c r="J60" i="16"/>
  <c r="J59" i="16"/>
  <c r="J58" i="16"/>
  <c r="J57" i="16"/>
  <c r="J56" i="16"/>
  <c r="J55" i="16"/>
  <c r="J54" i="16"/>
  <c r="J53" i="16"/>
  <c r="J52" i="16"/>
  <c r="J51" i="16"/>
  <c r="J50" i="16"/>
  <c r="J49" i="16"/>
  <c r="J48" i="16"/>
  <c r="J47" i="16"/>
  <c r="J46" i="16"/>
  <c r="J45" i="16"/>
  <c r="J44" i="16"/>
  <c r="J43" i="16"/>
  <c r="J42" i="16"/>
  <c r="J41" i="16"/>
  <c r="J40" i="16"/>
  <c r="J39" i="16"/>
  <c r="J38" i="16"/>
  <c r="J37" i="16"/>
  <c r="J36" i="16"/>
  <c r="J35" i="16"/>
  <c r="J34" i="16"/>
  <c r="J33" i="16"/>
  <c r="J32" i="16"/>
  <c r="J31" i="16"/>
  <c r="J30" i="16"/>
  <c r="J29" i="16"/>
  <c r="J28" i="16"/>
  <c r="J27" i="16"/>
  <c r="J26" i="16"/>
  <c r="J25" i="16"/>
  <c r="J24" i="16"/>
  <c r="J23" i="16"/>
  <c r="J22" i="16"/>
  <c r="J21" i="16"/>
  <c r="J20" i="16"/>
  <c r="J19" i="16"/>
  <c r="J18" i="16"/>
  <c r="J17" i="16"/>
  <c r="C17" i="16"/>
  <c r="J16" i="16"/>
  <c r="C16" i="16"/>
  <c r="F11" i="16"/>
  <c r="F128" i="16" s="1"/>
  <c r="F245" i="16" s="1"/>
  <c r="F10" i="16"/>
  <c r="F127" i="16" s="1"/>
  <c r="F244" i="16" s="1"/>
  <c r="F9" i="16"/>
  <c r="F126" i="16" s="1"/>
  <c r="F243" i="16" s="1"/>
  <c r="E9" i="16"/>
  <c r="D9" i="16"/>
  <c r="C9" i="16"/>
  <c r="F8" i="16"/>
  <c r="F125" i="16" s="1"/>
  <c r="F242" i="16" s="1"/>
  <c r="F7" i="16"/>
  <c r="F124" i="16" s="1"/>
  <c r="F241" i="16" s="1"/>
  <c r="E7" i="16"/>
  <c r="D7" i="16"/>
  <c r="C7" i="16"/>
  <c r="F6" i="16"/>
  <c r="F123" i="16" s="1"/>
  <c r="F240" i="16" s="1"/>
  <c r="F5" i="16"/>
  <c r="F122" i="16" s="1"/>
  <c r="F239" i="16" s="1"/>
  <c r="F4" i="16"/>
  <c r="F3" i="16"/>
  <c r="F120" i="16" s="1"/>
  <c r="F237" i="16" s="1"/>
  <c r="M2" i="16"/>
  <c r="H163" i="15"/>
  <c r="C155" i="15"/>
  <c r="O148" i="15"/>
  <c r="V144" i="15"/>
  <c r="N144" i="15"/>
  <c r="M144" i="15"/>
  <c r="L144" i="15"/>
  <c r="K144" i="15"/>
  <c r="J144" i="15"/>
  <c r="O144" i="15" s="1"/>
  <c r="I144" i="15"/>
  <c r="H144" i="15"/>
  <c r="E144" i="15"/>
  <c r="V143" i="15"/>
  <c r="O143" i="15"/>
  <c r="N143" i="15"/>
  <c r="M143" i="15"/>
  <c r="J143" i="15"/>
  <c r="L143" i="15" s="1"/>
  <c r="I143" i="15"/>
  <c r="H143" i="15"/>
  <c r="K143" i="15" s="1"/>
  <c r="E143" i="15"/>
  <c r="V141" i="15"/>
  <c r="I141" i="15"/>
  <c r="H141" i="15"/>
  <c r="V140" i="15"/>
  <c r="I140" i="15"/>
  <c r="H140" i="15"/>
  <c r="V139" i="15"/>
  <c r="I139" i="15"/>
  <c r="H139" i="15"/>
  <c r="V138" i="15"/>
  <c r="I138" i="15"/>
  <c r="H138" i="15"/>
  <c r="V137" i="15"/>
  <c r="I137" i="15"/>
  <c r="H137" i="15"/>
  <c r="V136" i="15"/>
  <c r="I136" i="15"/>
  <c r="H136" i="15"/>
  <c r="V135" i="15"/>
  <c r="I135" i="15"/>
  <c r="H135" i="15"/>
  <c r="V133" i="15"/>
  <c r="I133" i="15"/>
  <c r="H133" i="15"/>
  <c r="V132" i="15"/>
  <c r="I132" i="15"/>
  <c r="H132" i="15"/>
  <c r="V131" i="15"/>
  <c r="I131" i="15"/>
  <c r="H131" i="15"/>
  <c r="V130" i="15"/>
  <c r="I130" i="15"/>
  <c r="H130" i="15"/>
  <c r="V129" i="15"/>
  <c r="I129" i="15"/>
  <c r="H129" i="15"/>
  <c r="V128" i="15"/>
  <c r="I128" i="15"/>
  <c r="H128" i="15"/>
  <c r="V127" i="15"/>
  <c r="I127" i="15"/>
  <c r="H127" i="15"/>
  <c r="V126" i="15"/>
  <c r="I126" i="15"/>
  <c r="H126" i="15"/>
  <c r="V124" i="15"/>
  <c r="I124" i="15"/>
  <c r="H124" i="15"/>
  <c r="V123" i="15"/>
  <c r="V122" i="15" s="1"/>
  <c r="I123" i="15"/>
  <c r="H123" i="15"/>
  <c r="V121" i="15"/>
  <c r="I121" i="15"/>
  <c r="H121" i="15"/>
  <c r="V120" i="15"/>
  <c r="I120" i="15"/>
  <c r="H120" i="15"/>
  <c r="V119" i="15"/>
  <c r="I119" i="15"/>
  <c r="H119" i="15"/>
  <c r="V118" i="15"/>
  <c r="V117" i="15" s="1"/>
  <c r="I118" i="15"/>
  <c r="H118" i="15"/>
  <c r="C117" i="15"/>
  <c r="C122" i="15" s="1"/>
  <c r="V115" i="15"/>
  <c r="I115" i="15"/>
  <c r="H115" i="15"/>
  <c r="V114" i="15"/>
  <c r="V113" i="15" s="1"/>
  <c r="R114" i="15"/>
  <c r="I114" i="15"/>
  <c r="V112" i="15"/>
  <c r="I112" i="15"/>
  <c r="H112" i="15"/>
  <c r="V111" i="15"/>
  <c r="R111" i="15"/>
  <c r="H111" i="15" s="1"/>
  <c r="I111" i="15"/>
  <c r="V110" i="15"/>
  <c r="C110" i="15"/>
  <c r="V109" i="15"/>
  <c r="I109" i="15"/>
  <c r="H109" i="15"/>
  <c r="V108" i="15"/>
  <c r="I108" i="15"/>
  <c r="H108" i="15"/>
  <c r="V107" i="15"/>
  <c r="I107" i="15"/>
  <c r="H107" i="15"/>
  <c r="R106" i="15"/>
  <c r="I106" i="15"/>
  <c r="C105" i="15"/>
  <c r="V103" i="15"/>
  <c r="V102" i="15" s="1"/>
  <c r="H103" i="15"/>
  <c r="V101" i="15"/>
  <c r="H101" i="15"/>
  <c r="V100" i="15"/>
  <c r="C100" i="15"/>
  <c r="C102" i="15" s="1"/>
  <c r="V98" i="15"/>
  <c r="V97" i="15" s="1"/>
  <c r="H98" i="15"/>
  <c r="C97" i="15"/>
  <c r="V96" i="15"/>
  <c r="V91" i="15" s="1"/>
  <c r="H96" i="15"/>
  <c r="V95" i="15"/>
  <c r="H95" i="15"/>
  <c r="V94" i="15"/>
  <c r="H94" i="15"/>
  <c r="V93" i="15"/>
  <c r="H93" i="15"/>
  <c r="V92" i="15"/>
  <c r="H92" i="15"/>
  <c r="C91" i="15"/>
  <c r="V89" i="15"/>
  <c r="H89" i="15"/>
  <c r="V88" i="15"/>
  <c r="H88" i="15"/>
  <c r="V87" i="15"/>
  <c r="H87" i="15"/>
  <c r="V86" i="15"/>
  <c r="H86" i="15"/>
  <c r="V85" i="15"/>
  <c r="H85" i="15"/>
  <c r="V84" i="15"/>
  <c r="H84" i="15"/>
  <c r="V83" i="15"/>
  <c r="H83" i="15"/>
  <c r="V82" i="15"/>
  <c r="C82" i="15"/>
  <c r="V81" i="15"/>
  <c r="H81" i="15"/>
  <c r="V80" i="15"/>
  <c r="H80" i="15"/>
  <c r="V79" i="15"/>
  <c r="H79" i="15"/>
  <c r="V78" i="15"/>
  <c r="C78" i="15"/>
  <c r="V76" i="15"/>
  <c r="H76" i="15"/>
  <c r="V75" i="15"/>
  <c r="H75" i="15"/>
  <c r="V74" i="15"/>
  <c r="V73" i="15"/>
  <c r="V71" i="15" s="1"/>
  <c r="H73" i="15"/>
  <c r="V72" i="15"/>
  <c r="H72" i="15"/>
  <c r="V70" i="15"/>
  <c r="H70" i="15"/>
  <c r="V69" i="15"/>
  <c r="H69" i="15"/>
  <c r="V68" i="15"/>
  <c r="H68" i="15"/>
  <c r="V67" i="15"/>
  <c r="H67" i="15"/>
  <c r="V66" i="15"/>
  <c r="V65" i="15" s="1"/>
  <c r="H66" i="15"/>
  <c r="V64" i="15"/>
  <c r="V61" i="15" s="1"/>
  <c r="H64" i="15"/>
  <c r="V63" i="15"/>
  <c r="H63" i="15"/>
  <c r="V62" i="15"/>
  <c r="H62" i="15"/>
  <c r="V60" i="15"/>
  <c r="H60" i="15"/>
  <c r="V59" i="15"/>
  <c r="H59" i="15"/>
  <c r="V58" i="15"/>
  <c r="V57" i="15" s="1"/>
  <c r="H58" i="15"/>
  <c r="C57" i="15"/>
  <c r="C61" i="15" s="1"/>
  <c r="V55" i="15"/>
  <c r="V54" i="15" s="1"/>
  <c r="H55" i="15"/>
  <c r="V53" i="15"/>
  <c r="H53" i="15"/>
  <c r="V52" i="15"/>
  <c r="H52" i="15"/>
  <c r="V51" i="15"/>
  <c r="H51" i="15"/>
  <c r="V50" i="15"/>
  <c r="H50" i="15"/>
  <c r="V49" i="15"/>
  <c r="H49" i="15"/>
  <c r="V48" i="15"/>
  <c r="V47" i="15" s="1"/>
  <c r="H48" i="15"/>
  <c r="C47" i="15"/>
  <c r="C54" i="15" s="1"/>
  <c r="V45" i="15"/>
  <c r="H45" i="15"/>
  <c r="V44" i="15"/>
  <c r="C44" i="15"/>
  <c r="V43" i="15"/>
  <c r="V37" i="15" s="1"/>
  <c r="I43" i="15"/>
  <c r="H43" i="15"/>
  <c r="V42" i="15"/>
  <c r="I42" i="15"/>
  <c r="H42" i="15"/>
  <c r="V41" i="15"/>
  <c r="I41" i="15"/>
  <c r="H41" i="15"/>
  <c r="V40" i="15"/>
  <c r="I40" i="15"/>
  <c r="H40" i="15"/>
  <c r="V39" i="15"/>
  <c r="I39" i="15"/>
  <c r="H39" i="15"/>
  <c r="V38" i="15"/>
  <c r="I38" i="15"/>
  <c r="H38" i="15"/>
  <c r="C37" i="15"/>
  <c r="V35" i="15"/>
  <c r="H35" i="15"/>
  <c r="V34" i="15"/>
  <c r="H34" i="15"/>
  <c r="V33" i="15"/>
  <c r="H33" i="15"/>
  <c r="C31" i="15"/>
  <c r="V30" i="15"/>
  <c r="H30" i="15"/>
  <c r="V29" i="15"/>
  <c r="H29" i="15"/>
  <c r="V28" i="15"/>
  <c r="H28" i="15"/>
  <c r="V27" i="15"/>
  <c r="V25" i="15" s="1"/>
  <c r="H27" i="15"/>
  <c r="V26" i="15"/>
  <c r="H26" i="15"/>
  <c r="V24" i="15"/>
  <c r="H24" i="15"/>
  <c r="V23" i="15"/>
  <c r="V21" i="15" s="1"/>
  <c r="H23" i="15"/>
  <c r="V22" i="15"/>
  <c r="H22" i="15"/>
  <c r="C21" i="15"/>
  <c r="C25" i="15" s="1"/>
  <c r="V19" i="15"/>
  <c r="O19" i="15"/>
  <c r="N19" i="15"/>
  <c r="M19" i="15"/>
  <c r="L19" i="15"/>
  <c r="K19" i="15"/>
  <c r="G11" i="15"/>
  <c r="G10" i="15"/>
  <c r="C10" i="15"/>
  <c r="G9" i="15"/>
  <c r="G8" i="15"/>
  <c r="C8" i="15"/>
  <c r="G7" i="15"/>
  <c r="G6" i="15"/>
  <c r="L155" i="15" s="1"/>
  <c r="G5" i="15"/>
  <c r="G4" i="15"/>
  <c r="I351" i="14"/>
  <c r="C351" i="14"/>
  <c r="I346" i="14"/>
  <c r="C343" i="14"/>
  <c r="K336" i="14"/>
  <c r="I322" i="14"/>
  <c r="I317" i="14"/>
  <c r="F316" i="14"/>
  <c r="F315" i="14"/>
  <c r="F314" i="14"/>
  <c r="J309" i="14"/>
  <c r="J308" i="14"/>
  <c r="J307" i="14"/>
  <c r="J306" i="14"/>
  <c r="J305" i="14"/>
  <c r="J304" i="14"/>
  <c r="J303" i="14"/>
  <c r="J302" i="14"/>
  <c r="J301" i="14"/>
  <c r="J300" i="14"/>
  <c r="J299" i="14"/>
  <c r="J298" i="14"/>
  <c r="J297" i="14"/>
  <c r="J296" i="14"/>
  <c r="J295" i="14"/>
  <c r="J294" i="14"/>
  <c r="J293" i="14"/>
  <c r="J292" i="14"/>
  <c r="J291" i="14"/>
  <c r="J290" i="14"/>
  <c r="J289" i="14"/>
  <c r="J288" i="14"/>
  <c r="J287" i="14"/>
  <c r="J286" i="14"/>
  <c r="J285" i="14"/>
  <c r="J284" i="14"/>
  <c r="J283" i="14"/>
  <c r="J282" i="14"/>
  <c r="J281" i="14"/>
  <c r="J280" i="14"/>
  <c r="J279" i="14"/>
  <c r="J278" i="14"/>
  <c r="J277" i="14"/>
  <c r="J276" i="14"/>
  <c r="J275" i="14"/>
  <c r="J274" i="14"/>
  <c r="J273" i="14"/>
  <c r="J272" i="14"/>
  <c r="J271" i="14"/>
  <c r="J270" i="14"/>
  <c r="J269" i="14"/>
  <c r="J268" i="14"/>
  <c r="J267" i="14"/>
  <c r="J266" i="14"/>
  <c r="J265" i="14"/>
  <c r="J264" i="14"/>
  <c r="J263" i="14"/>
  <c r="J262" i="14"/>
  <c r="J261" i="14"/>
  <c r="J260" i="14"/>
  <c r="J259" i="14"/>
  <c r="J258" i="14"/>
  <c r="J257" i="14"/>
  <c r="J256" i="14"/>
  <c r="J255" i="14"/>
  <c r="J254" i="14"/>
  <c r="J253" i="14"/>
  <c r="J252" i="14"/>
  <c r="J251" i="14"/>
  <c r="J250" i="14"/>
  <c r="E243" i="14"/>
  <c r="D243" i="14"/>
  <c r="C243" i="14"/>
  <c r="E241" i="14"/>
  <c r="D241" i="14"/>
  <c r="C241" i="14"/>
  <c r="I234" i="14"/>
  <c r="C234" i="14"/>
  <c r="I229" i="14"/>
  <c r="C226" i="14"/>
  <c r="K219" i="14"/>
  <c r="I205" i="14"/>
  <c r="I200" i="14"/>
  <c r="F199" i="14"/>
  <c r="F198" i="14"/>
  <c r="F197" i="14"/>
  <c r="J192" i="14"/>
  <c r="K192" i="14" s="1"/>
  <c r="J191" i="14"/>
  <c r="K191" i="14" s="1"/>
  <c r="J190" i="14"/>
  <c r="K190" i="14" s="1"/>
  <c r="J189" i="14"/>
  <c r="K189" i="14" s="1"/>
  <c r="J188" i="14"/>
  <c r="K188" i="14" s="1"/>
  <c r="J187" i="14"/>
  <c r="K187" i="14" s="1"/>
  <c r="J186" i="14"/>
  <c r="K186" i="14" s="1"/>
  <c r="K185" i="14"/>
  <c r="J185" i="14"/>
  <c r="J184" i="14"/>
  <c r="K184" i="14" s="1"/>
  <c r="K183" i="14"/>
  <c r="J183" i="14"/>
  <c r="K182" i="14"/>
  <c r="J182" i="14"/>
  <c r="J181" i="14"/>
  <c r="K181" i="14" s="1"/>
  <c r="J180" i="14"/>
  <c r="K180" i="14" s="1"/>
  <c r="J179" i="14"/>
  <c r="K179" i="14" s="1"/>
  <c r="K178" i="14"/>
  <c r="J178" i="14"/>
  <c r="K177" i="14"/>
  <c r="J177" i="14"/>
  <c r="J176" i="14"/>
  <c r="K176" i="14" s="1"/>
  <c r="K175" i="14"/>
  <c r="J175" i="14"/>
  <c r="J174" i="14"/>
  <c r="K174" i="14" s="1"/>
  <c r="K173" i="14"/>
  <c r="J173" i="14"/>
  <c r="J172" i="14"/>
  <c r="K172" i="14" s="1"/>
  <c r="J171" i="14"/>
  <c r="K171" i="14" s="1"/>
  <c r="J170" i="14"/>
  <c r="K170" i="14" s="1"/>
  <c r="J169" i="14"/>
  <c r="K169" i="14" s="1"/>
  <c r="J168" i="14"/>
  <c r="K168" i="14" s="1"/>
  <c r="K167" i="14"/>
  <c r="J167" i="14"/>
  <c r="J166" i="14"/>
  <c r="K166" i="14" s="1"/>
  <c r="J165" i="14"/>
  <c r="K165" i="14" s="1"/>
  <c r="J164" i="14"/>
  <c r="K164" i="14" s="1"/>
  <c r="J163" i="14"/>
  <c r="K163" i="14" s="1"/>
  <c r="K162" i="14"/>
  <c r="J162" i="14"/>
  <c r="K161" i="14"/>
  <c r="J161" i="14"/>
  <c r="J160" i="14"/>
  <c r="K160" i="14" s="1"/>
  <c r="K159" i="14"/>
  <c r="J159" i="14"/>
  <c r="J158" i="14"/>
  <c r="K158" i="14" s="1"/>
  <c r="K157" i="14"/>
  <c r="J157" i="14"/>
  <c r="J156" i="14"/>
  <c r="K156" i="14" s="1"/>
  <c r="J155" i="14"/>
  <c r="K155" i="14" s="1"/>
  <c r="J154" i="14"/>
  <c r="K154" i="14" s="1"/>
  <c r="J153" i="14"/>
  <c r="K153" i="14" s="1"/>
  <c r="J152" i="14"/>
  <c r="K152" i="14" s="1"/>
  <c r="K151" i="14"/>
  <c r="J151" i="14"/>
  <c r="J150" i="14"/>
  <c r="K150" i="14" s="1"/>
  <c r="J149" i="14"/>
  <c r="K149" i="14" s="1"/>
  <c r="J148" i="14"/>
  <c r="K148" i="14" s="1"/>
  <c r="K147" i="14"/>
  <c r="J147" i="14"/>
  <c r="K146" i="14"/>
  <c r="J146" i="14"/>
  <c r="K145" i="14"/>
  <c r="J145" i="14"/>
  <c r="J144" i="14"/>
  <c r="K144" i="14" s="1"/>
  <c r="J143" i="14"/>
  <c r="K143" i="14" s="1"/>
  <c r="J142" i="14"/>
  <c r="K142" i="14" s="1"/>
  <c r="K141" i="14"/>
  <c r="J141" i="14"/>
  <c r="J140" i="14"/>
  <c r="K140" i="14" s="1"/>
  <c r="J139" i="14"/>
  <c r="K139" i="14" s="1"/>
  <c r="K138" i="14"/>
  <c r="J138" i="14"/>
  <c r="K137" i="14"/>
  <c r="J137" i="14"/>
  <c r="J136" i="14"/>
  <c r="K136" i="14" s="1"/>
  <c r="J135" i="14"/>
  <c r="K135" i="14" s="1"/>
  <c r="K134" i="14"/>
  <c r="J134" i="14"/>
  <c r="J133" i="14"/>
  <c r="K133" i="14" s="1"/>
  <c r="C133" i="14"/>
  <c r="E126" i="14"/>
  <c r="D126" i="14"/>
  <c r="C126" i="14"/>
  <c r="F124" i="14"/>
  <c r="F241" i="14" s="1"/>
  <c r="E124" i="14"/>
  <c r="D124" i="14"/>
  <c r="C124" i="14"/>
  <c r="I117" i="14"/>
  <c r="C117" i="14"/>
  <c r="I112" i="14"/>
  <c r="C109" i="14"/>
  <c r="K102" i="14"/>
  <c r="K95" i="14"/>
  <c r="K94" i="14"/>
  <c r="I88" i="14"/>
  <c r="I83" i="14"/>
  <c r="F82" i="14"/>
  <c r="F81" i="14"/>
  <c r="F80" i="14"/>
  <c r="M76" i="14"/>
  <c r="J75" i="14"/>
  <c r="J74" i="14"/>
  <c r="J73" i="14"/>
  <c r="J72" i="14"/>
  <c r="J71" i="14"/>
  <c r="J70" i="14"/>
  <c r="J69" i="14"/>
  <c r="J68" i="14"/>
  <c r="J67" i="14"/>
  <c r="J66" i="14"/>
  <c r="J65" i="14"/>
  <c r="J64" i="14"/>
  <c r="J63" i="14"/>
  <c r="J62" i="14"/>
  <c r="J61" i="14"/>
  <c r="J60" i="14"/>
  <c r="J59" i="14"/>
  <c r="J58" i="14"/>
  <c r="J57" i="14"/>
  <c r="J56" i="14"/>
  <c r="J55" i="14"/>
  <c r="J54" i="14"/>
  <c r="J53" i="14"/>
  <c r="J52" i="14"/>
  <c r="J51" i="14"/>
  <c r="J50" i="14"/>
  <c r="J49" i="14"/>
  <c r="J48" i="14"/>
  <c r="J47" i="14"/>
  <c r="J46" i="14"/>
  <c r="J45" i="14"/>
  <c r="J44" i="14"/>
  <c r="J43" i="14"/>
  <c r="J42" i="14"/>
  <c r="J41" i="14"/>
  <c r="J40" i="14"/>
  <c r="J39" i="14"/>
  <c r="J38" i="14"/>
  <c r="J37" i="14"/>
  <c r="J36" i="14"/>
  <c r="J35" i="14"/>
  <c r="J34" i="14"/>
  <c r="J33" i="14"/>
  <c r="J32" i="14"/>
  <c r="J31" i="14"/>
  <c r="J30" i="14"/>
  <c r="J29" i="14"/>
  <c r="J28" i="14"/>
  <c r="J27" i="14"/>
  <c r="J26" i="14"/>
  <c r="J25" i="14"/>
  <c r="J24" i="14"/>
  <c r="J23" i="14"/>
  <c r="J22" i="14"/>
  <c r="J21" i="14"/>
  <c r="J20" i="14"/>
  <c r="J19" i="14"/>
  <c r="J18" i="14"/>
  <c r="J17" i="14"/>
  <c r="J16" i="14"/>
  <c r="C16" i="14"/>
  <c r="F11" i="14"/>
  <c r="F128" i="14" s="1"/>
  <c r="F245" i="14" s="1"/>
  <c r="F10" i="14"/>
  <c r="F127" i="14" s="1"/>
  <c r="F244" i="14" s="1"/>
  <c r="F9" i="14"/>
  <c r="F126" i="14" s="1"/>
  <c r="F243" i="14" s="1"/>
  <c r="E9" i="14"/>
  <c r="D9" i="14"/>
  <c r="C9" i="14"/>
  <c r="F8" i="14"/>
  <c r="F125" i="14" s="1"/>
  <c r="F242" i="14" s="1"/>
  <c r="F7" i="14"/>
  <c r="E7" i="14"/>
  <c r="D7" i="14"/>
  <c r="C7" i="14"/>
  <c r="F6" i="14"/>
  <c r="F123" i="14" s="1"/>
  <c r="F240" i="14" s="1"/>
  <c r="F5" i="14"/>
  <c r="F122" i="14" s="1"/>
  <c r="F239" i="14" s="1"/>
  <c r="F4" i="14"/>
  <c r="F3" i="14"/>
  <c r="F120" i="14" s="1"/>
  <c r="F237" i="14" s="1"/>
  <c r="M2" i="14"/>
  <c r="H163" i="13"/>
  <c r="C155" i="13"/>
  <c r="O148" i="13"/>
  <c r="V144" i="13"/>
  <c r="J144" i="13"/>
  <c r="I144" i="13"/>
  <c r="H144" i="13"/>
  <c r="E144" i="13"/>
  <c r="V143" i="13"/>
  <c r="O143" i="13"/>
  <c r="N143" i="13"/>
  <c r="M143" i="13"/>
  <c r="L143" i="13"/>
  <c r="J143" i="13"/>
  <c r="I143" i="13"/>
  <c r="H143" i="13"/>
  <c r="E143" i="13"/>
  <c r="V141" i="13"/>
  <c r="I141" i="13"/>
  <c r="H141" i="13"/>
  <c r="V140" i="13"/>
  <c r="I140" i="13"/>
  <c r="H140" i="13"/>
  <c r="V139" i="13"/>
  <c r="I139" i="13"/>
  <c r="H139" i="13"/>
  <c r="V138" i="13"/>
  <c r="I138" i="13"/>
  <c r="H138" i="13"/>
  <c r="V137" i="13"/>
  <c r="I137" i="13"/>
  <c r="H137" i="13"/>
  <c r="V136" i="13"/>
  <c r="I136" i="13"/>
  <c r="H136" i="13"/>
  <c r="V135" i="13"/>
  <c r="I135" i="13"/>
  <c r="H135" i="13"/>
  <c r="V133" i="13"/>
  <c r="I133" i="13"/>
  <c r="H133" i="13"/>
  <c r="V132" i="13"/>
  <c r="I132" i="13"/>
  <c r="H132" i="13"/>
  <c r="V131" i="13"/>
  <c r="I131" i="13"/>
  <c r="H131" i="13"/>
  <c r="V130" i="13"/>
  <c r="I130" i="13"/>
  <c r="H130" i="13"/>
  <c r="V129" i="13"/>
  <c r="I129" i="13"/>
  <c r="H129" i="13"/>
  <c r="V128" i="13"/>
  <c r="I128" i="13"/>
  <c r="H128" i="13"/>
  <c r="V127" i="13"/>
  <c r="I127" i="13"/>
  <c r="H127" i="13"/>
  <c r="V126" i="13"/>
  <c r="I126" i="13"/>
  <c r="H126" i="13"/>
  <c r="V124" i="13"/>
  <c r="I124" i="13"/>
  <c r="H124" i="13"/>
  <c r="V123" i="13"/>
  <c r="I123" i="13"/>
  <c r="H123" i="13"/>
  <c r="V122" i="13"/>
  <c r="V121" i="13"/>
  <c r="V117" i="13" s="1"/>
  <c r="I121" i="13"/>
  <c r="H121" i="13"/>
  <c r="V120" i="13"/>
  <c r="I120" i="13"/>
  <c r="H120" i="13"/>
  <c r="V119" i="13"/>
  <c r="I119" i="13"/>
  <c r="H119" i="13"/>
  <c r="V118" i="13"/>
  <c r="I118" i="13"/>
  <c r="H118" i="13"/>
  <c r="C117" i="13"/>
  <c r="C122" i="13" s="1"/>
  <c r="V115" i="13"/>
  <c r="I115" i="13"/>
  <c r="H115" i="13"/>
  <c r="R114" i="13"/>
  <c r="H114" i="13" s="1"/>
  <c r="I114" i="13"/>
  <c r="V112" i="13"/>
  <c r="I112" i="13"/>
  <c r="H112" i="13"/>
  <c r="R111" i="13"/>
  <c r="I111" i="13"/>
  <c r="V109" i="13"/>
  <c r="I109" i="13"/>
  <c r="H109" i="13"/>
  <c r="V108" i="13"/>
  <c r="I108" i="13"/>
  <c r="H108" i="13"/>
  <c r="V107" i="13"/>
  <c r="I107" i="13"/>
  <c r="H107" i="13"/>
  <c r="R106" i="13"/>
  <c r="V106" i="13" s="1"/>
  <c r="I106" i="13"/>
  <c r="H106" i="13"/>
  <c r="V105" i="13"/>
  <c r="C105" i="13"/>
  <c r="V103" i="13"/>
  <c r="V102" i="13" s="1"/>
  <c r="H103" i="13"/>
  <c r="V101" i="13"/>
  <c r="V100" i="13" s="1"/>
  <c r="H101" i="13"/>
  <c r="C100" i="13"/>
  <c r="C102" i="13" s="1"/>
  <c r="V98" i="13"/>
  <c r="H98" i="13"/>
  <c r="V97" i="13"/>
  <c r="V96" i="13"/>
  <c r="V91" i="13" s="1"/>
  <c r="H96" i="13"/>
  <c r="V95" i="13"/>
  <c r="H95" i="13"/>
  <c r="V94" i="13"/>
  <c r="H94" i="13"/>
  <c r="V93" i="13"/>
  <c r="H93" i="13"/>
  <c r="V92" i="13"/>
  <c r="H92" i="13"/>
  <c r="C91" i="13"/>
  <c r="C97" i="13" s="1"/>
  <c r="V89" i="13"/>
  <c r="H89" i="13"/>
  <c r="V88" i="13"/>
  <c r="V82" i="13" s="1"/>
  <c r="H88" i="13"/>
  <c r="V87" i="13"/>
  <c r="H87" i="13"/>
  <c r="V86" i="13"/>
  <c r="H86" i="13"/>
  <c r="V85" i="13"/>
  <c r="H85" i="13"/>
  <c r="V84" i="13"/>
  <c r="H84" i="13"/>
  <c r="V83" i="13"/>
  <c r="H83" i="13"/>
  <c r="V81" i="13"/>
  <c r="H81" i="13"/>
  <c r="V80" i="13"/>
  <c r="H80" i="13"/>
  <c r="V79" i="13"/>
  <c r="H79" i="13"/>
  <c r="C78" i="13"/>
  <c r="C82" i="13" s="1"/>
  <c r="V76" i="13"/>
  <c r="H76" i="13"/>
  <c r="V75" i="13"/>
  <c r="V74" i="13" s="1"/>
  <c r="H75" i="13"/>
  <c r="V73" i="13"/>
  <c r="H73" i="13"/>
  <c r="V72" i="13"/>
  <c r="V71" i="13" s="1"/>
  <c r="H72" i="13"/>
  <c r="V70" i="13"/>
  <c r="H70" i="13"/>
  <c r="V69" i="13"/>
  <c r="V65" i="13" s="1"/>
  <c r="H69" i="13"/>
  <c r="V68" i="13"/>
  <c r="H68" i="13"/>
  <c r="V67" i="13"/>
  <c r="H67" i="13"/>
  <c r="V66" i="13"/>
  <c r="H66" i="13"/>
  <c r="V64" i="13"/>
  <c r="H64" i="13"/>
  <c r="V63" i="13"/>
  <c r="H63" i="13"/>
  <c r="V62" i="13"/>
  <c r="H62" i="13"/>
  <c r="V61" i="13"/>
  <c r="C61" i="13"/>
  <c r="V60" i="13"/>
  <c r="H60" i="13"/>
  <c r="V59" i="13"/>
  <c r="H59" i="13"/>
  <c r="V58" i="13"/>
  <c r="H58" i="13"/>
  <c r="V57" i="13"/>
  <c r="C57" i="13"/>
  <c r="V55" i="13"/>
  <c r="H55" i="13"/>
  <c r="V54" i="13"/>
  <c r="V53" i="13"/>
  <c r="H53" i="13"/>
  <c r="V52" i="13"/>
  <c r="H52" i="13"/>
  <c r="V51" i="13"/>
  <c r="H51" i="13"/>
  <c r="V50" i="13"/>
  <c r="H50" i="13"/>
  <c r="V49" i="13"/>
  <c r="H49" i="13"/>
  <c r="V48" i="13"/>
  <c r="H48" i="13"/>
  <c r="V47" i="13"/>
  <c r="C47" i="13"/>
  <c r="C54" i="13" s="1"/>
  <c r="V45" i="13"/>
  <c r="H45" i="13"/>
  <c r="V44" i="13"/>
  <c r="V43" i="13"/>
  <c r="I43" i="13"/>
  <c r="H43" i="13"/>
  <c r="V42" i="13"/>
  <c r="I42" i="13"/>
  <c r="H42" i="13"/>
  <c r="V41" i="13"/>
  <c r="I41" i="13"/>
  <c r="H41" i="13"/>
  <c r="V40" i="13"/>
  <c r="I40" i="13"/>
  <c r="H40" i="13"/>
  <c r="V39" i="13"/>
  <c r="I39" i="13"/>
  <c r="H39" i="13"/>
  <c r="V38" i="13"/>
  <c r="I38" i="13"/>
  <c r="H38" i="13"/>
  <c r="V37" i="13"/>
  <c r="C37" i="13"/>
  <c r="C44" i="13" s="1"/>
  <c r="V35" i="13"/>
  <c r="H35" i="13"/>
  <c r="V34" i="13"/>
  <c r="H34" i="13"/>
  <c r="V33" i="13"/>
  <c r="H33" i="13"/>
  <c r="V30" i="13"/>
  <c r="H30" i="13"/>
  <c r="V29" i="13"/>
  <c r="H29" i="13"/>
  <c r="V28" i="13"/>
  <c r="H28" i="13"/>
  <c r="V27" i="13"/>
  <c r="V25" i="13" s="1"/>
  <c r="H27" i="13"/>
  <c r="V26" i="13"/>
  <c r="H26" i="13"/>
  <c r="V24" i="13"/>
  <c r="H24" i="13"/>
  <c r="V23" i="13"/>
  <c r="H23" i="13"/>
  <c r="V22" i="13"/>
  <c r="H22" i="13"/>
  <c r="V21" i="13"/>
  <c r="C21" i="13"/>
  <c r="C25" i="13" s="1"/>
  <c r="V19" i="13"/>
  <c r="O19" i="13"/>
  <c r="N19" i="13"/>
  <c r="M19" i="13"/>
  <c r="L19" i="13"/>
  <c r="K19" i="13"/>
  <c r="G11" i="13"/>
  <c r="G10" i="13"/>
  <c r="C10" i="13"/>
  <c r="G9" i="13"/>
  <c r="G8" i="13"/>
  <c r="C8" i="13"/>
  <c r="G7" i="13"/>
  <c r="G6" i="13"/>
  <c r="L155" i="13" s="1"/>
  <c r="G5" i="13"/>
  <c r="G4" i="13"/>
  <c r="I351" i="12"/>
  <c r="C351" i="12"/>
  <c r="I346" i="12"/>
  <c r="C343" i="12"/>
  <c r="K336" i="12"/>
  <c r="K328" i="12"/>
  <c r="K329" i="12" s="1"/>
  <c r="I322" i="12"/>
  <c r="I317" i="12"/>
  <c r="F316" i="12"/>
  <c r="F315" i="12"/>
  <c r="F314" i="12"/>
  <c r="J309" i="12"/>
  <c r="J308" i="12"/>
  <c r="J307" i="12"/>
  <c r="J306" i="12"/>
  <c r="J305" i="12"/>
  <c r="J304" i="12"/>
  <c r="J303" i="12"/>
  <c r="J302" i="12"/>
  <c r="J301" i="12"/>
  <c r="J300" i="12"/>
  <c r="J299" i="12"/>
  <c r="J298" i="12"/>
  <c r="J297" i="12"/>
  <c r="J296" i="12"/>
  <c r="J295" i="12"/>
  <c r="J294" i="12"/>
  <c r="J293" i="12"/>
  <c r="J292" i="12"/>
  <c r="J291" i="12"/>
  <c r="J290" i="12"/>
  <c r="J289" i="12"/>
  <c r="J288" i="12"/>
  <c r="J287" i="12"/>
  <c r="J286" i="12"/>
  <c r="J285" i="12"/>
  <c r="J284" i="12"/>
  <c r="J283" i="12"/>
  <c r="J282" i="12"/>
  <c r="J281" i="12"/>
  <c r="J280" i="12"/>
  <c r="J279" i="12"/>
  <c r="J278" i="12"/>
  <c r="J277" i="12"/>
  <c r="J276" i="12"/>
  <c r="J275" i="12"/>
  <c r="J274" i="12"/>
  <c r="J273" i="12"/>
  <c r="J272" i="12"/>
  <c r="J271" i="12"/>
  <c r="J270" i="12"/>
  <c r="J269" i="12"/>
  <c r="J268" i="12"/>
  <c r="J267" i="12"/>
  <c r="J266" i="12"/>
  <c r="J265" i="12"/>
  <c r="J264" i="12"/>
  <c r="J263" i="12"/>
  <c r="J262" i="12"/>
  <c r="J261" i="12"/>
  <c r="J260" i="12"/>
  <c r="J259" i="12"/>
  <c r="J258" i="12"/>
  <c r="J257" i="12"/>
  <c r="J256" i="12"/>
  <c r="J255" i="12"/>
  <c r="J254" i="12"/>
  <c r="J253" i="12"/>
  <c r="J252" i="12"/>
  <c r="J251" i="12"/>
  <c r="J250" i="12"/>
  <c r="E243" i="12"/>
  <c r="D243" i="12"/>
  <c r="C243" i="12"/>
  <c r="E241" i="12"/>
  <c r="D241" i="12"/>
  <c r="C241" i="12"/>
  <c r="I234" i="12"/>
  <c r="C234" i="12"/>
  <c r="I229" i="12"/>
  <c r="C226" i="12"/>
  <c r="K219" i="12"/>
  <c r="K211" i="12"/>
  <c r="K212" i="12" s="1"/>
  <c r="I205" i="12"/>
  <c r="I200" i="12"/>
  <c r="F199" i="12"/>
  <c r="F198" i="12"/>
  <c r="F197" i="12"/>
  <c r="K192" i="12"/>
  <c r="J192" i="12"/>
  <c r="K191" i="12"/>
  <c r="J191" i="12"/>
  <c r="K190" i="12"/>
  <c r="J190" i="12"/>
  <c r="J189" i="12"/>
  <c r="K189" i="12" s="1"/>
  <c r="K188" i="12"/>
  <c r="J188" i="12"/>
  <c r="K187" i="12"/>
  <c r="J187" i="12"/>
  <c r="K186" i="12"/>
  <c r="J186" i="12"/>
  <c r="J185" i="12"/>
  <c r="K185" i="12" s="1"/>
  <c r="K184" i="12"/>
  <c r="J184" i="12"/>
  <c r="K183" i="12"/>
  <c r="J183" i="12"/>
  <c r="J182" i="12"/>
  <c r="K182" i="12" s="1"/>
  <c r="J181" i="12"/>
  <c r="K181" i="12" s="1"/>
  <c r="K180" i="12"/>
  <c r="J180" i="12"/>
  <c r="K179" i="12"/>
  <c r="J179" i="12"/>
  <c r="K178" i="12"/>
  <c r="J178" i="12"/>
  <c r="J177" i="12"/>
  <c r="K177" i="12" s="1"/>
  <c r="K176" i="12"/>
  <c r="J176" i="12"/>
  <c r="K175" i="12"/>
  <c r="J175" i="12"/>
  <c r="J174" i="12"/>
  <c r="K174" i="12" s="1"/>
  <c r="J173" i="12"/>
  <c r="K173" i="12" s="1"/>
  <c r="K172" i="12"/>
  <c r="J172" i="12"/>
  <c r="K171" i="12"/>
  <c r="J171" i="12"/>
  <c r="J170" i="12"/>
  <c r="K170" i="12" s="1"/>
  <c r="J169" i="12"/>
  <c r="K169" i="12" s="1"/>
  <c r="K168" i="12"/>
  <c r="J168" i="12"/>
  <c r="K167" i="12"/>
  <c r="J167" i="12"/>
  <c r="K166" i="12"/>
  <c r="J166" i="12"/>
  <c r="J165" i="12"/>
  <c r="K165" i="12" s="1"/>
  <c r="K164" i="12"/>
  <c r="J164" i="12"/>
  <c r="K163" i="12"/>
  <c r="J163" i="12"/>
  <c r="K162" i="12"/>
  <c r="J162" i="12"/>
  <c r="J161" i="12"/>
  <c r="K161" i="12" s="1"/>
  <c r="K160" i="12"/>
  <c r="J160" i="12"/>
  <c r="K159" i="12"/>
  <c r="J159" i="12"/>
  <c r="K158" i="12"/>
  <c r="J158" i="12"/>
  <c r="J157" i="12"/>
  <c r="K157" i="12" s="1"/>
  <c r="K156" i="12"/>
  <c r="J156" i="12"/>
  <c r="K155" i="12"/>
  <c r="J155" i="12"/>
  <c r="K154" i="12"/>
  <c r="J154" i="12"/>
  <c r="J153" i="12"/>
  <c r="K153" i="12" s="1"/>
  <c r="K152" i="12"/>
  <c r="J152" i="12"/>
  <c r="K151" i="12"/>
  <c r="J151" i="12"/>
  <c r="J150" i="12"/>
  <c r="K150" i="12" s="1"/>
  <c r="J149" i="12"/>
  <c r="K149" i="12" s="1"/>
  <c r="K148" i="12"/>
  <c r="J148" i="12"/>
  <c r="K147" i="12"/>
  <c r="J147" i="12"/>
  <c r="K146" i="12"/>
  <c r="J146" i="12"/>
  <c r="J145" i="12"/>
  <c r="K145" i="12" s="1"/>
  <c r="K144" i="12"/>
  <c r="J144" i="12"/>
  <c r="K143" i="12"/>
  <c r="J143" i="12"/>
  <c r="J142" i="12"/>
  <c r="K142" i="12" s="1"/>
  <c r="J141" i="12"/>
  <c r="K141" i="12" s="1"/>
  <c r="K140" i="12"/>
  <c r="J140" i="12"/>
  <c r="K139" i="12"/>
  <c r="J139" i="12"/>
  <c r="K138" i="12"/>
  <c r="J138" i="12"/>
  <c r="J137" i="12"/>
  <c r="K137" i="12" s="1"/>
  <c r="K136" i="12"/>
  <c r="J136" i="12"/>
  <c r="K135" i="12"/>
  <c r="J135" i="12"/>
  <c r="K134" i="12"/>
  <c r="J134" i="12"/>
  <c r="J133" i="12"/>
  <c r="K133" i="12" s="1"/>
  <c r="C133" i="12"/>
  <c r="E126" i="12"/>
  <c r="D126" i="12"/>
  <c r="C126" i="12"/>
  <c r="E124" i="12"/>
  <c r="D124" i="12"/>
  <c r="C124" i="12"/>
  <c r="I117" i="12"/>
  <c r="C117" i="12"/>
  <c r="I112" i="12"/>
  <c r="C109" i="12"/>
  <c r="K102" i="12"/>
  <c r="K94" i="12"/>
  <c r="K95" i="12" s="1"/>
  <c r="I88" i="12"/>
  <c r="I83" i="12"/>
  <c r="F82" i="12"/>
  <c r="F81" i="12"/>
  <c r="F80" i="12"/>
  <c r="J75" i="12"/>
  <c r="J74" i="12"/>
  <c r="J73" i="12"/>
  <c r="J72" i="12"/>
  <c r="J71" i="12"/>
  <c r="J70" i="12"/>
  <c r="J69" i="12"/>
  <c r="J68" i="12"/>
  <c r="J67" i="12"/>
  <c r="J66" i="12"/>
  <c r="J65" i="12"/>
  <c r="J64" i="12"/>
  <c r="J63" i="12"/>
  <c r="J62" i="12"/>
  <c r="J61" i="12"/>
  <c r="J60" i="12"/>
  <c r="J59" i="12"/>
  <c r="J58" i="12"/>
  <c r="J57" i="12"/>
  <c r="J56" i="12"/>
  <c r="J55" i="12"/>
  <c r="J54" i="12"/>
  <c r="J53" i="12"/>
  <c r="J52" i="12"/>
  <c r="J51" i="12"/>
  <c r="J50" i="12"/>
  <c r="J49" i="12"/>
  <c r="J48" i="12"/>
  <c r="J47" i="12"/>
  <c r="J46" i="12"/>
  <c r="J45" i="12"/>
  <c r="J44" i="12"/>
  <c r="J43" i="12"/>
  <c r="J42" i="12"/>
  <c r="J41" i="12"/>
  <c r="J40" i="12"/>
  <c r="J39" i="12"/>
  <c r="J38" i="12"/>
  <c r="J37" i="12"/>
  <c r="J36" i="12"/>
  <c r="J35" i="12"/>
  <c r="J34" i="12"/>
  <c r="J33" i="12"/>
  <c r="J32" i="12"/>
  <c r="J31" i="12"/>
  <c r="J30" i="12"/>
  <c r="J29" i="12"/>
  <c r="J28" i="12"/>
  <c r="J27" i="12"/>
  <c r="J26" i="12"/>
  <c r="J25" i="12"/>
  <c r="J24" i="12"/>
  <c r="J23" i="12"/>
  <c r="J22" i="12"/>
  <c r="J21" i="12"/>
  <c r="J20" i="12"/>
  <c r="J19" i="12"/>
  <c r="J18" i="12"/>
  <c r="J17" i="12"/>
  <c r="J16" i="12"/>
  <c r="C16" i="12"/>
  <c r="F11" i="12"/>
  <c r="F128" i="12" s="1"/>
  <c r="F245" i="12" s="1"/>
  <c r="F10" i="12"/>
  <c r="F127" i="12" s="1"/>
  <c r="F244" i="12" s="1"/>
  <c r="F9" i="12"/>
  <c r="F126" i="12" s="1"/>
  <c r="F243" i="12" s="1"/>
  <c r="E9" i="12"/>
  <c r="D9" i="12"/>
  <c r="C9" i="12"/>
  <c r="F8" i="12"/>
  <c r="F125" i="12" s="1"/>
  <c r="F242" i="12" s="1"/>
  <c r="F7" i="12"/>
  <c r="F124" i="12" s="1"/>
  <c r="F241" i="12" s="1"/>
  <c r="E7" i="12"/>
  <c r="D7" i="12"/>
  <c r="C7" i="12"/>
  <c r="F6" i="12"/>
  <c r="F123" i="12" s="1"/>
  <c r="F240" i="12" s="1"/>
  <c r="F5" i="12"/>
  <c r="F122" i="12" s="1"/>
  <c r="F239" i="12" s="1"/>
  <c r="F4" i="12"/>
  <c r="F3" i="12"/>
  <c r="F120" i="12" s="1"/>
  <c r="F237" i="12" s="1"/>
  <c r="M2" i="12"/>
  <c r="H163" i="11"/>
  <c r="C155" i="11"/>
  <c r="O148" i="11"/>
  <c r="V144" i="11"/>
  <c r="J144" i="11"/>
  <c r="I144" i="11"/>
  <c r="H144" i="11"/>
  <c r="K144" i="11" s="1"/>
  <c r="E144" i="11"/>
  <c r="V143" i="11"/>
  <c r="J143" i="11"/>
  <c r="I143" i="11"/>
  <c r="H143" i="11"/>
  <c r="K143" i="11" s="1"/>
  <c r="E143" i="11"/>
  <c r="V141" i="11"/>
  <c r="I141" i="11"/>
  <c r="H141" i="11"/>
  <c r="V140" i="11"/>
  <c r="I140" i="11"/>
  <c r="H140" i="11"/>
  <c r="V139" i="11"/>
  <c r="I139" i="11"/>
  <c r="H139" i="11"/>
  <c r="V138" i="11"/>
  <c r="I138" i="11"/>
  <c r="H138" i="11"/>
  <c r="V137" i="11"/>
  <c r="I137" i="11"/>
  <c r="H137" i="11"/>
  <c r="V136" i="11"/>
  <c r="I136" i="11"/>
  <c r="H136" i="11"/>
  <c r="V135" i="11"/>
  <c r="I135" i="11"/>
  <c r="H135" i="11"/>
  <c r="V133" i="11"/>
  <c r="I133" i="11"/>
  <c r="H133" i="11"/>
  <c r="V132" i="11"/>
  <c r="I132" i="11"/>
  <c r="H132" i="11"/>
  <c r="V131" i="11"/>
  <c r="I131" i="11"/>
  <c r="H131" i="11"/>
  <c r="V130" i="11"/>
  <c r="I130" i="11"/>
  <c r="H130" i="11"/>
  <c r="V129" i="11"/>
  <c r="I129" i="11"/>
  <c r="H129" i="11"/>
  <c r="V128" i="11"/>
  <c r="I128" i="11"/>
  <c r="H128" i="11"/>
  <c r="V127" i="11"/>
  <c r="I127" i="11"/>
  <c r="H127" i="11"/>
  <c r="V126" i="11"/>
  <c r="I126" i="11"/>
  <c r="H126" i="11"/>
  <c r="V124" i="11"/>
  <c r="I124" i="11"/>
  <c r="H124" i="11"/>
  <c r="V123" i="11"/>
  <c r="V122" i="11" s="1"/>
  <c r="I123" i="11"/>
  <c r="H123" i="11"/>
  <c r="C122" i="11"/>
  <c r="V121" i="11"/>
  <c r="I121" i="11"/>
  <c r="H121" i="11"/>
  <c r="V120" i="11"/>
  <c r="I120" i="11"/>
  <c r="H120" i="11"/>
  <c r="V119" i="11"/>
  <c r="I119" i="11"/>
  <c r="H119" i="11"/>
  <c r="V118" i="11"/>
  <c r="V117" i="11" s="1"/>
  <c r="I118" i="11"/>
  <c r="H118" i="11"/>
  <c r="C117" i="11"/>
  <c r="V115" i="11"/>
  <c r="I115" i="11"/>
  <c r="H115" i="11"/>
  <c r="R114" i="11"/>
  <c r="H114" i="11" s="1"/>
  <c r="I114" i="11"/>
  <c r="C113" i="11"/>
  <c r="V112" i="11"/>
  <c r="I112" i="11"/>
  <c r="H112" i="11"/>
  <c r="R111" i="11"/>
  <c r="I111" i="11"/>
  <c r="V109" i="11"/>
  <c r="I109" i="11"/>
  <c r="H109" i="11"/>
  <c r="V108" i="11"/>
  <c r="I108" i="11"/>
  <c r="H108" i="11"/>
  <c r="V107" i="11"/>
  <c r="I107" i="11"/>
  <c r="H107" i="11"/>
  <c r="V106" i="11"/>
  <c r="R106" i="11"/>
  <c r="I106" i="11"/>
  <c r="H106" i="11"/>
  <c r="V105" i="11"/>
  <c r="C105" i="11"/>
  <c r="C110" i="11" s="1"/>
  <c r="V103" i="11"/>
  <c r="V102" i="11" s="1"/>
  <c r="H103" i="11"/>
  <c r="C102" i="11"/>
  <c r="V101" i="11"/>
  <c r="V100" i="11" s="1"/>
  <c r="H101" i="11"/>
  <c r="C100" i="11"/>
  <c r="V98" i="11"/>
  <c r="H98" i="11"/>
  <c r="V97" i="11"/>
  <c r="C97" i="11"/>
  <c r="V96" i="11"/>
  <c r="H96" i="11"/>
  <c r="V95" i="11"/>
  <c r="H95" i="11"/>
  <c r="V94" i="11"/>
  <c r="H94" i="11"/>
  <c r="V93" i="11"/>
  <c r="H93" i="11"/>
  <c r="V92" i="11"/>
  <c r="H92" i="11"/>
  <c r="C91" i="11"/>
  <c r="V89" i="11"/>
  <c r="H89" i="11"/>
  <c r="V88" i="11"/>
  <c r="H88" i="11"/>
  <c r="V87" i="11"/>
  <c r="H87" i="11"/>
  <c r="V86" i="11"/>
  <c r="H86" i="11"/>
  <c r="V85" i="11"/>
  <c r="H85" i="11"/>
  <c r="V84" i="11"/>
  <c r="H84" i="11"/>
  <c r="V83" i="11"/>
  <c r="H83" i="11"/>
  <c r="C82" i="11"/>
  <c r="V81" i="11"/>
  <c r="H81" i="11"/>
  <c r="V80" i="11"/>
  <c r="H80" i="11"/>
  <c r="V79" i="11"/>
  <c r="H79" i="11"/>
  <c r="V78" i="11"/>
  <c r="C78" i="11"/>
  <c r="V76" i="11"/>
  <c r="H76" i="11"/>
  <c r="V75" i="11"/>
  <c r="V74" i="11" s="1"/>
  <c r="H75" i="11"/>
  <c r="V73" i="11"/>
  <c r="V71" i="11" s="1"/>
  <c r="H73" i="11"/>
  <c r="V72" i="11"/>
  <c r="H72" i="11"/>
  <c r="V70" i="11"/>
  <c r="H70" i="11"/>
  <c r="V69" i="11"/>
  <c r="H69" i="11"/>
  <c r="V68" i="11"/>
  <c r="H68" i="11"/>
  <c r="V67" i="11"/>
  <c r="H67" i="11"/>
  <c r="V66" i="11"/>
  <c r="H66" i="11"/>
  <c r="V65" i="11"/>
  <c r="V64" i="11"/>
  <c r="H64" i="11"/>
  <c r="V63" i="11"/>
  <c r="H63" i="11"/>
  <c r="V62" i="11"/>
  <c r="H62" i="11"/>
  <c r="V60" i="11"/>
  <c r="H60" i="11"/>
  <c r="V59" i="11"/>
  <c r="H59" i="11"/>
  <c r="V58" i="11"/>
  <c r="V57" i="11" s="1"/>
  <c r="H58" i="11"/>
  <c r="C57" i="11"/>
  <c r="V55" i="11"/>
  <c r="V54" i="11" s="1"/>
  <c r="H55" i="11"/>
  <c r="V53" i="11"/>
  <c r="H53" i="11"/>
  <c r="V52" i="11"/>
  <c r="H52" i="11"/>
  <c r="V51" i="11"/>
  <c r="H51" i="11"/>
  <c r="V50" i="11"/>
  <c r="H50" i="11"/>
  <c r="V49" i="11"/>
  <c r="H49" i="11"/>
  <c r="V48" i="11"/>
  <c r="H48" i="11"/>
  <c r="C47" i="11"/>
  <c r="C54" i="11" s="1"/>
  <c r="V45" i="11"/>
  <c r="V44" i="11" s="1"/>
  <c r="H45" i="11"/>
  <c r="V43" i="11"/>
  <c r="V37" i="11" s="1"/>
  <c r="I43" i="11"/>
  <c r="H43" i="11"/>
  <c r="V42" i="11"/>
  <c r="I42" i="11"/>
  <c r="H42" i="11"/>
  <c r="V41" i="11"/>
  <c r="I41" i="11"/>
  <c r="H41" i="11"/>
  <c r="V40" i="11"/>
  <c r="I40" i="11"/>
  <c r="H40" i="11"/>
  <c r="V39" i="11"/>
  <c r="I39" i="11"/>
  <c r="H39" i="11"/>
  <c r="V38" i="11"/>
  <c r="I38" i="11"/>
  <c r="H38" i="11"/>
  <c r="C37" i="11"/>
  <c r="C44" i="11" s="1"/>
  <c r="V35" i="11"/>
  <c r="H35" i="11"/>
  <c r="V34" i="11"/>
  <c r="H34" i="11"/>
  <c r="V33" i="11"/>
  <c r="H33" i="11"/>
  <c r="C31" i="11"/>
  <c r="V30" i="11"/>
  <c r="H30" i="11"/>
  <c r="V29" i="11"/>
  <c r="H29" i="11"/>
  <c r="V28" i="11"/>
  <c r="H28" i="11"/>
  <c r="V27" i="11"/>
  <c r="H27" i="11"/>
  <c r="V26" i="11"/>
  <c r="V25" i="11" s="1"/>
  <c r="H26" i="11"/>
  <c r="C25" i="11"/>
  <c r="V24" i="11"/>
  <c r="V21" i="11" s="1"/>
  <c r="H24" i="11"/>
  <c r="V23" i="11"/>
  <c r="H23" i="11"/>
  <c r="V22" i="11"/>
  <c r="H22" i="11"/>
  <c r="C21" i="11"/>
  <c r="V19" i="11"/>
  <c r="O19" i="11"/>
  <c r="N19" i="11"/>
  <c r="M19" i="11"/>
  <c r="L19" i="11"/>
  <c r="K19" i="11"/>
  <c r="G11" i="11"/>
  <c r="G10" i="11"/>
  <c r="C10" i="11"/>
  <c r="G9" i="11"/>
  <c r="G8" i="11"/>
  <c r="C8" i="11"/>
  <c r="G7" i="11"/>
  <c r="G6" i="11"/>
  <c r="L155" i="11" s="1"/>
  <c r="G5" i="11"/>
  <c r="G4" i="11"/>
  <c r="I351" i="10"/>
  <c r="C351" i="10"/>
  <c r="I346" i="10"/>
  <c r="C343" i="10"/>
  <c r="K336" i="10"/>
  <c r="K329" i="10"/>
  <c r="K328" i="10"/>
  <c r="I322" i="10"/>
  <c r="I317" i="10"/>
  <c r="F316" i="10"/>
  <c r="F315" i="10"/>
  <c r="F314" i="10"/>
  <c r="M310" i="10"/>
  <c r="J309" i="10"/>
  <c r="J308" i="10"/>
  <c r="J307" i="10"/>
  <c r="J306" i="10"/>
  <c r="J305" i="10"/>
  <c r="J304" i="10"/>
  <c r="J303" i="10"/>
  <c r="J302" i="10"/>
  <c r="J301" i="10"/>
  <c r="J300" i="10"/>
  <c r="J299" i="10"/>
  <c r="J298" i="10"/>
  <c r="J297" i="10"/>
  <c r="J296" i="10"/>
  <c r="J295" i="10"/>
  <c r="J294" i="10"/>
  <c r="J293" i="10"/>
  <c r="J292" i="10"/>
  <c r="J291" i="10"/>
  <c r="J290" i="10"/>
  <c r="J289" i="10"/>
  <c r="J288" i="10"/>
  <c r="J287" i="10"/>
  <c r="J286" i="10"/>
  <c r="J285" i="10"/>
  <c r="J284" i="10"/>
  <c r="J283" i="10"/>
  <c r="J282" i="10"/>
  <c r="J281" i="10"/>
  <c r="J280" i="10"/>
  <c r="J279" i="10"/>
  <c r="J278" i="10"/>
  <c r="J277" i="10"/>
  <c r="J276" i="10"/>
  <c r="J275" i="10"/>
  <c r="J274" i="10"/>
  <c r="J273" i="10"/>
  <c r="J272" i="10"/>
  <c r="J271" i="10"/>
  <c r="J270" i="10"/>
  <c r="J269" i="10"/>
  <c r="J268" i="10"/>
  <c r="J267" i="10"/>
  <c r="J266" i="10"/>
  <c r="J265" i="10"/>
  <c r="J264" i="10"/>
  <c r="J263" i="10"/>
  <c r="J262" i="10"/>
  <c r="J261" i="10"/>
  <c r="J260" i="10"/>
  <c r="J259" i="10"/>
  <c r="J258" i="10"/>
  <c r="J257" i="10"/>
  <c r="J256" i="10"/>
  <c r="J255" i="10"/>
  <c r="J254" i="10"/>
  <c r="J253" i="10"/>
  <c r="J252" i="10"/>
  <c r="J251" i="10"/>
  <c r="J250" i="10"/>
  <c r="E243" i="10"/>
  <c r="D243" i="10"/>
  <c r="C243" i="10"/>
  <c r="E241" i="10"/>
  <c r="D241" i="10"/>
  <c r="C241" i="10"/>
  <c r="I234" i="10"/>
  <c r="C234" i="10"/>
  <c r="I229" i="10"/>
  <c r="C226" i="10"/>
  <c r="K219" i="10"/>
  <c r="K211" i="10"/>
  <c r="K212" i="10" s="1"/>
  <c r="I205" i="10"/>
  <c r="I200" i="10"/>
  <c r="F199" i="10"/>
  <c r="F198" i="10"/>
  <c r="F197" i="10"/>
  <c r="M193" i="10"/>
  <c r="K192" i="10"/>
  <c r="J192" i="10"/>
  <c r="J191" i="10"/>
  <c r="K191" i="10" s="1"/>
  <c r="J190" i="10"/>
  <c r="K190" i="10" s="1"/>
  <c r="K189" i="10"/>
  <c r="J189" i="10"/>
  <c r="K188" i="10"/>
  <c r="J188" i="10"/>
  <c r="K187" i="10"/>
  <c r="J187" i="10"/>
  <c r="J186" i="10"/>
  <c r="K186" i="10" s="1"/>
  <c r="K185" i="10"/>
  <c r="J185" i="10"/>
  <c r="K184" i="10"/>
  <c r="J184" i="10"/>
  <c r="J183" i="10"/>
  <c r="K183" i="10" s="1"/>
  <c r="J182" i="10"/>
  <c r="K182" i="10" s="1"/>
  <c r="K181" i="10"/>
  <c r="J181" i="10"/>
  <c r="K180" i="10"/>
  <c r="J180" i="10"/>
  <c r="K179" i="10"/>
  <c r="J179" i="10"/>
  <c r="J178" i="10"/>
  <c r="K178" i="10" s="1"/>
  <c r="K177" i="10"/>
  <c r="J177" i="10"/>
  <c r="K176" i="10"/>
  <c r="J176" i="10"/>
  <c r="K175" i="10"/>
  <c r="J175" i="10"/>
  <c r="J174" i="10"/>
  <c r="K174" i="10" s="1"/>
  <c r="K173" i="10"/>
  <c r="J173" i="10"/>
  <c r="K172" i="10"/>
  <c r="J172" i="10"/>
  <c r="K171" i="10"/>
  <c r="J171" i="10"/>
  <c r="J170" i="10"/>
  <c r="K170" i="10" s="1"/>
  <c r="K169" i="10"/>
  <c r="J169" i="10"/>
  <c r="K168" i="10"/>
  <c r="J168" i="10"/>
  <c r="J167" i="10"/>
  <c r="K167" i="10" s="1"/>
  <c r="J166" i="10"/>
  <c r="K166" i="10" s="1"/>
  <c r="K165" i="10"/>
  <c r="J165" i="10"/>
  <c r="K164" i="10"/>
  <c r="J164" i="10"/>
  <c r="J163" i="10"/>
  <c r="K163" i="10" s="1"/>
  <c r="J162" i="10"/>
  <c r="K162" i="10" s="1"/>
  <c r="K161" i="10"/>
  <c r="J161" i="10"/>
  <c r="K160" i="10"/>
  <c r="J160" i="10"/>
  <c r="J159" i="10"/>
  <c r="K159" i="10" s="1"/>
  <c r="K193" i="10" s="1"/>
  <c r="J158" i="10"/>
  <c r="K158" i="10" s="1"/>
  <c r="K157" i="10"/>
  <c r="J157" i="10"/>
  <c r="K156" i="10"/>
  <c r="J156" i="10"/>
  <c r="K155" i="10"/>
  <c r="J155" i="10"/>
  <c r="J154" i="10"/>
  <c r="K154" i="10" s="1"/>
  <c r="K153" i="10"/>
  <c r="J153" i="10"/>
  <c r="K152" i="10"/>
  <c r="J152" i="10"/>
  <c r="J151" i="10"/>
  <c r="K151" i="10" s="1"/>
  <c r="J150" i="10"/>
  <c r="K150" i="10" s="1"/>
  <c r="K149" i="10"/>
  <c r="J149" i="10"/>
  <c r="K148" i="10"/>
  <c r="J148" i="10"/>
  <c r="K147" i="10"/>
  <c r="J147" i="10"/>
  <c r="J146" i="10"/>
  <c r="K146" i="10" s="1"/>
  <c r="K145" i="10"/>
  <c r="J145" i="10"/>
  <c r="K144" i="10"/>
  <c r="J144" i="10"/>
  <c r="K143" i="10"/>
  <c r="J143" i="10"/>
  <c r="J142" i="10"/>
  <c r="K142" i="10" s="1"/>
  <c r="K141" i="10"/>
  <c r="J141" i="10"/>
  <c r="K140" i="10"/>
  <c r="J140" i="10"/>
  <c r="J139" i="10"/>
  <c r="K139" i="10" s="1"/>
  <c r="J138" i="10"/>
  <c r="K138" i="10" s="1"/>
  <c r="K137" i="10"/>
  <c r="J137" i="10"/>
  <c r="K136" i="10"/>
  <c r="J136" i="10"/>
  <c r="J135" i="10"/>
  <c r="K135" i="10" s="1"/>
  <c r="J134" i="10"/>
  <c r="K134" i="10" s="1"/>
  <c r="C134" i="10"/>
  <c r="K133" i="10"/>
  <c r="J133" i="10"/>
  <c r="C133" i="10"/>
  <c r="E126" i="10"/>
  <c r="D126" i="10"/>
  <c r="C126" i="10"/>
  <c r="E124" i="10"/>
  <c r="D124" i="10"/>
  <c r="C124" i="10"/>
  <c r="I117" i="10"/>
  <c r="C117" i="10"/>
  <c r="I112" i="10"/>
  <c r="C109" i="10"/>
  <c r="K102" i="10"/>
  <c r="K95" i="10"/>
  <c r="M76" i="10" s="1"/>
  <c r="K94" i="10"/>
  <c r="I88" i="10"/>
  <c r="I83" i="10"/>
  <c r="F82" i="10"/>
  <c r="F81" i="10"/>
  <c r="F80" i="10"/>
  <c r="J75" i="10"/>
  <c r="J74" i="10"/>
  <c r="J73" i="10"/>
  <c r="J72" i="10"/>
  <c r="J71" i="10"/>
  <c r="J70" i="10"/>
  <c r="J69" i="10"/>
  <c r="J68" i="10"/>
  <c r="J67" i="10"/>
  <c r="J66" i="10"/>
  <c r="J65" i="10"/>
  <c r="J64" i="10"/>
  <c r="J63" i="10"/>
  <c r="J62" i="10"/>
  <c r="J61" i="10"/>
  <c r="J60" i="10"/>
  <c r="J59" i="10"/>
  <c r="J58" i="10"/>
  <c r="J57" i="10"/>
  <c r="J56" i="10"/>
  <c r="J55" i="10"/>
  <c r="J54" i="10"/>
  <c r="J53" i="10"/>
  <c r="J52" i="10"/>
  <c r="J51" i="10"/>
  <c r="J50" i="10"/>
  <c r="J49" i="10"/>
  <c r="J48" i="10"/>
  <c r="J47" i="10"/>
  <c r="J46" i="10"/>
  <c r="J45" i="10"/>
  <c r="J44" i="10"/>
  <c r="J43" i="10"/>
  <c r="J42" i="10"/>
  <c r="J41" i="10"/>
  <c r="J40" i="10"/>
  <c r="J39" i="10"/>
  <c r="J38" i="10"/>
  <c r="J37" i="10"/>
  <c r="J36" i="10"/>
  <c r="J35" i="10"/>
  <c r="J34" i="10"/>
  <c r="J33" i="10"/>
  <c r="J32" i="10"/>
  <c r="J31" i="10"/>
  <c r="J30" i="10"/>
  <c r="J29" i="10"/>
  <c r="J28" i="10"/>
  <c r="J27" i="10"/>
  <c r="J26" i="10"/>
  <c r="J25" i="10"/>
  <c r="J24" i="10"/>
  <c r="J23" i="10"/>
  <c r="J22" i="10"/>
  <c r="J21" i="10"/>
  <c r="J20" i="10"/>
  <c r="J19" i="10"/>
  <c r="J18" i="10"/>
  <c r="J17" i="10"/>
  <c r="J16" i="10"/>
  <c r="C16" i="10"/>
  <c r="F11" i="10"/>
  <c r="F128" i="10" s="1"/>
  <c r="F245" i="10" s="1"/>
  <c r="F10" i="10"/>
  <c r="F127" i="10" s="1"/>
  <c r="F244" i="10" s="1"/>
  <c r="F9" i="10"/>
  <c r="F126" i="10" s="1"/>
  <c r="F243" i="10" s="1"/>
  <c r="E9" i="10"/>
  <c r="D9" i="10"/>
  <c r="C9" i="10"/>
  <c r="F8" i="10"/>
  <c r="F125" i="10" s="1"/>
  <c r="F242" i="10" s="1"/>
  <c r="F7" i="10"/>
  <c r="F124" i="10" s="1"/>
  <c r="F241" i="10" s="1"/>
  <c r="E7" i="10"/>
  <c r="D7" i="10"/>
  <c r="C7" i="10"/>
  <c r="F6" i="10"/>
  <c r="F123" i="10" s="1"/>
  <c r="F240" i="10" s="1"/>
  <c r="F5" i="10"/>
  <c r="F122" i="10" s="1"/>
  <c r="F239" i="10" s="1"/>
  <c r="F4" i="10"/>
  <c r="F3" i="10"/>
  <c r="F120" i="10" s="1"/>
  <c r="F237" i="10" s="1"/>
  <c r="M2" i="10"/>
  <c r="H163" i="9"/>
  <c r="L155" i="9"/>
  <c r="C155" i="9"/>
  <c r="O148" i="9"/>
  <c r="V144" i="9"/>
  <c r="L144" i="9"/>
  <c r="J144" i="9"/>
  <c r="K144" i="9" s="1"/>
  <c r="I144" i="9"/>
  <c r="H144" i="9"/>
  <c r="E144" i="9"/>
  <c r="V143" i="9"/>
  <c r="N143" i="9"/>
  <c r="M143" i="9"/>
  <c r="K143" i="9"/>
  <c r="J143" i="9"/>
  <c r="O143" i="9" s="1"/>
  <c r="I143" i="9"/>
  <c r="H143" i="9"/>
  <c r="E143" i="9"/>
  <c r="V141" i="9"/>
  <c r="I141" i="9"/>
  <c r="H141" i="9"/>
  <c r="V140" i="9"/>
  <c r="I140" i="9"/>
  <c r="H140" i="9"/>
  <c r="V139" i="9"/>
  <c r="I139" i="9"/>
  <c r="H139" i="9"/>
  <c r="V138" i="9"/>
  <c r="I138" i="9"/>
  <c r="H138" i="9"/>
  <c r="V137" i="9"/>
  <c r="I137" i="9"/>
  <c r="H137" i="9"/>
  <c r="V136" i="9"/>
  <c r="I136" i="9"/>
  <c r="H136" i="9"/>
  <c r="V135" i="9"/>
  <c r="I135" i="9"/>
  <c r="H135" i="9"/>
  <c r="V133" i="9"/>
  <c r="I133" i="9"/>
  <c r="H133" i="9"/>
  <c r="V132" i="9"/>
  <c r="I132" i="9"/>
  <c r="H132" i="9"/>
  <c r="V131" i="9"/>
  <c r="I131" i="9"/>
  <c r="H131" i="9"/>
  <c r="V130" i="9"/>
  <c r="I130" i="9"/>
  <c r="H130" i="9"/>
  <c r="V129" i="9"/>
  <c r="I129" i="9"/>
  <c r="H129" i="9"/>
  <c r="V128" i="9"/>
  <c r="I128" i="9"/>
  <c r="H128" i="9"/>
  <c r="V127" i="9"/>
  <c r="I127" i="9"/>
  <c r="H127" i="9"/>
  <c r="V126" i="9"/>
  <c r="I126" i="9"/>
  <c r="H126" i="9"/>
  <c r="V124" i="9"/>
  <c r="I124" i="9"/>
  <c r="H124" i="9"/>
  <c r="V123" i="9"/>
  <c r="V122" i="9" s="1"/>
  <c r="I123" i="9"/>
  <c r="H123" i="9"/>
  <c r="V121" i="9"/>
  <c r="I121" i="9"/>
  <c r="H121" i="9"/>
  <c r="V120" i="9"/>
  <c r="I120" i="9"/>
  <c r="H120" i="9"/>
  <c r="V119" i="9"/>
  <c r="V117" i="9" s="1"/>
  <c r="I119" i="9"/>
  <c r="H119" i="9"/>
  <c r="V118" i="9"/>
  <c r="I118" i="9"/>
  <c r="H118" i="9"/>
  <c r="C117" i="9"/>
  <c r="C122" i="9" s="1"/>
  <c r="V115" i="9"/>
  <c r="I115" i="9"/>
  <c r="H115" i="9"/>
  <c r="R114" i="9"/>
  <c r="I114" i="9"/>
  <c r="C113" i="9"/>
  <c r="V112" i="9"/>
  <c r="I112" i="9"/>
  <c r="H112" i="9"/>
  <c r="V111" i="9"/>
  <c r="V110" i="9" s="1"/>
  <c r="R111" i="9"/>
  <c r="I111" i="9"/>
  <c r="H111" i="9"/>
  <c r="C110" i="9"/>
  <c r="V109" i="9"/>
  <c r="I109" i="9"/>
  <c r="H109" i="9"/>
  <c r="V108" i="9"/>
  <c r="I108" i="9"/>
  <c r="H108" i="9"/>
  <c r="V107" i="9"/>
  <c r="I107" i="9"/>
  <c r="H107" i="9"/>
  <c r="R106" i="9"/>
  <c r="V106" i="9" s="1"/>
  <c r="V105" i="9" s="1"/>
  <c r="I106" i="9"/>
  <c r="C105" i="9"/>
  <c r="V103" i="9"/>
  <c r="V102" i="9" s="1"/>
  <c r="H103" i="9"/>
  <c r="V101" i="9"/>
  <c r="H101" i="9"/>
  <c r="V100" i="9"/>
  <c r="C100" i="9"/>
  <c r="C102" i="9" s="1"/>
  <c r="V98" i="9"/>
  <c r="H98" i="9"/>
  <c r="V97" i="9"/>
  <c r="V96" i="9"/>
  <c r="H96" i="9"/>
  <c r="V95" i="9"/>
  <c r="H95" i="9"/>
  <c r="V94" i="9"/>
  <c r="H94" i="9"/>
  <c r="V93" i="9"/>
  <c r="H93" i="9"/>
  <c r="V92" i="9"/>
  <c r="V91" i="9" s="1"/>
  <c r="H92" i="9"/>
  <c r="C91" i="9"/>
  <c r="C97" i="9" s="1"/>
  <c r="V89" i="9"/>
  <c r="H89" i="9"/>
  <c r="V88" i="9"/>
  <c r="H88" i="9"/>
  <c r="V87" i="9"/>
  <c r="H87" i="9"/>
  <c r="V86" i="9"/>
  <c r="H86" i="9"/>
  <c r="V85" i="9"/>
  <c r="H85" i="9"/>
  <c r="V84" i="9"/>
  <c r="V82" i="9" s="1"/>
  <c r="H84" i="9"/>
  <c r="V83" i="9"/>
  <c r="H83" i="9"/>
  <c r="V81" i="9"/>
  <c r="H81" i="9"/>
  <c r="V80" i="9"/>
  <c r="H80" i="9"/>
  <c r="V79" i="9"/>
  <c r="H79" i="9"/>
  <c r="V78" i="9"/>
  <c r="C78" i="9"/>
  <c r="C82" i="9" s="1"/>
  <c r="V76" i="9"/>
  <c r="H76" i="9"/>
  <c r="V75" i="9"/>
  <c r="V74" i="9" s="1"/>
  <c r="H75" i="9"/>
  <c r="V73" i="9"/>
  <c r="H73" i="9"/>
  <c r="V72" i="9"/>
  <c r="H72" i="9"/>
  <c r="V71" i="9"/>
  <c r="C71" i="9"/>
  <c r="V70" i="9"/>
  <c r="H70" i="9"/>
  <c r="V69" i="9"/>
  <c r="H69" i="9"/>
  <c r="V68" i="9"/>
  <c r="H68" i="9"/>
  <c r="V67" i="9"/>
  <c r="H67" i="9"/>
  <c r="V66" i="9"/>
  <c r="H66" i="9"/>
  <c r="V65" i="9"/>
  <c r="C65" i="9"/>
  <c r="V64" i="9"/>
  <c r="H64" i="9"/>
  <c r="V63" i="9"/>
  <c r="H63" i="9"/>
  <c r="V62" i="9"/>
  <c r="V61" i="9" s="1"/>
  <c r="H62" i="9"/>
  <c r="C61" i="9"/>
  <c r="C74" i="9" s="1"/>
  <c r="V60" i="9"/>
  <c r="H60" i="9"/>
  <c r="V59" i="9"/>
  <c r="H59" i="9"/>
  <c r="V58" i="9"/>
  <c r="H58" i="9"/>
  <c r="V57" i="9"/>
  <c r="C57" i="9"/>
  <c r="V55" i="9"/>
  <c r="H55" i="9"/>
  <c r="V54" i="9"/>
  <c r="V53" i="9"/>
  <c r="H53" i="9"/>
  <c r="V52" i="9"/>
  <c r="H52" i="9"/>
  <c r="V51" i="9"/>
  <c r="H51" i="9"/>
  <c r="V50" i="9"/>
  <c r="H50" i="9"/>
  <c r="V49" i="9"/>
  <c r="H49" i="9"/>
  <c r="V48" i="9"/>
  <c r="H48" i="9"/>
  <c r="C47" i="9"/>
  <c r="C54" i="9" s="1"/>
  <c r="V45" i="9"/>
  <c r="H45" i="9"/>
  <c r="V44" i="9"/>
  <c r="C44" i="9"/>
  <c r="V43" i="9"/>
  <c r="I43" i="9"/>
  <c r="H43" i="9"/>
  <c r="V42" i="9"/>
  <c r="I42" i="9"/>
  <c r="H42" i="9"/>
  <c r="V41" i="9"/>
  <c r="I41" i="9"/>
  <c r="H41" i="9"/>
  <c r="V40" i="9"/>
  <c r="I40" i="9"/>
  <c r="H40" i="9"/>
  <c r="V39" i="9"/>
  <c r="I39" i="9"/>
  <c r="H39" i="9"/>
  <c r="V38" i="9"/>
  <c r="I38" i="9"/>
  <c r="H38" i="9"/>
  <c r="V37" i="9"/>
  <c r="C37" i="9"/>
  <c r="V35" i="9"/>
  <c r="H35" i="9"/>
  <c r="V34" i="9"/>
  <c r="H34" i="9"/>
  <c r="V33" i="9"/>
  <c r="H33" i="9"/>
  <c r="C31" i="9"/>
  <c r="V30" i="9"/>
  <c r="H30" i="9"/>
  <c r="V29" i="9"/>
  <c r="H29" i="9"/>
  <c r="V28" i="9"/>
  <c r="H28" i="9"/>
  <c r="V27" i="9"/>
  <c r="H27" i="9"/>
  <c r="V26" i="9"/>
  <c r="H26" i="9"/>
  <c r="C25" i="9"/>
  <c r="V24" i="9"/>
  <c r="H24" i="9"/>
  <c r="V23" i="9"/>
  <c r="H23" i="9"/>
  <c r="V22" i="9"/>
  <c r="H22" i="9"/>
  <c r="C21" i="9"/>
  <c r="V19" i="9"/>
  <c r="O19" i="9"/>
  <c r="N19" i="9"/>
  <c r="M19" i="9"/>
  <c r="L19" i="9"/>
  <c r="K19" i="9"/>
  <c r="G11" i="9"/>
  <c r="G10" i="9"/>
  <c r="C10" i="9"/>
  <c r="G9" i="9"/>
  <c r="G8" i="9"/>
  <c r="C8" i="9"/>
  <c r="G7" i="9"/>
  <c r="G6" i="9"/>
  <c r="G5" i="9"/>
  <c r="G4" i="9"/>
  <c r="J84" i="3"/>
  <c r="I351" i="8"/>
  <c r="C351" i="8"/>
  <c r="I346" i="8"/>
  <c r="C343" i="8"/>
  <c r="K336" i="8"/>
  <c r="I322" i="8"/>
  <c r="I317" i="8"/>
  <c r="F316" i="8"/>
  <c r="F315" i="8"/>
  <c r="F314" i="8"/>
  <c r="J309" i="8"/>
  <c r="J308" i="8"/>
  <c r="J307" i="8"/>
  <c r="J306" i="8"/>
  <c r="J305" i="8"/>
  <c r="J304" i="8"/>
  <c r="J303" i="8"/>
  <c r="J302" i="8"/>
  <c r="J301" i="8"/>
  <c r="J300" i="8"/>
  <c r="J299" i="8"/>
  <c r="J298" i="8"/>
  <c r="J297" i="8"/>
  <c r="J296" i="8"/>
  <c r="J295" i="8"/>
  <c r="J294" i="8"/>
  <c r="J293" i="8"/>
  <c r="J292" i="8"/>
  <c r="J291" i="8"/>
  <c r="J290" i="8"/>
  <c r="J289" i="8"/>
  <c r="J288" i="8"/>
  <c r="J287" i="8"/>
  <c r="J286" i="8"/>
  <c r="J285" i="8"/>
  <c r="J284" i="8"/>
  <c r="J283" i="8"/>
  <c r="J282" i="8"/>
  <c r="J281" i="8"/>
  <c r="J280" i="8"/>
  <c r="J279" i="8"/>
  <c r="J278" i="8"/>
  <c r="J277" i="8"/>
  <c r="J276" i="8"/>
  <c r="J275" i="8"/>
  <c r="J274" i="8"/>
  <c r="J273" i="8"/>
  <c r="J272" i="8"/>
  <c r="J271" i="8"/>
  <c r="J270" i="8"/>
  <c r="J269" i="8"/>
  <c r="J268" i="8"/>
  <c r="J267" i="8"/>
  <c r="J266" i="8"/>
  <c r="J265" i="8"/>
  <c r="J264" i="8"/>
  <c r="J263" i="8"/>
  <c r="J262" i="8"/>
  <c r="J261" i="8"/>
  <c r="J260" i="8"/>
  <c r="J259" i="8"/>
  <c r="J258" i="8"/>
  <c r="J257" i="8"/>
  <c r="J256" i="8"/>
  <c r="J255" i="8"/>
  <c r="J254" i="8"/>
  <c r="J253" i="8"/>
  <c r="J252" i="8"/>
  <c r="J251" i="8"/>
  <c r="J250" i="8"/>
  <c r="E243" i="8"/>
  <c r="D243" i="8"/>
  <c r="C243" i="8"/>
  <c r="E241" i="8"/>
  <c r="D241" i="8"/>
  <c r="C241" i="8"/>
  <c r="I234" i="8"/>
  <c r="C234" i="8"/>
  <c r="I229" i="8"/>
  <c r="C226" i="8"/>
  <c r="K219" i="8"/>
  <c r="K211" i="8"/>
  <c r="K212" i="8" s="1"/>
  <c r="I205" i="8"/>
  <c r="I200" i="8"/>
  <c r="F199" i="8"/>
  <c r="F198" i="8"/>
  <c r="F197" i="8"/>
  <c r="M193" i="8"/>
  <c r="K192" i="8"/>
  <c r="J192" i="8"/>
  <c r="K191" i="8"/>
  <c r="J191" i="8"/>
  <c r="J190" i="8"/>
  <c r="K190" i="8" s="1"/>
  <c r="J189" i="8"/>
  <c r="K189" i="8" s="1"/>
  <c r="K188" i="8"/>
  <c r="J188" i="8"/>
  <c r="K187" i="8"/>
  <c r="J187" i="8"/>
  <c r="K186" i="8"/>
  <c r="J186" i="8"/>
  <c r="J185" i="8"/>
  <c r="K185" i="8" s="1"/>
  <c r="K184" i="8"/>
  <c r="J184" i="8"/>
  <c r="K183" i="8"/>
  <c r="J183" i="8"/>
  <c r="K182" i="8"/>
  <c r="J182" i="8"/>
  <c r="J181" i="8"/>
  <c r="K181" i="8" s="1"/>
  <c r="K180" i="8"/>
  <c r="J180" i="8"/>
  <c r="K179" i="8"/>
  <c r="J179" i="8"/>
  <c r="K178" i="8"/>
  <c r="J178" i="8"/>
  <c r="J177" i="8"/>
  <c r="K177" i="8" s="1"/>
  <c r="K176" i="8"/>
  <c r="J176" i="8"/>
  <c r="K175" i="8"/>
  <c r="J175" i="8"/>
  <c r="J174" i="8"/>
  <c r="K174" i="8" s="1"/>
  <c r="J173" i="8"/>
  <c r="K173" i="8" s="1"/>
  <c r="K172" i="8"/>
  <c r="J172" i="8"/>
  <c r="K171" i="8"/>
  <c r="J171" i="8"/>
  <c r="J170" i="8"/>
  <c r="K170" i="8" s="1"/>
  <c r="J169" i="8"/>
  <c r="K169" i="8" s="1"/>
  <c r="K168" i="8"/>
  <c r="J168" i="8"/>
  <c r="K167" i="8"/>
  <c r="J167" i="8"/>
  <c r="J166" i="8"/>
  <c r="K166" i="8" s="1"/>
  <c r="J165" i="8"/>
  <c r="K165" i="8" s="1"/>
  <c r="K164" i="8"/>
  <c r="J164" i="8"/>
  <c r="K163" i="8"/>
  <c r="J163" i="8"/>
  <c r="K162" i="8"/>
  <c r="J162" i="8"/>
  <c r="J161" i="8"/>
  <c r="K161" i="8" s="1"/>
  <c r="K160" i="8"/>
  <c r="J160" i="8"/>
  <c r="J159" i="8"/>
  <c r="K159" i="8" s="1"/>
  <c r="J158" i="8"/>
  <c r="K158" i="8" s="1"/>
  <c r="J157" i="8"/>
  <c r="K157" i="8" s="1"/>
  <c r="K156" i="8"/>
  <c r="J156" i="8"/>
  <c r="J155" i="8"/>
  <c r="K155" i="8" s="1"/>
  <c r="K154" i="8"/>
  <c r="J154" i="8"/>
  <c r="J153" i="8"/>
  <c r="K153" i="8" s="1"/>
  <c r="K152" i="8"/>
  <c r="J152" i="8"/>
  <c r="J151" i="8"/>
  <c r="K151" i="8" s="1"/>
  <c r="J150" i="8"/>
  <c r="K150" i="8" s="1"/>
  <c r="J149" i="8"/>
  <c r="K149" i="8" s="1"/>
  <c r="K148" i="8"/>
  <c r="J148" i="8"/>
  <c r="J147" i="8"/>
  <c r="K147" i="8" s="1"/>
  <c r="K146" i="8"/>
  <c r="J146" i="8"/>
  <c r="J145" i="8"/>
  <c r="K145" i="8" s="1"/>
  <c r="K144" i="8"/>
  <c r="J144" i="8"/>
  <c r="J143" i="8"/>
  <c r="K143" i="8" s="1"/>
  <c r="J142" i="8"/>
  <c r="K142" i="8" s="1"/>
  <c r="J141" i="8"/>
  <c r="K141" i="8" s="1"/>
  <c r="K140" i="8"/>
  <c r="J140" i="8"/>
  <c r="J139" i="8"/>
  <c r="K139" i="8" s="1"/>
  <c r="K138" i="8"/>
  <c r="J138" i="8"/>
  <c r="J137" i="8"/>
  <c r="K137" i="8" s="1"/>
  <c r="K136" i="8"/>
  <c r="J136" i="8"/>
  <c r="J135" i="8"/>
  <c r="K135" i="8" s="1"/>
  <c r="J134" i="8"/>
  <c r="K134" i="8" s="1"/>
  <c r="J133" i="8"/>
  <c r="K133" i="8" s="1"/>
  <c r="C133" i="8"/>
  <c r="E126" i="8"/>
  <c r="D126" i="8"/>
  <c r="C126" i="8"/>
  <c r="E124" i="8"/>
  <c r="D124" i="8"/>
  <c r="C124" i="8"/>
  <c r="I117" i="8"/>
  <c r="C117" i="8"/>
  <c r="I112" i="8"/>
  <c r="C109" i="8"/>
  <c r="K102" i="8"/>
  <c r="K94" i="8"/>
  <c r="K95" i="8" s="1"/>
  <c r="I88" i="8"/>
  <c r="I83" i="8"/>
  <c r="F82" i="8"/>
  <c r="F81" i="8"/>
  <c r="F80"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C16" i="8"/>
  <c r="F11" i="8"/>
  <c r="F128" i="8" s="1"/>
  <c r="F245" i="8" s="1"/>
  <c r="F10" i="8"/>
  <c r="F127" i="8" s="1"/>
  <c r="F244" i="8" s="1"/>
  <c r="F9" i="8"/>
  <c r="F126" i="8" s="1"/>
  <c r="F243" i="8" s="1"/>
  <c r="E9" i="8"/>
  <c r="D9" i="8"/>
  <c r="C9" i="8"/>
  <c r="F8" i="8"/>
  <c r="F125" i="8" s="1"/>
  <c r="F242" i="8" s="1"/>
  <c r="F7" i="8"/>
  <c r="F124" i="8" s="1"/>
  <c r="F241" i="8" s="1"/>
  <c r="E7" i="8"/>
  <c r="D7" i="8"/>
  <c r="C7" i="8"/>
  <c r="F6" i="8"/>
  <c r="F123" i="8" s="1"/>
  <c r="F240" i="8" s="1"/>
  <c r="F5" i="8"/>
  <c r="F122" i="8" s="1"/>
  <c r="F239" i="8" s="1"/>
  <c r="F4" i="8"/>
  <c r="I226" i="8" s="1"/>
  <c r="F3" i="8"/>
  <c r="F120" i="8" s="1"/>
  <c r="F237" i="8" s="1"/>
  <c r="M2" i="8"/>
  <c r="H163" i="7"/>
  <c r="C155" i="7"/>
  <c r="O148" i="7"/>
  <c r="V144" i="7"/>
  <c r="L144" i="7"/>
  <c r="J144" i="7"/>
  <c r="O144" i="7" s="1"/>
  <c r="I144" i="7"/>
  <c r="H144" i="7"/>
  <c r="E144" i="7"/>
  <c r="V143" i="7"/>
  <c r="N143" i="7"/>
  <c r="M143" i="7"/>
  <c r="L143" i="7"/>
  <c r="J143" i="7"/>
  <c r="O143" i="7" s="1"/>
  <c r="I143" i="7"/>
  <c r="H143" i="7"/>
  <c r="K143" i="7" s="1"/>
  <c r="E143" i="7"/>
  <c r="V141" i="7"/>
  <c r="I141" i="7"/>
  <c r="H141" i="7"/>
  <c r="V140" i="7"/>
  <c r="I140" i="7"/>
  <c r="H140" i="7"/>
  <c r="V139" i="7"/>
  <c r="I139" i="7"/>
  <c r="H139" i="7"/>
  <c r="V138" i="7"/>
  <c r="I138" i="7"/>
  <c r="H138" i="7"/>
  <c r="V137" i="7"/>
  <c r="I137" i="7"/>
  <c r="H137" i="7"/>
  <c r="V136" i="7"/>
  <c r="I136" i="7"/>
  <c r="H136" i="7"/>
  <c r="V135" i="7"/>
  <c r="I135" i="7"/>
  <c r="H135" i="7"/>
  <c r="V133" i="7"/>
  <c r="I133" i="7"/>
  <c r="H133" i="7"/>
  <c r="V132" i="7"/>
  <c r="I132" i="7"/>
  <c r="H132" i="7"/>
  <c r="V131" i="7"/>
  <c r="I131" i="7"/>
  <c r="H131" i="7"/>
  <c r="V130" i="7"/>
  <c r="I130" i="7"/>
  <c r="H130" i="7"/>
  <c r="V129" i="7"/>
  <c r="I129" i="7"/>
  <c r="H129" i="7"/>
  <c r="V128" i="7"/>
  <c r="I128" i="7"/>
  <c r="H128" i="7"/>
  <c r="V127" i="7"/>
  <c r="I127" i="7"/>
  <c r="H127" i="7"/>
  <c r="V126" i="7"/>
  <c r="I126" i="7"/>
  <c r="H126" i="7"/>
  <c r="V124" i="7"/>
  <c r="I124" i="7"/>
  <c r="H124" i="7"/>
  <c r="V123" i="7"/>
  <c r="I123" i="7"/>
  <c r="H123" i="7"/>
  <c r="V122" i="7"/>
  <c r="C122" i="7"/>
  <c r="V121" i="7"/>
  <c r="I121" i="7"/>
  <c r="H121" i="7"/>
  <c r="V120" i="7"/>
  <c r="I120" i="7"/>
  <c r="H120" i="7"/>
  <c r="V119" i="7"/>
  <c r="V117" i="7" s="1"/>
  <c r="I119" i="7"/>
  <c r="H119" i="7"/>
  <c r="V118" i="7"/>
  <c r="I118" i="7"/>
  <c r="H118" i="7"/>
  <c r="C117" i="7"/>
  <c r="V115" i="7"/>
  <c r="I115" i="7"/>
  <c r="H115" i="7"/>
  <c r="V114" i="7"/>
  <c r="R114" i="7"/>
  <c r="I114" i="7"/>
  <c r="H114" i="7"/>
  <c r="V112" i="7"/>
  <c r="I112" i="7"/>
  <c r="H112" i="7"/>
  <c r="R111" i="7"/>
  <c r="V111" i="7" s="1"/>
  <c r="V110" i="7" s="1"/>
  <c r="I111" i="7"/>
  <c r="C110" i="7"/>
  <c r="C113" i="7" s="1"/>
  <c r="V109" i="7"/>
  <c r="I109" i="7"/>
  <c r="H109" i="7"/>
  <c r="V108" i="7"/>
  <c r="I108" i="7"/>
  <c r="H108" i="7"/>
  <c r="V107" i="7"/>
  <c r="V105" i="7" s="1"/>
  <c r="I107" i="7"/>
  <c r="H107" i="7"/>
  <c r="V106" i="7"/>
  <c r="R106" i="7"/>
  <c r="I106" i="7"/>
  <c r="H106" i="7"/>
  <c r="C105" i="7"/>
  <c r="V103" i="7"/>
  <c r="V102" i="7" s="1"/>
  <c r="H103" i="7"/>
  <c r="V101" i="7"/>
  <c r="H101" i="7"/>
  <c r="V100" i="7"/>
  <c r="C100" i="7"/>
  <c r="C102" i="7" s="1"/>
  <c r="V98" i="7"/>
  <c r="V97" i="7" s="1"/>
  <c r="H98" i="7"/>
  <c r="C97" i="7"/>
  <c r="V96" i="7"/>
  <c r="H96" i="7"/>
  <c r="V95" i="7"/>
  <c r="H95" i="7"/>
  <c r="V94" i="7"/>
  <c r="H94" i="7"/>
  <c r="V93" i="7"/>
  <c r="V91" i="7" s="1"/>
  <c r="H93" i="7"/>
  <c r="V92" i="7"/>
  <c r="H92" i="7"/>
  <c r="C91" i="7"/>
  <c r="V89" i="7"/>
  <c r="H89" i="7"/>
  <c r="V88" i="7"/>
  <c r="H88" i="7"/>
  <c r="V87" i="7"/>
  <c r="H87" i="7"/>
  <c r="V86" i="7"/>
  <c r="H86" i="7"/>
  <c r="V85" i="7"/>
  <c r="H85" i="7"/>
  <c r="V84" i="7"/>
  <c r="H84" i="7"/>
  <c r="V83" i="7"/>
  <c r="V82" i="7" s="1"/>
  <c r="H83" i="7"/>
  <c r="V81" i="7"/>
  <c r="H81" i="7"/>
  <c r="V80" i="7"/>
  <c r="H80" i="7"/>
  <c r="V79" i="7"/>
  <c r="H79" i="7"/>
  <c r="V78" i="7"/>
  <c r="C78" i="7"/>
  <c r="C82" i="7" s="1"/>
  <c r="V76" i="7"/>
  <c r="V74" i="7" s="1"/>
  <c r="H76" i="7"/>
  <c r="V75" i="7"/>
  <c r="H75" i="7"/>
  <c r="V73" i="7"/>
  <c r="H73" i="7"/>
  <c r="V72" i="7"/>
  <c r="H72" i="7"/>
  <c r="V71" i="7"/>
  <c r="V70" i="7"/>
  <c r="H70" i="7"/>
  <c r="V69" i="7"/>
  <c r="H69" i="7"/>
  <c r="V68" i="7"/>
  <c r="H68" i="7"/>
  <c r="V67" i="7"/>
  <c r="H67" i="7"/>
  <c r="V66" i="7"/>
  <c r="H66" i="7"/>
  <c r="V65" i="7"/>
  <c r="V64" i="7"/>
  <c r="H64" i="7"/>
  <c r="V63" i="7"/>
  <c r="V61" i="7" s="1"/>
  <c r="H63" i="7"/>
  <c r="V62" i="7"/>
  <c r="H62" i="7"/>
  <c r="V60" i="7"/>
  <c r="H60" i="7"/>
  <c r="V59" i="7"/>
  <c r="H59" i="7"/>
  <c r="V58" i="7"/>
  <c r="H58" i="7"/>
  <c r="V57" i="7"/>
  <c r="C57" i="7"/>
  <c r="V55" i="7"/>
  <c r="H55" i="7"/>
  <c r="V54" i="7"/>
  <c r="V53" i="7"/>
  <c r="H53" i="7"/>
  <c r="V52" i="7"/>
  <c r="H52" i="7"/>
  <c r="V51" i="7"/>
  <c r="H51" i="7"/>
  <c r="V50" i="7"/>
  <c r="H50" i="7"/>
  <c r="V49" i="7"/>
  <c r="V47" i="7" s="1"/>
  <c r="H49" i="7"/>
  <c r="V48" i="7"/>
  <c r="H48" i="7"/>
  <c r="C47" i="7"/>
  <c r="C54" i="7" s="1"/>
  <c r="V45" i="7"/>
  <c r="H45" i="7"/>
  <c r="V44" i="7"/>
  <c r="V43" i="7"/>
  <c r="V37" i="7" s="1"/>
  <c r="I43" i="7"/>
  <c r="H43" i="7"/>
  <c r="V42" i="7"/>
  <c r="I42" i="7"/>
  <c r="H42" i="7"/>
  <c r="V41" i="7"/>
  <c r="I41" i="7"/>
  <c r="H41" i="7"/>
  <c r="V40" i="7"/>
  <c r="I40" i="7"/>
  <c r="H40" i="7"/>
  <c r="V39" i="7"/>
  <c r="I39" i="7"/>
  <c r="H39" i="7"/>
  <c r="V38" i="7"/>
  <c r="I38" i="7"/>
  <c r="H38" i="7"/>
  <c r="C37" i="7"/>
  <c r="C44" i="7" s="1"/>
  <c r="V35" i="7"/>
  <c r="H35" i="7"/>
  <c r="V34" i="7"/>
  <c r="H34" i="7"/>
  <c r="V33" i="7"/>
  <c r="H33" i="7"/>
  <c r="C31" i="7"/>
  <c r="V30" i="7"/>
  <c r="H30" i="7"/>
  <c r="V29" i="7"/>
  <c r="H29" i="7"/>
  <c r="V28" i="7"/>
  <c r="V25" i="7" s="1"/>
  <c r="H28" i="7"/>
  <c r="V27" i="7"/>
  <c r="H27" i="7"/>
  <c r="V26" i="7"/>
  <c r="H26" i="7"/>
  <c r="C25" i="7"/>
  <c r="V24" i="7"/>
  <c r="H24" i="7"/>
  <c r="V23" i="7"/>
  <c r="H23" i="7"/>
  <c r="V22" i="7"/>
  <c r="V21" i="7" s="1"/>
  <c r="H22" i="7"/>
  <c r="C21" i="7"/>
  <c r="V19" i="7"/>
  <c r="O19" i="7"/>
  <c r="N19" i="7"/>
  <c r="M19" i="7"/>
  <c r="L19" i="7"/>
  <c r="K19" i="7"/>
  <c r="G11" i="7"/>
  <c r="G10" i="7"/>
  <c r="C10" i="7"/>
  <c r="G9" i="7"/>
  <c r="G8" i="7"/>
  <c r="C8" i="7"/>
  <c r="G7" i="7"/>
  <c r="G6" i="7"/>
  <c r="L155" i="7" s="1"/>
  <c r="G5" i="7"/>
  <c r="G4" i="7"/>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I351" i="5"/>
  <c r="C351" i="5"/>
  <c r="I346" i="5"/>
  <c r="I343" i="5"/>
  <c r="C343" i="5"/>
  <c r="K336" i="5"/>
  <c r="K328" i="5"/>
  <c r="K329" i="5" s="1"/>
  <c r="I322" i="5"/>
  <c r="I317" i="5"/>
  <c r="F316" i="5"/>
  <c r="F315" i="5"/>
  <c r="F314" i="5"/>
  <c r="M310" i="5"/>
  <c r="E243" i="5"/>
  <c r="D243" i="5"/>
  <c r="C243" i="5"/>
  <c r="E241" i="5"/>
  <c r="D241" i="5"/>
  <c r="C241" i="5"/>
  <c r="F239" i="5"/>
  <c r="F122" i="5"/>
  <c r="F121" i="5"/>
  <c r="F238" i="5" s="1"/>
  <c r="J134" i="5"/>
  <c r="J135" i="5"/>
  <c r="J136" i="5"/>
  <c r="J137" i="5"/>
  <c r="J138" i="5"/>
  <c r="J139" i="5"/>
  <c r="J140" i="5"/>
  <c r="J141" i="5"/>
  <c r="J142" i="5"/>
  <c r="J143" i="5"/>
  <c r="J144" i="5"/>
  <c r="J145" i="5"/>
  <c r="K145" i="5" s="1"/>
  <c r="J146" i="5"/>
  <c r="J147" i="5"/>
  <c r="J148" i="5"/>
  <c r="J149" i="5"/>
  <c r="J150" i="5"/>
  <c r="J151" i="5"/>
  <c r="K151" i="5" s="1"/>
  <c r="J152" i="5"/>
  <c r="J153" i="5"/>
  <c r="J154" i="5"/>
  <c r="J155" i="5"/>
  <c r="J156" i="5"/>
  <c r="J157" i="5"/>
  <c r="J158" i="5"/>
  <c r="J159" i="5"/>
  <c r="J160" i="5"/>
  <c r="J161" i="5"/>
  <c r="J162" i="5"/>
  <c r="J163" i="5"/>
  <c r="J164" i="5"/>
  <c r="J165" i="5"/>
  <c r="J166" i="5"/>
  <c r="J167" i="5"/>
  <c r="J168" i="5"/>
  <c r="J169" i="5"/>
  <c r="K169" i="5" s="1"/>
  <c r="J170" i="5"/>
  <c r="J171" i="5"/>
  <c r="J172" i="5"/>
  <c r="J173" i="5"/>
  <c r="J174" i="5"/>
  <c r="J175" i="5"/>
  <c r="J176" i="5"/>
  <c r="J177" i="5"/>
  <c r="J178" i="5"/>
  <c r="J179" i="5"/>
  <c r="J180" i="5"/>
  <c r="J181" i="5"/>
  <c r="J182" i="5"/>
  <c r="J183" i="5"/>
  <c r="J184" i="5"/>
  <c r="J185" i="5"/>
  <c r="J186" i="5"/>
  <c r="J187" i="5"/>
  <c r="J188" i="5"/>
  <c r="J189" i="5"/>
  <c r="J190" i="5"/>
  <c r="J191" i="5"/>
  <c r="J192" i="5"/>
  <c r="J133" i="5"/>
  <c r="K211" i="5"/>
  <c r="K212" i="5" s="1"/>
  <c r="C133" i="5"/>
  <c r="C134" i="5" s="1"/>
  <c r="I234" i="5"/>
  <c r="C234" i="5"/>
  <c r="I229" i="5"/>
  <c r="C226" i="5"/>
  <c r="K219" i="5"/>
  <c r="I205" i="5"/>
  <c r="I200" i="5"/>
  <c r="F199" i="5"/>
  <c r="F198" i="5"/>
  <c r="F197" i="5"/>
  <c r="K192" i="5"/>
  <c r="K191" i="5"/>
  <c r="K190" i="5"/>
  <c r="K189" i="5"/>
  <c r="K188" i="5"/>
  <c r="K184" i="5"/>
  <c r="K183" i="5"/>
  <c r="K182" i="5"/>
  <c r="K181" i="5"/>
  <c r="K177" i="5"/>
  <c r="K176" i="5"/>
  <c r="K175" i="5"/>
  <c r="K174" i="5"/>
  <c r="K173" i="5"/>
  <c r="K168" i="5"/>
  <c r="K167" i="5"/>
  <c r="K166" i="5"/>
  <c r="K165" i="5"/>
  <c r="K161" i="5"/>
  <c r="K160" i="5"/>
  <c r="K159" i="5"/>
  <c r="K158" i="5"/>
  <c r="K157" i="5"/>
  <c r="K153" i="5"/>
  <c r="K152" i="5"/>
  <c r="K150" i="5"/>
  <c r="K149" i="5"/>
  <c r="K144" i="5"/>
  <c r="K143" i="5"/>
  <c r="K142" i="5"/>
  <c r="K141" i="5"/>
  <c r="K137" i="5"/>
  <c r="K136" i="5"/>
  <c r="K135" i="5"/>
  <c r="K134" i="5"/>
  <c r="E126" i="5"/>
  <c r="D126" i="5"/>
  <c r="C126" i="5"/>
  <c r="E124" i="5"/>
  <c r="D124" i="5"/>
  <c r="C124" i="5"/>
  <c r="F80" i="5"/>
  <c r="F81" i="5"/>
  <c r="F82" i="5"/>
  <c r="I83" i="5"/>
  <c r="I88" i="5"/>
  <c r="K102" i="5"/>
  <c r="U61" i="6"/>
  <c r="T61" i="6"/>
  <c r="S61" i="6"/>
  <c r="R61" i="6"/>
  <c r="Q61" i="6"/>
  <c r="P61" i="6"/>
  <c r="O61" i="6"/>
  <c r="N61" i="6"/>
  <c r="M61" i="6"/>
  <c r="L61" i="6"/>
  <c r="K61" i="6"/>
  <c r="J61" i="6"/>
  <c r="I61" i="6"/>
  <c r="H61" i="6"/>
  <c r="G61" i="6"/>
  <c r="F61" i="6"/>
  <c r="E61" i="6"/>
  <c r="D61" i="6"/>
  <c r="C61" i="6"/>
  <c r="B61" i="6"/>
  <c r="U60" i="6"/>
  <c r="T60" i="6"/>
  <c r="S60" i="6"/>
  <c r="R60" i="6"/>
  <c r="Q60" i="6"/>
  <c r="P60" i="6"/>
  <c r="O60" i="6"/>
  <c r="N60" i="6"/>
  <c r="M60" i="6"/>
  <c r="L60" i="6"/>
  <c r="K60" i="6"/>
  <c r="J60" i="6"/>
  <c r="I60" i="6"/>
  <c r="H60" i="6"/>
  <c r="G60" i="6"/>
  <c r="F60" i="6"/>
  <c r="E60" i="6"/>
  <c r="D60" i="6"/>
  <c r="C60" i="6"/>
  <c r="B60" i="6"/>
  <c r="U59" i="6"/>
  <c r="T59" i="6"/>
  <c r="S59" i="6"/>
  <c r="R59" i="6"/>
  <c r="Q59" i="6"/>
  <c r="P59" i="6"/>
  <c r="O59" i="6"/>
  <c r="N59" i="6"/>
  <c r="M59" i="6"/>
  <c r="L59" i="6"/>
  <c r="K59" i="6"/>
  <c r="J59" i="6"/>
  <c r="I59" i="6"/>
  <c r="H59" i="6"/>
  <c r="G59" i="6"/>
  <c r="F59" i="6"/>
  <c r="E59" i="6"/>
  <c r="D59" i="6"/>
  <c r="C59" i="6"/>
  <c r="B59" i="6"/>
  <c r="U58" i="6"/>
  <c r="T58" i="6"/>
  <c r="S58" i="6"/>
  <c r="R58" i="6"/>
  <c r="Q58" i="6"/>
  <c r="P58" i="6"/>
  <c r="O58" i="6"/>
  <c r="N58" i="6"/>
  <c r="M58" i="6"/>
  <c r="L58" i="6"/>
  <c r="K58" i="6"/>
  <c r="J58" i="6"/>
  <c r="I58" i="6"/>
  <c r="H58" i="6"/>
  <c r="G58" i="6"/>
  <c r="F58" i="6"/>
  <c r="E58" i="6"/>
  <c r="D58" i="6"/>
  <c r="C58" i="6"/>
  <c r="B58" i="6"/>
  <c r="U57" i="6"/>
  <c r="T57" i="6"/>
  <c r="S57" i="6"/>
  <c r="R57" i="6"/>
  <c r="Q57" i="6"/>
  <c r="P57" i="6"/>
  <c r="O57" i="6"/>
  <c r="N57" i="6"/>
  <c r="M57" i="6"/>
  <c r="L57" i="6"/>
  <c r="K57" i="6"/>
  <c r="J57" i="6"/>
  <c r="I57" i="6"/>
  <c r="H57" i="6"/>
  <c r="G57" i="6"/>
  <c r="F57" i="6"/>
  <c r="E57" i="6"/>
  <c r="D57" i="6"/>
  <c r="C57" i="6"/>
  <c r="B57" i="6"/>
  <c r="U56" i="6"/>
  <c r="T56" i="6"/>
  <c r="S56" i="6"/>
  <c r="R56" i="6"/>
  <c r="Q56" i="6"/>
  <c r="P56" i="6"/>
  <c r="O56" i="6"/>
  <c r="N56" i="6"/>
  <c r="M56" i="6"/>
  <c r="L56" i="6"/>
  <c r="K56" i="6"/>
  <c r="J56" i="6"/>
  <c r="I56" i="6"/>
  <c r="H56" i="6"/>
  <c r="G56" i="6"/>
  <c r="F56" i="6"/>
  <c r="E56" i="6"/>
  <c r="D56" i="6"/>
  <c r="C56" i="6"/>
  <c r="B56" i="6"/>
  <c r="U55" i="6"/>
  <c r="T55" i="6"/>
  <c r="S55" i="6"/>
  <c r="R55" i="6"/>
  <c r="Q55" i="6"/>
  <c r="P55" i="6"/>
  <c r="O55" i="6"/>
  <c r="N55" i="6"/>
  <c r="M55" i="6"/>
  <c r="L55" i="6"/>
  <c r="K55" i="6"/>
  <c r="J55" i="6"/>
  <c r="I55" i="6"/>
  <c r="H55" i="6"/>
  <c r="G55" i="6"/>
  <c r="F55" i="6"/>
  <c r="E55" i="6"/>
  <c r="D55" i="6"/>
  <c r="C55" i="6"/>
  <c r="B55" i="6"/>
  <c r="U54" i="6"/>
  <c r="T54" i="6"/>
  <c r="S54" i="6"/>
  <c r="R54" i="6"/>
  <c r="Q54" i="6"/>
  <c r="P54" i="6"/>
  <c r="O54" i="6"/>
  <c r="N54" i="6"/>
  <c r="M54" i="6"/>
  <c r="L54" i="6"/>
  <c r="K54" i="6"/>
  <c r="J54" i="6"/>
  <c r="I54" i="6"/>
  <c r="H54" i="6"/>
  <c r="G54" i="6"/>
  <c r="F54" i="6"/>
  <c r="E54" i="6"/>
  <c r="D54" i="6"/>
  <c r="C54" i="6"/>
  <c r="B54" i="6"/>
  <c r="U53" i="6"/>
  <c r="T53" i="6"/>
  <c r="S53" i="6"/>
  <c r="R53" i="6"/>
  <c r="Q53" i="6"/>
  <c r="P53" i="6"/>
  <c r="O53" i="6"/>
  <c r="N53" i="6"/>
  <c r="M53" i="6"/>
  <c r="L53" i="6"/>
  <c r="K53" i="6"/>
  <c r="J53" i="6"/>
  <c r="I53" i="6"/>
  <c r="H53" i="6"/>
  <c r="G53" i="6"/>
  <c r="F53" i="6"/>
  <c r="E53" i="6"/>
  <c r="D53" i="6"/>
  <c r="C53" i="6"/>
  <c r="B53" i="6"/>
  <c r="U52" i="6"/>
  <c r="T52" i="6"/>
  <c r="S52" i="6"/>
  <c r="R52" i="6"/>
  <c r="Q52" i="6"/>
  <c r="P52" i="6"/>
  <c r="O52" i="6"/>
  <c r="N52" i="6"/>
  <c r="M52" i="6"/>
  <c r="L52" i="6"/>
  <c r="K52" i="6"/>
  <c r="J52" i="6"/>
  <c r="I52" i="6"/>
  <c r="H52" i="6"/>
  <c r="G52" i="6"/>
  <c r="F52" i="6"/>
  <c r="E52" i="6"/>
  <c r="D52" i="6"/>
  <c r="C52" i="6"/>
  <c r="B52" i="6"/>
  <c r="U51" i="6"/>
  <c r="T51" i="6"/>
  <c r="S51" i="6"/>
  <c r="R51" i="6"/>
  <c r="Q51" i="6"/>
  <c r="P51" i="6"/>
  <c r="O51" i="6"/>
  <c r="N51" i="6"/>
  <c r="M51" i="6"/>
  <c r="L51" i="6"/>
  <c r="K51" i="6"/>
  <c r="J51" i="6"/>
  <c r="I51" i="6"/>
  <c r="H51" i="6"/>
  <c r="G51" i="6"/>
  <c r="F51" i="6"/>
  <c r="E51" i="6"/>
  <c r="D51" i="6"/>
  <c r="C51" i="6"/>
  <c r="B51" i="6"/>
  <c r="U50" i="6"/>
  <c r="T50" i="6"/>
  <c r="S50" i="6"/>
  <c r="R50" i="6"/>
  <c r="Q50" i="6"/>
  <c r="P50" i="6"/>
  <c r="O50" i="6"/>
  <c r="N50" i="6"/>
  <c r="M50" i="6"/>
  <c r="L50" i="6"/>
  <c r="K50" i="6"/>
  <c r="J50" i="6"/>
  <c r="I50" i="6"/>
  <c r="H50" i="6"/>
  <c r="G50" i="6"/>
  <c r="F50" i="6"/>
  <c r="E50" i="6"/>
  <c r="D50" i="6"/>
  <c r="C50" i="6"/>
  <c r="B50" i="6"/>
  <c r="U49" i="6"/>
  <c r="T49" i="6"/>
  <c r="S49" i="6"/>
  <c r="R49" i="6"/>
  <c r="Q49" i="6"/>
  <c r="P49" i="6"/>
  <c r="O49" i="6"/>
  <c r="N49" i="6"/>
  <c r="M49" i="6"/>
  <c r="L49" i="6"/>
  <c r="K49" i="6"/>
  <c r="J49" i="6"/>
  <c r="I49" i="6"/>
  <c r="H49" i="6"/>
  <c r="G49" i="6"/>
  <c r="F49" i="6"/>
  <c r="E49" i="6"/>
  <c r="D49" i="6"/>
  <c r="C49" i="6"/>
  <c r="B49" i="6"/>
  <c r="U48" i="6"/>
  <c r="T48" i="6"/>
  <c r="S48" i="6"/>
  <c r="R48" i="6"/>
  <c r="Q48" i="6"/>
  <c r="P48" i="6"/>
  <c r="O48" i="6"/>
  <c r="N48" i="6"/>
  <c r="M48" i="6"/>
  <c r="L48" i="6"/>
  <c r="K48" i="6"/>
  <c r="J48" i="6"/>
  <c r="I48" i="6"/>
  <c r="H48" i="6"/>
  <c r="G48" i="6"/>
  <c r="F48" i="6"/>
  <c r="E48" i="6"/>
  <c r="D48" i="6"/>
  <c r="C48" i="6"/>
  <c r="B48" i="6"/>
  <c r="U47" i="6"/>
  <c r="T47" i="6"/>
  <c r="S47" i="6"/>
  <c r="R47" i="6"/>
  <c r="Q47" i="6"/>
  <c r="P47" i="6"/>
  <c r="O47" i="6"/>
  <c r="N47" i="6"/>
  <c r="M47" i="6"/>
  <c r="L47" i="6"/>
  <c r="K47" i="6"/>
  <c r="J47" i="6"/>
  <c r="I47" i="6"/>
  <c r="H47" i="6"/>
  <c r="G47" i="6"/>
  <c r="F47" i="6"/>
  <c r="E47" i="6"/>
  <c r="D47" i="6"/>
  <c r="C47" i="6"/>
  <c r="B47" i="6"/>
  <c r="U46" i="6"/>
  <c r="T46" i="6"/>
  <c r="S46" i="6"/>
  <c r="R46" i="6"/>
  <c r="Q46" i="6"/>
  <c r="P46" i="6"/>
  <c r="O46" i="6"/>
  <c r="N46" i="6"/>
  <c r="M46" i="6"/>
  <c r="L46" i="6"/>
  <c r="K46" i="6"/>
  <c r="J46" i="6"/>
  <c r="I46" i="6"/>
  <c r="H46" i="6"/>
  <c r="G46" i="6"/>
  <c r="F46" i="6"/>
  <c r="E46" i="6"/>
  <c r="D46" i="6"/>
  <c r="C46" i="6"/>
  <c r="B46" i="6"/>
  <c r="U45" i="6"/>
  <c r="T45" i="6"/>
  <c r="S45" i="6"/>
  <c r="R45" i="6"/>
  <c r="Q45" i="6"/>
  <c r="P45" i="6"/>
  <c r="O45" i="6"/>
  <c r="N45" i="6"/>
  <c r="M45" i="6"/>
  <c r="L45" i="6"/>
  <c r="K45" i="6"/>
  <c r="J45" i="6"/>
  <c r="I45" i="6"/>
  <c r="H45" i="6"/>
  <c r="G45" i="6"/>
  <c r="F45" i="6"/>
  <c r="E45" i="6"/>
  <c r="D45" i="6"/>
  <c r="C45" i="6"/>
  <c r="B45" i="6"/>
  <c r="U44" i="6"/>
  <c r="T44" i="6"/>
  <c r="S44" i="6"/>
  <c r="R44" i="6"/>
  <c r="Q44" i="6"/>
  <c r="P44" i="6"/>
  <c r="O44" i="6"/>
  <c r="N44" i="6"/>
  <c r="M44" i="6"/>
  <c r="L44" i="6"/>
  <c r="K44" i="6"/>
  <c r="J44" i="6"/>
  <c r="I44" i="6"/>
  <c r="H44" i="6"/>
  <c r="G44" i="6"/>
  <c r="F44" i="6"/>
  <c r="E44" i="6"/>
  <c r="D44" i="6"/>
  <c r="C44" i="6"/>
  <c r="B44" i="6"/>
  <c r="U43" i="6"/>
  <c r="T43" i="6"/>
  <c r="S43" i="6"/>
  <c r="R43" i="6"/>
  <c r="Q43" i="6"/>
  <c r="P43" i="6"/>
  <c r="O43" i="6"/>
  <c r="N43" i="6"/>
  <c r="M43" i="6"/>
  <c r="L43" i="6"/>
  <c r="K43" i="6"/>
  <c r="J43" i="6"/>
  <c r="I43" i="6"/>
  <c r="H43" i="6"/>
  <c r="G43" i="6"/>
  <c r="F43" i="6"/>
  <c r="E43" i="6"/>
  <c r="D43" i="6"/>
  <c r="C43" i="6"/>
  <c r="B43" i="6"/>
  <c r="U42" i="6"/>
  <c r="T42" i="6"/>
  <c r="S42" i="6"/>
  <c r="R42" i="6"/>
  <c r="Q42" i="6"/>
  <c r="P42" i="6"/>
  <c r="O42" i="6"/>
  <c r="N42" i="6"/>
  <c r="M42" i="6"/>
  <c r="L42" i="6"/>
  <c r="K42" i="6"/>
  <c r="J42" i="6"/>
  <c r="I42" i="6"/>
  <c r="H42" i="6"/>
  <c r="G42" i="6"/>
  <c r="F42" i="6"/>
  <c r="E42" i="6"/>
  <c r="D42" i="6"/>
  <c r="C42" i="6"/>
  <c r="B42" i="6"/>
  <c r="U41" i="6"/>
  <c r="T41" i="6"/>
  <c r="S41" i="6"/>
  <c r="R41" i="6"/>
  <c r="Q41" i="6"/>
  <c r="P41" i="6"/>
  <c r="O41" i="6"/>
  <c r="N41" i="6"/>
  <c r="M41" i="6"/>
  <c r="L41" i="6"/>
  <c r="K41" i="6"/>
  <c r="J41" i="6"/>
  <c r="I41" i="6"/>
  <c r="H41" i="6"/>
  <c r="G41" i="6"/>
  <c r="F41" i="6"/>
  <c r="E41" i="6"/>
  <c r="D41" i="6"/>
  <c r="C41" i="6"/>
  <c r="B41" i="6"/>
  <c r="U40" i="6"/>
  <c r="T40" i="6"/>
  <c r="S40" i="6"/>
  <c r="R40" i="6"/>
  <c r="Q40" i="6"/>
  <c r="P40" i="6"/>
  <c r="O40" i="6"/>
  <c r="N40" i="6"/>
  <c r="M40" i="6"/>
  <c r="L40" i="6"/>
  <c r="K40" i="6"/>
  <c r="J40" i="6"/>
  <c r="I40" i="6"/>
  <c r="H40" i="6"/>
  <c r="G40" i="6"/>
  <c r="F40" i="6"/>
  <c r="E40" i="6"/>
  <c r="D40" i="6"/>
  <c r="C40" i="6"/>
  <c r="B40" i="6"/>
  <c r="U39" i="6"/>
  <c r="T39" i="6"/>
  <c r="S39" i="6"/>
  <c r="R39" i="6"/>
  <c r="Q39" i="6"/>
  <c r="P39" i="6"/>
  <c r="O39" i="6"/>
  <c r="N39" i="6"/>
  <c r="M39" i="6"/>
  <c r="L39" i="6"/>
  <c r="K39" i="6"/>
  <c r="J39" i="6"/>
  <c r="I39" i="6"/>
  <c r="H39" i="6"/>
  <c r="G39" i="6"/>
  <c r="F39" i="6"/>
  <c r="E39" i="6"/>
  <c r="D39" i="6"/>
  <c r="C39" i="6"/>
  <c r="B39" i="6"/>
  <c r="U38" i="6"/>
  <c r="T38" i="6"/>
  <c r="S38" i="6"/>
  <c r="R38" i="6"/>
  <c r="Q38" i="6"/>
  <c r="P38" i="6"/>
  <c r="O38" i="6"/>
  <c r="N38" i="6"/>
  <c r="M38" i="6"/>
  <c r="L38" i="6"/>
  <c r="K38" i="6"/>
  <c r="J38" i="6"/>
  <c r="I38" i="6"/>
  <c r="H38" i="6"/>
  <c r="G38" i="6"/>
  <c r="F38" i="6"/>
  <c r="E38" i="6"/>
  <c r="D38" i="6"/>
  <c r="C38" i="6"/>
  <c r="B38" i="6"/>
  <c r="U37" i="6"/>
  <c r="T37" i="6"/>
  <c r="S37" i="6"/>
  <c r="R37" i="6"/>
  <c r="Q37" i="6"/>
  <c r="P37" i="6"/>
  <c r="O37" i="6"/>
  <c r="N37" i="6"/>
  <c r="M37" i="6"/>
  <c r="L37" i="6"/>
  <c r="K37" i="6"/>
  <c r="J37" i="6"/>
  <c r="I37" i="6"/>
  <c r="H37" i="6"/>
  <c r="G37" i="6"/>
  <c r="F37" i="6"/>
  <c r="E37" i="6"/>
  <c r="D37" i="6"/>
  <c r="C37" i="6"/>
  <c r="B37" i="6"/>
  <c r="U36" i="6"/>
  <c r="T36" i="6"/>
  <c r="S36" i="6"/>
  <c r="R36" i="6"/>
  <c r="Q36" i="6"/>
  <c r="P36" i="6"/>
  <c r="O36" i="6"/>
  <c r="N36" i="6"/>
  <c r="M36" i="6"/>
  <c r="L36" i="6"/>
  <c r="K36" i="6"/>
  <c r="J36" i="6"/>
  <c r="I36" i="6"/>
  <c r="H36" i="6"/>
  <c r="G36" i="6"/>
  <c r="F36" i="6"/>
  <c r="E36" i="6"/>
  <c r="D36" i="6"/>
  <c r="C36" i="6"/>
  <c r="B36" i="6"/>
  <c r="U35" i="6"/>
  <c r="T35" i="6"/>
  <c r="S35" i="6"/>
  <c r="R35" i="6"/>
  <c r="Q35" i="6"/>
  <c r="P35" i="6"/>
  <c r="O35" i="6"/>
  <c r="N35" i="6"/>
  <c r="M35" i="6"/>
  <c r="L35" i="6"/>
  <c r="K35" i="6"/>
  <c r="J35" i="6"/>
  <c r="I35" i="6"/>
  <c r="H35" i="6"/>
  <c r="G35" i="6"/>
  <c r="F35" i="6"/>
  <c r="E35" i="6"/>
  <c r="D35" i="6"/>
  <c r="C35" i="6"/>
  <c r="B35" i="6"/>
  <c r="U34" i="6"/>
  <c r="T34" i="6"/>
  <c r="S34" i="6"/>
  <c r="R34" i="6"/>
  <c r="Q34" i="6"/>
  <c r="P34" i="6"/>
  <c r="O34" i="6"/>
  <c r="N34" i="6"/>
  <c r="M34" i="6"/>
  <c r="L34" i="6"/>
  <c r="K34" i="6"/>
  <c r="J34" i="6"/>
  <c r="I34" i="6"/>
  <c r="H34" i="6"/>
  <c r="G34" i="6"/>
  <c r="F34" i="6"/>
  <c r="E34" i="6"/>
  <c r="D34" i="6"/>
  <c r="C34" i="6"/>
  <c r="B34" i="6"/>
  <c r="U33" i="6"/>
  <c r="T33" i="6"/>
  <c r="S33" i="6"/>
  <c r="R33" i="6"/>
  <c r="Q33" i="6"/>
  <c r="P33" i="6"/>
  <c r="O33" i="6"/>
  <c r="N33" i="6"/>
  <c r="M33" i="6"/>
  <c r="L33" i="6"/>
  <c r="K33" i="6"/>
  <c r="J33" i="6"/>
  <c r="I33" i="6"/>
  <c r="H33" i="6"/>
  <c r="G33" i="6"/>
  <c r="F33" i="6"/>
  <c r="E33" i="6"/>
  <c r="D33" i="6"/>
  <c r="C33" i="6"/>
  <c r="B33" i="6"/>
  <c r="U32" i="6"/>
  <c r="T32" i="6"/>
  <c r="S32" i="6"/>
  <c r="R32" i="6"/>
  <c r="Q32" i="6"/>
  <c r="P32" i="6"/>
  <c r="O32" i="6"/>
  <c r="N32" i="6"/>
  <c r="M32" i="6"/>
  <c r="L32" i="6"/>
  <c r="K32" i="6"/>
  <c r="J32" i="6"/>
  <c r="I32" i="6"/>
  <c r="H32" i="6"/>
  <c r="G32" i="6"/>
  <c r="F32" i="6"/>
  <c r="E32" i="6"/>
  <c r="D32" i="6"/>
  <c r="C32" i="6"/>
  <c r="B32" i="6"/>
  <c r="U31" i="6"/>
  <c r="T31" i="6"/>
  <c r="S31" i="6"/>
  <c r="R31" i="6"/>
  <c r="Q31" i="6"/>
  <c r="P31" i="6"/>
  <c r="O31" i="6"/>
  <c r="N31" i="6"/>
  <c r="M31" i="6"/>
  <c r="L31" i="6"/>
  <c r="K31" i="6"/>
  <c r="J31" i="6"/>
  <c r="I31" i="6"/>
  <c r="H31" i="6"/>
  <c r="G31" i="6"/>
  <c r="F31" i="6"/>
  <c r="E31" i="6"/>
  <c r="D31" i="6"/>
  <c r="C31" i="6"/>
  <c r="B31" i="6"/>
  <c r="U30" i="6"/>
  <c r="T30" i="6"/>
  <c r="S30" i="6"/>
  <c r="R30" i="6"/>
  <c r="Q30" i="6"/>
  <c r="P30" i="6"/>
  <c r="O30" i="6"/>
  <c r="N30" i="6"/>
  <c r="M30" i="6"/>
  <c r="L30" i="6"/>
  <c r="K30" i="6"/>
  <c r="J30" i="6"/>
  <c r="I30" i="6"/>
  <c r="H30" i="6"/>
  <c r="G30" i="6"/>
  <c r="F30" i="6"/>
  <c r="E30" i="6"/>
  <c r="D30" i="6"/>
  <c r="C30" i="6"/>
  <c r="B30" i="6"/>
  <c r="U29" i="6"/>
  <c r="T29" i="6"/>
  <c r="S29" i="6"/>
  <c r="R29" i="6"/>
  <c r="Q29" i="6"/>
  <c r="P29" i="6"/>
  <c r="O29" i="6"/>
  <c r="N29" i="6"/>
  <c r="M29" i="6"/>
  <c r="L29" i="6"/>
  <c r="K29" i="6"/>
  <c r="J29" i="6"/>
  <c r="I29" i="6"/>
  <c r="H29" i="6"/>
  <c r="G29" i="6"/>
  <c r="F29" i="6"/>
  <c r="E29" i="6"/>
  <c r="D29" i="6"/>
  <c r="C29" i="6"/>
  <c r="B29" i="6"/>
  <c r="U28" i="6"/>
  <c r="T28" i="6"/>
  <c r="S28" i="6"/>
  <c r="R28" i="6"/>
  <c r="Q28" i="6"/>
  <c r="P28" i="6"/>
  <c r="O28" i="6"/>
  <c r="N28" i="6"/>
  <c r="M28" i="6"/>
  <c r="L28" i="6"/>
  <c r="K28" i="6"/>
  <c r="J28" i="6"/>
  <c r="I28" i="6"/>
  <c r="H28" i="6"/>
  <c r="G28" i="6"/>
  <c r="F28" i="6"/>
  <c r="E28" i="6"/>
  <c r="D28" i="6"/>
  <c r="C28" i="6"/>
  <c r="B28" i="6"/>
  <c r="U27" i="6"/>
  <c r="T27" i="6"/>
  <c r="S27" i="6"/>
  <c r="R27" i="6"/>
  <c r="Q27" i="6"/>
  <c r="P27" i="6"/>
  <c r="O27" i="6"/>
  <c r="N27" i="6"/>
  <c r="M27" i="6"/>
  <c r="L27" i="6"/>
  <c r="K27" i="6"/>
  <c r="J27" i="6"/>
  <c r="I27" i="6"/>
  <c r="H27" i="6"/>
  <c r="G27" i="6"/>
  <c r="F27" i="6"/>
  <c r="E27" i="6"/>
  <c r="D27" i="6"/>
  <c r="C27" i="6"/>
  <c r="B27" i="6"/>
  <c r="U26" i="6"/>
  <c r="T26" i="6"/>
  <c r="S26" i="6"/>
  <c r="R26" i="6"/>
  <c r="Q26" i="6"/>
  <c r="P26" i="6"/>
  <c r="O26" i="6"/>
  <c r="N26" i="6"/>
  <c r="M26" i="6"/>
  <c r="L26" i="6"/>
  <c r="K26" i="6"/>
  <c r="J26" i="6"/>
  <c r="I26" i="6"/>
  <c r="H26" i="6"/>
  <c r="G26" i="6"/>
  <c r="F26" i="6"/>
  <c r="E26" i="6"/>
  <c r="D26" i="6"/>
  <c r="C26" i="6"/>
  <c r="B26" i="6"/>
  <c r="U25" i="6"/>
  <c r="T25" i="6"/>
  <c r="S25" i="6"/>
  <c r="R25" i="6"/>
  <c r="Q25" i="6"/>
  <c r="P25" i="6"/>
  <c r="O25" i="6"/>
  <c r="N25" i="6"/>
  <c r="M25" i="6"/>
  <c r="L25" i="6"/>
  <c r="K25" i="6"/>
  <c r="J25" i="6"/>
  <c r="I25" i="6"/>
  <c r="H25" i="6"/>
  <c r="G25" i="6"/>
  <c r="F25" i="6"/>
  <c r="E25" i="6"/>
  <c r="D25" i="6"/>
  <c r="C25" i="6"/>
  <c r="B25" i="6"/>
  <c r="U24" i="6"/>
  <c r="T24" i="6"/>
  <c r="S24" i="6"/>
  <c r="R24" i="6"/>
  <c r="Q24" i="6"/>
  <c r="P24" i="6"/>
  <c r="O24" i="6"/>
  <c r="N24" i="6"/>
  <c r="M24" i="6"/>
  <c r="L24" i="6"/>
  <c r="K24" i="6"/>
  <c r="J24" i="6"/>
  <c r="I24" i="6"/>
  <c r="H24" i="6"/>
  <c r="G24" i="6"/>
  <c r="F24" i="6"/>
  <c r="E24" i="6"/>
  <c r="D24" i="6"/>
  <c r="C24" i="6"/>
  <c r="B24" i="6"/>
  <c r="U23" i="6"/>
  <c r="T23" i="6"/>
  <c r="S23" i="6"/>
  <c r="R23" i="6"/>
  <c r="Q23" i="6"/>
  <c r="P23" i="6"/>
  <c r="O23" i="6"/>
  <c r="N23" i="6"/>
  <c r="M23" i="6"/>
  <c r="L23" i="6"/>
  <c r="K23" i="6"/>
  <c r="J23" i="6"/>
  <c r="I23" i="6"/>
  <c r="H23" i="6"/>
  <c r="G23" i="6"/>
  <c r="F23" i="6"/>
  <c r="E23" i="6"/>
  <c r="D23" i="6"/>
  <c r="C23" i="6"/>
  <c r="B23" i="6"/>
  <c r="U22" i="6"/>
  <c r="T22" i="6"/>
  <c r="S22" i="6"/>
  <c r="R22" i="6"/>
  <c r="Q22" i="6"/>
  <c r="P22" i="6"/>
  <c r="O22" i="6"/>
  <c r="N22" i="6"/>
  <c r="M22" i="6"/>
  <c r="L22" i="6"/>
  <c r="K22" i="6"/>
  <c r="J22" i="6"/>
  <c r="I22" i="6"/>
  <c r="H22" i="6"/>
  <c r="G22" i="6"/>
  <c r="F22" i="6"/>
  <c r="E22" i="6"/>
  <c r="D22" i="6"/>
  <c r="C22" i="6"/>
  <c r="B22" i="6"/>
  <c r="U21" i="6"/>
  <c r="T21" i="6"/>
  <c r="S21" i="6"/>
  <c r="R21" i="6"/>
  <c r="Q21" i="6"/>
  <c r="P21" i="6"/>
  <c r="O21" i="6"/>
  <c r="N21" i="6"/>
  <c r="M21" i="6"/>
  <c r="L21" i="6"/>
  <c r="K21" i="6"/>
  <c r="J21" i="6"/>
  <c r="I21" i="6"/>
  <c r="H21" i="6"/>
  <c r="G21" i="6"/>
  <c r="F21" i="6"/>
  <c r="E21" i="6"/>
  <c r="D21" i="6"/>
  <c r="C21" i="6"/>
  <c r="B21" i="6"/>
  <c r="U20" i="6"/>
  <c r="T20" i="6"/>
  <c r="S20" i="6"/>
  <c r="R20" i="6"/>
  <c r="Q20" i="6"/>
  <c r="P20" i="6"/>
  <c r="O20" i="6"/>
  <c r="N20" i="6"/>
  <c r="M20" i="6"/>
  <c r="L20" i="6"/>
  <c r="K20" i="6"/>
  <c r="J20" i="6"/>
  <c r="I20" i="6"/>
  <c r="H20" i="6"/>
  <c r="G20" i="6"/>
  <c r="F20" i="6"/>
  <c r="E20" i="6"/>
  <c r="D20" i="6"/>
  <c r="C20" i="6"/>
  <c r="B20" i="6"/>
  <c r="U19" i="6"/>
  <c r="T19" i="6"/>
  <c r="S19" i="6"/>
  <c r="R19" i="6"/>
  <c r="Q19" i="6"/>
  <c r="P19" i="6"/>
  <c r="O19" i="6"/>
  <c r="N19" i="6"/>
  <c r="M19" i="6"/>
  <c r="L19" i="6"/>
  <c r="K19" i="6"/>
  <c r="J19" i="6"/>
  <c r="I19" i="6"/>
  <c r="H19" i="6"/>
  <c r="G19" i="6"/>
  <c r="F19" i="6"/>
  <c r="E19" i="6"/>
  <c r="D19" i="6"/>
  <c r="C19" i="6"/>
  <c r="B19" i="6"/>
  <c r="U18" i="6"/>
  <c r="T18" i="6"/>
  <c r="S18" i="6"/>
  <c r="R18" i="6"/>
  <c r="Q18" i="6"/>
  <c r="P18" i="6"/>
  <c r="O18" i="6"/>
  <c r="N18" i="6"/>
  <c r="M18" i="6"/>
  <c r="L18" i="6"/>
  <c r="K18" i="6"/>
  <c r="J18" i="6"/>
  <c r="I18" i="6"/>
  <c r="H18" i="6"/>
  <c r="G18" i="6"/>
  <c r="F18" i="6"/>
  <c r="E18" i="6"/>
  <c r="D18" i="6"/>
  <c r="C18" i="6"/>
  <c r="B18" i="6"/>
  <c r="U17" i="6"/>
  <c r="T17" i="6"/>
  <c r="S17" i="6"/>
  <c r="R17" i="6"/>
  <c r="Q17" i="6"/>
  <c r="P17" i="6"/>
  <c r="O17" i="6"/>
  <c r="N17" i="6"/>
  <c r="M17" i="6"/>
  <c r="L17" i="6"/>
  <c r="K17" i="6"/>
  <c r="J17" i="6"/>
  <c r="I17" i="6"/>
  <c r="H17" i="6"/>
  <c r="G17" i="6"/>
  <c r="F17" i="6"/>
  <c r="E17" i="6"/>
  <c r="D17" i="6"/>
  <c r="C17" i="6"/>
  <c r="B17" i="6"/>
  <c r="U16" i="6"/>
  <c r="T16" i="6"/>
  <c r="S16" i="6"/>
  <c r="R16" i="6"/>
  <c r="Q16" i="6"/>
  <c r="P16" i="6"/>
  <c r="O16" i="6"/>
  <c r="N16" i="6"/>
  <c r="M16" i="6"/>
  <c r="L16" i="6"/>
  <c r="K16" i="6"/>
  <c r="J16" i="6"/>
  <c r="I16" i="6"/>
  <c r="H16" i="6"/>
  <c r="G16" i="6"/>
  <c r="F16" i="6"/>
  <c r="E16" i="6"/>
  <c r="D16" i="6"/>
  <c r="C16" i="6"/>
  <c r="B16" i="6"/>
  <c r="U15" i="6"/>
  <c r="T15" i="6"/>
  <c r="S15" i="6"/>
  <c r="R15" i="6"/>
  <c r="Q15" i="6"/>
  <c r="P15" i="6"/>
  <c r="O15" i="6"/>
  <c r="N15" i="6"/>
  <c r="M15" i="6"/>
  <c r="L15" i="6"/>
  <c r="K15" i="6"/>
  <c r="J15" i="6"/>
  <c r="I15" i="6"/>
  <c r="H15" i="6"/>
  <c r="G15" i="6"/>
  <c r="F15" i="6"/>
  <c r="E15" i="6"/>
  <c r="D15" i="6"/>
  <c r="C15" i="6"/>
  <c r="B15" i="6"/>
  <c r="U14" i="6"/>
  <c r="T14" i="6"/>
  <c r="S14" i="6"/>
  <c r="R14" i="6"/>
  <c r="Q14" i="6"/>
  <c r="P14" i="6"/>
  <c r="O14" i="6"/>
  <c r="N14" i="6"/>
  <c r="M14" i="6"/>
  <c r="L14" i="6"/>
  <c r="K14" i="6"/>
  <c r="J14" i="6"/>
  <c r="I14" i="6"/>
  <c r="H14" i="6"/>
  <c r="G14" i="6"/>
  <c r="F14" i="6"/>
  <c r="E14" i="6"/>
  <c r="D14" i="6"/>
  <c r="C14" i="6"/>
  <c r="B14" i="6"/>
  <c r="U13" i="6"/>
  <c r="T13" i="6"/>
  <c r="S13" i="6"/>
  <c r="R13" i="6"/>
  <c r="Q13" i="6"/>
  <c r="P13" i="6"/>
  <c r="O13" i="6"/>
  <c r="N13" i="6"/>
  <c r="M13" i="6"/>
  <c r="L13" i="6"/>
  <c r="K13" i="6"/>
  <c r="J13" i="6"/>
  <c r="I13" i="6"/>
  <c r="H13" i="6"/>
  <c r="G13" i="6"/>
  <c r="F13" i="6"/>
  <c r="E13" i="6"/>
  <c r="D13" i="6"/>
  <c r="C13" i="6"/>
  <c r="B13" i="6"/>
  <c r="U12" i="6"/>
  <c r="T12" i="6"/>
  <c r="S12" i="6"/>
  <c r="R12" i="6"/>
  <c r="Q12" i="6"/>
  <c r="P12" i="6"/>
  <c r="O12" i="6"/>
  <c r="N12" i="6"/>
  <c r="M12" i="6"/>
  <c r="L12" i="6"/>
  <c r="K12" i="6"/>
  <c r="J12" i="6"/>
  <c r="I12" i="6"/>
  <c r="H12" i="6"/>
  <c r="G12" i="6"/>
  <c r="F12" i="6"/>
  <c r="E12" i="6"/>
  <c r="D12" i="6"/>
  <c r="C12" i="6"/>
  <c r="B12" i="6"/>
  <c r="U11" i="6"/>
  <c r="T11" i="6"/>
  <c r="S11" i="6"/>
  <c r="R11" i="6"/>
  <c r="Q11" i="6"/>
  <c r="P11" i="6"/>
  <c r="O11" i="6"/>
  <c r="N11" i="6"/>
  <c r="M11" i="6"/>
  <c r="L11" i="6"/>
  <c r="K11" i="6"/>
  <c r="J11" i="6"/>
  <c r="I11" i="6"/>
  <c r="H11" i="6"/>
  <c r="G11" i="6"/>
  <c r="F11" i="6"/>
  <c r="E11" i="6"/>
  <c r="D11" i="6"/>
  <c r="C11" i="6"/>
  <c r="B11" i="6"/>
  <c r="U10" i="6"/>
  <c r="T10" i="6"/>
  <c r="S10" i="6"/>
  <c r="R10" i="6"/>
  <c r="Q10" i="6"/>
  <c r="P10" i="6"/>
  <c r="O10" i="6"/>
  <c r="N10" i="6"/>
  <c r="M10" i="6"/>
  <c r="L10" i="6"/>
  <c r="K10" i="6"/>
  <c r="J10" i="6"/>
  <c r="I10" i="6"/>
  <c r="H10" i="6"/>
  <c r="G10" i="6"/>
  <c r="F10" i="6"/>
  <c r="E10" i="6"/>
  <c r="D10" i="6"/>
  <c r="C10" i="6"/>
  <c r="B10" i="6"/>
  <c r="U9" i="6"/>
  <c r="T9" i="6"/>
  <c r="S9" i="6"/>
  <c r="R9" i="6"/>
  <c r="Q9" i="6"/>
  <c r="P9" i="6"/>
  <c r="O9" i="6"/>
  <c r="N9" i="6"/>
  <c r="M9" i="6"/>
  <c r="L9" i="6"/>
  <c r="K9" i="6"/>
  <c r="J9" i="6"/>
  <c r="I9" i="6"/>
  <c r="H9" i="6"/>
  <c r="G9" i="6"/>
  <c r="F9" i="6"/>
  <c r="E9" i="6"/>
  <c r="D9" i="6"/>
  <c r="C9" i="6"/>
  <c r="B9" i="6"/>
  <c r="U8" i="6"/>
  <c r="T8" i="6"/>
  <c r="S8" i="6"/>
  <c r="R8" i="6"/>
  <c r="Q8" i="6"/>
  <c r="P8" i="6"/>
  <c r="O8" i="6"/>
  <c r="N8" i="6"/>
  <c r="M8" i="6"/>
  <c r="L8" i="6"/>
  <c r="K8" i="6"/>
  <c r="J8" i="6"/>
  <c r="I8" i="6"/>
  <c r="H8" i="6"/>
  <c r="G8" i="6"/>
  <c r="F8" i="6"/>
  <c r="E8" i="6"/>
  <c r="D8" i="6"/>
  <c r="C8" i="6"/>
  <c r="B8" i="6"/>
  <c r="U7" i="6"/>
  <c r="T7" i="6"/>
  <c r="S7" i="6"/>
  <c r="R7" i="6"/>
  <c r="Q7" i="6"/>
  <c r="P7" i="6"/>
  <c r="O7" i="6"/>
  <c r="N7" i="6"/>
  <c r="M7" i="6"/>
  <c r="L7" i="6"/>
  <c r="K7" i="6"/>
  <c r="J7" i="6"/>
  <c r="I7" i="6"/>
  <c r="H7" i="6"/>
  <c r="G7" i="6"/>
  <c r="F7" i="6"/>
  <c r="E7" i="6"/>
  <c r="D7" i="6"/>
  <c r="C7" i="6"/>
  <c r="B7" i="6"/>
  <c r="U6" i="6"/>
  <c r="T6" i="6"/>
  <c r="S6" i="6"/>
  <c r="R6" i="6"/>
  <c r="Q6" i="6"/>
  <c r="P6" i="6"/>
  <c r="O6" i="6"/>
  <c r="N6" i="6"/>
  <c r="M6" i="6"/>
  <c r="L6" i="6"/>
  <c r="K6" i="6"/>
  <c r="J6" i="6"/>
  <c r="I6" i="6"/>
  <c r="H6" i="6"/>
  <c r="G6" i="6"/>
  <c r="F6" i="6"/>
  <c r="E6" i="6"/>
  <c r="D6" i="6"/>
  <c r="C6" i="6"/>
  <c r="B6" i="6"/>
  <c r="U5" i="6"/>
  <c r="T5" i="6"/>
  <c r="S5" i="6"/>
  <c r="R5" i="6"/>
  <c r="Q5" i="6"/>
  <c r="P5" i="6"/>
  <c r="O5" i="6"/>
  <c r="N5" i="6"/>
  <c r="M5" i="6"/>
  <c r="L5" i="6"/>
  <c r="K5" i="6"/>
  <c r="J5" i="6"/>
  <c r="I5" i="6"/>
  <c r="H5" i="6"/>
  <c r="G5" i="6"/>
  <c r="F5" i="6"/>
  <c r="E5" i="6"/>
  <c r="D5" i="6"/>
  <c r="C5" i="6"/>
  <c r="B5" i="6"/>
  <c r="U4" i="6"/>
  <c r="T4" i="6"/>
  <c r="S4" i="6"/>
  <c r="R4" i="6"/>
  <c r="Q4" i="6"/>
  <c r="P4" i="6"/>
  <c r="O4" i="6"/>
  <c r="N4" i="6"/>
  <c r="M4" i="6"/>
  <c r="L4" i="6"/>
  <c r="K4" i="6"/>
  <c r="J4" i="6"/>
  <c r="I4" i="6"/>
  <c r="H4" i="6"/>
  <c r="G4" i="6"/>
  <c r="F4" i="6"/>
  <c r="E4" i="6"/>
  <c r="D4" i="6"/>
  <c r="C4" i="6"/>
  <c r="B4" i="6"/>
  <c r="U3" i="6"/>
  <c r="T3" i="6"/>
  <c r="S3" i="6"/>
  <c r="R3" i="6"/>
  <c r="Q3" i="6"/>
  <c r="P3" i="6"/>
  <c r="O3" i="6"/>
  <c r="N3" i="6"/>
  <c r="M3" i="6"/>
  <c r="L3" i="6"/>
  <c r="K3" i="6"/>
  <c r="J3" i="6"/>
  <c r="I3" i="6"/>
  <c r="H3" i="6"/>
  <c r="G3" i="6"/>
  <c r="F3" i="6"/>
  <c r="E3" i="6"/>
  <c r="D3" i="6"/>
  <c r="C3" i="6"/>
  <c r="B3" i="6"/>
  <c r="U2" i="6"/>
  <c r="T2" i="6"/>
  <c r="S2" i="6"/>
  <c r="R2" i="6"/>
  <c r="Q2" i="6"/>
  <c r="P2" i="6"/>
  <c r="O2" i="6"/>
  <c r="N2" i="6"/>
  <c r="M2" i="6"/>
  <c r="L2" i="6"/>
  <c r="K2" i="6"/>
  <c r="J2" i="6"/>
  <c r="I2" i="6"/>
  <c r="H2" i="6"/>
  <c r="G2" i="6"/>
  <c r="F2" i="6"/>
  <c r="E2" i="6"/>
  <c r="D2" i="6"/>
  <c r="C2" i="6"/>
  <c r="B2" i="6"/>
  <c r="K94" i="5"/>
  <c r="C117" i="5"/>
  <c r="I117" i="5"/>
  <c r="I112" i="5"/>
  <c r="C109" i="5"/>
  <c r="F5" i="5"/>
  <c r="F4" i="5"/>
  <c r="I226" i="5" s="1"/>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C213" i="42" a="1"/>
  <c r="C330" i="42" a="1"/>
  <c r="C330" i="40" a="1"/>
  <c r="C96" i="42" a="1"/>
  <c r="C213" i="40" a="1"/>
  <c r="C330" i="38" a="1"/>
  <c r="C213" i="38" a="1"/>
  <c r="C330" i="34" a="1"/>
  <c r="C96" i="38" a="1"/>
  <c r="C96" i="40" a="1"/>
  <c r="C96" i="34" a="1"/>
  <c r="C96" i="32" a="1"/>
  <c r="C96" i="30" a="1"/>
  <c r="C213" i="34" a="1"/>
  <c r="C213" i="30" a="1"/>
  <c r="C330" i="30" a="1"/>
  <c r="C213" i="28" a="1"/>
  <c r="C96" i="26" a="1"/>
  <c r="C330" i="26" a="1"/>
  <c r="C213" i="26" a="1"/>
  <c r="C194" i="24" a="1"/>
  <c r="C330" i="22" a="1"/>
  <c r="C96" i="22" a="1"/>
  <c r="C213" i="22" a="1"/>
  <c r="C96" i="20" a="1"/>
  <c r="C96" i="18" a="1"/>
  <c r="C213" i="18" a="1"/>
  <c r="C330" i="20" a="1"/>
  <c r="C330" i="18" a="1"/>
  <c r="C213" i="20" a="1"/>
  <c r="C194" i="16" a="1"/>
  <c r="C96" i="16" a="1"/>
  <c r="C96" i="14" a="1"/>
  <c r="C96" i="12" a="1"/>
  <c r="C330" i="12" a="1"/>
  <c r="C213" i="12" a="1"/>
  <c r="C213" i="10" a="1"/>
  <c r="C194" i="10" a="1"/>
  <c r="C330" i="10" a="1"/>
  <c r="C96" i="10" a="1"/>
  <c r="C96" i="8" a="1"/>
  <c r="C213" i="8" a="1"/>
  <c r="C330" i="5" a="1"/>
  <c r="C213" i="5" a="1"/>
  <c r="I226" i="14" l="1"/>
  <c r="I343" i="14"/>
  <c r="I109" i="18"/>
  <c r="I226" i="18"/>
  <c r="I343" i="18"/>
  <c r="I109" i="30"/>
  <c r="I343" i="36"/>
  <c r="F121" i="32"/>
  <c r="F238" i="32" s="1"/>
  <c r="I226" i="32"/>
  <c r="I343" i="32"/>
  <c r="I343" i="30"/>
  <c r="F121" i="20"/>
  <c r="F238" i="20" s="1"/>
  <c r="M76" i="18"/>
  <c r="M193" i="18"/>
  <c r="F121" i="18"/>
  <c r="F238" i="18" s="1"/>
  <c r="C213" i="28"/>
  <c r="C330" i="30"/>
  <c r="C213" i="30"/>
  <c r="C213" i="34"/>
  <c r="C96" i="30"/>
  <c r="C96" i="32"/>
  <c r="C96" i="34"/>
  <c r="C96" i="40"/>
  <c r="C96" i="38"/>
  <c r="C330" i="34"/>
  <c r="C213" i="38"/>
  <c r="C330" i="38"/>
  <c r="C213" i="40"/>
  <c r="C96" i="42"/>
  <c r="C330" i="40"/>
  <c r="C330" i="42"/>
  <c r="C213" i="42"/>
  <c r="V110" i="27"/>
  <c r="C71" i="27"/>
  <c r="I109" i="28"/>
  <c r="I226" i="28"/>
  <c r="F121" i="28"/>
  <c r="F238" i="28" s="1"/>
  <c r="I343" i="28"/>
  <c r="C74" i="27"/>
  <c r="C134" i="30"/>
  <c r="K193" i="30"/>
  <c r="C31" i="27"/>
  <c r="V57" i="27"/>
  <c r="H114" i="27"/>
  <c r="N143" i="27"/>
  <c r="C20" i="28"/>
  <c r="K95" i="28"/>
  <c r="K328" i="28"/>
  <c r="K329" i="28" s="1"/>
  <c r="K193" i="28"/>
  <c r="K143" i="29"/>
  <c r="K216" i="28"/>
  <c r="L143" i="29"/>
  <c r="N143" i="29"/>
  <c r="M143" i="29"/>
  <c r="V25" i="29"/>
  <c r="C134" i="28"/>
  <c r="C74" i="31"/>
  <c r="M193" i="32"/>
  <c r="M310" i="32"/>
  <c r="C19" i="30"/>
  <c r="M193" i="30"/>
  <c r="M310" i="30"/>
  <c r="V57" i="31"/>
  <c r="V61" i="29"/>
  <c r="V82" i="31"/>
  <c r="V47" i="29"/>
  <c r="C134" i="32"/>
  <c r="V47" i="31"/>
  <c r="K193" i="32"/>
  <c r="V25" i="33"/>
  <c r="K216" i="34"/>
  <c r="C19" i="32"/>
  <c r="K211" i="32"/>
  <c r="K212" i="32" s="1"/>
  <c r="K328" i="32"/>
  <c r="K329" i="32" s="1"/>
  <c r="V105" i="33"/>
  <c r="V113" i="33"/>
  <c r="V117" i="33"/>
  <c r="O144" i="33"/>
  <c r="N144" i="33"/>
  <c r="C31" i="33"/>
  <c r="V37" i="33"/>
  <c r="K193" i="34"/>
  <c r="C136" i="34"/>
  <c r="I109" i="34"/>
  <c r="F121" i="34"/>
  <c r="F238" i="34" s="1"/>
  <c r="I343" i="34"/>
  <c r="C71" i="31"/>
  <c r="V117" i="31"/>
  <c r="M143" i="31"/>
  <c r="L143" i="31"/>
  <c r="O143" i="31"/>
  <c r="V21" i="29"/>
  <c r="V91" i="29"/>
  <c r="V110" i="31"/>
  <c r="V114" i="31"/>
  <c r="V113" i="31" s="1"/>
  <c r="V78" i="33"/>
  <c r="V91" i="33"/>
  <c r="C61" i="35"/>
  <c r="K193" i="36"/>
  <c r="V82" i="35"/>
  <c r="M76" i="34"/>
  <c r="M193" i="34"/>
  <c r="K193" i="38"/>
  <c r="C61" i="29"/>
  <c r="V57" i="33"/>
  <c r="C65" i="35"/>
  <c r="C18" i="36"/>
  <c r="C17" i="36"/>
  <c r="C17" i="38"/>
  <c r="C71" i="33"/>
  <c r="C135" i="34"/>
  <c r="C136" i="36"/>
  <c r="C135" i="36"/>
  <c r="C65" i="37"/>
  <c r="C71" i="37" s="1"/>
  <c r="C61" i="37"/>
  <c r="N144" i="37"/>
  <c r="M144" i="37"/>
  <c r="L144" i="37"/>
  <c r="K216" i="38"/>
  <c r="V114" i="39"/>
  <c r="V113" i="39" s="1"/>
  <c r="H114" i="39"/>
  <c r="C25" i="37"/>
  <c r="C31" i="37" s="1"/>
  <c r="O143" i="37"/>
  <c r="M143" i="37"/>
  <c r="L143" i="37"/>
  <c r="C74" i="37"/>
  <c r="V78" i="37"/>
  <c r="V114" i="37"/>
  <c r="V113" i="37" s="1"/>
  <c r="K143" i="37"/>
  <c r="C18" i="34"/>
  <c r="C19" i="34"/>
  <c r="K328" i="36"/>
  <c r="K329" i="36" s="1"/>
  <c r="K211" i="36"/>
  <c r="K212" i="36" s="1"/>
  <c r="V47" i="37"/>
  <c r="F121" i="38"/>
  <c r="F238" i="38" s="1"/>
  <c r="I343" i="38"/>
  <c r="I226" i="38"/>
  <c r="I109" i="38"/>
  <c r="V122" i="35"/>
  <c r="K95" i="36"/>
  <c r="V37" i="37"/>
  <c r="K144" i="37"/>
  <c r="C134" i="38"/>
  <c r="V57" i="37"/>
  <c r="V47" i="39"/>
  <c r="O144" i="39"/>
  <c r="N144" i="39"/>
  <c r="M144" i="39"/>
  <c r="L144" i="39"/>
  <c r="K144" i="39"/>
  <c r="V78" i="39"/>
  <c r="K193" i="40"/>
  <c r="I109" i="40"/>
  <c r="F121" i="40"/>
  <c r="F238" i="40" s="1"/>
  <c r="I226" i="40"/>
  <c r="I343" i="40"/>
  <c r="V105" i="39"/>
  <c r="H111" i="39"/>
  <c r="M144" i="35"/>
  <c r="L144" i="35"/>
  <c r="M76" i="40"/>
  <c r="M193" i="40"/>
  <c r="M310" i="40"/>
  <c r="H106" i="41"/>
  <c r="V106" i="41"/>
  <c r="V105" i="41" s="1"/>
  <c r="V61" i="39"/>
  <c r="C134" i="40"/>
  <c r="V61" i="41"/>
  <c r="C71" i="39"/>
  <c r="K216" i="40"/>
  <c r="V65" i="41"/>
  <c r="V82" i="41"/>
  <c r="F121" i="36"/>
  <c r="F238" i="36" s="1"/>
  <c r="V117" i="39"/>
  <c r="K193" i="42"/>
  <c r="C18" i="40"/>
  <c r="I343" i="42"/>
  <c r="F121" i="42"/>
  <c r="F238" i="42" s="1"/>
  <c r="I226" i="42"/>
  <c r="V91" i="41"/>
  <c r="K143" i="41"/>
  <c r="K216" i="42"/>
  <c r="M144" i="41"/>
  <c r="L144" i="41"/>
  <c r="O143" i="41"/>
  <c r="N143" i="41"/>
  <c r="L143" i="41"/>
  <c r="N144" i="41"/>
  <c r="M143" i="41"/>
  <c r="O144" i="41"/>
  <c r="V21" i="41"/>
  <c r="V25" i="41"/>
  <c r="C17" i="42"/>
  <c r="M76" i="42"/>
  <c r="M193" i="42"/>
  <c r="C136" i="42"/>
  <c r="C61" i="41"/>
  <c r="M310" i="42"/>
  <c r="V57" i="43"/>
  <c r="V21" i="43"/>
  <c r="I109" i="44"/>
  <c r="I343" i="44"/>
  <c r="I226" i="44"/>
  <c r="F121" i="44"/>
  <c r="F238" i="44" s="1"/>
  <c r="K193" i="44"/>
  <c r="M144" i="43"/>
  <c r="L144" i="43"/>
  <c r="O144" i="43"/>
  <c r="N144" i="43"/>
  <c r="K95" i="44"/>
  <c r="K328" i="44"/>
  <c r="K329" i="44" s="1"/>
  <c r="K211" i="44"/>
  <c r="K212" i="44" s="1"/>
  <c r="C135" i="44"/>
  <c r="C113" i="43"/>
  <c r="C18" i="44"/>
  <c r="C136" i="44"/>
  <c r="C213" i="20"/>
  <c r="C330" i="18"/>
  <c r="C330" i="20"/>
  <c r="C213" i="18"/>
  <c r="C96" i="18"/>
  <c r="C96" i="20"/>
  <c r="C213" i="22"/>
  <c r="C96" i="22"/>
  <c r="C330" i="22"/>
  <c r="C194" i="24"/>
  <c r="C213" i="26"/>
  <c r="C330" i="26"/>
  <c r="C96" i="26"/>
  <c r="K193" i="18"/>
  <c r="C74" i="17"/>
  <c r="C65" i="17"/>
  <c r="C20" i="18"/>
  <c r="C134" i="18"/>
  <c r="V47" i="17"/>
  <c r="V91" i="17"/>
  <c r="C113" i="17"/>
  <c r="N143" i="17"/>
  <c r="L143" i="17"/>
  <c r="O143" i="17"/>
  <c r="C71" i="17"/>
  <c r="V117" i="17"/>
  <c r="C135" i="18"/>
  <c r="K216" i="18"/>
  <c r="C19" i="20"/>
  <c r="V105" i="17"/>
  <c r="C21" i="18"/>
  <c r="V61" i="19"/>
  <c r="V110" i="19"/>
  <c r="C135" i="20"/>
  <c r="O144" i="21"/>
  <c r="N144" i="21"/>
  <c r="M144" i="21"/>
  <c r="K216" i="20"/>
  <c r="M143" i="19"/>
  <c r="L143" i="19"/>
  <c r="N143" i="19"/>
  <c r="V47" i="21"/>
  <c r="V21" i="19"/>
  <c r="O143" i="19"/>
  <c r="V82" i="19"/>
  <c r="K193" i="20"/>
  <c r="H111" i="21"/>
  <c r="K193" i="22"/>
  <c r="I343" i="20"/>
  <c r="L143" i="23"/>
  <c r="N143" i="23"/>
  <c r="M143" i="23"/>
  <c r="K143" i="23"/>
  <c r="O143" i="23"/>
  <c r="C61" i="19"/>
  <c r="V25" i="21"/>
  <c r="C136" i="20"/>
  <c r="V106" i="21"/>
  <c r="V105" i="21" s="1"/>
  <c r="H106" i="21"/>
  <c r="I226" i="20"/>
  <c r="C61" i="21"/>
  <c r="I109" i="22"/>
  <c r="I343" i="22"/>
  <c r="C25" i="23"/>
  <c r="C31" i="23" s="1"/>
  <c r="C113" i="21"/>
  <c r="C135" i="22"/>
  <c r="C134" i="22"/>
  <c r="I226" i="22"/>
  <c r="C71" i="23"/>
  <c r="C74" i="23"/>
  <c r="V110" i="23"/>
  <c r="V25" i="23"/>
  <c r="C18" i="22"/>
  <c r="C17" i="22"/>
  <c r="M193" i="22"/>
  <c r="V37" i="23"/>
  <c r="H111" i="23"/>
  <c r="K328" i="24"/>
  <c r="K329" i="24" s="1"/>
  <c r="K95" i="24"/>
  <c r="K211" i="24"/>
  <c r="K212" i="24" s="1"/>
  <c r="I343" i="24"/>
  <c r="I226" i="24"/>
  <c r="F121" i="24"/>
  <c r="F238" i="24" s="1"/>
  <c r="I109" i="24"/>
  <c r="V25" i="25"/>
  <c r="V117" i="23"/>
  <c r="C25" i="25"/>
  <c r="C31" i="25" s="1"/>
  <c r="C113" i="23"/>
  <c r="C19" i="24"/>
  <c r="C135" i="24"/>
  <c r="L144" i="23"/>
  <c r="O143" i="25"/>
  <c r="N143" i="25"/>
  <c r="N144" i="25"/>
  <c r="M144" i="25"/>
  <c r="O144" i="25"/>
  <c r="V110" i="25"/>
  <c r="M143" i="25"/>
  <c r="I109" i="26"/>
  <c r="I343" i="26"/>
  <c r="I226" i="26"/>
  <c r="F121" i="26"/>
  <c r="F238" i="26" s="1"/>
  <c r="V37" i="25"/>
  <c r="C74" i="25"/>
  <c r="C61" i="25"/>
  <c r="C65" i="25" s="1"/>
  <c r="C19" i="26"/>
  <c r="K216" i="26"/>
  <c r="C20" i="26"/>
  <c r="K193" i="26"/>
  <c r="C134" i="26"/>
  <c r="C96" i="14"/>
  <c r="C96" i="16"/>
  <c r="C194" i="16"/>
  <c r="K193" i="14"/>
  <c r="O144" i="13"/>
  <c r="N144" i="13"/>
  <c r="K144" i="13"/>
  <c r="C31" i="13"/>
  <c r="V114" i="13"/>
  <c r="V113" i="13" s="1"/>
  <c r="M144" i="13"/>
  <c r="V78" i="13"/>
  <c r="C110" i="13"/>
  <c r="C113" i="13" s="1"/>
  <c r="V111" i="13"/>
  <c r="V110" i="13" s="1"/>
  <c r="M310" i="14"/>
  <c r="M193" i="14"/>
  <c r="L144" i="13"/>
  <c r="C65" i="13"/>
  <c r="C74" i="13" s="1"/>
  <c r="C71" i="13"/>
  <c r="H111" i="13"/>
  <c r="K328" i="14"/>
  <c r="K329" i="14" s="1"/>
  <c r="K211" i="14"/>
  <c r="K212" i="14" s="1"/>
  <c r="I109" i="14"/>
  <c r="C134" i="14"/>
  <c r="F121" i="14"/>
  <c r="F238" i="14" s="1"/>
  <c r="K143" i="13"/>
  <c r="C17" i="14"/>
  <c r="V106" i="15"/>
  <c r="V105" i="15" s="1"/>
  <c r="H106" i="15"/>
  <c r="H114" i="15"/>
  <c r="C65" i="15"/>
  <c r="C71" i="15" s="1"/>
  <c r="C136" i="16"/>
  <c r="C74" i="15"/>
  <c r="I343" i="16"/>
  <c r="I226" i="16"/>
  <c r="F121" i="16"/>
  <c r="F238" i="16" s="1"/>
  <c r="I109" i="16"/>
  <c r="C113" i="15"/>
  <c r="C18" i="16"/>
  <c r="K211" i="16"/>
  <c r="K212" i="16" s="1"/>
  <c r="K328" i="16"/>
  <c r="K329" i="16" s="1"/>
  <c r="M193" i="16"/>
  <c r="M310" i="16"/>
  <c r="C96" i="10"/>
  <c r="C330" i="10"/>
  <c r="C194" i="10"/>
  <c r="C213" i="10"/>
  <c r="C213" i="12"/>
  <c r="C330" i="12"/>
  <c r="C96" i="12"/>
  <c r="H106" i="9"/>
  <c r="V47" i="9"/>
  <c r="V25" i="9"/>
  <c r="H114" i="9"/>
  <c r="V114" i="9"/>
  <c r="V113" i="9" s="1"/>
  <c r="V21" i="9"/>
  <c r="L143" i="9"/>
  <c r="C17" i="10"/>
  <c r="K216" i="10"/>
  <c r="C19" i="10"/>
  <c r="C20" i="10"/>
  <c r="I226" i="10"/>
  <c r="F121" i="10"/>
  <c r="F238" i="10" s="1"/>
  <c r="I109" i="10"/>
  <c r="C18" i="10"/>
  <c r="I343" i="10"/>
  <c r="C135" i="10"/>
  <c r="C136" i="10"/>
  <c r="V91" i="11"/>
  <c r="V114" i="11"/>
  <c r="V113" i="11" s="1"/>
  <c r="O144" i="9"/>
  <c r="N144" i="9"/>
  <c r="M144" i="9"/>
  <c r="C137" i="10"/>
  <c r="V111" i="11"/>
  <c r="V110" i="11" s="1"/>
  <c r="H111" i="11"/>
  <c r="C74" i="11"/>
  <c r="C61" i="11"/>
  <c r="C65" i="11" s="1"/>
  <c r="V61" i="11"/>
  <c r="M144" i="11"/>
  <c r="N144" i="11"/>
  <c r="L144" i="11"/>
  <c r="O144" i="11"/>
  <c r="C17" i="12"/>
  <c r="M76" i="12"/>
  <c r="M310" i="12"/>
  <c r="M193" i="12"/>
  <c r="K193" i="12"/>
  <c r="K216" i="12"/>
  <c r="V82" i="11"/>
  <c r="V47" i="11"/>
  <c r="O143" i="11"/>
  <c r="N143" i="11"/>
  <c r="M143" i="11"/>
  <c r="L143" i="11"/>
  <c r="I109" i="12"/>
  <c r="I343" i="12"/>
  <c r="I226" i="12"/>
  <c r="F121" i="12"/>
  <c r="F238" i="12" s="1"/>
  <c r="C136" i="12"/>
  <c r="C134" i="12"/>
  <c r="C135" i="12"/>
  <c r="C213" i="8"/>
  <c r="C96" i="8"/>
  <c r="K193" i="8"/>
  <c r="C61" i="7"/>
  <c r="H111" i="7"/>
  <c r="V113" i="7"/>
  <c r="K216" i="8"/>
  <c r="C17" i="8"/>
  <c r="M76" i="8"/>
  <c r="M310" i="8"/>
  <c r="K144" i="7"/>
  <c r="I109" i="8"/>
  <c r="I343" i="8"/>
  <c r="F121" i="8"/>
  <c r="F238" i="8" s="1"/>
  <c r="M144" i="7"/>
  <c r="N144" i="7"/>
  <c r="C19" i="8"/>
  <c r="C134" i="8"/>
  <c r="C135" i="8"/>
  <c r="C18" i="8"/>
  <c r="K328" i="8"/>
  <c r="K329" i="8" s="1"/>
  <c r="C330" i="5"/>
  <c r="C135" i="5"/>
  <c r="K133" i="5"/>
  <c r="C136" i="5"/>
  <c r="C213" i="5"/>
  <c r="K140" i="5"/>
  <c r="K148" i="5"/>
  <c r="K156" i="5"/>
  <c r="K172" i="5"/>
  <c r="K155" i="5"/>
  <c r="K163" i="5"/>
  <c r="K171" i="5"/>
  <c r="K179" i="5"/>
  <c r="K187" i="5"/>
  <c r="K164" i="5"/>
  <c r="K147" i="5"/>
  <c r="K146" i="5"/>
  <c r="K162" i="5"/>
  <c r="K178" i="5"/>
  <c r="K186" i="5"/>
  <c r="K180" i="5"/>
  <c r="K139" i="5"/>
  <c r="K138" i="5"/>
  <c r="K154" i="5"/>
  <c r="K170" i="5"/>
  <c r="K185" i="5"/>
  <c r="F11" i="5"/>
  <c r="F128" i="5" s="1"/>
  <c r="F245" i="5" s="1"/>
  <c r="C217" i="34" a="1"/>
  <c r="C194" i="36" a="1"/>
  <c r="C96" i="28" a="1"/>
  <c r="C194" i="32" a="1"/>
  <c r="C330" i="28" a="1"/>
  <c r="C217" i="28" a="1"/>
  <c r="C194" i="28" a="1"/>
  <c r="C194" i="30" a="1"/>
  <c r="C194" i="34" a="1"/>
  <c r="C330" i="32" a="1"/>
  <c r="C96" i="36" a="1"/>
  <c r="C217" i="42" a="1"/>
  <c r="C213" i="44" a="1"/>
  <c r="C96" i="44" a="1"/>
  <c r="C330" i="36" a="1"/>
  <c r="C213" i="36" a="1"/>
  <c r="C194" i="38" a="1"/>
  <c r="C217" i="38" a="1"/>
  <c r="C217" i="40" a="1"/>
  <c r="C194" i="40" a="1"/>
  <c r="C213" i="32" a="1"/>
  <c r="C194" i="42" a="1"/>
  <c r="C194" i="44" a="1"/>
  <c r="C330" i="44" a="1"/>
  <c r="C194" i="18" a="1"/>
  <c r="C213" i="24" a="1"/>
  <c r="C217" i="18" a="1"/>
  <c r="C217" i="20" a="1"/>
  <c r="C194" i="20" a="1"/>
  <c r="C330" i="24" a="1"/>
  <c r="C194" i="26" a="1"/>
  <c r="C194" i="22" a="1"/>
  <c r="C96" i="24" a="1"/>
  <c r="C217" i="26" a="1"/>
  <c r="C194" i="14" a="1"/>
  <c r="C330" i="14" a="1"/>
  <c r="C213" i="14" a="1"/>
  <c r="C330" i="16" a="1"/>
  <c r="C213" i="16" a="1"/>
  <c r="C217" i="10" a="1"/>
  <c r="C194" i="12" a="1"/>
  <c r="C217" i="12" a="1"/>
  <c r="C194" i="8" a="1"/>
  <c r="C330" i="8" a="1"/>
  <c r="C217" i="8" a="1"/>
  <c r="C330" i="44" l="1"/>
  <c r="C194" i="44"/>
  <c r="C194" i="42"/>
  <c r="C213" i="32"/>
  <c r="C194" i="40"/>
  <c r="C217" i="40"/>
  <c r="C217" i="38"/>
  <c r="C194" i="38"/>
  <c r="C213" i="36"/>
  <c r="C330" i="36"/>
  <c r="C96" i="44"/>
  <c r="C213" i="44"/>
  <c r="C217" i="42"/>
  <c r="C96" i="36"/>
  <c r="C330" i="32"/>
  <c r="C194" i="34"/>
  <c r="C194" i="30"/>
  <c r="C194" i="28"/>
  <c r="C217" i="28"/>
  <c r="C330" i="28"/>
  <c r="C194" i="32"/>
  <c r="C96" i="28"/>
  <c r="C194" i="36"/>
  <c r="C217" i="34"/>
  <c r="C19" i="36"/>
  <c r="C20" i="36"/>
  <c r="C74" i="35"/>
  <c r="C71" i="35"/>
  <c r="C71" i="41"/>
  <c r="C65" i="41"/>
  <c r="K216" i="32"/>
  <c r="C137" i="44"/>
  <c r="C137" i="42"/>
  <c r="C18" i="42"/>
  <c r="C74" i="41"/>
  <c r="C136" i="38"/>
  <c r="C135" i="38"/>
  <c r="K216" i="36"/>
  <c r="C20" i="34"/>
  <c r="C19" i="42"/>
  <c r="C19" i="40"/>
  <c r="M310" i="44"/>
  <c r="M193" i="44"/>
  <c r="M76" i="44"/>
  <c r="K216" i="44"/>
  <c r="C19" i="44"/>
  <c r="C135" i="40"/>
  <c r="M310" i="36"/>
  <c r="M193" i="36"/>
  <c r="M76" i="36"/>
  <c r="C137" i="36"/>
  <c r="C20" i="30"/>
  <c r="C18" i="38"/>
  <c r="C135" i="32"/>
  <c r="C135" i="28"/>
  <c r="C21" i="28"/>
  <c r="K216" i="30"/>
  <c r="C135" i="30"/>
  <c r="C21" i="32"/>
  <c r="C136" i="28"/>
  <c r="C137" i="34"/>
  <c r="C138" i="34"/>
  <c r="C20" i="32"/>
  <c r="M310" i="28"/>
  <c r="M193" i="28"/>
  <c r="M76" i="28"/>
  <c r="C65" i="29"/>
  <c r="C74" i="29" s="1"/>
  <c r="C71" i="29"/>
  <c r="C136" i="32"/>
  <c r="C217" i="26"/>
  <c r="C96" i="24"/>
  <c r="C194" i="22"/>
  <c r="C194" i="26"/>
  <c r="C330" i="24"/>
  <c r="C194" i="20"/>
  <c r="C217" i="20"/>
  <c r="C217" i="18"/>
  <c r="C213" i="24"/>
  <c r="C194" i="18"/>
  <c r="C21" i="26"/>
  <c r="C135" i="26"/>
  <c r="C71" i="25"/>
  <c r="C137" i="24"/>
  <c r="C136" i="24"/>
  <c r="M310" i="24"/>
  <c r="M193" i="24"/>
  <c r="M76" i="24"/>
  <c r="C20" i="24"/>
  <c r="C19" i="22"/>
  <c r="C137" i="22"/>
  <c r="C136" i="22"/>
  <c r="C65" i="19"/>
  <c r="C71" i="19"/>
  <c r="C74" i="19"/>
  <c r="C20" i="22"/>
  <c r="C138" i="22"/>
  <c r="K216" i="22"/>
  <c r="C65" i="21"/>
  <c r="C74" i="21" s="1"/>
  <c r="C71" i="21"/>
  <c r="C20" i="20"/>
  <c r="C22" i="18"/>
  <c r="C137" i="20"/>
  <c r="C136" i="18"/>
  <c r="C137" i="18" s="1"/>
  <c r="C138" i="18" s="1"/>
  <c r="C138" i="20"/>
  <c r="K216" i="24"/>
  <c r="C213" i="16"/>
  <c r="C330" i="16"/>
  <c r="C213" i="14"/>
  <c r="C330" i="14"/>
  <c r="C194" i="14"/>
  <c r="K216" i="16"/>
  <c r="C20" i="16"/>
  <c r="C19" i="16"/>
  <c r="K216" i="14"/>
  <c r="C137" i="16"/>
  <c r="C136" i="14"/>
  <c r="C137" i="14"/>
  <c r="C135" i="14"/>
  <c r="C18" i="14"/>
  <c r="C217" i="12"/>
  <c r="C194" i="12"/>
  <c r="C217" i="10"/>
  <c r="C138" i="12"/>
  <c r="C19" i="12"/>
  <c r="C18" i="12"/>
  <c r="C137" i="12"/>
  <c r="C71" i="11"/>
  <c r="C138" i="10"/>
  <c r="C21" i="10"/>
  <c r="C217" i="8"/>
  <c r="C330" i="8"/>
  <c r="C194" i="8"/>
  <c r="C20" i="8"/>
  <c r="C65" i="7"/>
  <c r="C71" i="7" s="1"/>
  <c r="C136" i="8"/>
  <c r="C137" i="8"/>
  <c r="K193" i="5"/>
  <c r="K216" i="5" s="1"/>
  <c r="C137" i="5"/>
  <c r="F6" i="5"/>
  <c r="F123" i="5" s="1"/>
  <c r="F240" i="5" s="1"/>
  <c r="F3" i="5"/>
  <c r="F120" i="5" s="1"/>
  <c r="F237" i="5" s="1"/>
  <c r="F10" i="5"/>
  <c r="F127" i="5" s="1"/>
  <c r="F244" i="5" s="1"/>
  <c r="F9" i="5"/>
  <c r="F126" i="5" s="1"/>
  <c r="F243" i="5" s="1"/>
  <c r="F8" i="5"/>
  <c r="F125" i="5" s="1"/>
  <c r="F242" i="5" s="1"/>
  <c r="F7" i="5"/>
  <c r="F124" i="5" s="1"/>
  <c r="F241" i="5" s="1"/>
  <c r="E9" i="5"/>
  <c r="D9" i="5"/>
  <c r="C9" i="5"/>
  <c r="E7" i="5"/>
  <c r="D7" i="5"/>
  <c r="C7" i="5"/>
  <c r="K95" i="5"/>
  <c r="C16" i="5"/>
  <c r="M2" i="5"/>
  <c r="C217" i="44" a="1"/>
  <c r="C217" i="32" a="1"/>
  <c r="C217" i="36" a="1"/>
  <c r="C217" i="30" a="1"/>
  <c r="C217" i="24" a="1"/>
  <c r="C217" i="22" a="1"/>
  <c r="C217" i="14" a="1"/>
  <c r="C217" i="16" a="1"/>
  <c r="C194" i="5" a="1"/>
  <c r="C217" i="5" a="1"/>
  <c r="C96" i="5" a="1"/>
  <c r="C311" i="5" a="1"/>
  <c r="C311" i="34" a="1"/>
  <c r="C77" i="34" a="1"/>
  <c r="C77" i="34" l="1"/>
  <c r="C311" i="34"/>
  <c r="C217" i="30"/>
  <c r="C217" i="36"/>
  <c r="C217" i="32"/>
  <c r="C217" i="44"/>
  <c r="C137" i="32"/>
  <c r="C19" i="38"/>
  <c r="C136" i="40"/>
  <c r="C21" i="34"/>
  <c r="C21" i="36"/>
  <c r="C140" i="34"/>
  <c r="C139" i="34"/>
  <c r="C21" i="40"/>
  <c r="C20" i="40"/>
  <c r="C137" i="40"/>
  <c r="C137" i="38"/>
  <c r="C20" i="42"/>
  <c r="C138" i="44"/>
  <c r="C141" i="34"/>
  <c r="C138" i="32"/>
  <c r="C137" i="28"/>
  <c r="C23" i="28"/>
  <c r="C22" i="28"/>
  <c r="C138" i="40"/>
  <c r="C138" i="42"/>
  <c r="C139" i="42"/>
  <c r="C21" i="30"/>
  <c r="C22" i="32"/>
  <c r="C136" i="30"/>
  <c r="C138" i="36"/>
  <c r="C20" i="44"/>
  <c r="C217" i="22"/>
  <c r="C217" i="24"/>
  <c r="C139" i="20"/>
  <c r="C21" i="24"/>
  <c r="C139" i="18"/>
  <c r="C140" i="18" s="1"/>
  <c r="C141" i="18" s="1"/>
  <c r="C21" i="20"/>
  <c r="C22" i="26"/>
  <c r="C139" i="22"/>
  <c r="C23" i="18"/>
  <c r="C21" i="22"/>
  <c r="C136" i="26"/>
  <c r="C138" i="24"/>
  <c r="C217" i="16"/>
  <c r="C217" i="14"/>
  <c r="C138" i="16"/>
  <c r="C139" i="14"/>
  <c r="C19" i="14"/>
  <c r="C138" i="14"/>
  <c r="C141" i="14"/>
  <c r="C140" i="14"/>
  <c r="C21" i="16"/>
  <c r="C22" i="10"/>
  <c r="C139" i="12"/>
  <c r="C140" i="12"/>
  <c r="C139" i="10"/>
  <c r="C20" i="12"/>
  <c r="C140" i="10"/>
  <c r="C23" i="10"/>
  <c r="C311" i="5"/>
  <c r="C74" i="7"/>
  <c r="C138" i="8"/>
  <c r="C21" i="8"/>
  <c r="M193" i="5"/>
  <c r="M76" i="5"/>
  <c r="C194" i="5"/>
  <c r="C138" i="5"/>
  <c r="C217" i="5"/>
  <c r="C17" i="5"/>
  <c r="C96" i="5"/>
  <c r="I109" i="5"/>
  <c r="C77" i="44" a="1"/>
  <c r="C311" i="26" a="1"/>
  <c r="C311" i="38" a="1"/>
  <c r="C334" i="32" a="1"/>
  <c r="C334" i="26" a="1"/>
  <c r="C311" i="16" a="1"/>
  <c r="C311" i="8" a="1"/>
  <c r="C311" i="24" a="1"/>
  <c r="C334" i="34" a="1"/>
  <c r="C334" i="28" a="1"/>
  <c r="C311" i="12" a="1"/>
  <c r="C77" i="38" a="1"/>
  <c r="C311" i="20" a="1"/>
  <c r="C77" i="12" a="1"/>
  <c r="C334" i="44" a="1"/>
  <c r="C311" i="18" a="1"/>
  <c r="C311" i="42" a="1"/>
  <c r="C334" i="5" a="1"/>
  <c r="C77" i="40" a="1"/>
  <c r="C311" i="44" a="1"/>
  <c r="C77" i="18" a="1"/>
  <c r="C311" i="40" a="1"/>
  <c r="C334" i="30" a="1"/>
  <c r="C311" i="14" a="1"/>
  <c r="C100" i="44" a="1"/>
  <c r="C311" i="22" a="1"/>
  <c r="C311" i="32" a="1"/>
  <c r="C77" i="28" a="1"/>
  <c r="C77" i="32" a="1"/>
  <c r="C100" i="32" a="1"/>
  <c r="C77" i="36" a="1"/>
  <c r="C77" i="42" a="1"/>
  <c r="C77" i="24" a="1"/>
  <c r="C77" i="10" a="1"/>
  <c r="C311" i="30" a="1"/>
  <c r="C100" i="30" a="1"/>
  <c r="C77" i="22" a="1"/>
  <c r="C311" i="36" a="1"/>
  <c r="C77" i="26" a="1"/>
  <c r="C311" i="10" a="1"/>
  <c r="C311" i="28" a="1"/>
  <c r="C100" i="18" a="1"/>
  <c r="C77" i="8" a="1"/>
  <c r="C77" i="30" a="1"/>
  <c r="C77" i="20" a="1"/>
  <c r="C77" i="14" a="1"/>
  <c r="C100" i="28" a="1"/>
  <c r="C100" i="34" a="1"/>
  <c r="C77" i="16" a="1"/>
  <c r="C311" i="44" l="1"/>
  <c r="C77" i="44"/>
  <c r="C77" i="32"/>
  <c r="C311" i="32"/>
  <c r="C77" i="30"/>
  <c r="C311" i="30"/>
  <c r="C77" i="28"/>
  <c r="C311" i="28"/>
  <c r="C311" i="26"/>
  <c r="C77" i="18"/>
  <c r="C77" i="42"/>
  <c r="C334" i="28"/>
  <c r="C334" i="30"/>
  <c r="C334" i="32"/>
  <c r="C100" i="28"/>
  <c r="C100" i="34"/>
  <c r="C334" i="44"/>
  <c r="C100" i="30"/>
  <c r="C77" i="36"/>
  <c r="C100" i="44"/>
  <c r="C311" i="40"/>
  <c r="C311" i="38"/>
  <c r="C77" i="40"/>
  <c r="C311" i="42"/>
  <c r="C311" i="36"/>
  <c r="C77" i="38"/>
  <c r="C100" i="32"/>
  <c r="C334" i="34"/>
  <c r="C139" i="36"/>
  <c r="C140" i="42"/>
  <c r="C142" i="34"/>
  <c r="C21" i="44"/>
  <c r="C139" i="44"/>
  <c r="C138" i="38"/>
  <c r="C22" i="36"/>
  <c r="C24" i="36"/>
  <c r="C23" i="36"/>
  <c r="C23" i="32"/>
  <c r="C22" i="30"/>
  <c r="C25" i="28"/>
  <c r="C138" i="28"/>
  <c r="C139" i="32"/>
  <c r="C141" i="42"/>
  <c r="C137" i="30"/>
  <c r="C24" i="28"/>
  <c r="C26" i="28" s="1"/>
  <c r="C21" i="42"/>
  <c r="C22" i="34"/>
  <c r="C22" i="40"/>
  <c r="C23" i="30"/>
  <c r="C138" i="30"/>
  <c r="C139" i="40"/>
  <c r="C20" i="38"/>
  <c r="C22" i="44"/>
  <c r="C21" i="38"/>
  <c r="C311" i="18"/>
  <c r="C77" i="22"/>
  <c r="C77" i="24"/>
  <c r="C311" i="22"/>
  <c r="C311" i="24"/>
  <c r="C334" i="26"/>
  <c r="C100" i="18"/>
  <c r="C77" i="20"/>
  <c r="C77" i="26"/>
  <c r="C311" i="20"/>
  <c r="C139" i="24"/>
  <c r="C23" i="26"/>
  <c r="C22" i="20"/>
  <c r="C22" i="24"/>
  <c r="C23" i="22"/>
  <c r="C22" i="22"/>
  <c r="C24" i="18"/>
  <c r="C142" i="18"/>
  <c r="C143" i="18" s="1"/>
  <c r="C141" i="22"/>
  <c r="C140" i="20"/>
  <c r="C142" i="22"/>
  <c r="C137" i="26"/>
  <c r="C23" i="24"/>
  <c r="C140" i="22"/>
  <c r="C25" i="18"/>
  <c r="C311" i="14"/>
  <c r="C311" i="16"/>
  <c r="C77" i="16"/>
  <c r="C77" i="14"/>
  <c r="C22" i="16"/>
  <c r="C20" i="14"/>
  <c r="C142" i="14"/>
  <c r="C143" i="14"/>
  <c r="C140" i="16"/>
  <c r="C139" i="16"/>
  <c r="C311" i="10"/>
  <c r="C77" i="12"/>
  <c r="C77" i="10"/>
  <c r="C311" i="12"/>
  <c r="C141" i="10"/>
  <c r="C142" i="10"/>
  <c r="C141" i="12"/>
  <c r="C21" i="12"/>
  <c r="C143" i="10"/>
  <c r="C24" i="10"/>
  <c r="C334" i="5"/>
  <c r="C311" i="8"/>
  <c r="C77" i="8"/>
  <c r="C139" i="8"/>
  <c r="C22" i="8"/>
  <c r="C250" i="5"/>
  <c r="C251" i="5" s="1"/>
  <c r="C139" i="5"/>
  <c r="C18" i="5"/>
  <c r="C19" i="5" s="1"/>
  <c r="C100" i="42" a="1"/>
  <c r="C334" i="22" a="1"/>
  <c r="C334" i="12" a="1"/>
  <c r="C100" i="36" a="1"/>
  <c r="C334" i="20" a="1"/>
  <c r="C334" i="10" a="1"/>
  <c r="C100" i="22" a="1"/>
  <c r="C334" i="14" a="1"/>
  <c r="C334" i="8" a="1"/>
  <c r="C334" i="42" a="1"/>
  <c r="C100" i="20" a="1"/>
  <c r="C100" i="38" a="1"/>
  <c r="C100" i="24" a="1"/>
  <c r="C334" i="38" a="1"/>
  <c r="C100" i="26" a="1"/>
  <c r="C100" i="14" a="1"/>
  <c r="C100" i="8" a="1"/>
  <c r="C334" i="36" a="1"/>
  <c r="C100" i="40" a="1"/>
  <c r="C100" i="12" a="1"/>
  <c r="C334" i="40" a="1"/>
  <c r="C334" i="18" a="1"/>
  <c r="C100" i="10" a="1"/>
  <c r="C334" i="16" a="1"/>
  <c r="C334" i="24" a="1"/>
  <c r="C100" i="16" a="1"/>
  <c r="C334" i="40" l="1"/>
  <c r="C100" i="36"/>
  <c r="C100" i="42"/>
  <c r="C100" i="38"/>
  <c r="C100" i="40"/>
  <c r="C334" i="42"/>
  <c r="C334" i="36"/>
  <c r="C334" i="38"/>
  <c r="C140" i="40"/>
  <c r="C139" i="38"/>
  <c r="C140" i="32"/>
  <c r="C24" i="30"/>
  <c r="C25" i="30" s="1"/>
  <c r="C140" i="38"/>
  <c r="C143" i="34"/>
  <c r="C24" i="32"/>
  <c r="C27" i="28"/>
  <c r="C25" i="36"/>
  <c r="C139" i="30"/>
  <c r="C23" i="40"/>
  <c r="C143" i="42"/>
  <c r="C142" i="42"/>
  <c r="C140" i="36"/>
  <c r="C141" i="32"/>
  <c r="C142" i="32" s="1"/>
  <c r="C23" i="34"/>
  <c r="C22" i="42"/>
  <c r="C22" i="38"/>
  <c r="C140" i="28"/>
  <c r="C139" i="28"/>
  <c r="C140" i="44"/>
  <c r="C23" i="44"/>
  <c r="C334" i="18"/>
  <c r="C334" i="20"/>
  <c r="C334" i="22"/>
  <c r="C100" i="24"/>
  <c r="C100" i="20"/>
  <c r="C334" i="24"/>
  <c r="C100" i="22"/>
  <c r="C100" i="26"/>
  <c r="C138" i="26"/>
  <c r="C144" i="18"/>
  <c r="C24" i="24"/>
  <c r="C140" i="24"/>
  <c r="C141" i="24" s="1"/>
  <c r="C23" i="20"/>
  <c r="C24" i="26"/>
  <c r="C140" i="26"/>
  <c r="C141" i="26" s="1"/>
  <c r="C24" i="22"/>
  <c r="C142" i="20"/>
  <c r="C26" i="18"/>
  <c r="C141" i="20"/>
  <c r="C143" i="22"/>
  <c r="C139" i="26"/>
  <c r="C100" i="16"/>
  <c r="C334" i="16"/>
  <c r="C334" i="14"/>
  <c r="C100" i="14"/>
  <c r="C145" i="14"/>
  <c r="C144" i="14"/>
  <c r="C252" i="5"/>
  <c r="C253" i="5" s="1"/>
  <c r="C254" i="5" s="1"/>
  <c r="C141" i="16"/>
  <c r="C21" i="14"/>
  <c r="C22" i="14"/>
  <c r="C23" i="16"/>
  <c r="C100" i="10"/>
  <c r="C334" i="10"/>
  <c r="C334" i="12"/>
  <c r="C100" i="12"/>
  <c r="C22" i="12"/>
  <c r="C142" i="12"/>
  <c r="C25" i="10"/>
  <c r="C145" i="10"/>
  <c r="C144" i="10"/>
  <c r="C334" i="8"/>
  <c r="C100" i="8"/>
  <c r="C141" i="8"/>
  <c r="C23" i="8"/>
  <c r="C140" i="8"/>
  <c r="C140" i="5"/>
  <c r="C20" i="5"/>
  <c r="C21" i="5" s="1"/>
  <c r="C22" i="5" s="1"/>
  <c r="C100" i="5" a="1"/>
  <c r="C77" i="5" a="1"/>
  <c r="C143" i="32" l="1"/>
  <c r="C144" i="32" s="1"/>
  <c r="C27" i="30"/>
  <c r="C26" i="30"/>
  <c r="C143" i="36"/>
  <c r="C25" i="32"/>
  <c r="C24" i="40"/>
  <c r="C144" i="42"/>
  <c r="C27" i="36"/>
  <c r="C24" i="44"/>
  <c r="C142" i="36"/>
  <c r="C141" i="36"/>
  <c r="C144" i="34"/>
  <c r="C141" i="38"/>
  <c r="C141" i="28"/>
  <c r="C141" i="40"/>
  <c r="C24" i="34"/>
  <c r="C140" i="30"/>
  <c r="C25" i="34"/>
  <c r="C26" i="34" s="1"/>
  <c r="C27" i="34" s="1"/>
  <c r="C28" i="34" s="1"/>
  <c r="C29" i="34" s="1"/>
  <c r="C30" i="34" s="1"/>
  <c r="C31" i="34" s="1"/>
  <c r="C32" i="34" s="1"/>
  <c r="C33" i="34" s="1"/>
  <c r="C34" i="34" s="1"/>
  <c r="C35" i="34" s="1"/>
  <c r="C36" i="34" s="1"/>
  <c r="C37" i="34" s="1"/>
  <c r="C38" i="34" s="1"/>
  <c r="C39" i="34" s="1"/>
  <c r="C23" i="38"/>
  <c r="C26" i="36"/>
  <c r="C145" i="42"/>
  <c r="C145" i="32"/>
  <c r="C146" i="32" s="1"/>
  <c r="C147" i="32" s="1"/>
  <c r="C148" i="32" s="1"/>
  <c r="C149" i="32" s="1"/>
  <c r="C150" i="32" s="1"/>
  <c r="C151" i="32" s="1"/>
  <c r="C152" i="32" s="1"/>
  <c r="C153" i="32" s="1"/>
  <c r="C154" i="32" s="1"/>
  <c r="C155" i="32" s="1"/>
  <c r="C156" i="32" s="1"/>
  <c r="C157" i="32" s="1"/>
  <c r="C158" i="32" s="1"/>
  <c r="C159" i="32" s="1"/>
  <c r="C160" i="32" s="1"/>
  <c r="C161" i="32" s="1"/>
  <c r="C162" i="32" s="1"/>
  <c r="C163" i="32" s="1"/>
  <c r="C164" i="32" s="1"/>
  <c r="C165" i="32" s="1"/>
  <c r="C166" i="32" s="1"/>
  <c r="C167" i="32" s="1"/>
  <c r="C168" i="32" s="1"/>
  <c r="C169" i="32" s="1"/>
  <c r="C170" i="32" s="1"/>
  <c r="C171" i="32" s="1"/>
  <c r="C172" i="32" s="1"/>
  <c r="C173" i="32" s="1"/>
  <c r="C174" i="32" s="1"/>
  <c r="C175" i="32" s="1"/>
  <c r="C176" i="32" s="1"/>
  <c r="C177" i="32" s="1"/>
  <c r="C178" i="32" s="1"/>
  <c r="C179" i="32" s="1"/>
  <c r="C180" i="32" s="1"/>
  <c r="C181" i="32" s="1"/>
  <c r="C182" i="32" s="1"/>
  <c r="C183" i="32" s="1"/>
  <c r="C184" i="32" s="1"/>
  <c r="C185" i="32" s="1"/>
  <c r="C186" i="32" s="1"/>
  <c r="C187" i="32" s="1"/>
  <c r="C188" i="32" s="1"/>
  <c r="C189" i="32" s="1"/>
  <c r="C190" i="32" s="1"/>
  <c r="C191" i="32" s="1"/>
  <c r="C192" i="32" s="1"/>
  <c r="C250" i="32" s="1"/>
  <c r="C251" i="32" s="1"/>
  <c r="C252" i="32" s="1"/>
  <c r="C253" i="32" s="1"/>
  <c r="C254" i="32" s="1"/>
  <c r="C255" i="32" s="1"/>
  <c r="C256" i="32" s="1"/>
  <c r="C257" i="32" s="1"/>
  <c r="C258" i="32" s="1"/>
  <c r="C259" i="32" s="1"/>
  <c r="C260" i="32" s="1"/>
  <c r="C261" i="32" s="1"/>
  <c r="C262" i="32" s="1"/>
  <c r="C263" i="32" s="1"/>
  <c r="C264" i="32" s="1"/>
  <c r="C265" i="32" s="1"/>
  <c r="C266" i="32" s="1"/>
  <c r="C267" i="32" s="1"/>
  <c r="C268" i="32" s="1"/>
  <c r="C269" i="32" s="1"/>
  <c r="C270" i="32" s="1"/>
  <c r="C271" i="32" s="1"/>
  <c r="C272" i="32" s="1"/>
  <c r="C273" i="32" s="1"/>
  <c r="C274" i="32" s="1"/>
  <c r="C275" i="32" s="1"/>
  <c r="C276" i="32" s="1"/>
  <c r="C277" i="32" s="1"/>
  <c r="C278" i="32" s="1"/>
  <c r="C279" i="32" s="1"/>
  <c r="C280" i="32" s="1"/>
  <c r="C281" i="32" s="1"/>
  <c r="C282" i="32" s="1"/>
  <c r="C283" i="32" s="1"/>
  <c r="C284" i="32" s="1"/>
  <c r="C285" i="32" s="1"/>
  <c r="C286" i="32" s="1"/>
  <c r="C287" i="32" s="1"/>
  <c r="C288" i="32" s="1"/>
  <c r="C289" i="32" s="1"/>
  <c r="C290" i="32" s="1"/>
  <c r="C291" i="32" s="1"/>
  <c r="C292" i="32" s="1"/>
  <c r="C293" i="32" s="1"/>
  <c r="C294" i="32" s="1"/>
  <c r="C295" i="32" s="1"/>
  <c r="C296" i="32" s="1"/>
  <c r="C297" i="32" s="1"/>
  <c r="C298" i="32" s="1"/>
  <c r="C299" i="32" s="1"/>
  <c r="C300" i="32" s="1"/>
  <c r="C301" i="32" s="1"/>
  <c r="C302" i="32" s="1"/>
  <c r="C303" i="32" s="1"/>
  <c r="C304" i="32" s="1"/>
  <c r="C305" i="32" s="1"/>
  <c r="C306" i="32" s="1"/>
  <c r="C307" i="32" s="1"/>
  <c r="C308" i="32" s="1"/>
  <c r="C309" i="32" s="1"/>
  <c r="C23" i="42"/>
  <c r="C25" i="40"/>
  <c r="C141" i="44"/>
  <c r="C28" i="36"/>
  <c r="C142" i="28"/>
  <c r="C28" i="30"/>
  <c r="C29" i="30" s="1"/>
  <c r="C28" i="28"/>
  <c r="C145" i="18"/>
  <c r="C144" i="22"/>
  <c r="C142" i="24"/>
  <c r="C25" i="24"/>
  <c r="C142" i="26"/>
  <c r="C27" i="18"/>
  <c r="C26" i="26"/>
  <c r="C27" i="26" s="1"/>
  <c r="C143" i="20"/>
  <c r="C144" i="20"/>
  <c r="C143" i="24"/>
  <c r="C24" i="20"/>
  <c r="C145" i="20"/>
  <c r="C145" i="22"/>
  <c r="C146" i="22" s="1"/>
  <c r="C147" i="22" s="1"/>
  <c r="C25" i="22"/>
  <c r="C25" i="26"/>
  <c r="C25" i="16"/>
  <c r="C24" i="16"/>
  <c r="C142" i="16"/>
  <c r="C23" i="14"/>
  <c r="C143" i="16"/>
  <c r="C146" i="14"/>
  <c r="C143" i="12"/>
  <c r="C146" i="10"/>
  <c r="C23" i="12"/>
  <c r="C26" i="10"/>
  <c r="C27" i="10"/>
  <c r="C28" i="10" s="1"/>
  <c r="C29" i="10" s="1"/>
  <c r="C24" i="8"/>
  <c r="C25" i="8"/>
  <c r="C142" i="8"/>
  <c r="C255" i="5"/>
  <c r="C256" i="5" s="1"/>
  <c r="C257" i="5" s="1"/>
  <c r="C141" i="5"/>
  <c r="C77" i="5"/>
  <c r="C100" i="5"/>
  <c r="C23" i="5"/>
  <c r="C31" i="30" l="1"/>
  <c r="C32" i="30" s="1"/>
  <c r="C33" i="30" s="1"/>
  <c r="C34" i="30" s="1"/>
  <c r="C35" i="30" s="1"/>
  <c r="C36" i="30" s="1"/>
  <c r="C37" i="30" s="1"/>
  <c r="C38" i="30" s="1"/>
  <c r="C39" i="30" s="1"/>
  <c r="C40" i="30" s="1"/>
  <c r="C41" i="30" s="1"/>
  <c r="C42" i="30" s="1"/>
  <c r="C43" i="30" s="1"/>
  <c r="C44" i="30" s="1"/>
  <c r="C45" i="30" s="1"/>
  <c r="C46" i="30" s="1"/>
  <c r="C47" i="30" s="1"/>
  <c r="C48" i="30" s="1"/>
  <c r="C49" i="30" s="1"/>
  <c r="C50" i="30" s="1"/>
  <c r="C51" i="30" s="1"/>
  <c r="C52" i="30" s="1"/>
  <c r="C53" i="30" s="1"/>
  <c r="C54" i="30" s="1"/>
  <c r="C55" i="30" s="1"/>
  <c r="C56" i="30" s="1"/>
  <c r="C57" i="30" s="1"/>
  <c r="C58" i="30" s="1"/>
  <c r="C59" i="30" s="1"/>
  <c r="C60" i="30" s="1"/>
  <c r="C61" i="30" s="1"/>
  <c r="C62" i="30" s="1"/>
  <c r="C63" i="30" s="1"/>
  <c r="C64" i="30" s="1"/>
  <c r="C65" i="30" s="1"/>
  <c r="C66" i="30" s="1"/>
  <c r="C67" i="30" s="1"/>
  <c r="C68" i="30" s="1"/>
  <c r="C69" i="30" s="1"/>
  <c r="C70" i="30" s="1"/>
  <c r="C71" i="30" s="1"/>
  <c r="C72" i="30" s="1"/>
  <c r="C73" i="30" s="1"/>
  <c r="C74" i="30" s="1"/>
  <c r="C75" i="30" s="1"/>
  <c r="C30" i="30"/>
  <c r="C141" i="30"/>
  <c r="C142" i="30" s="1"/>
  <c r="C143" i="30" s="1"/>
  <c r="C144" i="30" s="1"/>
  <c r="C145" i="30" s="1"/>
  <c r="C146" i="30" s="1"/>
  <c r="C147" i="30" s="1"/>
  <c r="C148" i="30" s="1"/>
  <c r="C149" i="30" s="1"/>
  <c r="C150" i="30" s="1"/>
  <c r="C151" i="30" s="1"/>
  <c r="C152" i="30" s="1"/>
  <c r="C153" i="30" s="1"/>
  <c r="C154" i="30" s="1"/>
  <c r="C155" i="30" s="1"/>
  <c r="C156" i="30" s="1"/>
  <c r="C157" i="30" s="1"/>
  <c r="C158" i="30" s="1"/>
  <c r="C159" i="30" s="1"/>
  <c r="C160" i="30" s="1"/>
  <c r="C161" i="30" s="1"/>
  <c r="C162" i="30" s="1"/>
  <c r="C163" i="30" s="1"/>
  <c r="C164" i="30" s="1"/>
  <c r="C165" i="30" s="1"/>
  <c r="C166" i="30" s="1"/>
  <c r="C167" i="30" s="1"/>
  <c r="C168" i="30" s="1"/>
  <c r="C169" i="30" s="1"/>
  <c r="C170" i="30" s="1"/>
  <c r="C171" i="30" s="1"/>
  <c r="C172" i="30" s="1"/>
  <c r="C173" i="30" s="1"/>
  <c r="C174" i="30" s="1"/>
  <c r="C175" i="30" s="1"/>
  <c r="C176" i="30" s="1"/>
  <c r="C177" i="30" s="1"/>
  <c r="C178" i="30" s="1"/>
  <c r="C179" i="30" s="1"/>
  <c r="C180" i="30" s="1"/>
  <c r="C181" i="30" s="1"/>
  <c r="C182" i="30" s="1"/>
  <c r="C183" i="30" s="1"/>
  <c r="C184" i="30" s="1"/>
  <c r="C185" i="30" s="1"/>
  <c r="C186" i="30" s="1"/>
  <c r="C187" i="30" s="1"/>
  <c r="C188" i="30" s="1"/>
  <c r="C189" i="30" s="1"/>
  <c r="C190" i="30" s="1"/>
  <c r="C191" i="30" s="1"/>
  <c r="C192" i="30" s="1"/>
  <c r="C250" i="30" s="1"/>
  <c r="C251" i="30" s="1"/>
  <c r="C252" i="30" s="1"/>
  <c r="C253" i="30" s="1"/>
  <c r="C254" i="30" s="1"/>
  <c r="C255" i="30" s="1"/>
  <c r="C256" i="30" s="1"/>
  <c r="C257" i="30" s="1"/>
  <c r="C258" i="30" s="1"/>
  <c r="C259" i="30" s="1"/>
  <c r="C260" i="30" s="1"/>
  <c r="C261" i="30" s="1"/>
  <c r="C262" i="30" s="1"/>
  <c r="C263" i="30" s="1"/>
  <c r="C264" i="30" s="1"/>
  <c r="C265" i="30" s="1"/>
  <c r="C266" i="30" s="1"/>
  <c r="C267" i="30" s="1"/>
  <c r="C268" i="30" s="1"/>
  <c r="C269" i="30" s="1"/>
  <c r="C270" i="30" s="1"/>
  <c r="C271" i="30" s="1"/>
  <c r="C272" i="30" s="1"/>
  <c r="C273" i="30" s="1"/>
  <c r="C274" i="30" s="1"/>
  <c r="C275" i="30" s="1"/>
  <c r="C276" i="30" s="1"/>
  <c r="C277" i="30" s="1"/>
  <c r="C278" i="30" s="1"/>
  <c r="C279" i="30" s="1"/>
  <c r="C280" i="30" s="1"/>
  <c r="C281" i="30" s="1"/>
  <c r="C282" i="30" s="1"/>
  <c r="C283" i="30" s="1"/>
  <c r="C284" i="30" s="1"/>
  <c r="C285" i="30" s="1"/>
  <c r="C286" i="30" s="1"/>
  <c r="C287" i="30" s="1"/>
  <c r="C288" i="30" s="1"/>
  <c r="C289" i="30" s="1"/>
  <c r="C290" i="30" s="1"/>
  <c r="C291" i="30" s="1"/>
  <c r="C292" i="30" s="1"/>
  <c r="C293" i="30" s="1"/>
  <c r="C294" i="30" s="1"/>
  <c r="C295" i="30" s="1"/>
  <c r="C296" i="30" s="1"/>
  <c r="C297" i="30" s="1"/>
  <c r="C298" i="30" s="1"/>
  <c r="C299" i="30" s="1"/>
  <c r="C300" i="30" s="1"/>
  <c r="C301" i="30" s="1"/>
  <c r="C302" i="30" s="1"/>
  <c r="C303" i="30" s="1"/>
  <c r="C304" i="30" s="1"/>
  <c r="C305" i="30" s="1"/>
  <c r="C306" i="30" s="1"/>
  <c r="C307" i="30" s="1"/>
  <c r="C308" i="30" s="1"/>
  <c r="C309" i="30" s="1"/>
  <c r="C142" i="44"/>
  <c r="C143" i="44" s="1"/>
  <c r="C24" i="38"/>
  <c r="C144" i="36"/>
  <c r="C25" i="44"/>
  <c r="C26" i="32"/>
  <c r="C27" i="32" s="1"/>
  <c r="C28" i="32" s="1"/>
  <c r="C29" i="32" s="1"/>
  <c r="C30" i="32" s="1"/>
  <c r="C31" i="32" s="1"/>
  <c r="C32" i="32" s="1"/>
  <c r="C33" i="32" s="1"/>
  <c r="C34" i="32" s="1"/>
  <c r="C35" i="32" s="1"/>
  <c r="C36" i="32" s="1"/>
  <c r="C37" i="32" s="1"/>
  <c r="C38" i="32" s="1"/>
  <c r="C39" i="32" s="1"/>
  <c r="C40" i="32" s="1"/>
  <c r="C41" i="32" s="1"/>
  <c r="C42" i="32" s="1"/>
  <c r="C43" i="32" s="1"/>
  <c r="C44" i="32" s="1"/>
  <c r="C45" i="32" s="1"/>
  <c r="C46" i="32" s="1"/>
  <c r="C47" i="32" s="1"/>
  <c r="C48" i="32" s="1"/>
  <c r="C49" i="32" s="1"/>
  <c r="C50" i="32" s="1"/>
  <c r="C51" i="32" s="1"/>
  <c r="C52" i="32" s="1"/>
  <c r="C53" i="32" s="1"/>
  <c r="C54" i="32" s="1"/>
  <c r="C55" i="32" s="1"/>
  <c r="C56" i="32" s="1"/>
  <c r="C57" i="32" s="1"/>
  <c r="C58" i="32" s="1"/>
  <c r="C29" i="28"/>
  <c r="C146" i="42"/>
  <c r="C25" i="42"/>
  <c r="C26" i="42" s="1"/>
  <c r="C27" i="42" s="1"/>
  <c r="C142" i="40"/>
  <c r="C142" i="38"/>
  <c r="C143" i="28"/>
  <c r="C144" i="28"/>
  <c r="C145" i="28" s="1"/>
  <c r="C26" i="40"/>
  <c r="C144" i="44"/>
  <c r="C24" i="42"/>
  <c r="C30" i="36"/>
  <c r="C29" i="36"/>
  <c r="C145" i="34"/>
  <c r="C40" i="34"/>
  <c r="C41" i="34" s="1"/>
  <c r="C42" i="34" s="1"/>
  <c r="C43" i="34" s="1"/>
  <c r="C44" i="34" s="1"/>
  <c r="C45" i="34" s="1"/>
  <c r="C46" i="34" s="1"/>
  <c r="C47" i="34" s="1"/>
  <c r="C48" i="34" s="1"/>
  <c r="C49" i="34" s="1"/>
  <c r="C50" i="34" s="1"/>
  <c r="C51" i="34" s="1"/>
  <c r="C52" i="34" s="1"/>
  <c r="C53" i="34" s="1"/>
  <c r="C54" i="34" s="1"/>
  <c r="C55" i="34" s="1"/>
  <c r="C56" i="34" s="1"/>
  <c r="C57" i="34" s="1"/>
  <c r="C58" i="34" s="1"/>
  <c r="C59" i="34" s="1"/>
  <c r="C60" i="34" s="1"/>
  <c r="C61" i="34" s="1"/>
  <c r="C62" i="34" s="1"/>
  <c r="C63" i="34" s="1"/>
  <c r="C64" i="34" s="1"/>
  <c r="C65" i="34" s="1"/>
  <c r="C66" i="34" s="1"/>
  <c r="C67" i="34" s="1"/>
  <c r="C68" i="34" s="1"/>
  <c r="C69" i="34" s="1"/>
  <c r="C70" i="34" s="1"/>
  <c r="C71" i="34" s="1"/>
  <c r="C72" i="34" s="1"/>
  <c r="C73" i="34" s="1"/>
  <c r="C74" i="34" s="1"/>
  <c r="C75" i="34" s="1"/>
  <c r="C26" i="24"/>
  <c r="C144" i="24"/>
  <c r="C26" i="22"/>
  <c r="C27" i="22"/>
  <c r="C28" i="22" s="1"/>
  <c r="C29" i="22" s="1"/>
  <c r="C25" i="20"/>
  <c r="C146" i="18"/>
  <c r="C28" i="18"/>
  <c r="C28" i="26"/>
  <c r="C143" i="26"/>
  <c r="C148" i="22"/>
  <c r="C149" i="22" s="1"/>
  <c r="C150" i="22" s="1"/>
  <c r="C151" i="22" s="1"/>
  <c r="C152" i="22" s="1"/>
  <c r="C153" i="22" s="1"/>
  <c r="C154" i="22" s="1"/>
  <c r="C155" i="22" s="1"/>
  <c r="C156" i="22" s="1"/>
  <c r="C157" i="22" s="1"/>
  <c r="C158" i="22" s="1"/>
  <c r="C159" i="22" s="1"/>
  <c r="C160" i="22" s="1"/>
  <c r="C161" i="22" s="1"/>
  <c r="C162" i="22" s="1"/>
  <c r="C163" i="22" s="1"/>
  <c r="C164" i="22" s="1"/>
  <c r="C165" i="22" s="1"/>
  <c r="C166" i="22" s="1"/>
  <c r="C167" i="22" s="1"/>
  <c r="C168" i="22" s="1"/>
  <c r="C169" i="22" s="1"/>
  <c r="C170" i="22" s="1"/>
  <c r="C171" i="22" s="1"/>
  <c r="C172" i="22" s="1"/>
  <c r="C173" i="22" s="1"/>
  <c r="C174" i="22" s="1"/>
  <c r="C175" i="22" s="1"/>
  <c r="C176" i="22" s="1"/>
  <c r="C177" i="22" s="1"/>
  <c r="C178" i="22" s="1"/>
  <c r="C179" i="22" s="1"/>
  <c r="C180" i="22" s="1"/>
  <c r="C146" i="20"/>
  <c r="C147" i="20" s="1"/>
  <c r="C148" i="20" s="1"/>
  <c r="C149" i="20" s="1"/>
  <c r="C150" i="20" s="1"/>
  <c r="C147" i="14"/>
  <c r="C27" i="16"/>
  <c r="C28" i="16" s="1"/>
  <c r="C29" i="16" s="1"/>
  <c r="C26" i="16"/>
  <c r="C24" i="14"/>
  <c r="C144" i="16"/>
  <c r="C148" i="14"/>
  <c r="C144" i="12"/>
  <c r="C24" i="12"/>
  <c r="C30" i="10"/>
  <c r="C147" i="10"/>
  <c r="C26" i="8"/>
  <c r="C27" i="8" s="1"/>
  <c r="C28" i="8" s="1"/>
  <c r="C29" i="8" s="1"/>
  <c r="C30" i="8" s="1"/>
  <c r="C31" i="8" s="1"/>
  <c r="C32" i="8" s="1"/>
  <c r="C33" i="8" s="1"/>
  <c r="C34" i="8" s="1"/>
  <c r="C35" i="8" s="1"/>
  <c r="C36" i="8" s="1"/>
  <c r="C37" i="8" s="1"/>
  <c r="C38" i="8" s="1"/>
  <c r="C39" i="8" s="1"/>
  <c r="C40" i="8" s="1"/>
  <c r="C41" i="8" s="1"/>
  <c r="C42" i="8" s="1"/>
  <c r="C43" i="8" s="1"/>
  <c r="C44" i="8" s="1"/>
  <c r="C45" i="8" s="1"/>
  <c r="C46" i="8" s="1"/>
  <c r="C47" i="8" s="1"/>
  <c r="C48" i="8" s="1"/>
  <c r="C49" i="8" s="1"/>
  <c r="C50" i="8" s="1"/>
  <c r="C51" i="8" s="1"/>
  <c r="C52" i="8" s="1"/>
  <c r="C53" i="8" s="1"/>
  <c r="C54" i="8" s="1"/>
  <c r="C55" i="8" s="1"/>
  <c r="C56" i="8" s="1"/>
  <c r="C57" i="8" s="1"/>
  <c r="C58" i="8" s="1"/>
  <c r="C59" i="8" s="1"/>
  <c r="C60" i="8" s="1"/>
  <c r="C61" i="8" s="1"/>
  <c r="C62" i="8" s="1"/>
  <c r="C63" i="8" s="1"/>
  <c r="C64" i="8" s="1"/>
  <c r="C65" i="8" s="1"/>
  <c r="C66" i="8" s="1"/>
  <c r="C67" i="8" s="1"/>
  <c r="C68" i="8" s="1"/>
  <c r="C69" i="8" s="1"/>
  <c r="C70" i="8" s="1"/>
  <c r="C71" i="8" s="1"/>
  <c r="C72" i="8" s="1"/>
  <c r="C73" i="8" s="1"/>
  <c r="C74" i="8" s="1"/>
  <c r="C75" i="8" s="1"/>
  <c r="C143" i="8"/>
  <c r="C258" i="5"/>
  <c r="C259" i="5" s="1"/>
  <c r="C142" i="5"/>
  <c r="C24" i="5"/>
  <c r="C146" i="28" l="1"/>
  <c r="C147" i="28" s="1"/>
  <c r="C148" i="28" s="1"/>
  <c r="C149" i="28" s="1"/>
  <c r="C150" i="28" s="1"/>
  <c r="C151" i="28" s="1"/>
  <c r="C152" i="28"/>
  <c r="C153" i="28" s="1"/>
  <c r="C154" i="28" s="1"/>
  <c r="C155" i="28" s="1"/>
  <c r="C158" i="42"/>
  <c r="C159" i="42" s="1"/>
  <c r="C160" i="42" s="1"/>
  <c r="C161" i="42" s="1"/>
  <c r="C162" i="42" s="1"/>
  <c r="C163" i="42" s="1"/>
  <c r="C164" i="42" s="1"/>
  <c r="C165" i="42" s="1"/>
  <c r="C166" i="42" s="1"/>
  <c r="C167" i="42" s="1"/>
  <c r="C168" i="42" s="1"/>
  <c r="C169" i="42" s="1"/>
  <c r="C170" i="42" s="1"/>
  <c r="C171" i="42" s="1"/>
  <c r="C172" i="42" s="1"/>
  <c r="C173" i="42" s="1"/>
  <c r="C174" i="42" s="1"/>
  <c r="C175" i="42" s="1"/>
  <c r="C176" i="42" s="1"/>
  <c r="C177" i="42" s="1"/>
  <c r="C178" i="42" s="1"/>
  <c r="C179" i="42" s="1"/>
  <c r="C180" i="42" s="1"/>
  <c r="C181" i="42" s="1"/>
  <c r="C182" i="42" s="1"/>
  <c r="C183" i="42" s="1"/>
  <c r="C184" i="42" s="1"/>
  <c r="C185" i="42" s="1"/>
  <c r="C186" i="42" s="1"/>
  <c r="C187" i="42" s="1"/>
  <c r="C188" i="42" s="1"/>
  <c r="C189" i="42" s="1"/>
  <c r="C190" i="42" s="1"/>
  <c r="C191" i="42" s="1"/>
  <c r="C192" i="42" s="1"/>
  <c r="C250" i="42" s="1"/>
  <c r="C251" i="42" s="1"/>
  <c r="C252" i="42" s="1"/>
  <c r="C253" i="42" s="1"/>
  <c r="C254" i="42" s="1"/>
  <c r="C255" i="42" s="1"/>
  <c r="C256" i="42" s="1"/>
  <c r="C257" i="42" s="1"/>
  <c r="C258" i="42" s="1"/>
  <c r="C259" i="42" s="1"/>
  <c r="C260" i="42" s="1"/>
  <c r="C261" i="42" s="1"/>
  <c r="C262" i="42" s="1"/>
  <c r="C263" i="42" s="1"/>
  <c r="C264" i="42" s="1"/>
  <c r="C265" i="42" s="1"/>
  <c r="C266" i="42" s="1"/>
  <c r="C267" i="42" s="1"/>
  <c r="C268" i="42" s="1"/>
  <c r="C269" i="42" s="1"/>
  <c r="C270" i="42" s="1"/>
  <c r="C271" i="42" s="1"/>
  <c r="C272" i="42" s="1"/>
  <c r="C273" i="42" s="1"/>
  <c r="C274" i="42" s="1"/>
  <c r="C275" i="42" s="1"/>
  <c r="C276" i="42" s="1"/>
  <c r="C277" i="42" s="1"/>
  <c r="C278" i="42" s="1"/>
  <c r="C279" i="42" s="1"/>
  <c r="C280" i="42" s="1"/>
  <c r="C281" i="42" s="1"/>
  <c r="C282" i="42" s="1"/>
  <c r="C283" i="42" s="1"/>
  <c r="C284" i="42" s="1"/>
  <c r="C285" i="42" s="1"/>
  <c r="C286" i="42" s="1"/>
  <c r="C287" i="42" s="1"/>
  <c r="C288" i="42" s="1"/>
  <c r="C289" i="42" s="1"/>
  <c r="C290" i="42" s="1"/>
  <c r="C291" i="42" s="1"/>
  <c r="C292" i="42" s="1"/>
  <c r="C293" i="42" s="1"/>
  <c r="C294" i="42" s="1"/>
  <c r="C295" i="42" s="1"/>
  <c r="C296" i="42" s="1"/>
  <c r="C297" i="42" s="1"/>
  <c r="C298" i="42" s="1"/>
  <c r="C299" i="42" s="1"/>
  <c r="C300" i="42" s="1"/>
  <c r="C301" i="42" s="1"/>
  <c r="C302" i="42" s="1"/>
  <c r="C303" i="42" s="1"/>
  <c r="C304" i="42" s="1"/>
  <c r="C305" i="42" s="1"/>
  <c r="C306" i="42" s="1"/>
  <c r="C307" i="42" s="1"/>
  <c r="C308" i="42" s="1"/>
  <c r="C309" i="42" s="1"/>
  <c r="C147" i="42"/>
  <c r="C148" i="42" s="1"/>
  <c r="C149" i="42" s="1"/>
  <c r="C150" i="42" s="1"/>
  <c r="C151" i="42" s="1"/>
  <c r="C152" i="42" s="1"/>
  <c r="C153" i="42" s="1"/>
  <c r="C154" i="42" s="1"/>
  <c r="C155" i="42" s="1"/>
  <c r="C156" i="42" s="1"/>
  <c r="C157" i="42" s="1"/>
  <c r="C145" i="36"/>
  <c r="C146" i="36" s="1"/>
  <c r="C147" i="36" s="1"/>
  <c r="C148" i="36" s="1"/>
  <c r="C149" i="36" s="1"/>
  <c r="C150" i="36" s="1"/>
  <c r="C151" i="36" s="1"/>
  <c r="C152" i="36" s="1"/>
  <c r="C153" i="36" s="1"/>
  <c r="C154" i="36" s="1"/>
  <c r="C155" i="36"/>
  <c r="C156" i="36" s="1"/>
  <c r="C157" i="36" s="1"/>
  <c r="C158" i="36" s="1"/>
  <c r="C159" i="36" s="1"/>
  <c r="C160" i="36" s="1"/>
  <c r="C161" i="36" s="1"/>
  <c r="C162" i="36" s="1"/>
  <c r="C163" i="36" s="1"/>
  <c r="C164" i="36" s="1"/>
  <c r="C165" i="36" s="1"/>
  <c r="C166" i="36" s="1"/>
  <c r="C167" i="36" s="1"/>
  <c r="C168" i="36" s="1"/>
  <c r="C169" i="36" s="1"/>
  <c r="C170" i="36" s="1"/>
  <c r="C171" i="36" s="1"/>
  <c r="C172" i="36" s="1"/>
  <c r="C173" i="36" s="1"/>
  <c r="C174" i="36" s="1"/>
  <c r="C175" i="36" s="1"/>
  <c r="C176" i="36" s="1"/>
  <c r="C177" i="36" s="1"/>
  <c r="C178" i="36" s="1"/>
  <c r="C179" i="36" s="1"/>
  <c r="C180" i="36" s="1"/>
  <c r="C181" i="36" s="1"/>
  <c r="C182" i="36" s="1"/>
  <c r="C183" i="36" s="1"/>
  <c r="C184" i="36" s="1"/>
  <c r="C185" i="36" s="1"/>
  <c r="C186" i="36" s="1"/>
  <c r="C187" i="36" s="1"/>
  <c r="C188" i="36" s="1"/>
  <c r="C189" i="36" s="1"/>
  <c r="C190" i="36" s="1"/>
  <c r="C191" i="36" s="1"/>
  <c r="C192" i="36" s="1"/>
  <c r="C250" i="36" s="1"/>
  <c r="C251" i="36" s="1"/>
  <c r="C252" i="36" s="1"/>
  <c r="C253" i="36" s="1"/>
  <c r="C254" i="36" s="1"/>
  <c r="C255" i="36" s="1"/>
  <c r="C256" i="36" s="1"/>
  <c r="C257" i="36" s="1"/>
  <c r="C258" i="36" s="1"/>
  <c r="C259" i="36" s="1"/>
  <c r="C260" i="36" s="1"/>
  <c r="C261" i="36" s="1"/>
  <c r="C262" i="36" s="1"/>
  <c r="C263" i="36" s="1"/>
  <c r="C264" i="36" s="1"/>
  <c r="C265" i="36" s="1"/>
  <c r="C266" i="36" s="1"/>
  <c r="C267" i="36" s="1"/>
  <c r="C268" i="36" s="1"/>
  <c r="C269" i="36" s="1"/>
  <c r="C270" i="36" s="1"/>
  <c r="C271" i="36" s="1"/>
  <c r="C272" i="36" s="1"/>
  <c r="C273" i="36" s="1"/>
  <c r="C274" i="36" s="1"/>
  <c r="C275" i="36" s="1"/>
  <c r="C276" i="36" s="1"/>
  <c r="C277" i="36" s="1"/>
  <c r="C278" i="36" s="1"/>
  <c r="C279" i="36" s="1"/>
  <c r="C280" i="36" s="1"/>
  <c r="C281" i="36" s="1"/>
  <c r="C282" i="36" s="1"/>
  <c r="C283" i="36" s="1"/>
  <c r="C284" i="36" s="1"/>
  <c r="C285" i="36" s="1"/>
  <c r="C286" i="36" s="1"/>
  <c r="C287" i="36" s="1"/>
  <c r="C288" i="36" s="1"/>
  <c r="C289" i="36" s="1"/>
  <c r="C290" i="36" s="1"/>
  <c r="C291" i="36" s="1"/>
  <c r="C292" i="36" s="1"/>
  <c r="C293" i="36" s="1"/>
  <c r="C294" i="36" s="1"/>
  <c r="C295" i="36" s="1"/>
  <c r="C296" i="36" s="1"/>
  <c r="C297" i="36" s="1"/>
  <c r="C298" i="36" s="1"/>
  <c r="C299" i="36" s="1"/>
  <c r="C300" i="36" s="1"/>
  <c r="C301" i="36" s="1"/>
  <c r="C302" i="36" s="1"/>
  <c r="C303" i="36" s="1"/>
  <c r="C304" i="36" s="1"/>
  <c r="C305" i="36" s="1"/>
  <c r="C306" i="36" s="1"/>
  <c r="C307" i="36" s="1"/>
  <c r="C308" i="36" s="1"/>
  <c r="C309" i="36" s="1"/>
  <c r="C26" i="44"/>
  <c r="C27" i="44" s="1"/>
  <c r="C28" i="44" s="1"/>
  <c r="C29" i="44" s="1"/>
  <c r="C30" i="44" s="1"/>
  <c r="C31" i="44" s="1"/>
  <c r="C32" i="44" s="1"/>
  <c r="C33" i="44" s="1"/>
  <c r="C34" i="44" s="1"/>
  <c r="C35" i="44" s="1"/>
  <c r="C36" i="44" s="1"/>
  <c r="C37" i="44" s="1"/>
  <c r="C38" i="44" s="1"/>
  <c r="C39" i="44" s="1"/>
  <c r="C40" i="44" s="1"/>
  <c r="C41" i="44" s="1"/>
  <c r="C42" i="44" s="1"/>
  <c r="C43" i="44" s="1"/>
  <c r="C44" i="44" s="1"/>
  <c r="C45" i="44" s="1"/>
  <c r="C46" i="44" s="1"/>
  <c r="C47" i="44" s="1"/>
  <c r="C48" i="44" s="1"/>
  <c r="C49" i="44" s="1"/>
  <c r="C50" i="44" s="1"/>
  <c r="C51" i="44" s="1"/>
  <c r="C52" i="44" s="1"/>
  <c r="C53" i="44" s="1"/>
  <c r="C54" i="44" s="1"/>
  <c r="C55" i="44" s="1"/>
  <c r="C56" i="44" s="1"/>
  <c r="C57" i="44" s="1"/>
  <c r="C58" i="44" s="1"/>
  <c r="C59" i="44" s="1"/>
  <c r="C60" i="44" s="1"/>
  <c r="C61" i="44" s="1"/>
  <c r="C62" i="44" s="1"/>
  <c r="C63" i="44" s="1"/>
  <c r="C64" i="44" s="1"/>
  <c r="C65" i="44" s="1"/>
  <c r="C66" i="44" s="1"/>
  <c r="C67" i="44" s="1"/>
  <c r="C68" i="44" s="1"/>
  <c r="C69" i="44" s="1"/>
  <c r="C70" i="44" s="1"/>
  <c r="C71" i="44" s="1"/>
  <c r="C72" i="44" s="1"/>
  <c r="C73" i="44" s="1"/>
  <c r="C74" i="44" s="1"/>
  <c r="C75" i="44" s="1"/>
  <c r="C156" i="28"/>
  <c r="C157" i="28" s="1"/>
  <c r="C59" i="32"/>
  <c r="C60" i="32" s="1"/>
  <c r="C61" i="32" s="1"/>
  <c r="C62" i="32" s="1"/>
  <c r="C63" i="32" s="1"/>
  <c r="C64" i="32" s="1"/>
  <c r="C65" i="32" s="1"/>
  <c r="C66" i="32" s="1"/>
  <c r="C67" i="32" s="1"/>
  <c r="C68" i="32" s="1"/>
  <c r="C69" i="32" s="1"/>
  <c r="C70" i="32" s="1"/>
  <c r="C71" i="32" s="1"/>
  <c r="C72" i="32" s="1"/>
  <c r="C73" i="32" s="1"/>
  <c r="C74" i="32" s="1"/>
  <c r="C75" i="32" s="1"/>
  <c r="C150" i="34"/>
  <c r="C146" i="34"/>
  <c r="C147" i="34" s="1"/>
  <c r="C148" i="34" s="1"/>
  <c r="C149" i="34" s="1"/>
  <c r="C151" i="34"/>
  <c r="C152" i="34" s="1"/>
  <c r="C153" i="34" s="1"/>
  <c r="C154" i="34" s="1"/>
  <c r="C155" i="34" s="1"/>
  <c r="C156" i="34" s="1"/>
  <c r="C157" i="34" s="1"/>
  <c r="C158" i="34" s="1"/>
  <c r="C159" i="34" s="1"/>
  <c r="C160" i="34" s="1"/>
  <c r="C161" i="34" s="1"/>
  <c r="C162" i="34" s="1"/>
  <c r="C163" i="34" s="1"/>
  <c r="C164" i="34" s="1"/>
  <c r="C165" i="34" s="1"/>
  <c r="C166" i="34" s="1"/>
  <c r="C167" i="34" s="1"/>
  <c r="C168" i="34" s="1"/>
  <c r="C169" i="34" s="1"/>
  <c r="C170" i="34" s="1"/>
  <c r="C171" i="34" s="1"/>
  <c r="C172" i="34" s="1"/>
  <c r="C173" i="34" s="1"/>
  <c r="C174" i="34" s="1"/>
  <c r="C175" i="34" s="1"/>
  <c r="C176" i="34" s="1"/>
  <c r="C177" i="34" s="1"/>
  <c r="C178" i="34" s="1"/>
  <c r="C179" i="34" s="1"/>
  <c r="C180" i="34" s="1"/>
  <c r="C181" i="34" s="1"/>
  <c r="C182" i="34" s="1"/>
  <c r="C183" i="34" s="1"/>
  <c r="C184" i="34" s="1"/>
  <c r="C185" i="34" s="1"/>
  <c r="C186" i="34" s="1"/>
  <c r="C187" i="34" s="1"/>
  <c r="C188" i="34" s="1"/>
  <c r="C189" i="34" s="1"/>
  <c r="C190" i="34" s="1"/>
  <c r="C191" i="34" s="1"/>
  <c r="C192" i="34" s="1"/>
  <c r="C250" i="34" s="1"/>
  <c r="C251" i="34" s="1"/>
  <c r="C252" i="34" s="1"/>
  <c r="C253" i="34" s="1"/>
  <c r="C254" i="34" s="1"/>
  <c r="C255" i="34" s="1"/>
  <c r="C256" i="34" s="1"/>
  <c r="C257" i="34" s="1"/>
  <c r="C258" i="34" s="1"/>
  <c r="C259" i="34" s="1"/>
  <c r="C260" i="34" s="1"/>
  <c r="C261" i="34" s="1"/>
  <c r="C262" i="34" s="1"/>
  <c r="C263" i="34" s="1"/>
  <c r="C264" i="34" s="1"/>
  <c r="C265" i="34" s="1"/>
  <c r="C266" i="34" s="1"/>
  <c r="C267" i="34" s="1"/>
  <c r="C268" i="34" s="1"/>
  <c r="C269" i="34" s="1"/>
  <c r="C270" i="34" s="1"/>
  <c r="C271" i="34" s="1"/>
  <c r="C272" i="34" s="1"/>
  <c r="C273" i="34" s="1"/>
  <c r="C274" i="34" s="1"/>
  <c r="C275" i="34" s="1"/>
  <c r="C276" i="34" s="1"/>
  <c r="C277" i="34" s="1"/>
  <c r="C278" i="34" s="1"/>
  <c r="C279" i="34" s="1"/>
  <c r="C280" i="34" s="1"/>
  <c r="C281" i="34" s="1"/>
  <c r="C282" i="34" s="1"/>
  <c r="C283" i="34" s="1"/>
  <c r="C284" i="34" s="1"/>
  <c r="C285" i="34" s="1"/>
  <c r="C286" i="34" s="1"/>
  <c r="C287" i="34" s="1"/>
  <c r="C288" i="34" s="1"/>
  <c r="C289" i="34" s="1"/>
  <c r="C290" i="34" s="1"/>
  <c r="C291" i="34" s="1"/>
  <c r="C292" i="34" s="1"/>
  <c r="C293" i="34" s="1"/>
  <c r="C294" i="34" s="1"/>
  <c r="C295" i="34" s="1"/>
  <c r="C296" i="34" s="1"/>
  <c r="C297" i="34" s="1"/>
  <c r="C298" i="34" s="1"/>
  <c r="C299" i="34" s="1"/>
  <c r="C300" i="34" s="1"/>
  <c r="C301" i="34" s="1"/>
  <c r="C302" i="34" s="1"/>
  <c r="C303" i="34" s="1"/>
  <c r="C304" i="34" s="1"/>
  <c r="C305" i="34" s="1"/>
  <c r="C306" i="34" s="1"/>
  <c r="C307" i="34" s="1"/>
  <c r="C308" i="34" s="1"/>
  <c r="C309" i="34" s="1"/>
  <c r="C28" i="42"/>
  <c r="C29" i="42" s="1"/>
  <c r="C30" i="42" s="1"/>
  <c r="C31" i="42" s="1"/>
  <c r="C32" i="42" s="1"/>
  <c r="C33" i="42" s="1"/>
  <c r="C34" i="42" s="1"/>
  <c r="C35" i="42" s="1"/>
  <c r="C36" i="42" s="1"/>
  <c r="C37" i="42" s="1"/>
  <c r="C38" i="42" s="1"/>
  <c r="C39" i="42" s="1"/>
  <c r="C40" i="42" s="1"/>
  <c r="C41" i="42" s="1"/>
  <c r="C42" i="42" s="1"/>
  <c r="C43" i="42" s="1"/>
  <c r="C44" i="42" s="1"/>
  <c r="C45" i="42" s="1"/>
  <c r="C46" i="42" s="1"/>
  <c r="C47" i="42" s="1"/>
  <c r="C48" i="42" s="1"/>
  <c r="C49" i="42" s="1"/>
  <c r="C50" i="42" s="1"/>
  <c r="C51" i="42" s="1"/>
  <c r="C52" i="42" s="1"/>
  <c r="C53" i="42" s="1"/>
  <c r="C54" i="42" s="1"/>
  <c r="C55" i="42" s="1"/>
  <c r="C56" i="42" s="1"/>
  <c r="C57" i="42" s="1"/>
  <c r="C58" i="42" s="1"/>
  <c r="C59" i="42" s="1"/>
  <c r="C60" i="42" s="1"/>
  <c r="C61" i="42" s="1"/>
  <c r="C62" i="42" s="1"/>
  <c r="C63" i="42" s="1"/>
  <c r="C64" i="42" s="1"/>
  <c r="C65" i="42" s="1"/>
  <c r="C66" i="42" s="1"/>
  <c r="C67" i="42" s="1"/>
  <c r="C68" i="42" s="1"/>
  <c r="C69" i="42" s="1"/>
  <c r="C70" i="42" s="1"/>
  <c r="C71" i="42" s="1"/>
  <c r="C72" i="42" s="1"/>
  <c r="C73" i="42" s="1"/>
  <c r="C74" i="42" s="1"/>
  <c r="C75" i="42" s="1"/>
  <c r="C143" i="38"/>
  <c r="C145" i="44"/>
  <c r="C31" i="36"/>
  <c r="C30" i="28"/>
  <c r="C31" i="28" s="1"/>
  <c r="C32" i="28" s="1"/>
  <c r="C33" i="28" s="1"/>
  <c r="C34" i="28" s="1"/>
  <c r="C35" i="28" s="1"/>
  <c r="C36" i="28" s="1"/>
  <c r="C37" i="28" s="1"/>
  <c r="C38" i="28" s="1"/>
  <c r="C39" i="28" s="1"/>
  <c r="C40" i="28" s="1"/>
  <c r="C41" i="28" s="1"/>
  <c r="C42" i="28" s="1"/>
  <c r="C43" i="28" s="1"/>
  <c r="C44" i="28" s="1"/>
  <c r="C45" i="28" s="1"/>
  <c r="C46" i="28" s="1"/>
  <c r="C47" i="28" s="1"/>
  <c r="C48" i="28" s="1"/>
  <c r="C49" i="28" s="1"/>
  <c r="C50" i="28" s="1"/>
  <c r="C51" i="28" s="1"/>
  <c r="C52" i="28" s="1"/>
  <c r="C53" i="28" s="1"/>
  <c r="C54" i="28" s="1"/>
  <c r="C55" i="28" s="1"/>
  <c r="C56" i="28" s="1"/>
  <c r="C57" i="28" s="1"/>
  <c r="C58" i="28" s="1"/>
  <c r="C59" i="28" s="1"/>
  <c r="C60" i="28" s="1"/>
  <c r="C61" i="28" s="1"/>
  <c r="C62" i="28" s="1"/>
  <c r="C63" i="28" s="1"/>
  <c r="C64" i="28" s="1"/>
  <c r="C65" i="28" s="1"/>
  <c r="C66" i="28" s="1"/>
  <c r="C67" i="28" s="1"/>
  <c r="C68" i="28" s="1"/>
  <c r="C69" i="28" s="1"/>
  <c r="C70" i="28" s="1"/>
  <c r="C71" i="28" s="1"/>
  <c r="C72" i="28" s="1"/>
  <c r="C73" i="28" s="1"/>
  <c r="C74" i="28" s="1"/>
  <c r="C75" i="28" s="1"/>
  <c r="C25" i="38"/>
  <c r="C146" i="44"/>
  <c r="C147" i="44" s="1"/>
  <c r="C148" i="44" s="1"/>
  <c r="C149" i="44" s="1"/>
  <c r="C150" i="44" s="1"/>
  <c r="C151" i="44" s="1"/>
  <c r="C152" i="44" s="1"/>
  <c r="C153" i="44" s="1"/>
  <c r="C154" i="44" s="1"/>
  <c r="C155" i="44" s="1"/>
  <c r="C156" i="44" s="1"/>
  <c r="C157" i="44" s="1"/>
  <c r="C158" i="44" s="1"/>
  <c r="C159" i="44" s="1"/>
  <c r="C160" i="44" s="1"/>
  <c r="C161" i="44" s="1"/>
  <c r="C162" i="44" s="1"/>
  <c r="C163" i="44" s="1"/>
  <c r="C164" i="44" s="1"/>
  <c r="C165" i="44" s="1"/>
  <c r="C166" i="44" s="1"/>
  <c r="C167" i="44" s="1"/>
  <c r="C168" i="44" s="1"/>
  <c r="C169" i="44" s="1"/>
  <c r="C170" i="44" s="1"/>
  <c r="C171" i="44" s="1"/>
  <c r="C172" i="44" s="1"/>
  <c r="C173" i="44" s="1"/>
  <c r="C174" i="44" s="1"/>
  <c r="C175" i="44" s="1"/>
  <c r="C176" i="44" s="1"/>
  <c r="C177" i="44" s="1"/>
  <c r="C178" i="44" s="1"/>
  <c r="C179" i="44" s="1"/>
  <c r="C180" i="44" s="1"/>
  <c r="C181" i="44" s="1"/>
  <c r="C182" i="44" s="1"/>
  <c r="C183" i="44" s="1"/>
  <c r="C184" i="44" s="1"/>
  <c r="C185" i="44" s="1"/>
  <c r="C186" i="44" s="1"/>
  <c r="C187" i="44" s="1"/>
  <c r="C188" i="44" s="1"/>
  <c r="C189" i="44" s="1"/>
  <c r="C190" i="44" s="1"/>
  <c r="C191" i="44" s="1"/>
  <c r="C192" i="44" s="1"/>
  <c r="C250" i="44" s="1"/>
  <c r="C251" i="44" s="1"/>
  <c r="C252" i="44" s="1"/>
  <c r="C253" i="44" s="1"/>
  <c r="C254" i="44" s="1"/>
  <c r="C255" i="44" s="1"/>
  <c r="C256" i="44" s="1"/>
  <c r="C257" i="44" s="1"/>
  <c r="C258" i="44" s="1"/>
  <c r="C259" i="44" s="1"/>
  <c r="C260" i="44" s="1"/>
  <c r="C261" i="44" s="1"/>
  <c r="C262" i="44" s="1"/>
  <c r="C263" i="44" s="1"/>
  <c r="C264" i="44" s="1"/>
  <c r="C265" i="44" s="1"/>
  <c r="C266" i="44" s="1"/>
  <c r="C267" i="44" s="1"/>
  <c r="C268" i="44" s="1"/>
  <c r="C269" i="44" s="1"/>
  <c r="C270" i="44" s="1"/>
  <c r="C271" i="44" s="1"/>
  <c r="C272" i="44" s="1"/>
  <c r="C273" i="44" s="1"/>
  <c r="C274" i="44" s="1"/>
  <c r="C275" i="44" s="1"/>
  <c r="C276" i="44" s="1"/>
  <c r="C277" i="44" s="1"/>
  <c r="C278" i="44" s="1"/>
  <c r="C279" i="44" s="1"/>
  <c r="C280" i="44" s="1"/>
  <c r="C281" i="44" s="1"/>
  <c r="C282" i="44" s="1"/>
  <c r="C283" i="44" s="1"/>
  <c r="C284" i="44" s="1"/>
  <c r="C285" i="44" s="1"/>
  <c r="C286" i="44" s="1"/>
  <c r="C287" i="44" s="1"/>
  <c r="C288" i="44" s="1"/>
  <c r="C289" i="44" s="1"/>
  <c r="C290" i="44" s="1"/>
  <c r="C291" i="44" s="1"/>
  <c r="C292" i="44" s="1"/>
  <c r="C293" i="44" s="1"/>
  <c r="C294" i="44" s="1"/>
  <c r="C295" i="44" s="1"/>
  <c r="C296" i="44" s="1"/>
  <c r="C297" i="44" s="1"/>
  <c r="C298" i="44" s="1"/>
  <c r="C299" i="44" s="1"/>
  <c r="C300" i="44" s="1"/>
  <c r="C301" i="44" s="1"/>
  <c r="C302" i="44" s="1"/>
  <c r="C303" i="44" s="1"/>
  <c r="C304" i="44" s="1"/>
  <c r="C305" i="44" s="1"/>
  <c r="C306" i="44" s="1"/>
  <c r="C307" i="44" s="1"/>
  <c r="C308" i="44" s="1"/>
  <c r="C309" i="44" s="1"/>
  <c r="C40" i="40"/>
  <c r="C41" i="40" s="1"/>
  <c r="C42" i="40" s="1"/>
  <c r="C43" i="40" s="1"/>
  <c r="C44" i="40" s="1"/>
  <c r="C45" i="40" s="1"/>
  <c r="C46" i="40" s="1"/>
  <c r="C47" i="40" s="1"/>
  <c r="C48" i="40" s="1"/>
  <c r="C49" i="40" s="1"/>
  <c r="C50" i="40" s="1"/>
  <c r="C51" i="40" s="1"/>
  <c r="C52" i="40" s="1"/>
  <c r="C53" i="40" s="1"/>
  <c r="C54" i="40" s="1"/>
  <c r="C55" i="40" s="1"/>
  <c r="C56" i="40" s="1"/>
  <c r="C57" i="40" s="1"/>
  <c r="C58" i="40" s="1"/>
  <c r="C59" i="40" s="1"/>
  <c r="C60" i="40" s="1"/>
  <c r="C61" i="40" s="1"/>
  <c r="C62" i="40" s="1"/>
  <c r="C63" i="40" s="1"/>
  <c r="C64" i="40" s="1"/>
  <c r="C65" i="40" s="1"/>
  <c r="C66" i="40" s="1"/>
  <c r="C67" i="40" s="1"/>
  <c r="C68" i="40" s="1"/>
  <c r="C69" i="40" s="1"/>
  <c r="C70" i="40" s="1"/>
  <c r="C71" i="40" s="1"/>
  <c r="C72" i="40" s="1"/>
  <c r="C73" i="40" s="1"/>
  <c r="C74" i="40" s="1"/>
  <c r="C75" i="40" s="1"/>
  <c r="C27" i="40"/>
  <c r="C28" i="40" s="1"/>
  <c r="C29" i="40" s="1"/>
  <c r="C30" i="40"/>
  <c r="C31" i="40" s="1"/>
  <c r="C32" i="40" s="1"/>
  <c r="C33" i="40" s="1"/>
  <c r="C34" i="40" s="1"/>
  <c r="C35" i="40" s="1"/>
  <c r="C36" i="40" s="1"/>
  <c r="C37" i="40" s="1"/>
  <c r="C38" i="40" s="1"/>
  <c r="C39" i="40" s="1"/>
  <c r="C158" i="28"/>
  <c r="C159" i="28" s="1"/>
  <c r="C160" i="28" s="1"/>
  <c r="C161" i="28" s="1"/>
  <c r="C143" i="40"/>
  <c r="C30" i="22"/>
  <c r="C31" i="22" s="1"/>
  <c r="C32" i="22" s="1"/>
  <c r="C33" i="22" s="1"/>
  <c r="C34" i="22" s="1"/>
  <c r="C35" i="22" s="1"/>
  <c r="C36" i="22" s="1"/>
  <c r="C151" i="20"/>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250" i="20" s="1"/>
  <c r="C251" i="20" s="1"/>
  <c r="C252" i="20" s="1"/>
  <c r="C253" i="20" s="1"/>
  <c r="C254" i="20" s="1"/>
  <c r="C255" i="20" s="1"/>
  <c r="C256" i="20" s="1"/>
  <c r="C257" i="20" s="1"/>
  <c r="C258" i="20" s="1"/>
  <c r="C259" i="20" s="1"/>
  <c r="C260" i="20" s="1"/>
  <c r="C261" i="20" s="1"/>
  <c r="C262" i="20" s="1"/>
  <c r="C263" i="20" s="1"/>
  <c r="C264" i="20" s="1"/>
  <c r="C265" i="20" s="1"/>
  <c r="C266" i="20" s="1"/>
  <c r="C267" i="20" s="1"/>
  <c r="C268" i="20" s="1"/>
  <c r="C269" i="20" s="1"/>
  <c r="C270" i="20" s="1"/>
  <c r="C271" i="20" s="1"/>
  <c r="C272" i="20" s="1"/>
  <c r="C273" i="20" s="1"/>
  <c r="C274" i="20" s="1"/>
  <c r="C275" i="20" s="1"/>
  <c r="C276" i="20" s="1"/>
  <c r="C277" i="20" s="1"/>
  <c r="C278" i="20" s="1"/>
  <c r="C279" i="20" s="1"/>
  <c r="C280" i="20" s="1"/>
  <c r="C281" i="20" s="1"/>
  <c r="C282" i="20" s="1"/>
  <c r="C283" i="20" s="1"/>
  <c r="C284" i="20" s="1"/>
  <c r="C285" i="20" s="1"/>
  <c r="C286" i="20" s="1"/>
  <c r="C287" i="20" s="1"/>
  <c r="C288" i="20" s="1"/>
  <c r="C289" i="20" s="1"/>
  <c r="C290" i="20" s="1"/>
  <c r="C291" i="20" s="1"/>
  <c r="C292" i="20" s="1"/>
  <c r="C293" i="20" s="1"/>
  <c r="C294" i="20" s="1"/>
  <c r="C295" i="20" s="1"/>
  <c r="C296" i="20" s="1"/>
  <c r="C297" i="20" s="1"/>
  <c r="C298" i="20" s="1"/>
  <c r="C299" i="20" s="1"/>
  <c r="C300" i="20" s="1"/>
  <c r="C301" i="20" s="1"/>
  <c r="C302" i="20" s="1"/>
  <c r="C303" i="20" s="1"/>
  <c r="C304" i="20" s="1"/>
  <c r="C305" i="20" s="1"/>
  <c r="C306" i="20" s="1"/>
  <c r="C307" i="20" s="1"/>
  <c r="C308" i="20" s="1"/>
  <c r="C309" i="20" s="1"/>
  <c r="C29" i="26"/>
  <c r="C30" i="26"/>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145" i="24"/>
  <c r="C146" i="24" s="1"/>
  <c r="C147" i="24" s="1"/>
  <c r="C148" i="24" s="1"/>
  <c r="C149" i="24" s="1"/>
  <c r="C150" i="24" s="1"/>
  <c r="C151" i="24" s="1"/>
  <c r="C152" i="24" s="1"/>
  <c r="C153" i="24" s="1"/>
  <c r="C154" i="24" s="1"/>
  <c r="C155" i="24" s="1"/>
  <c r="C156" i="24" s="1"/>
  <c r="C157" i="24" s="1"/>
  <c r="C158" i="24" s="1"/>
  <c r="C159" i="24" s="1"/>
  <c r="C160" i="24" s="1"/>
  <c r="C161" i="24" s="1"/>
  <c r="C162" i="24" s="1"/>
  <c r="C163" i="24" s="1"/>
  <c r="C164" i="24" s="1"/>
  <c r="C165" i="24" s="1"/>
  <c r="C166" i="24" s="1"/>
  <c r="C167" i="24" s="1"/>
  <c r="C168" i="24" s="1"/>
  <c r="C169" i="24" s="1"/>
  <c r="C170" i="24" s="1"/>
  <c r="C171" i="24" s="1"/>
  <c r="C172" i="24" s="1"/>
  <c r="C173" i="24" s="1"/>
  <c r="C174" i="24" s="1"/>
  <c r="C175" i="24" s="1"/>
  <c r="C176" i="24" s="1"/>
  <c r="C177" i="24" s="1"/>
  <c r="C178" i="24" s="1"/>
  <c r="C179" i="24" s="1"/>
  <c r="C180" i="24" s="1"/>
  <c r="C181" i="24" s="1"/>
  <c r="C182" i="24" s="1"/>
  <c r="C183" i="24" s="1"/>
  <c r="C184" i="24" s="1"/>
  <c r="C185" i="24" s="1"/>
  <c r="C186" i="24" s="1"/>
  <c r="C187" i="24" s="1"/>
  <c r="C188" i="24" s="1"/>
  <c r="C189" i="24" s="1"/>
  <c r="C190" i="24" s="1"/>
  <c r="C191" i="24" s="1"/>
  <c r="C192" i="24" s="1"/>
  <c r="C250" i="24" s="1"/>
  <c r="C251" i="24" s="1"/>
  <c r="C252" i="24" s="1"/>
  <c r="C253" i="24" s="1"/>
  <c r="C254" i="24" s="1"/>
  <c r="C255" i="24" s="1"/>
  <c r="C256" i="24" s="1"/>
  <c r="C257" i="24" s="1"/>
  <c r="C258" i="24" s="1"/>
  <c r="C259" i="24" s="1"/>
  <c r="C260" i="24" s="1"/>
  <c r="C261" i="24" s="1"/>
  <c r="C262" i="24" s="1"/>
  <c r="C263" i="24" s="1"/>
  <c r="C264" i="24" s="1"/>
  <c r="C265" i="24" s="1"/>
  <c r="C266" i="24" s="1"/>
  <c r="C267" i="24" s="1"/>
  <c r="C268" i="24" s="1"/>
  <c r="C269" i="24" s="1"/>
  <c r="C270" i="24" s="1"/>
  <c r="C271" i="24" s="1"/>
  <c r="C272" i="24" s="1"/>
  <c r="C273" i="24" s="1"/>
  <c r="C274" i="24" s="1"/>
  <c r="C275" i="24" s="1"/>
  <c r="C276" i="24" s="1"/>
  <c r="C277" i="24" s="1"/>
  <c r="C278" i="24" s="1"/>
  <c r="C279" i="24" s="1"/>
  <c r="C280" i="24" s="1"/>
  <c r="C281" i="24" s="1"/>
  <c r="C282" i="24" s="1"/>
  <c r="C283" i="24" s="1"/>
  <c r="C284" i="24" s="1"/>
  <c r="C285" i="24" s="1"/>
  <c r="C286" i="24" s="1"/>
  <c r="C287" i="24" s="1"/>
  <c r="C288" i="24" s="1"/>
  <c r="C289" i="24" s="1"/>
  <c r="C290" i="24" s="1"/>
  <c r="C291" i="24" s="1"/>
  <c r="C292" i="24" s="1"/>
  <c r="C293" i="24" s="1"/>
  <c r="C294" i="24" s="1"/>
  <c r="C295" i="24" s="1"/>
  <c r="C296" i="24" s="1"/>
  <c r="C297" i="24" s="1"/>
  <c r="C298" i="24" s="1"/>
  <c r="C299" i="24" s="1"/>
  <c r="C300" i="24" s="1"/>
  <c r="C301" i="24" s="1"/>
  <c r="C302" i="24" s="1"/>
  <c r="C303" i="24" s="1"/>
  <c r="C304" i="24" s="1"/>
  <c r="C305" i="24" s="1"/>
  <c r="C306" i="24" s="1"/>
  <c r="C307" i="24" s="1"/>
  <c r="C308" i="24" s="1"/>
  <c r="C309" i="24" s="1"/>
  <c r="C37" i="22"/>
  <c r="C27" i="24"/>
  <c r="C28" i="24" s="1"/>
  <c r="C29" i="24" s="1"/>
  <c r="C30" i="24" s="1"/>
  <c r="C31" i="24" s="1"/>
  <c r="C32" i="24" s="1"/>
  <c r="C33" i="24" s="1"/>
  <c r="C34" i="24" s="1"/>
  <c r="C35" i="24" s="1"/>
  <c r="C36" i="24" s="1"/>
  <c r="C37" i="24" s="1"/>
  <c r="C38" i="24" s="1"/>
  <c r="C39" i="24" s="1"/>
  <c r="C40" i="24" s="1"/>
  <c r="C41" i="24" s="1"/>
  <c r="C42" i="24" s="1"/>
  <c r="C43" i="24" s="1"/>
  <c r="C44" i="24" s="1"/>
  <c r="C45" i="24" s="1"/>
  <c r="C46" i="24" s="1"/>
  <c r="C47" i="24" s="1"/>
  <c r="C48" i="24" s="1"/>
  <c r="C49" i="24" s="1"/>
  <c r="C50" i="24" s="1"/>
  <c r="C51" i="24" s="1"/>
  <c r="C52" i="24" s="1"/>
  <c r="C53" i="24" s="1"/>
  <c r="C54" i="24" s="1"/>
  <c r="C55" i="24" s="1"/>
  <c r="C56" i="24" s="1"/>
  <c r="C57" i="24" s="1"/>
  <c r="C58" i="24" s="1"/>
  <c r="C59" i="24" s="1"/>
  <c r="C60" i="24" s="1"/>
  <c r="C61" i="24" s="1"/>
  <c r="C62" i="24" s="1"/>
  <c r="C63" i="24" s="1"/>
  <c r="C64" i="24" s="1"/>
  <c r="C65" i="24" s="1"/>
  <c r="C66" i="24" s="1"/>
  <c r="C67" i="24" s="1"/>
  <c r="C68" i="24" s="1"/>
  <c r="C69" i="24" s="1"/>
  <c r="C70" i="24" s="1"/>
  <c r="C71" i="24" s="1"/>
  <c r="C72" i="24" s="1"/>
  <c r="C73" i="24" s="1"/>
  <c r="C74" i="24" s="1"/>
  <c r="C75" i="24" s="1"/>
  <c r="C181" i="22"/>
  <c r="C182" i="22" s="1"/>
  <c r="C183" i="22" s="1"/>
  <c r="C184" i="22" s="1"/>
  <c r="C185" i="22" s="1"/>
  <c r="C186" i="22" s="1"/>
  <c r="C187" i="22" s="1"/>
  <c r="C188" i="22" s="1"/>
  <c r="C189" i="22" s="1"/>
  <c r="C190" i="22" s="1"/>
  <c r="C191" i="22" s="1"/>
  <c r="C192" i="22" s="1"/>
  <c r="C250" i="22" s="1"/>
  <c r="C251" i="22" s="1"/>
  <c r="C252" i="22" s="1"/>
  <c r="C253" i="22" s="1"/>
  <c r="C254" i="22" s="1"/>
  <c r="C255" i="22" s="1"/>
  <c r="C256" i="22" s="1"/>
  <c r="C257" i="22" s="1"/>
  <c r="C258" i="22" s="1"/>
  <c r="C259" i="22" s="1"/>
  <c r="C260" i="22" s="1"/>
  <c r="C261" i="22" s="1"/>
  <c r="C262" i="22" s="1"/>
  <c r="C263" i="22" s="1"/>
  <c r="C264" i="22" s="1"/>
  <c r="C265" i="22" s="1"/>
  <c r="C266" i="22" s="1"/>
  <c r="C267" i="22" s="1"/>
  <c r="C268" i="22" s="1"/>
  <c r="C269" i="22" s="1"/>
  <c r="C270" i="22" s="1"/>
  <c r="C271" i="22" s="1"/>
  <c r="C272" i="22" s="1"/>
  <c r="C273" i="22" s="1"/>
  <c r="C274" i="22" s="1"/>
  <c r="C275" i="22" s="1"/>
  <c r="C276" i="22" s="1"/>
  <c r="C277" i="22" s="1"/>
  <c r="C278" i="22" s="1"/>
  <c r="C279" i="22" s="1"/>
  <c r="C280" i="22" s="1"/>
  <c r="C281" i="22" s="1"/>
  <c r="C282" i="22" s="1"/>
  <c r="C283" i="22" s="1"/>
  <c r="C284" i="22" s="1"/>
  <c r="C285" i="22" s="1"/>
  <c r="C286" i="22" s="1"/>
  <c r="C287" i="22" s="1"/>
  <c r="C288" i="22" s="1"/>
  <c r="C289" i="22" s="1"/>
  <c r="C290" i="22" s="1"/>
  <c r="C291" i="22" s="1"/>
  <c r="C292" i="22" s="1"/>
  <c r="C293" i="22" s="1"/>
  <c r="C294" i="22" s="1"/>
  <c r="C295" i="22" s="1"/>
  <c r="C296" i="22" s="1"/>
  <c r="C297" i="22" s="1"/>
  <c r="C298" i="22" s="1"/>
  <c r="C299" i="22" s="1"/>
  <c r="C300" i="22" s="1"/>
  <c r="C301" i="22" s="1"/>
  <c r="C302" i="22" s="1"/>
  <c r="C303" i="22" s="1"/>
  <c r="C304" i="22" s="1"/>
  <c r="C305" i="22" s="1"/>
  <c r="C306" i="22" s="1"/>
  <c r="C307" i="22" s="1"/>
  <c r="C308" i="22" s="1"/>
  <c r="C309" i="22" s="1"/>
  <c r="C26" i="20"/>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C57" i="20" s="1"/>
  <c r="C58" i="20" s="1"/>
  <c r="C59" i="20" s="1"/>
  <c r="C60" i="20" s="1"/>
  <c r="C61" i="20" s="1"/>
  <c r="C62" i="20" s="1"/>
  <c r="C63" i="20" s="1"/>
  <c r="C64" i="20" s="1"/>
  <c r="C65" i="20" s="1"/>
  <c r="C66" i="20" s="1"/>
  <c r="C67" i="20" s="1"/>
  <c r="C68" i="20" s="1"/>
  <c r="C69" i="20" s="1"/>
  <c r="C70" i="20" s="1"/>
  <c r="C71" i="20" s="1"/>
  <c r="C72" i="20" s="1"/>
  <c r="C73" i="20" s="1"/>
  <c r="C74" i="20" s="1"/>
  <c r="C75" i="20" s="1"/>
  <c r="C29" i="18"/>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147" i="18"/>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156" i="26"/>
  <c r="C157" i="26" s="1"/>
  <c r="C158" i="26" s="1"/>
  <c r="C159" i="26" s="1"/>
  <c r="C160" i="26" s="1"/>
  <c r="C161" i="26" s="1"/>
  <c r="C162" i="26" s="1"/>
  <c r="C163" i="26" s="1"/>
  <c r="C164" i="26" s="1"/>
  <c r="C165" i="26" s="1"/>
  <c r="C166" i="26" s="1"/>
  <c r="C167" i="26" s="1"/>
  <c r="C168" i="26" s="1"/>
  <c r="C169" i="26" s="1"/>
  <c r="C170" i="26" s="1"/>
  <c r="C171" i="26" s="1"/>
  <c r="C172" i="26" s="1"/>
  <c r="C173" i="26" s="1"/>
  <c r="C174" i="26" s="1"/>
  <c r="C175" i="26" s="1"/>
  <c r="C176" i="26" s="1"/>
  <c r="C177" i="26" s="1"/>
  <c r="C178" i="26" s="1"/>
  <c r="C179" i="26" s="1"/>
  <c r="C180" i="26" s="1"/>
  <c r="C181" i="26" s="1"/>
  <c r="C182" i="26" s="1"/>
  <c r="C183" i="26" s="1"/>
  <c r="C184" i="26" s="1"/>
  <c r="C185" i="26" s="1"/>
  <c r="C186" i="26" s="1"/>
  <c r="C187" i="26" s="1"/>
  <c r="C188" i="26" s="1"/>
  <c r="C189" i="26" s="1"/>
  <c r="C190" i="26" s="1"/>
  <c r="C191" i="26" s="1"/>
  <c r="C192" i="26" s="1"/>
  <c r="C250" i="26" s="1"/>
  <c r="C251" i="26" s="1"/>
  <c r="C252" i="26" s="1"/>
  <c r="C253" i="26" s="1"/>
  <c r="C254" i="26" s="1"/>
  <c r="C255" i="26" s="1"/>
  <c r="C256" i="26" s="1"/>
  <c r="C257" i="26" s="1"/>
  <c r="C258" i="26" s="1"/>
  <c r="C259" i="26" s="1"/>
  <c r="C260" i="26" s="1"/>
  <c r="C261" i="26" s="1"/>
  <c r="C262" i="26" s="1"/>
  <c r="C263" i="26" s="1"/>
  <c r="C264" i="26" s="1"/>
  <c r="C265" i="26" s="1"/>
  <c r="C266" i="26" s="1"/>
  <c r="C267" i="26" s="1"/>
  <c r="C268" i="26" s="1"/>
  <c r="C269" i="26" s="1"/>
  <c r="C270" i="26" s="1"/>
  <c r="C271" i="26" s="1"/>
  <c r="C272" i="26" s="1"/>
  <c r="C273" i="26" s="1"/>
  <c r="C274" i="26" s="1"/>
  <c r="C275" i="26" s="1"/>
  <c r="C276" i="26" s="1"/>
  <c r="C277" i="26" s="1"/>
  <c r="C278" i="26" s="1"/>
  <c r="C279" i="26" s="1"/>
  <c r="C280" i="26" s="1"/>
  <c r="C281" i="26" s="1"/>
  <c r="C282" i="26" s="1"/>
  <c r="C283" i="26" s="1"/>
  <c r="C284" i="26" s="1"/>
  <c r="C285" i="26" s="1"/>
  <c r="C286" i="26" s="1"/>
  <c r="C287" i="26" s="1"/>
  <c r="C288" i="26" s="1"/>
  <c r="C289" i="26" s="1"/>
  <c r="C290" i="26" s="1"/>
  <c r="C291" i="26" s="1"/>
  <c r="C292" i="26" s="1"/>
  <c r="C293" i="26" s="1"/>
  <c r="C294" i="26" s="1"/>
  <c r="C295" i="26" s="1"/>
  <c r="C296" i="26" s="1"/>
  <c r="C297" i="26" s="1"/>
  <c r="C298" i="26" s="1"/>
  <c r="C299" i="26" s="1"/>
  <c r="C300" i="26" s="1"/>
  <c r="C301" i="26" s="1"/>
  <c r="C302" i="26" s="1"/>
  <c r="C303" i="26" s="1"/>
  <c r="C304" i="26" s="1"/>
  <c r="C305" i="26" s="1"/>
  <c r="C306" i="26" s="1"/>
  <c r="C307" i="26" s="1"/>
  <c r="C308" i="26" s="1"/>
  <c r="C309" i="26" s="1"/>
  <c r="C144" i="26"/>
  <c r="C145" i="26" s="1"/>
  <c r="C146" i="26" s="1"/>
  <c r="C147" i="26" s="1"/>
  <c r="C148" i="26" s="1"/>
  <c r="C149" i="26" s="1"/>
  <c r="C150" i="26" s="1"/>
  <c r="C151" i="26" s="1"/>
  <c r="C152" i="26" s="1"/>
  <c r="C153" i="26" s="1"/>
  <c r="C154" i="26" s="1"/>
  <c r="C155" i="26" s="1"/>
  <c r="C38" i="22"/>
  <c r="C39" i="22" s="1"/>
  <c r="C40" i="22" s="1"/>
  <c r="C41" i="22" s="1"/>
  <c r="C42" i="22" s="1"/>
  <c r="C43" i="22" s="1"/>
  <c r="C44" i="22" s="1"/>
  <c r="C45" i="22" s="1"/>
  <c r="C46" i="22" s="1"/>
  <c r="C47" i="22" s="1"/>
  <c r="C48" i="22" s="1"/>
  <c r="C49" i="22" s="1"/>
  <c r="C50" i="22" s="1"/>
  <c r="C51" i="22" s="1"/>
  <c r="C52" i="22" s="1"/>
  <c r="C53" i="22" s="1"/>
  <c r="C54" i="22" s="1"/>
  <c r="C55" i="22" s="1"/>
  <c r="C56" i="22" s="1"/>
  <c r="C57" i="22" s="1"/>
  <c r="C58" i="22" s="1"/>
  <c r="C59" i="22" s="1"/>
  <c r="C60" i="22" s="1"/>
  <c r="C61" i="22" s="1"/>
  <c r="C62" i="22" s="1"/>
  <c r="C63" i="22" s="1"/>
  <c r="C64" i="22" s="1"/>
  <c r="C65" i="22" s="1"/>
  <c r="C66" i="22" s="1"/>
  <c r="C67" i="22" s="1"/>
  <c r="C68" i="22" s="1"/>
  <c r="C69" i="22" s="1"/>
  <c r="C70" i="22" s="1"/>
  <c r="C71" i="22" s="1"/>
  <c r="C72" i="22" s="1"/>
  <c r="C73" i="22" s="1"/>
  <c r="C74" i="22" s="1"/>
  <c r="C75" i="22" s="1"/>
  <c r="C30" i="16"/>
  <c r="C149" i="14"/>
  <c r="C145" i="16"/>
  <c r="C25" i="14"/>
  <c r="C26" i="14" s="1"/>
  <c r="C27" i="14" s="1"/>
  <c r="C28" i="14" s="1"/>
  <c r="C29" i="14" s="1"/>
  <c r="C30" i="14" s="1"/>
  <c r="C31" i="14" s="1"/>
  <c r="C32" i="14" s="1"/>
  <c r="C33" i="14" s="1"/>
  <c r="C34" i="14" s="1"/>
  <c r="C35" i="14" s="1"/>
  <c r="C36" i="14" s="1"/>
  <c r="C37" i="14" s="1"/>
  <c r="C38" i="14" s="1"/>
  <c r="C39" i="14" s="1"/>
  <c r="C40" i="14" s="1"/>
  <c r="C41" i="14" s="1"/>
  <c r="C42" i="14" s="1"/>
  <c r="C43" i="14" s="1"/>
  <c r="C44" i="14" s="1"/>
  <c r="C45" i="14" s="1"/>
  <c r="C46" i="14" s="1"/>
  <c r="C47" i="14" s="1"/>
  <c r="C48" i="14" s="1"/>
  <c r="C49" i="14" s="1"/>
  <c r="C50" i="14" s="1"/>
  <c r="C51" i="14" s="1"/>
  <c r="C52" i="14" s="1"/>
  <c r="C53" i="14" s="1"/>
  <c r="C54" i="14" s="1"/>
  <c r="C55" i="14" s="1"/>
  <c r="C56" i="14" s="1"/>
  <c r="C57" i="14" s="1"/>
  <c r="C58" i="14" s="1"/>
  <c r="C59" i="14" s="1"/>
  <c r="C60" i="14" s="1"/>
  <c r="C61" i="14" s="1"/>
  <c r="C62" i="14" s="1"/>
  <c r="C63" i="14" s="1"/>
  <c r="C64" i="14" s="1"/>
  <c r="C65" i="14" s="1"/>
  <c r="C66" i="14" s="1"/>
  <c r="C67" i="14" s="1"/>
  <c r="C68" i="14" s="1"/>
  <c r="C69" i="14" s="1"/>
  <c r="C70" i="14" s="1"/>
  <c r="C71" i="14" s="1"/>
  <c r="C72" i="14" s="1"/>
  <c r="C73" i="14" s="1"/>
  <c r="C74" i="14" s="1"/>
  <c r="C75" i="14" s="1"/>
  <c r="C31" i="16"/>
  <c r="C32" i="16" s="1"/>
  <c r="C33" i="16" s="1"/>
  <c r="C34" i="16" s="1"/>
  <c r="C35" i="16"/>
  <c r="C36" i="16" s="1"/>
  <c r="C37" i="16" s="1"/>
  <c r="C38" i="16" s="1"/>
  <c r="C39" i="16" s="1"/>
  <c r="C40" i="16" s="1"/>
  <c r="C41" i="16" s="1"/>
  <c r="C149" i="12"/>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31" i="10"/>
  <c r="C32" i="10" s="1"/>
  <c r="C33" i="10" s="1"/>
  <c r="C34" i="10" s="1"/>
  <c r="C35" i="10" s="1"/>
  <c r="C36" i="10" s="1"/>
  <c r="C37" i="10" s="1"/>
  <c r="C38" i="10" s="1"/>
  <c r="C39" i="10" s="1"/>
  <c r="C40" i="10" s="1"/>
  <c r="C41" i="10" s="1"/>
  <c r="C42" i="10" s="1"/>
  <c r="C43" i="10" s="1"/>
  <c r="C44" i="10" s="1"/>
  <c r="C45" i="10" s="1"/>
  <c r="C46" i="10" s="1"/>
  <c r="C47" i="10" s="1"/>
  <c r="C48" i="10" s="1"/>
  <c r="C49" i="10" s="1"/>
  <c r="C50" i="10" s="1"/>
  <c r="C51" i="10" s="1"/>
  <c r="C52" i="10" s="1"/>
  <c r="C53" i="10" s="1"/>
  <c r="C54" i="10" s="1"/>
  <c r="C55" i="10" s="1"/>
  <c r="C56" i="10" s="1"/>
  <c r="C57" i="10" s="1"/>
  <c r="C58" i="10" s="1"/>
  <c r="C59" i="10" s="1"/>
  <c r="C60" i="10" s="1"/>
  <c r="C61" i="10" s="1"/>
  <c r="C62" i="10" s="1"/>
  <c r="C63" i="10" s="1"/>
  <c r="C64" i="10" s="1"/>
  <c r="C65" i="10" s="1"/>
  <c r="C66" i="10" s="1"/>
  <c r="C67" i="10" s="1"/>
  <c r="C68" i="10" s="1"/>
  <c r="C69" i="10" s="1"/>
  <c r="C70" i="10" s="1"/>
  <c r="C71" i="10" s="1"/>
  <c r="C72" i="10" s="1"/>
  <c r="C73" i="10" s="1"/>
  <c r="C74" i="10" s="1"/>
  <c r="C75" i="10" s="1"/>
  <c r="C25" i="12"/>
  <c r="C145" i="12"/>
  <c r="C146" i="12" s="1"/>
  <c r="C147" i="12" s="1"/>
  <c r="C148" i="12" s="1"/>
  <c r="C148" i="10"/>
  <c r="C149" i="10" s="1"/>
  <c r="C150" i="10" s="1"/>
  <c r="C151" i="10" s="1"/>
  <c r="C152" i="10" s="1"/>
  <c r="C153" i="10" s="1"/>
  <c r="C154" i="10" s="1"/>
  <c r="C155" i="10" s="1"/>
  <c r="C156" i="10" s="1"/>
  <c r="C157" i="10" s="1"/>
  <c r="C158" i="10" s="1"/>
  <c r="C159" i="10" s="1"/>
  <c r="C160" i="10" s="1"/>
  <c r="C161" i="10" s="1"/>
  <c r="C162" i="10" s="1"/>
  <c r="C163" i="10" s="1"/>
  <c r="C164" i="10" s="1"/>
  <c r="C165" i="10" s="1"/>
  <c r="C166" i="10" s="1"/>
  <c r="C167" i="10" s="1"/>
  <c r="C168" i="10" s="1"/>
  <c r="C169" i="10" s="1"/>
  <c r="C170" i="10" s="1"/>
  <c r="C171" i="10" s="1"/>
  <c r="C172" i="10" s="1"/>
  <c r="C173" i="10" s="1"/>
  <c r="C174" i="10" s="1"/>
  <c r="C175" i="10" s="1"/>
  <c r="C176" i="10" s="1"/>
  <c r="C177" i="10" s="1"/>
  <c r="C178" i="10" s="1"/>
  <c r="C179" i="10" s="1"/>
  <c r="C180" i="10" s="1"/>
  <c r="C181" i="10" s="1"/>
  <c r="C182" i="10" s="1"/>
  <c r="C183" i="10" s="1"/>
  <c r="C184" i="10" s="1"/>
  <c r="C185" i="10" s="1"/>
  <c r="C186" i="10" s="1"/>
  <c r="C187" i="10" s="1"/>
  <c r="C188" i="10" s="1"/>
  <c r="C189" i="10" s="1"/>
  <c r="C190" i="10" s="1"/>
  <c r="C191" i="10" s="1"/>
  <c r="C192" i="10" s="1"/>
  <c r="C250" i="10" s="1"/>
  <c r="C251" i="10" s="1"/>
  <c r="C252" i="10" s="1"/>
  <c r="C253" i="10" s="1"/>
  <c r="C254" i="10" s="1"/>
  <c r="C255" i="10" s="1"/>
  <c r="C256" i="10" s="1"/>
  <c r="C257" i="10" s="1"/>
  <c r="C258" i="10" s="1"/>
  <c r="C259" i="10" s="1"/>
  <c r="C260" i="10" s="1"/>
  <c r="C261" i="10" s="1"/>
  <c r="C262" i="10" s="1"/>
  <c r="C263" i="10" s="1"/>
  <c r="C264" i="10" s="1"/>
  <c r="C265" i="10" s="1"/>
  <c r="C266" i="10" s="1"/>
  <c r="C267" i="10" s="1"/>
  <c r="C268" i="10" s="1"/>
  <c r="C269" i="10" s="1"/>
  <c r="C270" i="10" s="1"/>
  <c r="C271" i="10" s="1"/>
  <c r="C272" i="10" s="1"/>
  <c r="C273" i="10" s="1"/>
  <c r="C274" i="10" s="1"/>
  <c r="C275" i="10" s="1"/>
  <c r="C276" i="10" s="1"/>
  <c r="C277" i="10" s="1"/>
  <c r="C278" i="10" s="1"/>
  <c r="C279" i="10" s="1"/>
  <c r="C280" i="10" s="1"/>
  <c r="C281" i="10" s="1"/>
  <c r="C282" i="10" s="1"/>
  <c r="C283" i="10" s="1"/>
  <c r="C284" i="10" s="1"/>
  <c r="C285" i="10" s="1"/>
  <c r="C286" i="10" s="1"/>
  <c r="C287" i="10" s="1"/>
  <c r="C288" i="10" s="1"/>
  <c r="C289" i="10" s="1"/>
  <c r="C290" i="10" s="1"/>
  <c r="C291" i="10" s="1"/>
  <c r="C292" i="10" s="1"/>
  <c r="C293" i="10" s="1"/>
  <c r="C294" i="10" s="1"/>
  <c r="C295" i="10" s="1"/>
  <c r="C296" i="10" s="1"/>
  <c r="C297" i="10" s="1"/>
  <c r="C298" i="10" s="1"/>
  <c r="C299" i="10" s="1"/>
  <c r="C300" i="10" s="1"/>
  <c r="C301" i="10" s="1"/>
  <c r="C302" i="10" s="1"/>
  <c r="C303" i="10" s="1"/>
  <c r="C304" i="10" s="1"/>
  <c r="C305" i="10" s="1"/>
  <c r="C306" i="10" s="1"/>
  <c r="C307" i="10" s="1"/>
  <c r="C308" i="10" s="1"/>
  <c r="C309" i="10" s="1"/>
  <c r="C144" i="8"/>
  <c r="C145" i="8" s="1"/>
  <c r="C146" i="8" s="1"/>
  <c r="C147" i="8" s="1"/>
  <c r="C148" i="8" s="1"/>
  <c r="C149" i="8" s="1"/>
  <c r="C150" i="8" s="1"/>
  <c r="C151" i="8" s="1"/>
  <c r="C152" i="8" s="1"/>
  <c r="C153" i="8" s="1"/>
  <c r="C154" i="8" s="1"/>
  <c r="C155" i="8" s="1"/>
  <c r="C260" i="5"/>
  <c r="C261" i="5" s="1"/>
  <c r="C262" i="5" s="1"/>
  <c r="C263" i="5" s="1"/>
  <c r="C264" i="5" s="1"/>
  <c r="C265" i="5" s="1"/>
  <c r="C266" i="5" s="1"/>
  <c r="C267" i="5" s="1"/>
  <c r="C268" i="5" s="1"/>
  <c r="C269" i="5" s="1"/>
  <c r="C270" i="5" s="1"/>
  <c r="C271" i="5" s="1"/>
  <c r="C272" i="5" s="1"/>
  <c r="C273" i="5" s="1"/>
  <c r="C274" i="5" s="1"/>
  <c r="C275" i="5" s="1"/>
  <c r="C276" i="5" s="1"/>
  <c r="C277" i="5" s="1"/>
  <c r="C278" i="5" s="1"/>
  <c r="C279" i="5" s="1"/>
  <c r="C280" i="5" s="1"/>
  <c r="C281" i="5" s="1"/>
  <c r="C282" i="5" s="1"/>
  <c r="C283" i="5" s="1"/>
  <c r="C284" i="5" s="1"/>
  <c r="C285" i="5" s="1"/>
  <c r="C286" i="5" s="1"/>
  <c r="C287" i="5" s="1"/>
  <c r="C288" i="5" s="1"/>
  <c r="C289" i="5" s="1"/>
  <c r="C290" i="5" s="1"/>
  <c r="C291" i="5" s="1"/>
  <c r="C292" i="5" s="1"/>
  <c r="C293" i="5" s="1"/>
  <c r="C294" i="5" s="1"/>
  <c r="C295" i="5" s="1"/>
  <c r="C296" i="5" s="1"/>
  <c r="C297" i="5" s="1"/>
  <c r="C298" i="5" s="1"/>
  <c r="C299" i="5" s="1"/>
  <c r="C300" i="5" s="1"/>
  <c r="C301" i="5" s="1"/>
  <c r="C302" i="5" s="1"/>
  <c r="C303" i="5" s="1"/>
  <c r="C304" i="5" s="1"/>
  <c r="C305" i="5" s="1"/>
  <c r="C306" i="5" s="1"/>
  <c r="C307" i="5" s="1"/>
  <c r="C308" i="5" s="1"/>
  <c r="C309" i="5" s="1"/>
  <c r="C143" i="5"/>
  <c r="C25" i="5"/>
  <c r="C162" i="28" l="1"/>
  <c r="C163" i="28" s="1"/>
  <c r="C164" i="28" s="1"/>
  <c r="C165" i="28" s="1"/>
  <c r="C166" i="28" s="1"/>
  <c r="C167" i="28" s="1"/>
  <c r="C168" i="28" s="1"/>
  <c r="C169" i="28"/>
  <c r="C170" i="28" s="1"/>
  <c r="C171" i="28" s="1"/>
  <c r="C172" i="28" s="1"/>
  <c r="C173" i="28" s="1"/>
  <c r="C174" i="28" s="1"/>
  <c r="C175" i="28" s="1"/>
  <c r="C176" i="28" s="1"/>
  <c r="C177" i="28" s="1"/>
  <c r="C178" i="28" s="1"/>
  <c r="C179" i="28" s="1"/>
  <c r="C180" i="28" s="1"/>
  <c r="C181" i="28" s="1"/>
  <c r="C182" i="28" s="1"/>
  <c r="C183" i="28" s="1"/>
  <c r="C184" i="28" s="1"/>
  <c r="C26" i="38"/>
  <c r="C144" i="40"/>
  <c r="C144" i="38"/>
  <c r="C145" i="38" s="1"/>
  <c r="C146" i="38" s="1"/>
  <c r="C147" i="38"/>
  <c r="C148" i="38" s="1"/>
  <c r="C149" i="38" s="1"/>
  <c r="C150" i="38" s="1"/>
  <c r="C151" i="38" s="1"/>
  <c r="C152" i="38" s="1"/>
  <c r="C153" i="38" s="1"/>
  <c r="C154" i="38" s="1"/>
  <c r="C155" i="38" s="1"/>
  <c r="C156" i="38" s="1"/>
  <c r="C157" i="38" s="1"/>
  <c r="C158" i="38" s="1"/>
  <c r="C159" i="38" s="1"/>
  <c r="C160" i="38" s="1"/>
  <c r="C161" i="38" s="1"/>
  <c r="C162" i="38" s="1"/>
  <c r="C163" i="38" s="1"/>
  <c r="C164" i="38" s="1"/>
  <c r="C165" i="38" s="1"/>
  <c r="C166" i="38" s="1"/>
  <c r="C167" i="38" s="1"/>
  <c r="C168" i="38" s="1"/>
  <c r="C169" i="38" s="1"/>
  <c r="C170" i="38" s="1"/>
  <c r="C171" i="38" s="1"/>
  <c r="C172" i="38" s="1"/>
  <c r="C173" i="38" s="1"/>
  <c r="C174" i="38" s="1"/>
  <c r="C175" i="38" s="1"/>
  <c r="C176" i="38" s="1"/>
  <c r="C177" i="38" s="1"/>
  <c r="C178" i="38" s="1"/>
  <c r="C179" i="38" s="1"/>
  <c r="C180" i="38" s="1"/>
  <c r="C181" i="38" s="1"/>
  <c r="C182" i="38" s="1"/>
  <c r="C183" i="38" s="1"/>
  <c r="C184" i="38" s="1"/>
  <c r="C185" i="38" s="1"/>
  <c r="C186" i="38" s="1"/>
  <c r="C187" i="38" s="1"/>
  <c r="C188" i="38" s="1"/>
  <c r="C189" i="38" s="1"/>
  <c r="C190" i="38" s="1"/>
  <c r="C191" i="38" s="1"/>
  <c r="C192" i="38" s="1"/>
  <c r="C250" i="38" s="1"/>
  <c r="C251" i="38" s="1"/>
  <c r="C252" i="38" s="1"/>
  <c r="C253" i="38" s="1"/>
  <c r="C254" i="38" s="1"/>
  <c r="C255" i="38" s="1"/>
  <c r="C256" i="38" s="1"/>
  <c r="C257" i="38" s="1"/>
  <c r="C258" i="38" s="1"/>
  <c r="C259" i="38" s="1"/>
  <c r="C260" i="38" s="1"/>
  <c r="C261" i="38" s="1"/>
  <c r="C262" i="38" s="1"/>
  <c r="C263" i="38" s="1"/>
  <c r="C264" i="38" s="1"/>
  <c r="C265" i="38" s="1"/>
  <c r="C266" i="38" s="1"/>
  <c r="C267" i="38" s="1"/>
  <c r="C268" i="38" s="1"/>
  <c r="C269" i="38" s="1"/>
  <c r="C270" i="38" s="1"/>
  <c r="C271" i="38" s="1"/>
  <c r="C272" i="38" s="1"/>
  <c r="C273" i="38" s="1"/>
  <c r="C274" i="38" s="1"/>
  <c r="C275" i="38" s="1"/>
  <c r="C276" i="38" s="1"/>
  <c r="C277" i="38" s="1"/>
  <c r="C278" i="38" s="1"/>
  <c r="C279" i="38" s="1"/>
  <c r="C280" i="38" s="1"/>
  <c r="C281" i="38" s="1"/>
  <c r="C282" i="38" s="1"/>
  <c r="C283" i="38" s="1"/>
  <c r="C284" i="38" s="1"/>
  <c r="C285" i="38" s="1"/>
  <c r="C286" i="38" s="1"/>
  <c r="C287" i="38" s="1"/>
  <c r="C288" i="38" s="1"/>
  <c r="C289" i="38" s="1"/>
  <c r="C290" i="38" s="1"/>
  <c r="C291" i="38" s="1"/>
  <c r="C292" i="38" s="1"/>
  <c r="C293" i="38" s="1"/>
  <c r="C294" i="38" s="1"/>
  <c r="C295" i="38" s="1"/>
  <c r="C296" i="38" s="1"/>
  <c r="C297" i="38" s="1"/>
  <c r="C298" i="38" s="1"/>
  <c r="C299" i="38" s="1"/>
  <c r="C300" i="38" s="1"/>
  <c r="C301" i="38" s="1"/>
  <c r="C302" i="38" s="1"/>
  <c r="C303" i="38" s="1"/>
  <c r="C304" i="38" s="1"/>
  <c r="C305" i="38" s="1"/>
  <c r="C306" i="38" s="1"/>
  <c r="C307" i="38" s="1"/>
  <c r="C308" i="38" s="1"/>
  <c r="C309" i="38" s="1"/>
  <c r="C185" i="28"/>
  <c r="C186" i="28" s="1"/>
  <c r="C187" i="28" s="1"/>
  <c r="C188" i="28" s="1"/>
  <c r="C189" i="28" s="1"/>
  <c r="C190" i="28" s="1"/>
  <c r="C191" i="28" s="1"/>
  <c r="C192" i="28" s="1"/>
  <c r="C250" i="28" s="1"/>
  <c r="C251" i="28" s="1"/>
  <c r="C252" i="28" s="1"/>
  <c r="C253" i="28" s="1"/>
  <c r="C254" i="28" s="1"/>
  <c r="C255" i="28" s="1"/>
  <c r="C256" i="28" s="1"/>
  <c r="C257" i="28" s="1"/>
  <c r="C258" i="28" s="1"/>
  <c r="C259" i="28" s="1"/>
  <c r="C260" i="28" s="1"/>
  <c r="C261" i="28" s="1"/>
  <c r="C262" i="28" s="1"/>
  <c r="C263" i="28" s="1"/>
  <c r="C264" i="28" s="1"/>
  <c r="C265" i="28" s="1"/>
  <c r="C266" i="28" s="1"/>
  <c r="C267" i="28" s="1"/>
  <c r="C268" i="28" s="1"/>
  <c r="C269" i="28" s="1"/>
  <c r="C270" i="28" s="1"/>
  <c r="C271" i="28" s="1"/>
  <c r="C272" i="28" s="1"/>
  <c r="C273" i="28" s="1"/>
  <c r="C274" i="28" s="1"/>
  <c r="C275" i="28" s="1"/>
  <c r="C276" i="28" s="1"/>
  <c r="C277" i="28" s="1"/>
  <c r="C278" i="28" s="1"/>
  <c r="C279" i="28" s="1"/>
  <c r="C280" i="28" s="1"/>
  <c r="C281" i="28" s="1"/>
  <c r="C282" i="28" s="1"/>
  <c r="C283" i="28" s="1"/>
  <c r="C284" i="28" s="1"/>
  <c r="C285" i="28" s="1"/>
  <c r="C286" i="28" s="1"/>
  <c r="C287" i="28" s="1"/>
  <c r="C288" i="28" s="1"/>
  <c r="C289" i="28" s="1"/>
  <c r="C290" i="28" s="1"/>
  <c r="C291" i="28" s="1"/>
  <c r="C292" i="28" s="1"/>
  <c r="C293" i="28" s="1"/>
  <c r="C294" i="28" s="1"/>
  <c r="C295" i="28" s="1"/>
  <c r="C296" i="28" s="1"/>
  <c r="C297" i="28" s="1"/>
  <c r="C298" i="28" s="1"/>
  <c r="C299" i="28" s="1"/>
  <c r="C300" i="28" s="1"/>
  <c r="C301" i="28" s="1"/>
  <c r="C302" i="28" s="1"/>
  <c r="C303" i="28" s="1"/>
  <c r="C304" i="28" s="1"/>
  <c r="C305" i="28" s="1"/>
  <c r="C306" i="28" s="1"/>
  <c r="C307" i="28" s="1"/>
  <c r="C308" i="28" s="1"/>
  <c r="C309" i="28" s="1"/>
  <c r="C32" i="36"/>
  <c r="C33" i="36" s="1"/>
  <c r="C34" i="36" s="1"/>
  <c r="C35" i="36" s="1"/>
  <c r="C36" i="36" s="1"/>
  <c r="C37" i="36" s="1"/>
  <c r="C38" i="36" s="1"/>
  <c r="C39" i="36" s="1"/>
  <c r="C40" i="36" s="1"/>
  <c r="C41" i="36" s="1"/>
  <c r="C42" i="36" s="1"/>
  <c r="C43" i="36" s="1"/>
  <c r="C44" i="36" s="1"/>
  <c r="C45" i="36" s="1"/>
  <c r="C46" i="36" s="1"/>
  <c r="C47" i="36" s="1"/>
  <c r="C48" i="36" s="1"/>
  <c r="C49" i="36" s="1"/>
  <c r="C50" i="36" s="1"/>
  <c r="C51" i="36" s="1"/>
  <c r="C52" i="36" s="1"/>
  <c r="C53" i="36" s="1"/>
  <c r="C54" i="36" s="1"/>
  <c r="C55" i="36" s="1"/>
  <c r="C56" i="36" s="1"/>
  <c r="C57" i="36" s="1"/>
  <c r="C58" i="36" s="1"/>
  <c r="C59" i="36" s="1"/>
  <c r="C60" i="36" s="1"/>
  <c r="C61" i="36" s="1"/>
  <c r="C62" i="36" s="1"/>
  <c r="C63" i="36" s="1"/>
  <c r="C64" i="36" s="1"/>
  <c r="C65" i="36" s="1"/>
  <c r="C66" i="36" s="1"/>
  <c r="C67" i="36" s="1"/>
  <c r="C68" i="36" s="1"/>
  <c r="C69" i="36" s="1"/>
  <c r="C70" i="36" s="1"/>
  <c r="C71" i="36" s="1"/>
  <c r="C72" i="36" s="1"/>
  <c r="C73" i="36" s="1"/>
  <c r="C74" i="36" s="1"/>
  <c r="C75" i="36" s="1"/>
  <c r="C42" i="16"/>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150" i="14"/>
  <c r="C151" i="14" s="1"/>
  <c r="C152" i="14" s="1"/>
  <c r="C153" i="14" s="1"/>
  <c r="C154" i="14" s="1"/>
  <c r="C155" i="14" s="1"/>
  <c r="C156" i="14" s="1"/>
  <c r="C157" i="14" s="1"/>
  <c r="C158" i="14" s="1"/>
  <c r="C159" i="14" s="1"/>
  <c r="C160" i="14" s="1"/>
  <c r="C161" i="14" s="1"/>
  <c r="C162" i="14" s="1"/>
  <c r="C163" i="14" s="1"/>
  <c r="C164" i="14" s="1"/>
  <c r="C165" i="14" s="1"/>
  <c r="C166" i="14" s="1"/>
  <c r="C167" i="14" s="1"/>
  <c r="C168" i="14" s="1"/>
  <c r="C169" i="14" s="1"/>
  <c r="C170" i="14" s="1"/>
  <c r="C171" i="14" s="1"/>
  <c r="C172" i="14" s="1"/>
  <c r="C173" i="14" s="1"/>
  <c r="C174" i="14" s="1"/>
  <c r="C175" i="14" s="1"/>
  <c r="C176" i="14" s="1"/>
  <c r="C177" i="14" s="1"/>
  <c r="C178" i="14" s="1"/>
  <c r="C179" i="14" s="1"/>
  <c r="C180" i="14" s="1"/>
  <c r="C181" i="14" s="1"/>
  <c r="C182" i="14" s="1"/>
  <c r="C183" i="14" s="1"/>
  <c r="C184" i="14" s="1"/>
  <c r="C185" i="14" s="1"/>
  <c r="C186" i="14" s="1"/>
  <c r="C187" i="14" s="1"/>
  <c r="C188" i="14" s="1"/>
  <c r="C189" i="14" s="1"/>
  <c r="C190" i="14" s="1"/>
  <c r="C191" i="14" s="1"/>
  <c r="C192" i="14" s="1"/>
  <c r="C250" i="14" s="1"/>
  <c r="C251" i="14" s="1"/>
  <c r="C252" i="14" s="1"/>
  <c r="C253" i="14" s="1"/>
  <c r="C254" i="14" s="1"/>
  <c r="C255" i="14" s="1"/>
  <c r="C256" i="14" s="1"/>
  <c r="C257" i="14" s="1"/>
  <c r="C258" i="14" s="1"/>
  <c r="C259" i="14" s="1"/>
  <c r="C260" i="14" s="1"/>
  <c r="C261" i="14" s="1"/>
  <c r="C262" i="14" s="1"/>
  <c r="C263" i="14" s="1"/>
  <c r="C264" i="14" s="1"/>
  <c r="C265" i="14" s="1"/>
  <c r="C266" i="14" s="1"/>
  <c r="C267" i="14" s="1"/>
  <c r="C268" i="14" s="1"/>
  <c r="C269" i="14" s="1"/>
  <c r="C270" i="14" s="1"/>
  <c r="C271" i="14" s="1"/>
  <c r="C272" i="14" s="1"/>
  <c r="C273" i="14" s="1"/>
  <c r="C274" i="14" s="1"/>
  <c r="C275" i="14" s="1"/>
  <c r="C276" i="14" s="1"/>
  <c r="C277" i="14" s="1"/>
  <c r="C278" i="14" s="1"/>
  <c r="C279" i="14" s="1"/>
  <c r="C280" i="14" s="1"/>
  <c r="C281" i="14" s="1"/>
  <c r="C282" i="14" s="1"/>
  <c r="C283" i="14" s="1"/>
  <c r="C284" i="14" s="1"/>
  <c r="C285" i="14" s="1"/>
  <c r="C286" i="14" s="1"/>
  <c r="C287" i="14" s="1"/>
  <c r="C288" i="14" s="1"/>
  <c r="C289" i="14" s="1"/>
  <c r="C290" i="14" s="1"/>
  <c r="C291" i="14" s="1"/>
  <c r="C292" i="14" s="1"/>
  <c r="C293" i="14" s="1"/>
  <c r="C294" i="14" s="1"/>
  <c r="C295" i="14" s="1"/>
  <c r="C296" i="14" s="1"/>
  <c r="C297" i="14" s="1"/>
  <c r="C298" i="14" s="1"/>
  <c r="C299" i="14" s="1"/>
  <c r="C300" i="14" s="1"/>
  <c r="C301" i="14" s="1"/>
  <c r="C302" i="14" s="1"/>
  <c r="C303" i="14" s="1"/>
  <c r="C304" i="14" s="1"/>
  <c r="C305" i="14" s="1"/>
  <c r="C306" i="14" s="1"/>
  <c r="C307" i="14" s="1"/>
  <c r="C308" i="14" s="1"/>
  <c r="C309" i="14" s="1"/>
  <c r="C146" i="16"/>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181" i="12"/>
  <c r="C182" i="12" s="1"/>
  <c r="C183" i="12" s="1"/>
  <c r="C184" i="12" s="1"/>
  <c r="C185" i="12" s="1"/>
  <c r="C186" i="12" s="1"/>
  <c r="C187" i="12" s="1"/>
  <c r="C188" i="12" s="1"/>
  <c r="C189" i="12" s="1"/>
  <c r="C190" i="12" s="1"/>
  <c r="C191" i="12" s="1"/>
  <c r="C192"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26" i="12"/>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156" i="8"/>
  <c r="C157" i="8" s="1"/>
  <c r="C158" i="8" s="1"/>
  <c r="C159" i="8" s="1"/>
  <c r="C160" i="8" s="1"/>
  <c r="C161" i="8" s="1"/>
  <c r="C162" i="8" s="1"/>
  <c r="C163" i="8" s="1"/>
  <c r="C164" i="8" s="1"/>
  <c r="C165" i="8" s="1"/>
  <c r="C166" i="8" s="1"/>
  <c r="C167" i="8" s="1"/>
  <c r="C168" i="8" s="1"/>
  <c r="C169" i="8" s="1"/>
  <c r="C170" i="8" s="1"/>
  <c r="C171" i="8" s="1"/>
  <c r="C172" i="8" s="1"/>
  <c r="C173" i="8" s="1"/>
  <c r="C174" i="8" s="1"/>
  <c r="C175" i="8" s="1"/>
  <c r="C176" i="8" s="1"/>
  <c r="C177" i="8" s="1"/>
  <c r="C178" i="8" s="1"/>
  <c r="C179" i="8" s="1"/>
  <c r="C180" i="8" s="1"/>
  <c r="C181" i="8" s="1"/>
  <c r="C182" i="8" s="1"/>
  <c r="C183" i="8" s="1"/>
  <c r="C184" i="8" s="1"/>
  <c r="C185" i="8" s="1"/>
  <c r="C186" i="8" s="1"/>
  <c r="C187" i="8" s="1"/>
  <c r="C188" i="8" s="1"/>
  <c r="C189" i="8" s="1"/>
  <c r="C190" i="8" s="1"/>
  <c r="C191" i="8" s="1"/>
  <c r="C192" i="8" s="1"/>
  <c r="C250" i="8" s="1"/>
  <c r="C251" i="8" s="1"/>
  <c r="C252" i="8" s="1"/>
  <c r="C253" i="8" s="1"/>
  <c r="C254" i="8" s="1"/>
  <c r="C255" i="8" s="1"/>
  <c r="C256" i="8" s="1"/>
  <c r="C257" i="8" s="1"/>
  <c r="C258" i="8" s="1"/>
  <c r="C259" i="8" s="1"/>
  <c r="C260" i="8" s="1"/>
  <c r="C261" i="8" s="1"/>
  <c r="C262" i="8" s="1"/>
  <c r="C263" i="8" s="1"/>
  <c r="C264" i="8" s="1"/>
  <c r="C265" i="8" s="1"/>
  <c r="C266" i="8" s="1"/>
  <c r="C267" i="8" s="1"/>
  <c r="C268" i="8" s="1"/>
  <c r="C269" i="8" s="1"/>
  <c r="C270" i="8" s="1"/>
  <c r="C271" i="8" s="1"/>
  <c r="C272" i="8" s="1"/>
  <c r="C273" i="8" s="1"/>
  <c r="C274" i="8" s="1"/>
  <c r="C275" i="8" s="1"/>
  <c r="C276" i="8" s="1"/>
  <c r="C277" i="8" s="1"/>
  <c r="C278" i="8" s="1"/>
  <c r="C279" i="8" s="1"/>
  <c r="C280" i="8" s="1"/>
  <c r="C281" i="8" s="1"/>
  <c r="C282" i="8" s="1"/>
  <c r="C283" i="8" s="1"/>
  <c r="C284" i="8" s="1"/>
  <c r="C285" i="8" s="1"/>
  <c r="C286" i="8" s="1"/>
  <c r="C287" i="8" s="1"/>
  <c r="C288" i="8" s="1"/>
  <c r="C289" i="8" s="1"/>
  <c r="C290" i="8" s="1"/>
  <c r="C291" i="8" s="1"/>
  <c r="C292" i="8" s="1"/>
  <c r="C293" i="8" s="1"/>
  <c r="C294" i="8" s="1"/>
  <c r="C295" i="8" s="1"/>
  <c r="C296" i="8" s="1"/>
  <c r="C297" i="8" s="1"/>
  <c r="C298" i="8" s="1"/>
  <c r="C299" i="8" s="1"/>
  <c r="C300" i="8" s="1"/>
  <c r="C301" i="8" s="1"/>
  <c r="C302" i="8" s="1"/>
  <c r="C303" i="8" s="1"/>
  <c r="C304" i="8" s="1"/>
  <c r="C305" i="8" s="1"/>
  <c r="C306" i="8" s="1"/>
  <c r="C307" i="8" s="1"/>
  <c r="C308" i="8" s="1"/>
  <c r="C309" i="8" s="1"/>
  <c r="C144" i="5"/>
  <c r="C145" i="5" s="1"/>
  <c r="C146" i="5" s="1"/>
  <c r="C147" i="5" s="1"/>
  <c r="C148" i="5" s="1"/>
  <c r="C149" i="5" s="1"/>
  <c r="C150" i="5" s="1"/>
  <c r="C151" i="5" s="1"/>
  <c r="C152" i="5" s="1"/>
  <c r="C153" i="5" s="1"/>
  <c r="C154" i="5" s="1"/>
  <c r="C155" i="5" s="1"/>
  <c r="C156" i="5" s="1"/>
  <c r="C157" i="5" s="1"/>
  <c r="C158" i="5" s="1"/>
  <c r="C159" i="5" s="1"/>
  <c r="C160" i="5" s="1"/>
  <c r="C161" i="5" s="1"/>
  <c r="C162" i="5" s="1"/>
  <c r="C163" i="5" s="1"/>
  <c r="C164" i="5" s="1"/>
  <c r="C165" i="5" s="1"/>
  <c r="C166" i="5" s="1"/>
  <c r="C167" i="5" s="1"/>
  <c r="C168" i="5" s="1"/>
  <c r="C169" i="5" s="1"/>
  <c r="C170" i="5" s="1"/>
  <c r="C171" i="5" s="1"/>
  <c r="C172" i="5" s="1"/>
  <c r="C173" i="5" s="1"/>
  <c r="C174" i="5" s="1"/>
  <c r="C175" i="5" s="1"/>
  <c r="C176" i="5" s="1"/>
  <c r="C177" i="5" s="1"/>
  <c r="C178" i="5" s="1"/>
  <c r="C179" i="5" s="1"/>
  <c r="C180" i="5" s="1"/>
  <c r="C181" i="5" s="1"/>
  <c r="C182" i="5" s="1"/>
  <c r="C183" i="5" s="1"/>
  <c r="C184" i="5" s="1"/>
  <c r="C185" i="5" s="1"/>
  <c r="C186" i="5" s="1"/>
  <c r="C187" i="5" s="1"/>
  <c r="C188" i="5" s="1"/>
  <c r="C189" i="5" s="1"/>
  <c r="C190" i="5" s="1"/>
  <c r="C191" i="5" s="1"/>
  <c r="C192" i="5" s="1"/>
  <c r="C26" i="5"/>
  <c r="C27" i="38" l="1"/>
  <c r="C28" i="38" s="1"/>
  <c r="C29" i="38" s="1"/>
  <c r="C30" i="38" s="1"/>
  <c r="C31" i="38" s="1"/>
  <c r="C32" i="38"/>
  <c r="C33" i="38" s="1"/>
  <c r="C34" i="38" s="1"/>
  <c r="C35" i="38" s="1"/>
  <c r="C36" i="38" s="1"/>
  <c r="C37" i="38" s="1"/>
  <c r="C38" i="38" s="1"/>
  <c r="C39" i="38" s="1"/>
  <c r="C40" i="38" s="1"/>
  <c r="C41" i="38" s="1"/>
  <c r="C42" i="38" s="1"/>
  <c r="C43" i="38" s="1"/>
  <c r="C44" i="38" s="1"/>
  <c r="C45" i="38" s="1"/>
  <c r="C46" i="38" s="1"/>
  <c r="C47" i="38" s="1"/>
  <c r="C48" i="38"/>
  <c r="C49" i="38" s="1"/>
  <c r="C50" i="38" s="1"/>
  <c r="C51" i="38" s="1"/>
  <c r="C52" i="38" s="1"/>
  <c r="C53" i="38" s="1"/>
  <c r="C54" i="38" s="1"/>
  <c r="C55" i="38" s="1"/>
  <c r="C56" i="38" s="1"/>
  <c r="C57" i="38" s="1"/>
  <c r="C58" i="38" s="1"/>
  <c r="C59" i="38" s="1"/>
  <c r="C60" i="38" s="1"/>
  <c r="C61" i="38" s="1"/>
  <c r="C62" i="38" s="1"/>
  <c r="C63" i="38" s="1"/>
  <c r="C64" i="38" s="1"/>
  <c r="C65" i="38" s="1"/>
  <c r="C66" i="38" s="1"/>
  <c r="C67" i="38" s="1"/>
  <c r="C68" i="38" s="1"/>
  <c r="C69" i="38" s="1"/>
  <c r="C70" i="38" s="1"/>
  <c r="C71" i="38" s="1"/>
  <c r="C72" i="38" s="1"/>
  <c r="C73" i="38" s="1"/>
  <c r="C74" i="38" s="1"/>
  <c r="C75" i="38" s="1"/>
  <c r="C145" i="40"/>
  <c r="C146" i="40" s="1"/>
  <c r="C147" i="40" s="1"/>
  <c r="C148" i="40" s="1"/>
  <c r="C149" i="40" s="1"/>
  <c r="C150" i="40" s="1"/>
  <c r="C151" i="40" s="1"/>
  <c r="C152" i="40" s="1"/>
  <c r="C153" i="40" s="1"/>
  <c r="C154" i="40" s="1"/>
  <c r="C155" i="40" s="1"/>
  <c r="C156" i="40" s="1"/>
  <c r="C157" i="40" s="1"/>
  <c r="C158" i="40" s="1"/>
  <c r="C159" i="40" s="1"/>
  <c r="C160" i="40" s="1"/>
  <c r="C161" i="40" s="1"/>
  <c r="C162" i="40" s="1"/>
  <c r="C163" i="40" s="1"/>
  <c r="C164" i="40" s="1"/>
  <c r="C165" i="40" s="1"/>
  <c r="C166" i="40" s="1"/>
  <c r="C167" i="40" s="1"/>
  <c r="C168" i="40" s="1"/>
  <c r="C169" i="40" s="1"/>
  <c r="C170" i="40" s="1"/>
  <c r="C171" i="40" s="1"/>
  <c r="C172" i="40" s="1"/>
  <c r="C173" i="40" s="1"/>
  <c r="C174" i="40" s="1"/>
  <c r="C175" i="40" s="1"/>
  <c r="C176" i="40" s="1"/>
  <c r="C177" i="40" s="1"/>
  <c r="C178" i="40" s="1"/>
  <c r="C179" i="40" s="1"/>
  <c r="C180" i="40" s="1"/>
  <c r="C181" i="40" s="1"/>
  <c r="C182" i="40" s="1"/>
  <c r="C183" i="40" s="1"/>
  <c r="C184" i="40" s="1"/>
  <c r="C185" i="40" s="1"/>
  <c r="C186" i="40" s="1"/>
  <c r="C187" i="40" s="1"/>
  <c r="C188" i="40" s="1"/>
  <c r="C189" i="40" s="1"/>
  <c r="C190" i="40" s="1"/>
  <c r="C191" i="40" s="1"/>
  <c r="C192" i="40" s="1"/>
  <c r="C250" i="40" s="1"/>
  <c r="C251" i="40" s="1"/>
  <c r="C252" i="40" s="1"/>
  <c r="C253" i="40" s="1"/>
  <c r="C254" i="40" s="1"/>
  <c r="C255" i="40" s="1"/>
  <c r="C256" i="40" s="1"/>
  <c r="C257" i="40" s="1"/>
  <c r="C258" i="40" s="1"/>
  <c r="C259" i="40" s="1"/>
  <c r="C260" i="40" s="1"/>
  <c r="C261" i="40" s="1"/>
  <c r="C262" i="40" s="1"/>
  <c r="C263" i="40" s="1"/>
  <c r="C264" i="40" s="1"/>
  <c r="C265" i="40" s="1"/>
  <c r="C266" i="40" s="1"/>
  <c r="C267" i="40" s="1"/>
  <c r="C268" i="40" s="1"/>
  <c r="C269" i="40" s="1"/>
  <c r="C270" i="40" s="1"/>
  <c r="C271" i="40" s="1"/>
  <c r="C272" i="40" s="1"/>
  <c r="C273" i="40" s="1"/>
  <c r="C274" i="40" s="1"/>
  <c r="C275" i="40" s="1"/>
  <c r="C276" i="40" s="1"/>
  <c r="C277" i="40" s="1"/>
  <c r="C278" i="40" s="1"/>
  <c r="C279" i="40" s="1"/>
  <c r="C280" i="40" s="1"/>
  <c r="C281" i="40" s="1"/>
  <c r="C282" i="40" s="1"/>
  <c r="C283" i="40" s="1"/>
  <c r="C284" i="40" s="1"/>
  <c r="C285" i="40" s="1"/>
  <c r="C286" i="40" s="1"/>
  <c r="C287" i="40" s="1"/>
  <c r="C288" i="40" s="1"/>
  <c r="C289" i="40" s="1"/>
  <c r="C290" i="40" s="1"/>
  <c r="C291" i="40" s="1"/>
  <c r="C292" i="40" s="1"/>
  <c r="C293" i="40" s="1"/>
  <c r="C294" i="40" s="1"/>
  <c r="C295" i="40" s="1"/>
  <c r="C296" i="40" s="1"/>
  <c r="C297" i="40" s="1"/>
  <c r="C298" i="40" s="1"/>
  <c r="C299" i="40" s="1"/>
  <c r="C300" i="40" s="1"/>
  <c r="C301" i="40" s="1"/>
  <c r="C302" i="40" s="1"/>
  <c r="C303" i="40" s="1"/>
  <c r="C304" i="40" s="1"/>
  <c r="C305" i="40" s="1"/>
  <c r="C306" i="40" s="1"/>
  <c r="C307" i="40" s="1"/>
  <c r="C308" i="40" s="1"/>
  <c r="C309" i="40" s="1"/>
  <c r="C27" i="5"/>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E12" i="2" l="1"/>
  <c r="E13" i="2"/>
  <c r="E14" i="2"/>
  <c r="E15" i="2"/>
  <c r="E16" i="2"/>
  <c r="E17" i="2"/>
  <c r="E18" i="2"/>
  <c r="E19" i="2"/>
  <c r="E20" i="2"/>
  <c r="E21" i="2"/>
  <c r="E22" i="2"/>
  <c r="E23" i="2"/>
  <c r="E24" i="2"/>
  <c r="E25" i="2"/>
  <c r="E26" i="2"/>
  <c r="E27" i="2"/>
  <c r="E28" i="2"/>
  <c r="E29" i="2"/>
  <c r="E30" i="2"/>
  <c r="E31" i="2"/>
  <c r="E32" i="2"/>
  <c r="J40" i="3" s="1"/>
  <c r="E33" i="2"/>
  <c r="E34" i="2"/>
  <c r="E35" i="2"/>
  <c r="E36" i="2"/>
  <c r="E37" i="2"/>
  <c r="E38" i="2"/>
  <c r="E39" i="2"/>
  <c r="E40" i="2"/>
  <c r="E41" i="2"/>
  <c r="E42" i="2"/>
  <c r="E43" i="2"/>
  <c r="E44" i="2"/>
  <c r="E45" i="2"/>
  <c r="E46" i="2"/>
  <c r="E47" i="2"/>
  <c r="E48" i="2"/>
  <c r="E49" i="2"/>
  <c r="E50" i="2"/>
  <c r="J58" i="3" s="1"/>
  <c r="E51" i="2"/>
  <c r="E52" i="2"/>
  <c r="E53" i="2"/>
  <c r="E54" i="2"/>
  <c r="E55" i="2"/>
  <c r="E56" i="2"/>
  <c r="E57" i="2"/>
  <c r="E58" i="2"/>
  <c r="J66" i="3" s="1"/>
  <c r="E59" i="2"/>
  <c r="E60" i="2"/>
  <c r="E61" i="2"/>
  <c r="E62" i="2"/>
  <c r="E63" i="2"/>
  <c r="E64" i="2"/>
  <c r="E65" i="2"/>
  <c r="E66" i="2"/>
  <c r="E67" i="2"/>
  <c r="E68" i="2"/>
  <c r="E69" i="2"/>
  <c r="E70" i="2"/>
  <c r="E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I139" i="4"/>
  <c r="I136" i="4"/>
  <c r="I135" i="4"/>
  <c r="I133" i="4"/>
  <c r="I131" i="4"/>
  <c r="I129" i="4"/>
  <c r="I127" i="4"/>
  <c r="I124" i="4"/>
  <c r="I121" i="4"/>
  <c r="I120" i="4"/>
  <c r="I118" i="4"/>
  <c r="I112" i="4"/>
  <c r="I111" i="4"/>
  <c r="I107" i="4"/>
  <c r="I106" i="4"/>
  <c r="I41" i="4"/>
  <c r="J20" i="3"/>
  <c r="K20" i="3"/>
  <c r="J21" i="3"/>
  <c r="K21" i="3"/>
  <c r="K22" i="3"/>
  <c r="J23" i="3"/>
  <c r="K23" i="3"/>
  <c r="J24" i="3"/>
  <c r="K24" i="3"/>
  <c r="K25" i="3"/>
  <c r="K26" i="3"/>
  <c r="K27" i="3"/>
  <c r="K28" i="3"/>
  <c r="K29" i="3"/>
  <c r="J30" i="3"/>
  <c r="K30" i="3"/>
  <c r="J31" i="3"/>
  <c r="K31" i="3"/>
  <c r="K32" i="3"/>
  <c r="K33" i="3"/>
  <c r="K34" i="3"/>
  <c r="K35" i="3"/>
  <c r="J36" i="3"/>
  <c r="K36" i="3"/>
  <c r="K37" i="3"/>
  <c r="J38" i="3"/>
  <c r="K38" i="3"/>
  <c r="J39" i="3"/>
  <c r="K39" i="3"/>
  <c r="K40" i="3"/>
  <c r="K41" i="3"/>
  <c r="K42" i="3"/>
  <c r="K43" i="3"/>
  <c r="K44" i="3"/>
  <c r="J45" i="3"/>
  <c r="K45" i="3"/>
  <c r="K46" i="3"/>
  <c r="J47" i="3"/>
  <c r="K47" i="3"/>
  <c r="K48" i="3"/>
  <c r="K49" i="3"/>
  <c r="K50" i="3"/>
  <c r="K51" i="3"/>
  <c r="K52" i="3"/>
  <c r="K53" i="3"/>
  <c r="J54" i="3"/>
  <c r="K54" i="3"/>
  <c r="J55" i="3"/>
  <c r="K55" i="3"/>
  <c r="J56" i="3"/>
  <c r="K56" i="3"/>
  <c r="K57" i="3"/>
  <c r="K58" i="3"/>
  <c r="K59" i="3"/>
  <c r="K60" i="3"/>
  <c r="K61" i="3"/>
  <c r="K62" i="3"/>
  <c r="J63" i="3"/>
  <c r="K63" i="3"/>
  <c r="J64" i="3"/>
  <c r="K64" i="3"/>
  <c r="K65" i="3"/>
  <c r="K66" i="3"/>
  <c r="K67" i="3"/>
  <c r="J68" i="3"/>
  <c r="K68" i="3"/>
  <c r="K69" i="3"/>
  <c r="K70" i="3"/>
  <c r="J71" i="3"/>
  <c r="K71" i="3"/>
  <c r="J72" i="3"/>
  <c r="K72" i="3"/>
  <c r="K73" i="3"/>
  <c r="K74" i="3"/>
  <c r="K75" i="3"/>
  <c r="K76" i="3"/>
  <c r="J77" i="3"/>
  <c r="K77" i="3"/>
  <c r="K78" i="3"/>
  <c r="K19" i="3"/>
  <c r="J19" i="3"/>
  <c r="D11"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D38" i="5" l="1"/>
  <c r="D272" i="44"/>
  <c r="D155" i="44"/>
  <c r="D38" i="44"/>
  <c r="D155" i="42"/>
  <c r="D272" i="42"/>
  <c r="D38" i="42"/>
  <c r="D38" i="40"/>
  <c r="D38" i="38"/>
  <c r="D155" i="40"/>
  <c r="D38" i="36"/>
  <c r="D272" i="38"/>
  <c r="D272" i="40"/>
  <c r="D272" i="36"/>
  <c r="D155" i="38"/>
  <c r="D155" i="36"/>
  <c r="D38" i="34"/>
  <c r="D155" i="34"/>
  <c r="D272" i="34"/>
  <c r="D272" i="32"/>
  <c r="D155" i="32"/>
  <c r="D272" i="28"/>
  <c r="D155" i="28"/>
  <c r="D38" i="26"/>
  <c r="D155" i="26"/>
  <c r="D272" i="30"/>
  <c r="D38" i="32"/>
  <c r="D155" i="30"/>
  <c r="D38" i="28"/>
  <c r="D38" i="30"/>
  <c r="D272" i="26"/>
  <c r="D155" i="24"/>
  <c r="D155" i="22"/>
  <c r="D272" i="20"/>
  <c r="D155" i="20"/>
  <c r="D38" i="24"/>
  <c r="D272" i="24"/>
  <c r="D272" i="22"/>
  <c r="D155" i="18"/>
  <c r="D272" i="18"/>
  <c r="D38" i="22"/>
  <c r="D38" i="16"/>
  <c r="D155" i="14"/>
  <c r="D38" i="14"/>
  <c r="D155" i="16"/>
  <c r="D38" i="18"/>
  <c r="D272" i="16"/>
  <c r="D38" i="20"/>
  <c r="D155" i="10"/>
  <c r="D38" i="10"/>
  <c r="D38" i="8"/>
  <c r="D272" i="14"/>
  <c r="D155" i="12"/>
  <c r="D38" i="12"/>
  <c r="D272" i="12"/>
  <c r="D272" i="5"/>
  <c r="D272" i="10"/>
  <c r="D272" i="8"/>
  <c r="D155" i="5"/>
  <c r="D155" i="8"/>
  <c r="A24" i="6"/>
  <c r="H47" i="5"/>
  <c r="H47" i="44"/>
  <c r="H164" i="44"/>
  <c r="H281" i="44"/>
  <c r="H281" i="42"/>
  <c r="H281" i="40"/>
  <c r="H164" i="40"/>
  <c r="H47" i="40"/>
  <c r="H164" i="42"/>
  <c r="H47" i="42"/>
  <c r="H47" i="38"/>
  <c r="H164" i="36"/>
  <c r="H47" i="36"/>
  <c r="H164" i="38"/>
  <c r="H281" i="34"/>
  <c r="H281" i="36"/>
  <c r="H281" i="32"/>
  <c r="H164" i="34"/>
  <c r="H281" i="38"/>
  <c r="H164" i="32"/>
  <c r="H164" i="28"/>
  <c r="H47" i="34"/>
  <c r="H47" i="32"/>
  <c r="H164" i="30"/>
  <c r="H47" i="28"/>
  <c r="H164" i="26"/>
  <c r="H47" i="26"/>
  <c r="H281" i="28"/>
  <c r="H281" i="30"/>
  <c r="H47" i="30"/>
  <c r="H281" i="26"/>
  <c r="H281" i="24"/>
  <c r="H47" i="24"/>
  <c r="H281" i="22"/>
  <c r="H47" i="18"/>
  <c r="H281" i="18"/>
  <c r="H281" i="16"/>
  <c r="H164" i="24"/>
  <c r="H47" i="20"/>
  <c r="H281" i="20"/>
  <c r="H164" i="16"/>
  <c r="H281" i="12"/>
  <c r="H47" i="22"/>
  <c r="H164" i="14"/>
  <c r="H47" i="14"/>
  <c r="H164" i="22"/>
  <c r="H281" i="10"/>
  <c r="H164" i="20"/>
  <c r="H164" i="18"/>
  <c r="H47" i="16"/>
  <c r="H47" i="12"/>
  <c r="H281" i="14"/>
  <c r="H164" i="12"/>
  <c r="H47" i="8"/>
  <c r="H164" i="8"/>
  <c r="H164" i="5"/>
  <c r="H164" i="10"/>
  <c r="H281" i="8"/>
  <c r="H47" i="10"/>
  <c r="H281" i="5"/>
  <c r="D29" i="5"/>
  <c r="D29" i="44"/>
  <c r="D263" i="44"/>
  <c r="D146" i="44"/>
  <c r="D146" i="42"/>
  <c r="D263" i="42"/>
  <c r="D29" i="42"/>
  <c r="D263" i="40"/>
  <c r="D263" i="38"/>
  <c r="D146" i="40"/>
  <c r="D29" i="40"/>
  <c r="D146" i="38"/>
  <c r="D29" i="38"/>
  <c r="D146" i="36"/>
  <c r="D263" i="32"/>
  <c r="D29" i="36"/>
  <c r="D146" i="34"/>
  <c r="D263" i="36"/>
  <c r="D29" i="34"/>
  <c r="D263" i="34"/>
  <c r="D146" i="32"/>
  <c r="D29" i="32"/>
  <c r="D263" i="28"/>
  <c r="D263" i="30"/>
  <c r="D263" i="26"/>
  <c r="D29" i="30"/>
  <c r="D146" i="30"/>
  <c r="D146" i="28"/>
  <c r="D146" i="26"/>
  <c r="D29" i="28"/>
  <c r="D263" i="22"/>
  <c r="D146" i="22"/>
  <c r="D29" i="26"/>
  <c r="D263" i="18"/>
  <c r="D146" i="20"/>
  <c r="D263" i="24"/>
  <c r="D29" i="20"/>
  <c r="D146" i="18"/>
  <c r="D146" i="24"/>
  <c r="D29" i="22"/>
  <c r="D29" i="24"/>
  <c r="D263" i="16"/>
  <c r="D263" i="14"/>
  <c r="D29" i="18"/>
  <c r="D146" i="16"/>
  <c r="D29" i="16"/>
  <c r="D146" i="14"/>
  <c r="D263" i="12"/>
  <c r="D146" i="12"/>
  <c r="D263" i="20"/>
  <c r="D263" i="10"/>
  <c r="D263" i="8"/>
  <c r="D146" i="8"/>
  <c r="D29" i="14"/>
  <c r="D29" i="10"/>
  <c r="D146" i="10"/>
  <c r="D29" i="12"/>
  <c r="D146" i="5"/>
  <c r="D29" i="8"/>
  <c r="D263" i="5"/>
  <c r="A15" i="6"/>
  <c r="D72" i="5"/>
  <c r="D189" i="44"/>
  <c r="D306" i="44"/>
  <c r="D72" i="44"/>
  <c r="D306" i="42"/>
  <c r="D72" i="42"/>
  <c r="D189" i="42"/>
  <c r="D306" i="40"/>
  <c r="D189" i="38"/>
  <c r="D72" i="36"/>
  <c r="D72" i="40"/>
  <c r="D189" i="40"/>
  <c r="D72" i="38"/>
  <c r="D306" i="38"/>
  <c r="D189" i="36"/>
  <c r="D306" i="34"/>
  <c r="D189" i="34"/>
  <c r="D306" i="32"/>
  <c r="D306" i="36"/>
  <c r="D306" i="28"/>
  <c r="D72" i="28"/>
  <c r="D72" i="34"/>
  <c r="D189" i="30"/>
  <c r="D189" i="32"/>
  <c r="D72" i="32"/>
  <c r="D306" i="30"/>
  <c r="D189" i="28"/>
  <c r="D72" i="26"/>
  <c r="D72" i="30"/>
  <c r="D306" i="26"/>
  <c r="D189" i="26"/>
  <c r="D306" i="24"/>
  <c r="D189" i="18"/>
  <c r="D72" i="22"/>
  <c r="D306" i="20"/>
  <c r="D72" i="20"/>
  <c r="D306" i="22"/>
  <c r="D189" i="24"/>
  <c r="D72" i="24"/>
  <c r="D306" i="18"/>
  <c r="D189" i="22"/>
  <c r="D306" i="16"/>
  <c r="D189" i="20"/>
  <c r="D72" i="18"/>
  <c r="D72" i="16"/>
  <c r="D72" i="14"/>
  <c r="D189" i="14"/>
  <c r="D189" i="12"/>
  <c r="D189" i="10"/>
  <c r="D189" i="16"/>
  <c r="D72" i="12"/>
  <c r="D306" i="8"/>
  <c r="D72" i="8"/>
  <c r="D306" i="10"/>
  <c r="D72" i="10"/>
  <c r="D189" i="8"/>
  <c r="D306" i="12"/>
  <c r="D306" i="5"/>
  <c r="D189" i="5"/>
  <c r="D306" i="14"/>
  <c r="A58" i="6"/>
  <c r="D64" i="5"/>
  <c r="D181" i="44"/>
  <c r="R181" i="44" s="1"/>
  <c r="D298" i="44"/>
  <c r="R298" i="44" s="1"/>
  <c r="D64" i="44"/>
  <c r="D298" i="42"/>
  <c r="R298" i="42" s="1"/>
  <c r="D181" i="42"/>
  <c r="R181" i="42" s="1"/>
  <c r="D64" i="42"/>
  <c r="D298" i="40"/>
  <c r="R298" i="40" s="1"/>
  <c r="D181" i="38"/>
  <c r="R181" i="38" s="1"/>
  <c r="D64" i="40"/>
  <c r="D64" i="38"/>
  <c r="D181" i="36"/>
  <c r="R181" i="36" s="1"/>
  <c r="D64" i="36"/>
  <c r="D298" i="34"/>
  <c r="R298" i="34" s="1"/>
  <c r="D181" i="40"/>
  <c r="R181" i="40" s="1"/>
  <c r="D181" i="34"/>
  <c r="R181" i="34" s="1"/>
  <c r="D298" i="38"/>
  <c r="R298" i="38" s="1"/>
  <c r="D181" i="32"/>
  <c r="R181" i="32" s="1"/>
  <c r="D298" i="36"/>
  <c r="R298" i="36" s="1"/>
  <c r="D298" i="32"/>
  <c r="R298" i="32" s="1"/>
  <c r="D64" i="32"/>
  <c r="D298" i="28"/>
  <c r="R298" i="28" s="1"/>
  <c r="D181" i="28"/>
  <c r="R181" i="28" s="1"/>
  <c r="D298" i="30"/>
  <c r="R298" i="30" s="1"/>
  <c r="D64" i="34"/>
  <c r="D64" i="30"/>
  <c r="D181" i="26"/>
  <c r="R181" i="26" s="1"/>
  <c r="D181" i="30"/>
  <c r="R181" i="30" s="1"/>
  <c r="D64" i="28"/>
  <c r="D298" i="26"/>
  <c r="R298" i="26" s="1"/>
  <c r="D181" i="24"/>
  <c r="R181" i="24" s="1"/>
  <c r="D64" i="26"/>
  <c r="D181" i="22"/>
  <c r="R181" i="22" s="1"/>
  <c r="D298" i="24"/>
  <c r="R298" i="24" s="1"/>
  <c r="D64" i="24"/>
  <c r="D298" i="20"/>
  <c r="R298" i="20" s="1"/>
  <c r="D64" i="20"/>
  <c r="D298" i="18"/>
  <c r="R298" i="18" s="1"/>
  <c r="D64" i="16"/>
  <c r="D181" i="14"/>
  <c r="R181" i="14" s="1"/>
  <c r="D298" i="22"/>
  <c r="R298" i="22" s="1"/>
  <c r="D64" i="22"/>
  <c r="D181" i="18"/>
  <c r="R181" i="18" s="1"/>
  <c r="D64" i="18"/>
  <c r="D181" i="16"/>
  <c r="R181" i="16" s="1"/>
  <c r="D298" i="14"/>
  <c r="R298" i="14" s="1"/>
  <c r="D298" i="12"/>
  <c r="R298" i="12" s="1"/>
  <c r="D64" i="12"/>
  <c r="D181" i="12"/>
  <c r="R181" i="12" s="1"/>
  <c r="D181" i="20"/>
  <c r="R181" i="20" s="1"/>
  <c r="D298" i="10"/>
  <c r="R298" i="10" s="1"/>
  <c r="D298" i="16"/>
  <c r="R298" i="16" s="1"/>
  <c r="D64" i="10"/>
  <c r="D181" i="5"/>
  <c r="D298" i="5"/>
  <c r="D181" i="10"/>
  <c r="R181" i="10" s="1"/>
  <c r="D64" i="14"/>
  <c r="A50" i="6"/>
  <c r="D181" i="8"/>
  <c r="R181" i="8" s="1"/>
  <c r="D64" i="8"/>
  <c r="D298" i="8"/>
  <c r="R298" i="8" s="1"/>
  <c r="D56" i="5"/>
  <c r="D290" i="44"/>
  <c r="D173" i="44"/>
  <c r="D56" i="44"/>
  <c r="D290" i="42"/>
  <c r="D56" i="42"/>
  <c r="D173" i="42"/>
  <c r="D56" i="40"/>
  <c r="D290" i="40"/>
  <c r="D173" i="40"/>
  <c r="D290" i="36"/>
  <c r="D173" i="36"/>
  <c r="D173" i="38"/>
  <c r="D56" i="38"/>
  <c r="D56" i="36"/>
  <c r="D290" i="38"/>
  <c r="D290" i="34"/>
  <c r="D56" i="34"/>
  <c r="D290" i="32"/>
  <c r="D173" i="34"/>
  <c r="D173" i="30"/>
  <c r="D173" i="32"/>
  <c r="D290" i="30"/>
  <c r="D56" i="30"/>
  <c r="D173" i="28"/>
  <c r="D56" i="28"/>
  <c r="D290" i="26"/>
  <c r="D173" i="26"/>
  <c r="D290" i="24"/>
  <c r="D173" i="24"/>
  <c r="D56" i="32"/>
  <c r="D56" i="26"/>
  <c r="D56" i="24"/>
  <c r="D290" i="22"/>
  <c r="D173" i="22"/>
  <c r="D290" i="20"/>
  <c r="D290" i="28"/>
  <c r="D290" i="18"/>
  <c r="D56" i="22"/>
  <c r="D56" i="20"/>
  <c r="D290" i="16"/>
  <c r="D173" i="16"/>
  <c r="D173" i="18"/>
  <c r="D290" i="14"/>
  <c r="D56" i="14"/>
  <c r="D173" i="14"/>
  <c r="D56" i="18"/>
  <c r="D173" i="20"/>
  <c r="D173" i="10"/>
  <c r="D56" i="10"/>
  <c r="D290" i="10"/>
  <c r="D290" i="12"/>
  <c r="D290" i="8"/>
  <c r="D173" i="12"/>
  <c r="D56" i="12"/>
  <c r="D56" i="8"/>
  <c r="D290" i="5"/>
  <c r="D173" i="5"/>
  <c r="D56" i="16"/>
  <c r="D173" i="8"/>
  <c r="A42" i="6"/>
  <c r="D48" i="5"/>
  <c r="D48" i="44"/>
  <c r="D165" i="44"/>
  <c r="D282" i="44"/>
  <c r="D282" i="42"/>
  <c r="D165" i="42"/>
  <c r="D48" i="42"/>
  <c r="D165" i="40"/>
  <c r="D282" i="40"/>
  <c r="D48" i="40"/>
  <c r="D165" i="38"/>
  <c r="D48" i="38"/>
  <c r="D282" i="36"/>
  <c r="D165" i="36"/>
  <c r="D48" i="36"/>
  <c r="D282" i="34"/>
  <c r="D282" i="38"/>
  <c r="D48" i="34"/>
  <c r="D165" i="32"/>
  <c r="D165" i="34"/>
  <c r="D282" i="32"/>
  <c r="D282" i="30"/>
  <c r="D48" i="32"/>
  <c r="D48" i="28"/>
  <c r="D165" i="26"/>
  <c r="D48" i="26"/>
  <c r="D165" i="30"/>
  <c r="D48" i="30"/>
  <c r="D282" i="28"/>
  <c r="D282" i="26"/>
  <c r="D165" i="28"/>
  <c r="D165" i="24"/>
  <c r="D282" i="24"/>
  <c r="D165" i="22"/>
  <c r="D282" i="20"/>
  <c r="D165" i="18"/>
  <c r="D282" i="18"/>
  <c r="D165" i="20"/>
  <c r="D48" i="16"/>
  <c r="D48" i="24"/>
  <c r="D282" i="22"/>
  <c r="D48" i="18"/>
  <c r="D282" i="14"/>
  <c r="D48" i="22"/>
  <c r="D48" i="20"/>
  <c r="D282" i="16"/>
  <c r="D165" i="14"/>
  <c r="D165" i="12"/>
  <c r="D282" i="10"/>
  <c r="D165" i="8"/>
  <c r="D282" i="12"/>
  <c r="D48" i="10"/>
  <c r="A34" i="6"/>
  <c r="D165" i="5"/>
  <c r="D48" i="12"/>
  <c r="D165" i="10"/>
  <c r="D48" i="14"/>
  <c r="D282" i="5"/>
  <c r="D165" i="16"/>
  <c r="D282" i="8"/>
  <c r="D48" i="8"/>
  <c r="D40" i="5"/>
  <c r="D40" i="44"/>
  <c r="D274" i="44"/>
  <c r="D157" i="44"/>
  <c r="D274" i="42"/>
  <c r="D157" i="42"/>
  <c r="D40" i="42"/>
  <c r="D274" i="40"/>
  <c r="D157" i="40"/>
  <c r="D274" i="36"/>
  <c r="D157" i="38"/>
  <c r="D274" i="38"/>
  <c r="D274" i="34"/>
  <c r="D40" i="38"/>
  <c r="D157" i="36"/>
  <c r="D274" i="32"/>
  <c r="D40" i="36"/>
  <c r="D40" i="40"/>
  <c r="D274" i="30"/>
  <c r="D40" i="32"/>
  <c r="D157" i="28"/>
  <c r="D157" i="30"/>
  <c r="D40" i="34"/>
  <c r="D40" i="30"/>
  <c r="D157" i="26"/>
  <c r="D274" i="26"/>
  <c r="D274" i="24"/>
  <c r="D40" i="28"/>
  <c r="D157" i="34"/>
  <c r="D157" i="32"/>
  <c r="D157" i="24"/>
  <c r="D40" i="24"/>
  <c r="D274" i="28"/>
  <c r="D40" i="26"/>
  <c r="D157" i="22"/>
  <c r="D157" i="20"/>
  <c r="D274" i="22"/>
  <c r="D274" i="20"/>
  <c r="D40" i="22"/>
  <c r="D274" i="18"/>
  <c r="D157" i="18"/>
  <c r="D274" i="16"/>
  <c r="D274" i="14"/>
  <c r="D40" i="20"/>
  <c r="D40" i="14"/>
  <c r="D40" i="12"/>
  <c r="D157" i="16"/>
  <c r="D40" i="16"/>
  <c r="D157" i="10"/>
  <c r="D40" i="18"/>
  <c r="D157" i="12"/>
  <c r="D157" i="8"/>
  <c r="D157" i="14"/>
  <c r="D40" i="10"/>
  <c r="D274" i="8"/>
  <c r="D274" i="5"/>
  <c r="D40" i="8"/>
  <c r="D157" i="5"/>
  <c r="D274" i="12"/>
  <c r="D274" i="10"/>
  <c r="A26" i="6"/>
  <c r="D32" i="5"/>
  <c r="D32" i="44"/>
  <c r="D149" i="44"/>
  <c r="D266" i="44"/>
  <c r="D266" i="42"/>
  <c r="D149" i="42"/>
  <c r="D32" i="42"/>
  <c r="D266" i="40"/>
  <c r="D149" i="40"/>
  <c r="D32" i="40"/>
  <c r="D266" i="38"/>
  <c r="D266" i="36"/>
  <c r="D149" i="38"/>
  <c r="D32" i="38"/>
  <c r="D266" i="34"/>
  <c r="D32" i="34"/>
  <c r="D32" i="36"/>
  <c r="D149" i="34"/>
  <c r="D149" i="36"/>
  <c r="D149" i="32"/>
  <c r="D32" i="32"/>
  <c r="D266" i="30"/>
  <c r="D149" i="30"/>
  <c r="D32" i="28"/>
  <c r="D266" i="32"/>
  <c r="D32" i="30"/>
  <c r="D266" i="28"/>
  <c r="D149" i="28"/>
  <c r="D266" i="26"/>
  <c r="D266" i="24"/>
  <c r="D32" i="24"/>
  <c r="D32" i="22"/>
  <c r="D32" i="26"/>
  <c r="D149" i="24"/>
  <c r="D32" i="20"/>
  <c r="D149" i="18"/>
  <c r="D266" i="20"/>
  <c r="D149" i="22"/>
  <c r="D266" i="18"/>
  <c r="D266" i="22"/>
  <c r="D32" i="18"/>
  <c r="D149" i="26"/>
  <c r="D266" i="16"/>
  <c r="D266" i="14"/>
  <c r="D149" i="14"/>
  <c r="D32" i="14"/>
  <c r="D266" i="12"/>
  <c r="D149" i="20"/>
  <c r="D32" i="16"/>
  <c r="A18" i="6"/>
  <c r="D266" i="10"/>
  <c r="D266" i="5"/>
  <c r="D149" i="5"/>
  <c r="D149" i="10"/>
  <c r="D149" i="16"/>
  <c r="D149" i="12"/>
  <c r="D32" i="12"/>
  <c r="D32" i="10"/>
  <c r="D149" i="8"/>
  <c r="D266" i="8"/>
  <c r="D32" i="8"/>
  <c r="D24" i="5"/>
  <c r="D141" i="44"/>
  <c r="D24" i="44"/>
  <c r="D258" i="44"/>
  <c r="D258" i="42"/>
  <c r="D24" i="42"/>
  <c r="D141" i="42"/>
  <c r="D258" i="40"/>
  <c r="D141" i="40"/>
  <c r="D141" i="38"/>
  <c r="D24" i="36"/>
  <c r="D141" i="36"/>
  <c r="D24" i="40"/>
  <c r="D258" i="38"/>
  <c r="D258" i="34"/>
  <c r="D24" i="38"/>
  <c r="D258" i="36"/>
  <c r="D141" i="34"/>
  <c r="D24" i="32"/>
  <c r="D258" i="30"/>
  <c r="D24" i="34"/>
  <c r="D141" i="32"/>
  <c r="D258" i="32"/>
  <c r="D141" i="28"/>
  <c r="D24" i="28"/>
  <c r="D141" i="30"/>
  <c r="D258" i="26"/>
  <c r="D141" i="26"/>
  <c r="D258" i="24"/>
  <c r="D24" i="26"/>
  <c r="D24" i="30"/>
  <c r="D258" i="28"/>
  <c r="D141" i="24"/>
  <c r="D141" i="22"/>
  <c r="D24" i="24"/>
  <c r="D24" i="18"/>
  <c r="D258" i="22"/>
  <c r="D258" i="20"/>
  <c r="D141" i="20"/>
  <c r="D258" i="18"/>
  <c r="D141" i="16"/>
  <c r="D141" i="14"/>
  <c r="D24" i="22"/>
  <c r="D24" i="20"/>
  <c r="D258" i="16"/>
  <c r="D258" i="14"/>
  <c r="D141" i="18"/>
  <c r="D24" i="16"/>
  <c r="D24" i="14"/>
  <c r="D24" i="10"/>
  <c r="D141" i="12"/>
  <c r="D141" i="8"/>
  <c r="D258" i="8"/>
  <c r="D258" i="12"/>
  <c r="D24" i="8"/>
  <c r="D258" i="10"/>
  <c r="D258" i="5"/>
  <c r="D141" i="5"/>
  <c r="D141" i="10"/>
  <c r="D24" i="12"/>
  <c r="A10" i="6"/>
  <c r="J135" i="43"/>
  <c r="J141" i="43"/>
  <c r="J129" i="43"/>
  <c r="J120" i="43"/>
  <c r="J119" i="43"/>
  <c r="J112" i="43"/>
  <c r="J106" i="43"/>
  <c r="I103" i="43"/>
  <c r="J98" i="43"/>
  <c r="I93" i="43"/>
  <c r="J92" i="43"/>
  <c r="I85" i="43"/>
  <c r="J84" i="43"/>
  <c r="J83" i="43"/>
  <c r="J81" i="43"/>
  <c r="J80" i="43"/>
  <c r="I79" i="43"/>
  <c r="J76" i="43"/>
  <c r="I75" i="43"/>
  <c r="J69" i="43"/>
  <c r="J137" i="43"/>
  <c r="J136" i="43"/>
  <c r="J126" i="43"/>
  <c r="J121" i="43"/>
  <c r="J111" i="43"/>
  <c r="I98" i="43"/>
  <c r="I92" i="43"/>
  <c r="J88" i="43"/>
  <c r="I84" i="43"/>
  <c r="I83" i="43"/>
  <c r="I81" i="43"/>
  <c r="I80" i="43"/>
  <c r="I76" i="43"/>
  <c r="I69" i="43"/>
  <c r="J68" i="43"/>
  <c r="J138" i="43"/>
  <c r="D250" i="44"/>
  <c r="D16" i="44"/>
  <c r="J139" i="43"/>
  <c r="J127" i="43"/>
  <c r="J114" i="43"/>
  <c r="J95" i="43"/>
  <c r="I94" i="43"/>
  <c r="J73" i="43"/>
  <c r="I72" i="43"/>
  <c r="J70" i="43"/>
  <c r="J59" i="43"/>
  <c r="D133" i="44"/>
  <c r="J140" i="43"/>
  <c r="J118" i="43"/>
  <c r="J115" i="43"/>
  <c r="I95" i="43"/>
  <c r="J89" i="43"/>
  <c r="I73" i="43"/>
  <c r="I70" i="43"/>
  <c r="J123" i="43"/>
  <c r="J108" i="43"/>
  <c r="J86" i="43"/>
  <c r="J60" i="43"/>
  <c r="I48" i="43"/>
  <c r="I33" i="43"/>
  <c r="I32" i="43"/>
  <c r="D250" i="42"/>
  <c r="D133" i="42"/>
  <c r="D16" i="42"/>
  <c r="J103" i="43"/>
  <c r="J96" i="43"/>
  <c r="I88" i="43"/>
  <c r="I86" i="43"/>
  <c r="J66" i="43"/>
  <c r="I60" i="43"/>
  <c r="J53" i="43"/>
  <c r="J50" i="43"/>
  <c r="J49" i="43"/>
  <c r="J43" i="43"/>
  <c r="J42" i="43"/>
  <c r="J35" i="43"/>
  <c r="J34" i="43"/>
  <c r="J29" i="43"/>
  <c r="J28" i="43"/>
  <c r="J23" i="43"/>
  <c r="J140" i="41"/>
  <c r="J132" i="41"/>
  <c r="J129" i="41"/>
  <c r="J123" i="41"/>
  <c r="J132" i="43"/>
  <c r="J124" i="43"/>
  <c r="I96" i="43"/>
  <c r="J94" i="43"/>
  <c r="J79" i="43"/>
  <c r="I66" i="43"/>
  <c r="J62" i="43"/>
  <c r="J58" i="43"/>
  <c r="J55" i="43"/>
  <c r="I53" i="43"/>
  <c r="I50" i="43"/>
  <c r="I49" i="43"/>
  <c r="I35" i="43"/>
  <c r="I34" i="43"/>
  <c r="I29" i="43"/>
  <c r="I28" i="43"/>
  <c r="I23" i="43"/>
  <c r="J133" i="41"/>
  <c r="J131" i="43"/>
  <c r="I101" i="43"/>
  <c r="I89" i="43"/>
  <c r="J64" i="43"/>
  <c r="I59" i="43"/>
  <c r="J52" i="43"/>
  <c r="I51" i="43"/>
  <c r="J41" i="43"/>
  <c r="I27" i="43"/>
  <c r="J26" i="43"/>
  <c r="J22" i="43"/>
  <c r="J138" i="41"/>
  <c r="J137" i="41"/>
  <c r="J136" i="41"/>
  <c r="J135" i="41"/>
  <c r="J131" i="41"/>
  <c r="I87" i="43"/>
  <c r="I67" i="43"/>
  <c r="J38" i="43"/>
  <c r="J130" i="41"/>
  <c r="J128" i="41"/>
  <c r="J121" i="41"/>
  <c r="I69" i="41"/>
  <c r="I66" i="41"/>
  <c r="I62" i="41"/>
  <c r="I60" i="41"/>
  <c r="J59" i="41"/>
  <c r="J58" i="41"/>
  <c r="J53" i="41"/>
  <c r="J52" i="41"/>
  <c r="J51" i="41"/>
  <c r="J72" i="43"/>
  <c r="I58" i="43"/>
  <c r="J45" i="43"/>
  <c r="J24" i="43"/>
  <c r="I22" i="43"/>
  <c r="J127" i="41"/>
  <c r="J133" i="43"/>
  <c r="J63" i="43"/>
  <c r="I45" i="43"/>
  <c r="J32" i="43"/>
  <c r="I24" i="43"/>
  <c r="J106" i="41"/>
  <c r="I103" i="41"/>
  <c r="J101" i="41"/>
  <c r="J101" i="43"/>
  <c r="J75" i="43"/>
  <c r="I68" i="43"/>
  <c r="I63" i="43"/>
  <c r="J51" i="43"/>
  <c r="I30" i="43"/>
  <c r="J27" i="43"/>
  <c r="J124" i="41"/>
  <c r="J112" i="41"/>
  <c r="J98" i="41"/>
  <c r="J95" i="41"/>
  <c r="I94" i="41"/>
  <c r="J80" i="41"/>
  <c r="J79" i="41"/>
  <c r="J63" i="41"/>
  <c r="I53" i="41"/>
  <c r="I49" i="41"/>
  <c r="I35" i="41"/>
  <c r="J33" i="41"/>
  <c r="J128" i="43"/>
  <c r="J109" i="43"/>
  <c r="J107" i="43"/>
  <c r="J93" i="43"/>
  <c r="J85" i="43"/>
  <c r="I64" i="43"/>
  <c r="J40" i="43"/>
  <c r="J107" i="41"/>
  <c r="I98" i="41"/>
  <c r="J96" i="41"/>
  <c r="I95" i="41"/>
  <c r="J85" i="41"/>
  <c r="J81" i="41"/>
  <c r="I80" i="41"/>
  <c r="I79" i="41"/>
  <c r="J76" i="41"/>
  <c r="J70" i="41"/>
  <c r="J67" i="41"/>
  <c r="I63" i="41"/>
  <c r="J55" i="41"/>
  <c r="J40" i="41"/>
  <c r="J38" i="41"/>
  <c r="I33" i="41"/>
  <c r="J28" i="41"/>
  <c r="J22" i="41"/>
  <c r="D250" i="40"/>
  <c r="J130" i="43"/>
  <c r="I62" i="43"/>
  <c r="J120" i="41"/>
  <c r="J119" i="41"/>
  <c r="J111" i="41"/>
  <c r="J93" i="41"/>
  <c r="J88" i="41"/>
  <c r="J84" i="41"/>
  <c r="J75" i="41"/>
  <c r="I73" i="41"/>
  <c r="I68" i="41"/>
  <c r="J66" i="41"/>
  <c r="I51" i="41"/>
  <c r="I48" i="41"/>
  <c r="J45" i="41"/>
  <c r="J43" i="41"/>
  <c r="I32" i="41"/>
  <c r="I30" i="41"/>
  <c r="I27" i="41"/>
  <c r="I24" i="41"/>
  <c r="I23" i="41"/>
  <c r="J48" i="43"/>
  <c r="J30" i="43"/>
  <c r="J94" i="41"/>
  <c r="I93" i="41"/>
  <c r="I88" i="41"/>
  <c r="I84" i="41"/>
  <c r="I75" i="41"/>
  <c r="J69" i="41"/>
  <c r="I52" i="41"/>
  <c r="J49" i="41"/>
  <c r="I45" i="41"/>
  <c r="J35" i="41"/>
  <c r="J87" i="41"/>
  <c r="I85" i="41"/>
  <c r="J39" i="41"/>
  <c r="I28" i="41"/>
  <c r="J26" i="41"/>
  <c r="I22" i="41"/>
  <c r="J137" i="39"/>
  <c r="J109" i="39"/>
  <c r="J108" i="39"/>
  <c r="J101" i="39"/>
  <c r="J98" i="39"/>
  <c r="J96" i="39"/>
  <c r="J95" i="39"/>
  <c r="J92" i="39"/>
  <c r="J89" i="39"/>
  <c r="I88" i="39"/>
  <c r="I87" i="39"/>
  <c r="J85" i="39"/>
  <c r="J70" i="39"/>
  <c r="J69" i="39"/>
  <c r="I68" i="39"/>
  <c r="I55" i="39"/>
  <c r="I53" i="39"/>
  <c r="I24" i="39"/>
  <c r="J39" i="43"/>
  <c r="J109" i="41"/>
  <c r="J103" i="41"/>
  <c r="I87" i="41"/>
  <c r="I70" i="41"/>
  <c r="J62" i="41"/>
  <c r="I59" i="41"/>
  <c r="I55" i="41"/>
  <c r="J41" i="41"/>
  <c r="J30" i="41"/>
  <c r="I26" i="41"/>
  <c r="D133" i="40"/>
  <c r="J139" i="39"/>
  <c r="I101" i="39"/>
  <c r="I98" i="39"/>
  <c r="I96" i="39"/>
  <c r="I95" i="39"/>
  <c r="I92" i="39"/>
  <c r="I89" i="39"/>
  <c r="I85" i="39"/>
  <c r="J81" i="39"/>
  <c r="J80" i="39"/>
  <c r="I70" i="39"/>
  <c r="I69" i="39"/>
  <c r="J59" i="39"/>
  <c r="J51" i="39"/>
  <c r="J35" i="39"/>
  <c r="J26" i="39"/>
  <c r="J22" i="39"/>
  <c r="J127" i="37"/>
  <c r="J87" i="43"/>
  <c r="J126" i="41"/>
  <c r="J89" i="41"/>
  <c r="I81" i="41"/>
  <c r="J68" i="41"/>
  <c r="J135" i="39"/>
  <c r="J127" i="39"/>
  <c r="J123" i="39"/>
  <c r="J121" i="39"/>
  <c r="J120" i="39"/>
  <c r="J118" i="39"/>
  <c r="J114" i="39"/>
  <c r="J111" i="39"/>
  <c r="J103" i="39"/>
  <c r="J93" i="39"/>
  <c r="J83" i="39"/>
  <c r="I81" i="39"/>
  <c r="I80" i="39"/>
  <c r="J72" i="39"/>
  <c r="J63" i="39"/>
  <c r="J62" i="39"/>
  <c r="I59" i="39"/>
  <c r="I51" i="39"/>
  <c r="J49" i="39"/>
  <c r="J48" i="39"/>
  <c r="I35" i="39"/>
  <c r="J30" i="39"/>
  <c r="I26" i="39"/>
  <c r="I22" i="39"/>
  <c r="J133" i="37"/>
  <c r="J114" i="41"/>
  <c r="I89" i="41"/>
  <c r="I26" i="43"/>
  <c r="I55" i="43"/>
  <c r="I52" i="43"/>
  <c r="J141" i="41"/>
  <c r="J139" i="41"/>
  <c r="J108" i="41"/>
  <c r="J67" i="43"/>
  <c r="J33" i="43"/>
  <c r="J115" i="41"/>
  <c r="I92" i="41"/>
  <c r="J83" i="41"/>
  <c r="I76" i="41"/>
  <c r="D16" i="40"/>
  <c r="J133" i="39"/>
  <c r="J129" i="39"/>
  <c r="J128" i="39"/>
  <c r="J124" i="39"/>
  <c r="J119" i="39"/>
  <c r="J112" i="39"/>
  <c r="J84" i="39"/>
  <c r="J79" i="39"/>
  <c r="I73" i="39"/>
  <c r="J67" i="39"/>
  <c r="J66" i="39"/>
  <c r="J58" i="39"/>
  <c r="I50" i="39"/>
  <c r="J34" i="39"/>
  <c r="J33" i="39"/>
  <c r="I32" i="39"/>
  <c r="J29" i="39"/>
  <c r="I23" i="39"/>
  <c r="J136" i="37"/>
  <c r="J135" i="37"/>
  <c r="J86" i="41"/>
  <c r="I72" i="41"/>
  <c r="J23" i="41"/>
  <c r="I93" i="39"/>
  <c r="I75" i="39"/>
  <c r="I64" i="39"/>
  <c r="I45" i="39"/>
  <c r="J41" i="39"/>
  <c r="I27" i="39"/>
  <c r="J24" i="39"/>
  <c r="J139" i="37"/>
  <c r="J137" i="37"/>
  <c r="J124" i="37"/>
  <c r="J114" i="37"/>
  <c r="I94" i="37"/>
  <c r="J86" i="37"/>
  <c r="J85" i="37"/>
  <c r="I84" i="37"/>
  <c r="I83" i="37"/>
  <c r="J79" i="37"/>
  <c r="I64" i="37"/>
  <c r="I63" i="37"/>
  <c r="I62" i="37"/>
  <c r="J29" i="37"/>
  <c r="I26" i="37"/>
  <c r="I24" i="37"/>
  <c r="I23" i="37"/>
  <c r="D133" i="36"/>
  <c r="J137" i="35"/>
  <c r="I101" i="41"/>
  <c r="I86" i="41"/>
  <c r="I83" i="41"/>
  <c r="J64" i="41"/>
  <c r="J50" i="41"/>
  <c r="J132" i="39"/>
  <c r="J106" i="39"/>
  <c r="I72" i="39"/>
  <c r="J53" i="39"/>
  <c r="J42" i="39"/>
  <c r="J32" i="39"/>
  <c r="D16" i="38"/>
  <c r="J128" i="37"/>
  <c r="J126" i="37"/>
  <c r="J119" i="37"/>
  <c r="J118" i="37"/>
  <c r="J108" i="37"/>
  <c r="J103" i="37"/>
  <c r="J87" i="37"/>
  <c r="I86" i="37"/>
  <c r="I85" i="37"/>
  <c r="I79" i="37"/>
  <c r="J76" i="37"/>
  <c r="J75" i="37"/>
  <c r="J67" i="37"/>
  <c r="J59" i="37"/>
  <c r="J52" i="37"/>
  <c r="J38" i="37"/>
  <c r="I29" i="37"/>
  <c r="J28" i="37"/>
  <c r="J27" i="37"/>
  <c r="J136" i="35"/>
  <c r="I96" i="41"/>
  <c r="I64" i="41"/>
  <c r="J60" i="41"/>
  <c r="I50" i="41"/>
  <c r="J34" i="41"/>
  <c r="J140" i="39"/>
  <c r="J73" i="41"/>
  <c r="I34" i="41"/>
  <c r="J27" i="41"/>
  <c r="J24" i="41"/>
  <c r="I67" i="41"/>
  <c r="J94" i="39"/>
  <c r="I67" i="39"/>
  <c r="J60" i="39"/>
  <c r="I58" i="39"/>
  <c r="J40" i="39"/>
  <c r="I30" i="39"/>
  <c r="J118" i="41"/>
  <c r="J42" i="41"/>
  <c r="J29" i="41"/>
  <c r="J92" i="41"/>
  <c r="I29" i="41"/>
  <c r="J141" i="39"/>
  <c r="J131" i="39"/>
  <c r="I103" i="39"/>
  <c r="J86" i="39"/>
  <c r="J73" i="39"/>
  <c r="J68" i="39"/>
  <c r="I52" i="39"/>
  <c r="I49" i="39"/>
  <c r="D250" i="38"/>
  <c r="J130" i="37"/>
  <c r="J111" i="37"/>
  <c r="J107" i="37"/>
  <c r="I89" i="37"/>
  <c r="J81" i="37"/>
  <c r="J73" i="37"/>
  <c r="J66" i="37"/>
  <c r="I58" i="37"/>
  <c r="J55" i="37"/>
  <c r="I53" i="37"/>
  <c r="I51" i="37"/>
  <c r="I49" i="37"/>
  <c r="I48" i="37"/>
  <c r="I45" i="37"/>
  <c r="J43" i="37"/>
  <c r="J42" i="37"/>
  <c r="J41" i="37"/>
  <c r="J32" i="37"/>
  <c r="J22" i="37"/>
  <c r="J72" i="41"/>
  <c r="I58" i="41"/>
  <c r="J48" i="41"/>
  <c r="J32" i="41"/>
  <c r="J136" i="39"/>
  <c r="J126" i="39"/>
  <c r="J28" i="39"/>
  <c r="J96" i="37"/>
  <c r="I69" i="37"/>
  <c r="J62" i="37"/>
  <c r="I59" i="37"/>
  <c r="J45" i="37"/>
  <c r="J34" i="37"/>
  <c r="I22" i="37"/>
  <c r="I103" i="35"/>
  <c r="I101" i="35"/>
  <c r="J92" i="35"/>
  <c r="J84" i="35"/>
  <c r="J130" i="39"/>
  <c r="I94" i="39"/>
  <c r="J64" i="39"/>
  <c r="J50" i="39"/>
  <c r="I34" i="39"/>
  <c r="J115" i="39"/>
  <c r="J87" i="39"/>
  <c r="J45" i="39"/>
  <c r="J38" i="39"/>
  <c r="J132" i="37"/>
  <c r="J101" i="37"/>
  <c r="J98" i="37"/>
  <c r="I88" i="37"/>
  <c r="I75" i="37"/>
  <c r="I70" i="37"/>
  <c r="J63" i="37"/>
  <c r="J35" i="37"/>
  <c r="I27" i="37"/>
  <c r="J23" i="37"/>
  <c r="J140" i="35"/>
  <c r="J124" i="35"/>
  <c r="J111" i="35"/>
  <c r="J138" i="39"/>
  <c r="I83" i="39"/>
  <c r="I79" i="39"/>
  <c r="J75" i="39"/>
  <c r="I62" i="39"/>
  <c r="J43" i="39"/>
  <c r="J23" i="39"/>
  <c r="J141" i="37"/>
  <c r="J129" i="37"/>
  <c r="I81" i="37"/>
  <c r="J69" i="37"/>
  <c r="J51" i="37"/>
  <c r="J39" i="37"/>
  <c r="I33" i="37"/>
  <c r="D16" i="36"/>
  <c r="I84" i="39"/>
  <c r="I63" i="39"/>
  <c r="J55" i="39"/>
  <c r="J120" i="37"/>
  <c r="I87" i="37"/>
  <c r="J83" i="37"/>
  <c r="I34" i="37"/>
  <c r="J26" i="37"/>
  <c r="J130" i="35"/>
  <c r="J126" i="35"/>
  <c r="J123" i="35"/>
  <c r="J115" i="35"/>
  <c r="J108" i="35"/>
  <c r="I98" i="35"/>
  <c r="J96" i="35"/>
  <c r="I92" i="35"/>
  <c r="J85" i="35"/>
  <c r="I76" i="35"/>
  <c r="J69" i="35"/>
  <c r="I49" i="35"/>
  <c r="J42" i="35"/>
  <c r="J34" i="35"/>
  <c r="I24" i="35"/>
  <c r="I23" i="35"/>
  <c r="D250" i="34"/>
  <c r="J107" i="39"/>
  <c r="I33" i="39"/>
  <c r="I28" i="39"/>
  <c r="D133" i="38"/>
  <c r="I86" i="39"/>
  <c r="I66" i="39"/>
  <c r="I96" i="37"/>
  <c r="J94" i="37"/>
  <c r="J92" i="37"/>
  <c r="J89" i="37"/>
  <c r="I80" i="37"/>
  <c r="I76" i="37"/>
  <c r="I68" i="37"/>
  <c r="I60" i="37"/>
  <c r="J50" i="37"/>
  <c r="I30" i="37"/>
  <c r="J135" i="35"/>
  <c r="J127" i="35"/>
  <c r="J118" i="35"/>
  <c r="J101" i="35"/>
  <c r="I87" i="35"/>
  <c r="I86" i="35"/>
  <c r="J83" i="35"/>
  <c r="J81" i="35"/>
  <c r="I80" i="35"/>
  <c r="I79" i="35"/>
  <c r="J70" i="35"/>
  <c r="J64" i="35"/>
  <c r="I50" i="35"/>
  <c r="J40" i="35"/>
  <c r="J39" i="35"/>
  <c r="I29" i="35"/>
  <c r="J27" i="35"/>
  <c r="J39" i="39"/>
  <c r="J131" i="37"/>
  <c r="J109" i="37"/>
  <c r="I103" i="37"/>
  <c r="I92" i="37"/>
  <c r="I50" i="37"/>
  <c r="J48" i="37"/>
  <c r="J132" i="35"/>
  <c r="J128" i="35"/>
  <c r="J103" i="35"/>
  <c r="J93" i="35"/>
  <c r="I83" i="35"/>
  <c r="I81" i="35"/>
  <c r="I70" i="35"/>
  <c r="I64" i="35"/>
  <c r="J60" i="35"/>
  <c r="J48" i="35"/>
  <c r="J76" i="39"/>
  <c r="J27" i="39"/>
  <c r="J138" i="37"/>
  <c r="J121" i="37"/>
  <c r="J84" i="37"/>
  <c r="I55" i="37"/>
  <c r="I52" i="37"/>
  <c r="I35" i="37"/>
  <c r="J141" i="35"/>
  <c r="J139" i="35"/>
  <c r="J119" i="35"/>
  <c r="J95" i="35"/>
  <c r="J94" i="35"/>
  <c r="I93" i="35"/>
  <c r="J62" i="35"/>
  <c r="I60" i="35"/>
  <c r="I60" i="39"/>
  <c r="I93" i="37"/>
  <c r="I72" i="37"/>
  <c r="J30" i="37"/>
  <c r="J129" i="35"/>
  <c r="J120" i="35"/>
  <c r="J98" i="35"/>
  <c r="J86" i="35"/>
  <c r="J67" i="35"/>
  <c r="I59" i="35"/>
  <c r="J53" i="35"/>
  <c r="I35" i="35"/>
  <c r="J33" i="35"/>
  <c r="J138" i="33"/>
  <c r="J135" i="33"/>
  <c r="J120" i="33"/>
  <c r="J114" i="33"/>
  <c r="J96" i="33"/>
  <c r="J84" i="33"/>
  <c r="J83" i="33"/>
  <c r="I81" i="33"/>
  <c r="I70" i="33"/>
  <c r="J69" i="33"/>
  <c r="J68" i="33"/>
  <c r="I64" i="33"/>
  <c r="I58" i="33"/>
  <c r="J53" i="33"/>
  <c r="I49" i="33"/>
  <c r="I48" i="33"/>
  <c r="J42" i="33"/>
  <c r="J41" i="33"/>
  <c r="J40" i="33"/>
  <c r="I28" i="33"/>
  <c r="I27" i="33"/>
  <c r="J115" i="37"/>
  <c r="J112" i="37"/>
  <c r="J95" i="37"/>
  <c r="J68" i="37"/>
  <c r="J109" i="35"/>
  <c r="J89" i="35"/>
  <c r="I84" i="35"/>
  <c r="J76" i="35"/>
  <c r="J73" i="35"/>
  <c r="I67" i="35"/>
  <c r="I53" i="35"/>
  <c r="J38" i="35"/>
  <c r="I33" i="35"/>
  <c r="J29" i="35"/>
  <c r="I27" i="35"/>
  <c r="J108" i="33"/>
  <c r="I96" i="33"/>
  <c r="J93" i="33"/>
  <c r="J92" i="33"/>
  <c r="J88" i="33"/>
  <c r="I84" i="33"/>
  <c r="I83" i="33"/>
  <c r="I69" i="33"/>
  <c r="I68" i="33"/>
  <c r="J66" i="33"/>
  <c r="J55" i="33"/>
  <c r="I53" i="33"/>
  <c r="J29" i="33"/>
  <c r="J24" i="33"/>
  <c r="I98" i="37"/>
  <c r="I95" i="37"/>
  <c r="J58" i="37"/>
  <c r="J53" i="37"/>
  <c r="J106" i="35"/>
  <c r="I95" i="35"/>
  <c r="I89" i="35"/>
  <c r="J87" i="35"/>
  <c r="I73" i="35"/>
  <c r="J55" i="35"/>
  <c r="J51" i="35"/>
  <c r="D133" i="34"/>
  <c r="D16" i="34"/>
  <c r="J128" i="33"/>
  <c r="J118" i="33"/>
  <c r="J106" i="33"/>
  <c r="J94" i="33"/>
  <c r="I93" i="33"/>
  <c r="I92" i="33"/>
  <c r="J89" i="33"/>
  <c r="I88" i="33"/>
  <c r="J72" i="33"/>
  <c r="I66" i="33"/>
  <c r="I55" i="33"/>
  <c r="J38" i="33"/>
  <c r="J35" i="33"/>
  <c r="J34" i="33"/>
  <c r="J32" i="33"/>
  <c r="I29" i="33"/>
  <c r="I24" i="33"/>
  <c r="I76" i="39"/>
  <c r="J52" i="39"/>
  <c r="J106" i="37"/>
  <c r="J88" i="37"/>
  <c r="J70" i="37"/>
  <c r="J64" i="37"/>
  <c r="J40" i="37"/>
  <c r="J121" i="35"/>
  <c r="J114" i="35"/>
  <c r="J68" i="35"/>
  <c r="J63" i="35"/>
  <c r="I55" i="35"/>
  <c r="I51" i="35"/>
  <c r="J49" i="35"/>
  <c r="J43" i="35"/>
  <c r="J41" i="35"/>
  <c r="I34" i="35"/>
  <c r="J23" i="35"/>
  <c r="J141" i="33"/>
  <c r="J136" i="33"/>
  <c r="J126" i="33"/>
  <c r="J121" i="33"/>
  <c r="J115" i="33"/>
  <c r="J103" i="33"/>
  <c r="J101" i="33"/>
  <c r="J98" i="33"/>
  <c r="I94" i="33"/>
  <c r="I89" i="33"/>
  <c r="J85" i="33"/>
  <c r="I72" i="33"/>
  <c r="J63" i="33"/>
  <c r="J59" i="33"/>
  <c r="J51" i="33"/>
  <c r="J50" i="33"/>
  <c r="I35" i="33"/>
  <c r="I34" i="33"/>
  <c r="J33" i="33"/>
  <c r="I32" i="33"/>
  <c r="J75" i="35"/>
  <c r="J72" i="35"/>
  <c r="I63" i="35"/>
  <c r="J50" i="35"/>
  <c r="J32" i="35"/>
  <c r="J131" i="33"/>
  <c r="J127" i="33"/>
  <c r="J119" i="33"/>
  <c r="I98" i="33"/>
  <c r="J70" i="33"/>
  <c r="J67" i="33"/>
  <c r="J64" i="33"/>
  <c r="I62" i="33"/>
  <c r="J43" i="33"/>
  <c r="J139" i="31"/>
  <c r="J138" i="31"/>
  <c r="J137" i="31"/>
  <c r="J132" i="31"/>
  <c r="J131" i="31"/>
  <c r="J115" i="31"/>
  <c r="J114" i="31"/>
  <c r="J106" i="31"/>
  <c r="I94" i="31"/>
  <c r="I86" i="31"/>
  <c r="I84" i="31"/>
  <c r="I72" i="31"/>
  <c r="J63" i="31"/>
  <c r="J62" i="31"/>
  <c r="I59" i="31"/>
  <c r="J53" i="31"/>
  <c r="D250" i="30"/>
  <c r="J33" i="37"/>
  <c r="J112" i="35"/>
  <c r="I96" i="35"/>
  <c r="I85" i="35"/>
  <c r="J79" i="35"/>
  <c r="I75" i="35"/>
  <c r="I72" i="35"/>
  <c r="I69" i="35"/>
  <c r="J45" i="35"/>
  <c r="I32" i="35"/>
  <c r="J139" i="33"/>
  <c r="I48" i="39"/>
  <c r="J123" i="37"/>
  <c r="J80" i="37"/>
  <c r="I32" i="37"/>
  <c r="D250" i="36"/>
  <c r="J131" i="35"/>
  <c r="I66" i="35"/>
  <c r="I62" i="35"/>
  <c r="I52" i="35"/>
  <c r="I26" i="35"/>
  <c r="J137" i="33"/>
  <c r="J132" i="33"/>
  <c r="J123" i="33"/>
  <c r="I101" i="33"/>
  <c r="I86" i="33"/>
  <c r="I80" i="33"/>
  <c r="J75" i="33"/>
  <c r="I63" i="33"/>
  <c r="J52" i="33"/>
  <c r="I50" i="33"/>
  <c r="I45" i="33"/>
  <c r="I22" i="33"/>
  <c r="J133" i="31"/>
  <c r="J123" i="31"/>
  <c r="J121" i="31"/>
  <c r="J120" i="31"/>
  <c r="I103" i="31"/>
  <c r="I101" i="31"/>
  <c r="I96" i="31"/>
  <c r="I95" i="31"/>
  <c r="J93" i="31"/>
  <c r="I89" i="31"/>
  <c r="I88" i="31"/>
  <c r="I87" i="31"/>
  <c r="I29" i="39"/>
  <c r="I101" i="37"/>
  <c r="I88" i="35"/>
  <c r="J58" i="35"/>
  <c r="I48" i="35"/>
  <c r="J30" i="35"/>
  <c r="I28" i="35"/>
  <c r="I22" i="35"/>
  <c r="J140" i="33"/>
  <c r="J130" i="33"/>
  <c r="J109" i="33"/>
  <c r="J88" i="39"/>
  <c r="I73" i="37"/>
  <c r="I66" i="37"/>
  <c r="J49" i="37"/>
  <c r="I94" i="35"/>
  <c r="J133" i="33"/>
  <c r="J124" i="33"/>
  <c r="J111" i="33"/>
  <c r="I95" i="33"/>
  <c r="I87" i="33"/>
  <c r="I79" i="33"/>
  <c r="J62" i="33"/>
  <c r="I51" i="33"/>
  <c r="I33" i="33"/>
  <c r="I26" i="33"/>
  <c r="J118" i="31"/>
  <c r="J112" i="31"/>
  <c r="J94" i="31"/>
  <c r="J86" i="31"/>
  <c r="J84" i="31"/>
  <c r="J72" i="31"/>
  <c r="I70" i="31"/>
  <c r="I69" i="31"/>
  <c r="I68" i="31"/>
  <c r="I67" i="31"/>
  <c r="I66" i="31"/>
  <c r="J59" i="31"/>
  <c r="I55" i="31"/>
  <c r="J42" i="31"/>
  <c r="J41" i="31"/>
  <c r="I24" i="31"/>
  <c r="J60" i="37"/>
  <c r="J133" i="35"/>
  <c r="I30" i="35"/>
  <c r="J86" i="33"/>
  <c r="J60" i="33"/>
  <c r="I30" i="33"/>
  <c r="J22" i="33"/>
  <c r="J135" i="31"/>
  <c r="J128" i="31"/>
  <c r="J98" i="31"/>
  <c r="J73" i="31"/>
  <c r="J67" i="31"/>
  <c r="I49" i="31"/>
  <c r="J39" i="31"/>
  <c r="I35" i="31"/>
  <c r="I32" i="31"/>
  <c r="I29" i="31"/>
  <c r="I26" i="31"/>
  <c r="J23" i="31"/>
  <c r="J109" i="29"/>
  <c r="I103" i="29"/>
  <c r="J96" i="29"/>
  <c r="J95" i="29"/>
  <c r="J94" i="29"/>
  <c r="J88" i="29"/>
  <c r="I85" i="29"/>
  <c r="I76" i="29"/>
  <c r="I63" i="29"/>
  <c r="J58" i="29"/>
  <c r="J39" i="29"/>
  <c r="I33" i="29"/>
  <c r="J30" i="29"/>
  <c r="I22" i="29"/>
  <c r="I28" i="37"/>
  <c r="J24" i="37"/>
  <c r="J88" i="35"/>
  <c r="I68" i="35"/>
  <c r="J59" i="35"/>
  <c r="J72" i="37"/>
  <c r="J26" i="35"/>
  <c r="J22" i="35"/>
  <c r="J95" i="33"/>
  <c r="I52" i="33"/>
  <c r="J49" i="33"/>
  <c r="J39" i="33"/>
  <c r="J27" i="33"/>
  <c r="D250" i="32"/>
  <c r="J130" i="31"/>
  <c r="J119" i="31"/>
  <c r="J107" i="31"/>
  <c r="I93" i="31"/>
  <c r="J81" i="31"/>
  <c r="I80" i="31"/>
  <c r="J75" i="31"/>
  <c r="J69" i="31"/>
  <c r="J52" i="31"/>
  <c r="J50" i="31"/>
  <c r="I33" i="31"/>
  <c r="J133" i="29"/>
  <c r="J118" i="29"/>
  <c r="J115" i="29"/>
  <c r="J114" i="29"/>
  <c r="I101" i="29"/>
  <c r="J98" i="29"/>
  <c r="I87" i="29"/>
  <c r="I86" i="29"/>
  <c r="I81" i="29"/>
  <c r="I80" i="29"/>
  <c r="I79" i="29"/>
  <c r="I70" i="29"/>
  <c r="I64" i="29"/>
  <c r="I50" i="29"/>
  <c r="J48" i="29"/>
  <c r="J28" i="29"/>
  <c r="J23" i="29"/>
  <c r="D250" i="28"/>
  <c r="D16" i="28"/>
  <c r="J141" i="27"/>
  <c r="J126" i="27"/>
  <c r="J109" i="27"/>
  <c r="I98" i="27"/>
  <c r="I96" i="27"/>
  <c r="I93" i="27"/>
  <c r="J92" i="27"/>
  <c r="J89" i="27"/>
  <c r="I84" i="27"/>
  <c r="I80" i="27"/>
  <c r="J72" i="27"/>
  <c r="J140" i="37"/>
  <c r="I67" i="37"/>
  <c r="J138" i="35"/>
  <c r="I45" i="35"/>
  <c r="J112" i="33"/>
  <c r="J107" i="33"/>
  <c r="I85" i="33"/>
  <c r="J80" i="33"/>
  <c r="J76" i="33"/>
  <c r="J23" i="33"/>
  <c r="J136" i="31"/>
  <c r="J83" i="31"/>
  <c r="I81" i="31"/>
  <c r="I75" i="31"/>
  <c r="J70" i="31"/>
  <c r="J64" i="31"/>
  <c r="J60" i="31"/>
  <c r="I52" i="31"/>
  <c r="I50" i="31"/>
  <c r="J34" i="31"/>
  <c r="J30" i="31"/>
  <c r="J28" i="31"/>
  <c r="J27" i="31"/>
  <c r="J35" i="35"/>
  <c r="J28" i="35"/>
  <c r="J24" i="35"/>
  <c r="J87" i="33"/>
  <c r="D133" i="32"/>
  <c r="J140" i="31"/>
  <c r="J92" i="31"/>
  <c r="I85" i="31"/>
  <c r="I76" i="31"/>
  <c r="I62" i="31"/>
  <c r="J58" i="31"/>
  <c r="J48" i="31"/>
  <c r="I45" i="31"/>
  <c r="J22" i="31"/>
  <c r="J93" i="37"/>
  <c r="J52" i="35"/>
  <c r="J129" i="33"/>
  <c r="J81" i="33"/>
  <c r="I73" i="33"/>
  <c r="J58" i="33"/>
  <c r="J48" i="33"/>
  <c r="J30" i="33"/>
  <c r="J141" i="31"/>
  <c r="J124" i="31"/>
  <c r="J109" i="31"/>
  <c r="J96" i="31"/>
  <c r="I79" i="31"/>
  <c r="J66" i="31"/>
  <c r="I63" i="31"/>
  <c r="I51" i="31"/>
  <c r="J49" i="31"/>
  <c r="J38" i="31"/>
  <c r="J35" i="31"/>
  <c r="J32" i="31"/>
  <c r="J29" i="31"/>
  <c r="J26" i="31"/>
  <c r="J140" i="29"/>
  <c r="J139" i="29"/>
  <c r="J138" i="29"/>
  <c r="J137" i="29"/>
  <c r="J136" i="29"/>
  <c r="J124" i="29"/>
  <c r="J103" i="29"/>
  <c r="I93" i="29"/>
  <c r="J85" i="29"/>
  <c r="J76" i="29"/>
  <c r="I69" i="29"/>
  <c r="I68" i="29"/>
  <c r="J63" i="29"/>
  <c r="I55" i="29"/>
  <c r="I53" i="29"/>
  <c r="I52" i="29"/>
  <c r="I49" i="29"/>
  <c r="J42" i="29"/>
  <c r="I35" i="29"/>
  <c r="J33" i="29"/>
  <c r="I27" i="29"/>
  <c r="I26" i="29"/>
  <c r="I24" i="29"/>
  <c r="J22" i="29"/>
  <c r="D133" i="28"/>
  <c r="J140" i="27"/>
  <c r="J130" i="27"/>
  <c r="J121" i="27"/>
  <c r="J112" i="27"/>
  <c r="J108" i="27"/>
  <c r="I95" i="27"/>
  <c r="J79" i="27"/>
  <c r="I73" i="27"/>
  <c r="I70" i="27"/>
  <c r="I69" i="27"/>
  <c r="I76" i="33"/>
  <c r="J73" i="33"/>
  <c r="I59" i="33"/>
  <c r="J45" i="33"/>
  <c r="D16" i="32"/>
  <c r="J129" i="31"/>
  <c r="J127" i="31"/>
  <c r="I98" i="31"/>
  <c r="I53" i="31"/>
  <c r="J33" i="31"/>
  <c r="I23" i="31"/>
  <c r="J121" i="29"/>
  <c r="J112" i="29"/>
  <c r="J107" i="29"/>
  <c r="J86" i="29"/>
  <c r="J84" i="29"/>
  <c r="J72" i="29"/>
  <c r="J53" i="29"/>
  <c r="J43" i="29"/>
  <c r="J41" i="29"/>
  <c r="J38" i="29"/>
  <c r="J34" i="29"/>
  <c r="J118" i="27"/>
  <c r="J115" i="27"/>
  <c r="I101" i="27"/>
  <c r="J93" i="27"/>
  <c r="I85" i="27"/>
  <c r="J81" i="27"/>
  <c r="J75" i="27"/>
  <c r="I68" i="27"/>
  <c r="J60" i="27"/>
  <c r="J58" i="27"/>
  <c r="I45" i="27"/>
  <c r="J43" i="27"/>
  <c r="I34" i="27"/>
  <c r="I33" i="27"/>
  <c r="J26" i="27"/>
  <c r="I24" i="27"/>
  <c r="I23" i="33"/>
  <c r="J89" i="31"/>
  <c r="I73" i="31"/>
  <c r="J55" i="31"/>
  <c r="J131" i="29"/>
  <c r="J108" i="29"/>
  <c r="I98" i="29"/>
  <c r="I94" i="29"/>
  <c r="J92" i="29"/>
  <c r="I89" i="29"/>
  <c r="J81" i="29"/>
  <c r="J73" i="29"/>
  <c r="I66" i="29"/>
  <c r="I59" i="29"/>
  <c r="J55" i="29"/>
  <c r="I51" i="29"/>
  <c r="J45" i="29"/>
  <c r="I30" i="29"/>
  <c r="J24" i="29"/>
  <c r="J136" i="27"/>
  <c r="J133" i="27"/>
  <c r="J106" i="27"/>
  <c r="I103" i="27"/>
  <c r="I88" i="27"/>
  <c r="J83" i="27"/>
  <c r="I79" i="27"/>
  <c r="I76" i="27"/>
  <c r="J69" i="27"/>
  <c r="I66" i="27"/>
  <c r="J64" i="27"/>
  <c r="I63" i="27"/>
  <c r="I62" i="27"/>
  <c r="I55" i="27"/>
  <c r="J51" i="27"/>
  <c r="J49" i="27"/>
  <c r="J48" i="27"/>
  <c r="I30" i="27"/>
  <c r="J29" i="27"/>
  <c r="I28" i="27"/>
  <c r="I27" i="27"/>
  <c r="I75" i="33"/>
  <c r="J80" i="31"/>
  <c r="J76" i="31"/>
  <c r="J45" i="31"/>
  <c r="J40" i="31"/>
  <c r="I28" i="31"/>
  <c r="J128" i="29"/>
  <c r="I92" i="29"/>
  <c r="J87" i="29"/>
  <c r="I73" i="29"/>
  <c r="J67" i="29"/>
  <c r="J60" i="29"/>
  <c r="I45" i="29"/>
  <c r="I28" i="29"/>
  <c r="J139" i="27"/>
  <c r="J131" i="27"/>
  <c r="J127" i="27"/>
  <c r="J119" i="27"/>
  <c r="J111" i="27"/>
  <c r="J96" i="27"/>
  <c r="J94" i="27"/>
  <c r="J86" i="27"/>
  <c r="I83" i="27"/>
  <c r="I64" i="27"/>
  <c r="I51" i="27"/>
  <c r="J50" i="27"/>
  <c r="I49" i="27"/>
  <c r="I48" i="27"/>
  <c r="J35" i="27"/>
  <c r="I29" i="27"/>
  <c r="J23" i="27"/>
  <c r="J66" i="35"/>
  <c r="I103" i="33"/>
  <c r="I67" i="33"/>
  <c r="J28" i="33"/>
  <c r="J103" i="31"/>
  <c r="J95" i="31"/>
  <c r="J85" i="31"/>
  <c r="I60" i="31"/>
  <c r="I48" i="31"/>
  <c r="J43" i="31"/>
  <c r="I27" i="31"/>
  <c r="D16" i="30"/>
  <c r="J120" i="29"/>
  <c r="J93" i="29"/>
  <c r="J80" i="29"/>
  <c r="J68" i="29"/>
  <c r="I32" i="29"/>
  <c r="I29" i="29"/>
  <c r="J138" i="27"/>
  <c r="J120" i="27"/>
  <c r="J101" i="27"/>
  <c r="J95" i="27"/>
  <c r="I92" i="27"/>
  <c r="I87" i="27"/>
  <c r="J85" i="27"/>
  <c r="J84" i="27"/>
  <c r="J68" i="27"/>
  <c r="I53" i="27"/>
  <c r="J45" i="27"/>
  <c r="J42" i="27"/>
  <c r="J41" i="27"/>
  <c r="J34" i="27"/>
  <c r="J33" i="27"/>
  <c r="J24" i="27"/>
  <c r="D250" i="26"/>
  <c r="J108" i="31"/>
  <c r="J88" i="31"/>
  <c r="J135" i="29"/>
  <c r="J132" i="29"/>
  <c r="J111" i="29"/>
  <c r="J106" i="29"/>
  <c r="I95" i="29"/>
  <c r="I88" i="29"/>
  <c r="J83" i="29"/>
  <c r="J69" i="29"/>
  <c r="I67" i="29"/>
  <c r="I58" i="29"/>
  <c r="J51" i="29"/>
  <c r="J26" i="29"/>
  <c r="J132" i="27"/>
  <c r="J128" i="27"/>
  <c r="J103" i="27"/>
  <c r="I59" i="27"/>
  <c r="J52" i="27"/>
  <c r="J108" i="25"/>
  <c r="J106" i="25"/>
  <c r="J103" i="25"/>
  <c r="J98" i="25"/>
  <c r="J96" i="25"/>
  <c r="I95" i="25"/>
  <c r="I88" i="25"/>
  <c r="J86" i="25"/>
  <c r="I83" i="25"/>
  <c r="J81" i="25"/>
  <c r="J80" i="25"/>
  <c r="J79" i="25"/>
  <c r="I50" i="25"/>
  <c r="I49" i="25"/>
  <c r="J40" i="25"/>
  <c r="I26" i="25"/>
  <c r="D250" i="24"/>
  <c r="I58" i="35"/>
  <c r="J130" i="29"/>
  <c r="J126" i="29"/>
  <c r="I83" i="29"/>
  <c r="J75" i="29"/>
  <c r="I72" i="29"/>
  <c r="I48" i="29"/>
  <c r="J35" i="29"/>
  <c r="J32" i="29"/>
  <c r="J135" i="27"/>
  <c r="J123" i="27"/>
  <c r="J98" i="27"/>
  <c r="I86" i="27"/>
  <c r="J66" i="27"/>
  <c r="J55" i="27"/>
  <c r="I52" i="27"/>
  <c r="I50" i="27"/>
  <c r="I35" i="27"/>
  <c r="I26" i="27"/>
  <c r="I23" i="27"/>
  <c r="J138" i="25"/>
  <c r="J130" i="25"/>
  <c r="J128" i="25"/>
  <c r="J124" i="25"/>
  <c r="J123" i="25"/>
  <c r="J87" i="31"/>
  <c r="J80" i="35"/>
  <c r="J79" i="31"/>
  <c r="J68" i="31"/>
  <c r="D133" i="30"/>
  <c r="I96" i="29"/>
  <c r="I84" i="29"/>
  <c r="J40" i="29"/>
  <c r="I34" i="29"/>
  <c r="J27" i="29"/>
  <c r="J73" i="27"/>
  <c r="I60" i="27"/>
  <c r="I32" i="27"/>
  <c r="J27" i="27"/>
  <c r="I60" i="33"/>
  <c r="I83" i="31"/>
  <c r="I58" i="31"/>
  <c r="I30" i="31"/>
  <c r="J129" i="29"/>
  <c r="J127" i="29"/>
  <c r="J89" i="29"/>
  <c r="J70" i="29"/>
  <c r="J62" i="29"/>
  <c r="J59" i="29"/>
  <c r="J52" i="29"/>
  <c r="J79" i="33"/>
  <c r="J64" i="29"/>
  <c r="J29" i="29"/>
  <c r="J124" i="27"/>
  <c r="I81" i="27"/>
  <c r="I75" i="27"/>
  <c r="J59" i="27"/>
  <c r="J39" i="27"/>
  <c r="D16" i="26"/>
  <c r="J141" i="25"/>
  <c r="J140" i="25"/>
  <c r="J131" i="25"/>
  <c r="J119" i="25"/>
  <c r="J94" i="25"/>
  <c r="I93" i="25"/>
  <c r="J84" i="25"/>
  <c r="I73" i="25"/>
  <c r="J60" i="25"/>
  <c r="I59" i="25"/>
  <c r="I52" i="25"/>
  <c r="I51" i="25"/>
  <c r="J50" i="25"/>
  <c r="J35" i="25"/>
  <c r="I34" i="25"/>
  <c r="I32" i="25"/>
  <c r="J26" i="25"/>
  <c r="J138" i="23"/>
  <c r="J135" i="23"/>
  <c r="J127" i="23"/>
  <c r="J124" i="23"/>
  <c r="J123" i="23"/>
  <c r="J114" i="23"/>
  <c r="J95" i="23"/>
  <c r="J94" i="23"/>
  <c r="I93" i="23"/>
  <c r="I89" i="23"/>
  <c r="J84" i="23"/>
  <c r="J81" i="23"/>
  <c r="J79" i="23"/>
  <c r="I76" i="23"/>
  <c r="I68" i="23"/>
  <c r="I66" i="23"/>
  <c r="I64" i="23"/>
  <c r="I60" i="29"/>
  <c r="J129" i="27"/>
  <c r="I94" i="27"/>
  <c r="J62" i="27"/>
  <c r="I94" i="25"/>
  <c r="J88" i="25"/>
  <c r="I86" i="25"/>
  <c r="I84" i="25"/>
  <c r="J76" i="25"/>
  <c r="J75" i="25"/>
  <c r="J66" i="25"/>
  <c r="J63" i="25"/>
  <c r="J62" i="25"/>
  <c r="I60" i="25"/>
  <c r="I35" i="25"/>
  <c r="J141" i="23"/>
  <c r="J133" i="23"/>
  <c r="J132" i="23"/>
  <c r="J131" i="23"/>
  <c r="J128" i="23"/>
  <c r="J109" i="23"/>
  <c r="J96" i="23"/>
  <c r="I95" i="23"/>
  <c r="I94" i="23"/>
  <c r="J86" i="23"/>
  <c r="J85" i="23"/>
  <c r="I84" i="23"/>
  <c r="I81" i="23"/>
  <c r="I79" i="23"/>
  <c r="J73" i="23"/>
  <c r="I55" i="23"/>
  <c r="J53" i="23"/>
  <c r="J52" i="23"/>
  <c r="J51" i="23"/>
  <c r="J48" i="23"/>
  <c r="J30" i="23"/>
  <c r="J27" i="23"/>
  <c r="J126" i="31"/>
  <c r="J119" i="29"/>
  <c r="J137" i="27"/>
  <c r="J87" i="27"/>
  <c r="J70" i="27"/>
  <c r="J67" i="27"/>
  <c r="J32" i="27"/>
  <c r="J136" i="25"/>
  <c r="J132" i="25"/>
  <c r="J120" i="25"/>
  <c r="J112" i="25"/>
  <c r="J109" i="25"/>
  <c r="J95" i="25"/>
  <c r="I76" i="25"/>
  <c r="I75" i="25"/>
  <c r="I66" i="25"/>
  <c r="I63" i="25"/>
  <c r="I62" i="25"/>
  <c r="J53" i="25"/>
  <c r="J41" i="25"/>
  <c r="J39" i="25"/>
  <c r="D16" i="24"/>
  <c r="J139" i="23"/>
  <c r="J136" i="23"/>
  <c r="J118" i="23"/>
  <c r="I96" i="23"/>
  <c r="J87" i="23"/>
  <c r="I86" i="23"/>
  <c r="I85" i="23"/>
  <c r="I73" i="23"/>
  <c r="J70" i="23"/>
  <c r="J58" i="23"/>
  <c r="I53" i="23"/>
  <c r="I52" i="23"/>
  <c r="I51" i="23"/>
  <c r="I48" i="23"/>
  <c r="J40" i="23"/>
  <c r="J32" i="23"/>
  <c r="I30" i="23"/>
  <c r="I27" i="23"/>
  <c r="J140" i="21"/>
  <c r="I92" i="31"/>
  <c r="I75" i="29"/>
  <c r="J111" i="31"/>
  <c r="J101" i="31"/>
  <c r="I64" i="31"/>
  <c r="J51" i="31"/>
  <c r="I22" i="31"/>
  <c r="J107" i="35"/>
  <c r="J26" i="33"/>
  <c r="J79" i="29"/>
  <c r="I23" i="29"/>
  <c r="J114" i="27"/>
  <c r="J22" i="27"/>
  <c r="J126" i="25"/>
  <c r="J118" i="25"/>
  <c r="J115" i="25"/>
  <c r="J114" i="25"/>
  <c r="J107" i="25"/>
  <c r="I98" i="25"/>
  <c r="J89" i="25"/>
  <c r="I87" i="25"/>
  <c r="I85" i="25"/>
  <c r="I80" i="25"/>
  <c r="J72" i="25"/>
  <c r="J68" i="25"/>
  <c r="J64" i="25"/>
  <c r="J55" i="25"/>
  <c r="J48" i="25"/>
  <c r="I33" i="25"/>
  <c r="I27" i="25"/>
  <c r="I24" i="25"/>
  <c r="I23" i="25"/>
  <c r="I22" i="25"/>
  <c r="J140" i="23"/>
  <c r="J137" i="23"/>
  <c r="J130" i="23"/>
  <c r="J112" i="23"/>
  <c r="J108" i="23"/>
  <c r="J106" i="23"/>
  <c r="I101" i="23"/>
  <c r="J88" i="23"/>
  <c r="I83" i="23"/>
  <c r="I80" i="23"/>
  <c r="J72" i="23"/>
  <c r="I34" i="31"/>
  <c r="J24" i="31"/>
  <c r="J101" i="29"/>
  <c r="J49" i="29"/>
  <c r="I72" i="27"/>
  <c r="J139" i="25"/>
  <c r="J135" i="25"/>
  <c r="J129" i="25"/>
  <c r="J127" i="25"/>
  <c r="J93" i="25"/>
  <c r="I92" i="25"/>
  <c r="J73" i="25"/>
  <c r="I70" i="25"/>
  <c r="I69" i="25"/>
  <c r="J59" i="25"/>
  <c r="I58" i="25"/>
  <c r="J52" i="25"/>
  <c r="J51" i="25"/>
  <c r="J49" i="25"/>
  <c r="J38" i="25"/>
  <c r="J34" i="25"/>
  <c r="J32" i="25"/>
  <c r="I30" i="25"/>
  <c r="I29" i="25"/>
  <c r="I28" i="25"/>
  <c r="J63" i="27"/>
  <c r="J30" i="27"/>
  <c r="I81" i="25"/>
  <c r="I79" i="25"/>
  <c r="I64" i="25"/>
  <c r="I45" i="25"/>
  <c r="J115" i="23"/>
  <c r="J101" i="23"/>
  <c r="J80" i="23"/>
  <c r="J76" i="23"/>
  <c r="J68" i="23"/>
  <c r="J62" i="23"/>
  <c r="J28" i="23"/>
  <c r="I26" i="23"/>
  <c r="I22" i="23"/>
  <c r="J96" i="21"/>
  <c r="J93" i="21"/>
  <c r="I87" i="21"/>
  <c r="J86" i="21"/>
  <c r="I83" i="21"/>
  <c r="J68" i="21"/>
  <c r="I60" i="21"/>
  <c r="J59" i="21"/>
  <c r="I53" i="21"/>
  <c r="J52" i="21"/>
  <c r="I51" i="21"/>
  <c r="I45" i="21"/>
  <c r="J43" i="21"/>
  <c r="J39" i="21"/>
  <c r="J38" i="21"/>
  <c r="J35" i="21"/>
  <c r="I34" i="21"/>
  <c r="I33" i="21"/>
  <c r="J32" i="21"/>
  <c r="J30" i="21"/>
  <c r="I29" i="21"/>
  <c r="I24" i="21"/>
  <c r="J123" i="19"/>
  <c r="J121" i="19"/>
  <c r="J120" i="19"/>
  <c r="J119" i="19"/>
  <c r="J112" i="19"/>
  <c r="J93" i="19"/>
  <c r="J70" i="19"/>
  <c r="J58" i="19"/>
  <c r="I55" i="19"/>
  <c r="I53" i="19"/>
  <c r="I52" i="19"/>
  <c r="I50" i="19"/>
  <c r="J30" i="19"/>
  <c r="J23" i="19"/>
  <c r="J140" i="17"/>
  <c r="J139" i="17"/>
  <c r="J135" i="17"/>
  <c r="J132" i="17"/>
  <c r="J131" i="17"/>
  <c r="J130" i="17"/>
  <c r="J118" i="17"/>
  <c r="J94" i="17"/>
  <c r="J92" i="17"/>
  <c r="I79" i="17"/>
  <c r="I70" i="17"/>
  <c r="J64" i="17"/>
  <c r="J50" i="17"/>
  <c r="J49" i="17"/>
  <c r="J48" i="17"/>
  <c r="I35" i="17"/>
  <c r="I33" i="17"/>
  <c r="J32" i="17"/>
  <c r="J107" i="27"/>
  <c r="I67" i="27"/>
  <c r="J58" i="25"/>
  <c r="J28" i="25"/>
  <c r="I88" i="23"/>
  <c r="J69" i="23"/>
  <c r="I62" i="23"/>
  <c r="I58" i="23"/>
  <c r="J42" i="23"/>
  <c r="I32" i="23"/>
  <c r="I28" i="23"/>
  <c r="J137" i="21"/>
  <c r="J136" i="21"/>
  <c r="J135" i="21"/>
  <c r="J133" i="21"/>
  <c r="J108" i="21"/>
  <c r="I96" i="21"/>
  <c r="I93" i="21"/>
  <c r="I86" i="21"/>
  <c r="J81" i="21"/>
  <c r="I68" i="21"/>
  <c r="J67" i="21"/>
  <c r="J64" i="21"/>
  <c r="J62" i="21"/>
  <c r="I59" i="21"/>
  <c r="I52" i="21"/>
  <c r="I35" i="21"/>
  <c r="I32" i="21"/>
  <c r="I30" i="21"/>
  <c r="D133" i="20"/>
  <c r="D16" i="20"/>
  <c r="I93" i="19"/>
  <c r="J75" i="19"/>
  <c r="J73" i="19"/>
  <c r="J72" i="19"/>
  <c r="I70" i="19"/>
  <c r="I58" i="19"/>
  <c r="J42" i="19"/>
  <c r="I30" i="19"/>
  <c r="J27" i="19"/>
  <c r="J26" i="19"/>
  <c r="I23" i="19"/>
  <c r="J141" i="17"/>
  <c r="J127" i="17"/>
  <c r="J123" i="17"/>
  <c r="J115" i="17"/>
  <c r="I94" i="17"/>
  <c r="I92" i="17"/>
  <c r="J89" i="17"/>
  <c r="J81" i="17"/>
  <c r="J80" i="17"/>
  <c r="J72" i="17"/>
  <c r="I64" i="17"/>
  <c r="J59" i="17"/>
  <c r="J51" i="17"/>
  <c r="I50" i="17"/>
  <c r="I49" i="17"/>
  <c r="I48" i="17"/>
  <c r="J45" i="17"/>
  <c r="I32" i="17"/>
  <c r="I27" i="17"/>
  <c r="J23" i="17"/>
  <c r="J141" i="29"/>
  <c r="J66" i="29"/>
  <c r="J53" i="27"/>
  <c r="J101" i="25"/>
  <c r="I89" i="25"/>
  <c r="J83" i="25"/>
  <c r="J69" i="25"/>
  <c r="J67" i="25"/>
  <c r="I48" i="25"/>
  <c r="J33" i="25"/>
  <c r="D133" i="24"/>
  <c r="J126" i="23"/>
  <c r="J120" i="23"/>
  <c r="J103" i="23"/>
  <c r="I72" i="23"/>
  <c r="I69" i="23"/>
  <c r="J34" i="23"/>
  <c r="J138" i="21"/>
  <c r="J131" i="21"/>
  <c r="J115" i="21"/>
  <c r="J109" i="21"/>
  <c r="J89" i="21"/>
  <c r="I81" i="21"/>
  <c r="J69" i="21"/>
  <c r="I67" i="21"/>
  <c r="I64" i="21"/>
  <c r="I62" i="21"/>
  <c r="J49" i="21"/>
  <c r="J135" i="19"/>
  <c r="J131" i="19"/>
  <c r="J130" i="19"/>
  <c r="J129" i="19"/>
  <c r="J128" i="19"/>
  <c r="J127" i="19"/>
  <c r="J124" i="19"/>
  <c r="J115" i="19"/>
  <c r="J114" i="19"/>
  <c r="J106" i="19"/>
  <c r="J85" i="19"/>
  <c r="J76" i="19"/>
  <c r="I75" i="19"/>
  <c r="I73" i="19"/>
  <c r="I72" i="19"/>
  <c r="J64" i="19"/>
  <c r="J35" i="19"/>
  <c r="J28" i="19"/>
  <c r="I27" i="19"/>
  <c r="I26" i="19"/>
  <c r="J24" i="19"/>
  <c r="I62" i="29"/>
  <c r="I58" i="27"/>
  <c r="I22" i="27"/>
  <c r="I89" i="27"/>
  <c r="J38" i="27"/>
  <c r="J121" i="25"/>
  <c r="J92" i="25"/>
  <c r="J85" i="25"/>
  <c r="J29" i="25"/>
  <c r="J123" i="29"/>
  <c r="J40" i="27"/>
  <c r="I103" i="25"/>
  <c r="J70" i="25"/>
  <c r="J27" i="25"/>
  <c r="J28" i="27"/>
  <c r="J133" i="25"/>
  <c r="I96" i="25"/>
  <c r="J50" i="29"/>
  <c r="J88" i="27"/>
  <c r="J80" i="27"/>
  <c r="J76" i="27"/>
  <c r="J87" i="25"/>
  <c r="I72" i="25"/>
  <c r="I68" i="25"/>
  <c r="I55" i="25"/>
  <c r="J45" i="25"/>
  <c r="J42" i="25"/>
  <c r="J30" i="25"/>
  <c r="J23" i="25"/>
  <c r="J107" i="23"/>
  <c r="J93" i="23"/>
  <c r="J66" i="23"/>
  <c r="I60" i="23"/>
  <c r="I50" i="23"/>
  <c r="I45" i="23"/>
  <c r="J38" i="23"/>
  <c r="I35" i="23"/>
  <c r="I33" i="23"/>
  <c r="J26" i="23"/>
  <c r="J22" i="23"/>
  <c r="J130" i="21"/>
  <c r="J127" i="21"/>
  <c r="J126" i="21"/>
  <c r="J124" i="21"/>
  <c r="J114" i="21"/>
  <c r="J112" i="21"/>
  <c r="I101" i="21"/>
  <c r="I98" i="21"/>
  <c r="J87" i="21"/>
  <c r="I85" i="21"/>
  <c r="J83" i="21"/>
  <c r="I79" i="21"/>
  <c r="I76" i="21"/>
  <c r="I75" i="21"/>
  <c r="I73" i="21"/>
  <c r="I72" i="21"/>
  <c r="J60" i="21"/>
  <c r="I55" i="21"/>
  <c r="J53" i="21"/>
  <c r="J51" i="21"/>
  <c r="I50" i="21"/>
  <c r="I48" i="21"/>
  <c r="J45" i="21"/>
  <c r="J42" i="21"/>
  <c r="J41" i="21"/>
  <c r="J40" i="21"/>
  <c r="J34" i="21"/>
  <c r="J33" i="21"/>
  <c r="J29" i="21"/>
  <c r="I28" i="21"/>
  <c r="I27" i="21"/>
  <c r="I26" i="21"/>
  <c r="J24" i="21"/>
  <c r="I23" i="21"/>
  <c r="J141" i="19"/>
  <c r="I89" i="19"/>
  <c r="I88" i="19"/>
  <c r="I87" i="19"/>
  <c r="I86" i="19"/>
  <c r="I84" i="19"/>
  <c r="I63" i="19"/>
  <c r="J55" i="19"/>
  <c r="J53" i="19"/>
  <c r="J52" i="19"/>
  <c r="J50" i="19"/>
  <c r="I34" i="19"/>
  <c r="J119" i="23"/>
  <c r="I92" i="23"/>
  <c r="I49" i="23"/>
  <c r="I24" i="23"/>
  <c r="J121" i="21"/>
  <c r="J98" i="21"/>
  <c r="I94" i="21"/>
  <c r="I88" i="21"/>
  <c r="J84" i="21"/>
  <c r="J75" i="21"/>
  <c r="J66" i="21"/>
  <c r="I58" i="21"/>
  <c r="J55" i="21"/>
  <c r="J50" i="21"/>
  <c r="I22" i="21"/>
  <c r="J133" i="19"/>
  <c r="J109" i="19"/>
  <c r="J88" i="19"/>
  <c r="J66" i="19"/>
  <c r="J63" i="19"/>
  <c r="I60" i="19"/>
  <c r="J41" i="19"/>
  <c r="I33" i="19"/>
  <c r="J29" i="19"/>
  <c r="I24" i="19"/>
  <c r="D250" i="18"/>
  <c r="J133" i="17"/>
  <c r="J119" i="17"/>
  <c r="I98" i="17"/>
  <c r="I88" i="17"/>
  <c r="I87" i="17"/>
  <c r="I85" i="17"/>
  <c r="J76" i="17"/>
  <c r="I75" i="17"/>
  <c r="J66" i="17"/>
  <c r="I63" i="17"/>
  <c r="I59" i="17"/>
  <c r="J40" i="17"/>
  <c r="J29" i="17"/>
  <c r="I24" i="17"/>
  <c r="J132" i="15"/>
  <c r="J130" i="15"/>
  <c r="J95" i="15"/>
  <c r="I94" i="15"/>
  <c r="I93" i="15"/>
  <c r="J92" i="15"/>
  <c r="J89" i="15"/>
  <c r="I88" i="15"/>
  <c r="I81" i="15"/>
  <c r="J79" i="15"/>
  <c r="J75" i="15"/>
  <c r="J72" i="15"/>
  <c r="J62" i="15"/>
  <c r="J58" i="15"/>
  <c r="J34" i="15"/>
  <c r="I29" i="15"/>
  <c r="J26" i="15"/>
  <c r="J24" i="15"/>
  <c r="I23" i="15"/>
  <c r="J140" i="13"/>
  <c r="J131" i="13"/>
  <c r="J114" i="13"/>
  <c r="J112" i="13"/>
  <c r="I101" i="13"/>
  <c r="J98" i="13"/>
  <c r="J89" i="13"/>
  <c r="I85" i="13"/>
  <c r="I84" i="13"/>
  <c r="I83" i="13"/>
  <c r="J79" i="13"/>
  <c r="I64" i="13"/>
  <c r="I63" i="13"/>
  <c r="I58" i="13"/>
  <c r="J45" i="13"/>
  <c r="J137" i="25"/>
  <c r="I67" i="25"/>
  <c r="J121" i="23"/>
  <c r="J111" i="23"/>
  <c r="J63" i="23"/>
  <c r="J60" i="23"/>
  <c r="J45" i="23"/>
  <c r="J33" i="23"/>
  <c r="J43" i="25"/>
  <c r="I87" i="23"/>
  <c r="J75" i="23"/>
  <c r="I63" i="23"/>
  <c r="J29" i="23"/>
  <c r="D133" i="22"/>
  <c r="J139" i="21"/>
  <c r="J128" i="21"/>
  <c r="I103" i="21"/>
  <c r="J95" i="21"/>
  <c r="J76" i="21"/>
  <c r="I70" i="21"/>
  <c r="J23" i="21"/>
  <c r="J137" i="19"/>
  <c r="J111" i="19"/>
  <c r="I96" i="19"/>
  <c r="J92" i="19"/>
  <c r="J89" i="19"/>
  <c r="J84" i="19"/>
  <c r="I81" i="19"/>
  <c r="I79" i="19"/>
  <c r="I69" i="19"/>
  <c r="J51" i="19"/>
  <c r="I49" i="19"/>
  <c r="J38" i="19"/>
  <c r="J34" i="19"/>
  <c r="J108" i="17"/>
  <c r="I101" i="17"/>
  <c r="J95" i="17"/>
  <c r="I101" i="25"/>
  <c r="I75" i="23"/>
  <c r="J35" i="23"/>
  <c r="I29" i="23"/>
  <c r="J23" i="23"/>
  <c r="J141" i="21"/>
  <c r="J129" i="21"/>
  <c r="J123" i="21"/>
  <c r="I95" i="21"/>
  <c r="I89" i="21"/>
  <c r="J79" i="21"/>
  <c r="I49" i="21"/>
  <c r="J138" i="19"/>
  <c r="J126" i="19"/>
  <c r="J98" i="19"/>
  <c r="J94" i="19"/>
  <c r="I92" i="19"/>
  <c r="J67" i="19"/>
  <c r="J62" i="19"/>
  <c r="J59" i="19"/>
  <c r="I51" i="19"/>
  <c r="J45" i="19"/>
  <c r="J32" i="19"/>
  <c r="D133" i="18"/>
  <c r="J137" i="17"/>
  <c r="J121" i="17"/>
  <c r="J120" i="17"/>
  <c r="J112" i="17"/>
  <c r="J109" i="17"/>
  <c r="J106" i="17"/>
  <c r="J103" i="17"/>
  <c r="I95" i="17"/>
  <c r="I93" i="17"/>
  <c r="J86" i="17"/>
  <c r="I83" i="17"/>
  <c r="I67" i="17"/>
  <c r="J58" i="17"/>
  <c r="J55" i="17"/>
  <c r="I52" i="17"/>
  <c r="J43" i="17"/>
  <c r="I34" i="17"/>
  <c r="I30" i="17"/>
  <c r="J27" i="17"/>
  <c r="I23" i="17"/>
  <c r="J112" i="15"/>
  <c r="J101" i="15"/>
  <c r="I96" i="15"/>
  <c r="I86" i="15"/>
  <c r="J85" i="15"/>
  <c r="J84" i="15"/>
  <c r="I67" i="15"/>
  <c r="J32" i="15"/>
  <c r="I30" i="15"/>
  <c r="J28" i="15"/>
  <c r="D133" i="26"/>
  <c r="J111" i="25"/>
  <c r="J22" i="25"/>
  <c r="I103" i="23"/>
  <c r="J98" i="23"/>
  <c r="J89" i="23"/>
  <c r="J83" i="23"/>
  <c r="J67" i="23"/>
  <c r="I59" i="23"/>
  <c r="J41" i="23"/>
  <c r="J39" i="23"/>
  <c r="D16" i="22"/>
  <c r="J132" i="21"/>
  <c r="I98" i="23"/>
  <c r="I67" i="23"/>
  <c r="J64" i="23"/>
  <c r="J43" i="23"/>
  <c r="I34" i="23"/>
  <c r="J118" i="21"/>
  <c r="J92" i="21"/>
  <c r="J73" i="21"/>
  <c r="J63" i="21"/>
  <c r="J48" i="21"/>
  <c r="I53" i="25"/>
  <c r="J24" i="25"/>
  <c r="J129" i="23"/>
  <c r="J92" i="23"/>
  <c r="J49" i="23"/>
  <c r="J24" i="23"/>
  <c r="D250" i="22"/>
  <c r="J107" i="21"/>
  <c r="J94" i="21"/>
  <c r="I92" i="21"/>
  <c r="J88" i="21"/>
  <c r="I63" i="21"/>
  <c r="J58" i="21"/>
  <c r="J27" i="21"/>
  <c r="J22" i="21"/>
  <c r="D250" i="20"/>
  <c r="I95" i="19"/>
  <c r="I85" i="19"/>
  <c r="I76" i="19"/>
  <c r="I68" i="19"/>
  <c r="J60" i="19"/>
  <c r="I35" i="19"/>
  <c r="J33" i="19"/>
  <c r="I22" i="19"/>
  <c r="J136" i="17"/>
  <c r="J111" i="17"/>
  <c r="J98" i="17"/>
  <c r="J88" i="17"/>
  <c r="J87" i="17"/>
  <c r="J85" i="17"/>
  <c r="I81" i="17"/>
  <c r="J75" i="17"/>
  <c r="I73" i="17"/>
  <c r="J70" i="17"/>
  <c r="J63" i="17"/>
  <c r="J42" i="17"/>
  <c r="J35" i="17"/>
  <c r="J24" i="17"/>
  <c r="I22" i="17"/>
  <c r="D250" i="16"/>
  <c r="J129" i="15"/>
  <c r="J128" i="15"/>
  <c r="J109" i="15"/>
  <c r="J94" i="15"/>
  <c r="J93" i="15"/>
  <c r="J88" i="15"/>
  <c r="I87" i="15"/>
  <c r="J81" i="15"/>
  <c r="I68" i="15"/>
  <c r="I66" i="15"/>
  <c r="I64" i="15"/>
  <c r="I53" i="15"/>
  <c r="I52" i="15"/>
  <c r="I49" i="15"/>
  <c r="I45" i="15"/>
  <c r="I33" i="15"/>
  <c r="J29" i="15"/>
  <c r="J23" i="15"/>
  <c r="D250" i="14"/>
  <c r="J121" i="13"/>
  <c r="J111" i="13"/>
  <c r="J101" i="13"/>
  <c r="I88" i="13"/>
  <c r="I86" i="13"/>
  <c r="J85" i="13"/>
  <c r="J84" i="13"/>
  <c r="J83" i="13"/>
  <c r="J55" i="23"/>
  <c r="J119" i="21"/>
  <c r="I80" i="21"/>
  <c r="I69" i="21"/>
  <c r="J28" i="21"/>
  <c r="J136" i="19"/>
  <c r="I98" i="19"/>
  <c r="J95" i="19"/>
  <c r="J83" i="19"/>
  <c r="I80" i="19"/>
  <c r="I48" i="19"/>
  <c r="I28" i="19"/>
  <c r="D16" i="18"/>
  <c r="I103" i="17"/>
  <c r="I84" i="17"/>
  <c r="J79" i="17"/>
  <c r="I58" i="17"/>
  <c r="J33" i="17"/>
  <c r="J120" i="15"/>
  <c r="J98" i="15"/>
  <c r="I89" i="15"/>
  <c r="I84" i="15"/>
  <c r="I69" i="15"/>
  <c r="J64" i="15"/>
  <c r="I62" i="15"/>
  <c r="I24" i="15"/>
  <c r="J22" i="15"/>
  <c r="J138" i="13"/>
  <c r="J136" i="13"/>
  <c r="J129" i="13"/>
  <c r="J127" i="13"/>
  <c r="J95" i="13"/>
  <c r="I87" i="13"/>
  <c r="I80" i="13"/>
  <c r="J75" i="13"/>
  <c r="J72" i="13"/>
  <c r="I62" i="13"/>
  <c r="J58" i="13"/>
  <c r="I45" i="13"/>
  <c r="I27" i="13"/>
  <c r="J22" i="13"/>
  <c r="J141" i="11"/>
  <c r="J130" i="11"/>
  <c r="J126" i="11"/>
  <c r="J123" i="11"/>
  <c r="I103" i="11"/>
  <c r="J92" i="11"/>
  <c r="I87" i="11"/>
  <c r="I85" i="11"/>
  <c r="I83" i="11"/>
  <c r="I81" i="11"/>
  <c r="J75" i="11"/>
  <c r="I70" i="11"/>
  <c r="I58" i="11"/>
  <c r="I55" i="11"/>
  <c r="J53" i="11"/>
  <c r="J52" i="11"/>
  <c r="I51" i="11"/>
  <c r="J49" i="11"/>
  <c r="I45" i="11"/>
  <c r="J41" i="11"/>
  <c r="J24" i="11"/>
  <c r="J22" i="11"/>
  <c r="J59" i="23"/>
  <c r="J50" i="23"/>
  <c r="J72" i="21"/>
  <c r="I66" i="21"/>
  <c r="J26" i="21"/>
  <c r="J86" i="19"/>
  <c r="I83" i="19"/>
  <c r="I66" i="19"/>
  <c r="J43" i="19"/>
  <c r="J39" i="19"/>
  <c r="I32" i="19"/>
  <c r="J129" i="17"/>
  <c r="J124" i="17"/>
  <c r="I86" i="17"/>
  <c r="J52" i="17"/>
  <c r="J39" i="17"/>
  <c r="J30" i="17"/>
  <c r="J28" i="17"/>
  <c r="J135" i="15"/>
  <c r="J124" i="15"/>
  <c r="J121" i="15"/>
  <c r="I101" i="15"/>
  <c r="I98" i="15"/>
  <c r="J73" i="15"/>
  <c r="J51" i="15"/>
  <c r="J42" i="15"/>
  <c r="J40" i="15"/>
  <c r="I28" i="15"/>
  <c r="I22" i="15"/>
  <c r="J108" i="13"/>
  <c r="I95" i="13"/>
  <c r="I75" i="13"/>
  <c r="I72" i="13"/>
  <c r="J70" i="13"/>
  <c r="J68" i="13"/>
  <c r="J66" i="13"/>
  <c r="J63" i="13"/>
  <c r="J33" i="13"/>
  <c r="J30" i="13"/>
  <c r="I22" i="13"/>
  <c r="J106" i="21"/>
  <c r="J101" i="21"/>
  <c r="J85" i="21"/>
  <c r="J132" i="19"/>
  <c r="J107" i="19"/>
  <c r="J101" i="19"/>
  <c r="I62" i="19"/>
  <c r="I70" i="23"/>
  <c r="J120" i="21"/>
  <c r="J139" i="19"/>
  <c r="J103" i="19"/>
  <c r="I101" i="19"/>
  <c r="I94" i="19"/>
  <c r="J79" i="19"/>
  <c r="J68" i="19"/>
  <c r="J138" i="17"/>
  <c r="J69" i="17"/>
  <c r="I68" i="17"/>
  <c r="I66" i="17"/>
  <c r="J62" i="17"/>
  <c r="I60" i="17"/>
  <c r="I26" i="17"/>
  <c r="D133" i="16"/>
  <c r="J136" i="15"/>
  <c r="J127" i="15"/>
  <c r="J111" i="15"/>
  <c r="J103" i="15"/>
  <c r="I85" i="15"/>
  <c r="J83" i="15"/>
  <c r="J80" i="15"/>
  <c r="I75" i="15"/>
  <c r="J70" i="15"/>
  <c r="I35" i="15"/>
  <c r="J33" i="15"/>
  <c r="J30" i="15"/>
  <c r="D133" i="14"/>
  <c r="J132" i="13"/>
  <c r="J123" i="13"/>
  <c r="J115" i="13"/>
  <c r="I23" i="23"/>
  <c r="J103" i="21"/>
  <c r="J80" i="21"/>
  <c r="J140" i="19"/>
  <c r="J108" i="19"/>
  <c r="I67" i="19"/>
  <c r="J128" i="17"/>
  <c r="J107" i="17"/>
  <c r="I96" i="17"/>
  <c r="I55" i="17"/>
  <c r="J38" i="17"/>
  <c r="I64" i="19"/>
  <c r="I80" i="17"/>
  <c r="I76" i="17"/>
  <c r="J67" i="17"/>
  <c r="I29" i="17"/>
  <c r="J138" i="15"/>
  <c r="J118" i="15"/>
  <c r="J96" i="15"/>
  <c r="I92" i="15"/>
  <c r="I80" i="15"/>
  <c r="I63" i="15"/>
  <c r="I60" i="15"/>
  <c r="I58" i="15"/>
  <c r="J38" i="15"/>
  <c r="I34" i="15"/>
  <c r="J139" i="13"/>
  <c r="J124" i="13"/>
  <c r="J92" i="13"/>
  <c r="J86" i="13"/>
  <c r="J80" i="13"/>
  <c r="J60" i="13"/>
  <c r="I53" i="13"/>
  <c r="I52" i="13"/>
  <c r="I51" i="13"/>
  <c r="J41" i="13"/>
  <c r="I33" i="13"/>
  <c r="I28" i="13"/>
  <c r="J132" i="11"/>
  <c r="J128" i="11"/>
  <c r="J109" i="11"/>
  <c r="I101" i="11"/>
  <c r="J98" i="11"/>
  <c r="J95" i="11"/>
  <c r="I94" i="11"/>
  <c r="J87" i="11"/>
  <c r="I66" i="11"/>
  <c r="I64" i="11"/>
  <c r="J45" i="11"/>
  <c r="J34" i="11"/>
  <c r="D250" i="10"/>
  <c r="D16" i="10"/>
  <c r="J139" i="9"/>
  <c r="J103" i="9"/>
  <c r="I101" i="9"/>
  <c r="I89" i="9"/>
  <c r="I88" i="9"/>
  <c r="J79" i="9"/>
  <c r="I70" i="9"/>
  <c r="I34" i="9"/>
  <c r="I28" i="9"/>
  <c r="I22" i="9"/>
  <c r="J138" i="7"/>
  <c r="J135" i="7"/>
  <c r="J124" i="7"/>
  <c r="J80" i="19"/>
  <c r="I59" i="19"/>
  <c r="J126" i="17"/>
  <c r="I69" i="17"/>
  <c r="I45" i="17"/>
  <c r="J26" i="17"/>
  <c r="J126" i="15"/>
  <c r="J107" i="15"/>
  <c r="I83" i="15"/>
  <c r="J76" i="15"/>
  <c r="J68" i="15"/>
  <c r="J141" i="13"/>
  <c r="J135" i="13"/>
  <c r="J128" i="13"/>
  <c r="I98" i="13"/>
  <c r="I92" i="13"/>
  <c r="J73" i="13"/>
  <c r="I66" i="13"/>
  <c r="I60" i="13"/>
  <c r="J48" i="13"/>
  <c r="J42" i="13"/>
  <c r="J23" i="13"/>
  <c r="J135" i="11"/>
  <c r="J133" i="11"/>
  <c r="J107" i="11"/>
  <c r="I98" i="11"/>
  <c r="J96" i="11"/>
  <c r="I95" i="11"/>
  <c r="J76" i="11"/>
  <c r="J70" i="11"/>
  <c r="J59" i="11"/>
  <c r="I34" i="11"/>
  <c r="J30" i="11"/>
  <c r="J28" i="11"/>
  <c r="J26" i="11"/>
  <c r="J40" i="19"/>
  <c r="I89" i="17"/>
  <c r="J83" i="17"/>
  <c r="I72" i="17"/>
  <c r="J22" i="17"/>
  <c r="D16" i="16"/>
  <c r="J141" i="15"/>
  <c r="J131" i="15"/>
  <c r="J123" i="15"/>
  <c r="J119" i="15"/>
  <c r="I103" i="15"/>
  <c r="I76" i="15"/>
  <c r="I73" i="15"/>
  <c r="J49" i="15"/>
  <c r="J39" i="15"/>
  <c r="J27" i="15"/>
  <c r="J130" i="13"/>
  <c r="J119" i="13"/>
  <c r="J109" i="13"/>
  <c r="J107" i="13"/>
  <c r="J88" i="13"/>
  <c r="I73" i="13"/>
  <c r="I68" i="13"/>
  <c r="J62" i="13"/>
  <c r="I48" i="13"/>
  <c r="J43" i="13"/>
  <c r="J32" i="13"/>
  <c r="J29" i="13"/>
  <c r="I23" i="13"/>
  <c r="D250" i="12"/>
  <c r="J136" i="11"/>
  <c r="J129" i="11"/>
  <c r="I96" i="11"/>
  <c r="I92" i="11"/>
  <c r="J88" i="11"/>
  <c r="J84" i="11"/>
  <c r="I76" i="11"/>
  <c r="J68" i="11"/>
  <c r="J62" i="11"/>
  <c r="J60" i="11"/>
  <c r="I59" i="11"/>
  <c r="J51" i="11"/>
  <c r="I49" i="11"/>
  <c r="J39" i="11"/>
  <c r="J38" i="11"/>
  <c r="J35" i="11"/>
  <c r="I30" i="11"/>
  <c r="I28" i="11"/>
  <c r="I26" i="11"/>
  <c r="I22" i="11"/>
  <c r="J136" i="9"/>
  <c r="J135" i="9"/>
  <c r="J133" i="9"/>
  <c r="J132" i="9"/>
  <c r="J121" i="9"/>
  <c r="I93" i="9"/>
  <c r="J85" i="9"/>
  <c r="J83" i="9"/>
  <c r="J81" i="9"/>
  <c r="I80" i="9"/>
  <c r="J73" i="9"/>
  <c r="I72" i="9"/>
  <c r="I64" i="9"/>
  <c r="J62" i="9"/>
  <c r="J60" i="9"/>
  <c r="I59" i="9"/>
  <c r="J51" i="9"/>
  <c r="J49" i="9"/>
  <c r="I32" i="9"/>
  <c r="J29" i="9"/>
  <c r="J139" i="7"/>
  <c r="J132" i="7"/>
  <c r="I103" i="19"/>
  <c r="J87" i="19"/>
  <c r="I45" i="19"/>
  <c r="J96" i="17"/>
  <c r="J93" i="17"/>
  <c r="I62" i="17"/>
  <c r="I51" i="17"/>
  <c r="I28" i="17"/>
  <c r="J139" i="15"/>
  <c r="J133" i="15"/>
  <c r="J114" i="15"/>
  <c r="I95" i="15"/>
  <c r="I79" i="15"/>
  <c r="I70" i="15"/>
  <c r="J53" i="15"/>
  <c r="I51" i="15"/>
  <c r="J41" i="15"/>
  <c r="I27" i="15"/>
  <c r="J126" i="13"/>
  <c r="J81" i="13"/>
  <c r="J76" i="13"/>
  <c r="I70" i="13"/>
  <c r="I32" i="13"/>
  <c r="I29" i="13"/>
  <c r="J27" i="13"/>
  <c r="J137" i="11"/>
  <c r="J118" i="11"/>
  <c r="J114" i="11"/>
  <c r="J111" i="11"/>
  <c r="J106" i="11"/>
  <c r="J103" i="11"/>
  <c r="I88" i="11"/>
  <c r="J86" i="11"/>
  <c r="I84" i="11"/>
  <c r="J80" i="11"/>
  <c r="J79" i="11"/>
  <c r="J72" i="11"/>
  <c r="I68" i="11"/>
  <c r="I62" i="11"/>
  <c r="I60" i="11"/>
  <c r="J42" i="11"/>
  <c r="I35" i="11"/>
  <c r="I24" i="11"/>
  <c r="J49" i="19"/>
  <c r="J101" i="17"/>
  <c r="J41" i="17"/>
  <c r="J22" i="19"/>
  <c r="J81" i="19"/>
  <c r="J69" i="19"/>
  <c r="J114" i="17"/>
  <c r="I53" i="17"/>
  <c r="J111" i="21"/>
  <c r="I84" i="21"/>
  <c r="J70" i="21"/>
  <c r="J118" i="19"/>
  <c r="J96" i="19"/>
  <c r="J48" i="19"/>
  <c r="I29" i="19"/>
  <c r="J68" i="17"/>
  <c r="J86" i="15"/>
  <c r="I50" i="15"/>
  <c r="J35" i="15"/>
  <c r="I32" i="15"/>
  <c r="J133" i="13"/>
  <c r="J103" i="13"/>
  <c r="I93" i="13"/>
  <c r="J67" i="13"/>
  <c r="J59" i="13"/>
  <c r="J55" i="13"/>
  <c r="J53" i="13"/>
  <c r="J39" i="13"/>
  <c r="J34" i="13"/>
  <c r="J112" i="11"/>
  <c r="J81" i="11"/>
  <c r="I50" i="11"/>
  <c r="J32" i="11"/>
  <c r="I23" i="11"/>
  <c r="J140" i="9"/>
  <c r="J137" i="9"/>
  <c r="J118" i="9"/>
  <c r="J111" i="9"/>
  <c r="I95" i="9"/>
  <c r="J86" i="9"/>
  <c r="J84" i="9"/>
  <c r="J68" i="9"/>
  <c r="J58" i="9"/>
  <c r="J55" i="9"/>
  <c r="J53" i="9"/>
  <c r="J38" i="9"/>
  <c r="I23" i="9"/>
  <c r="J126" i="7"/>
  <c r="J121" i="7"/>
  <c r="J94" i="7"/>
  <c r="J93" i="7"/>
  <c r="J76" i="7"/>
  <c r="J70" i="7"/>
  <c r="J35" i="7"/>
  <c r="J33" i="7"/>
  <c r="J30" i="7"/>
  <c r="J28" i="7"/>
  <c r="J108" i="15"/>
  <c r="J106" i="15"/>
  <c r="J67" i="15"/>
  <c r="J60" i="15"/>
  <c r="I103" i="13"/>
  <c r="I67" i="13"/>
  <c r="J64" i="13"/>
  <c r="I59" i="13"/>
  <c r="I55" i="13"/>
  <c r="J50" i="13"/>
  <c r="I34" i="13"/>
  <c r="J119" i="11"/>
  <c r="J115" i="11"/>
  <c r="J89" i="11"/>
  <c r="J73" i="11"/>
  <c r="J64" i="11"/>
  <c r="I52" i="11"/>
  <c r="I32" i="11"/>
  <c r="J141" i="9"/>
  <c r="J129" i="9"/>
  <c r="J107" i="9"/>
  <c r="J98" i="9"/>
  <c r="J96" i="9"/>
  <c r="J93" i="9"/>
  <c r="I86" i="9"/>
  <c r="I84" i="9"/>
  <c r="J72" i="9"/>
  <c r="J69" i="9"/>
  <c r="I68" i="9"/>
  <c r="J64" i="9"/>
  <c r="I62" i="9"/>
  <c r="I58" i="9"/>
  <c r="I55" i="9"/>
  <c r="I53" i="9"/>
  <c r="J130" i="7"/>
  <c r="I94" i="7"/>
  <c r="I93" i="7"/>
  <c r="I76" i="7"/>
  <c r="I70" i="7"/>
  <c r="J59" i="7"/>
  <c r="J51" i="7"/>
  <c r="J49" i="7"/>
  <c r="I35" i="7"/>
  <c r="I33" i="7"/>
  <c r="J32" i="7"/>
  <c r="I30" i="7"/>
  <c r="I28" i="7"/>
  <c r="J23" i="7"/>
  <c r="J24" i="7"/>
  <c r="J115" i="15"/>
  <c r="I83" i="9"/>
  <c r="I26" i="9"/>
  <c r="J106" i="7"/>
  <c r="J96" i="7"/>
  <c r="I81" i="7"/>
  <c r="J75" i="7"/>
  <c r="J69" i="7"/>
  <c r="J55" i="7"/>
  <c r="J34" i="7"/>
  <c r="J29" i="7"/>
  <c r="I26" i="7"/>
  <c r="D250" i="5"/>
  <c r="J34" i="17"/>
  <c r="J140" i="15"/>
  <c r="J63" i="15"/>
  <c r="J52" i="15"/>
  <c r="J43" i="15"/>
  <c r="J106" i="13"/>
  <c r="I79" i="13"/>
  <c r="J69" i="13"/>
  <c r="I50" i="13"/>
  <c r="J40" i="13"/>
  <c r="J26" i="13"/>
  <c r="J139" i="11"/>
  <c r="J93" i="11"/>
  <c r="I89" i="11"/>
  <c r="I73" i="11"/>
  <c r="J66" i="11"/>
  <c r="J55" i="11"/>
  <c r="J126" i="9"/>
  <c r="J119" i="9"/>
  <c r="I98" i="9"/>
  <c r="I96" i="9"/>
  <c r="J87" i="9"/>
  <c r="I81" i="9"/>
  <c r="J76" i="9"/>
  <c r="I69" i="9"/>
  <c r="I49" i="9"/>
  <c r="J39" i="9"/>
  <c r="J34" i="9"/>
  <c r="J32" i="9"/>
  <c r="I29" i="9"/>
  <c r="J141" i="7"/>
  <c r="J133" i="7"/>
  <c r="J127" i="7"/>
  <c r="J123" i="7"/>
  <c r="J109" i="7"/>
  <c r="J103" i="7"/>
  <c r="J85" i="7"/>
  <c r="J83" i="7"/>
  <c r="J79" i="7"/>
  <c r="J64" i="7"/>
  <c r="J62" i="7"/>
  <c r="J60" i="7"/>
  <c r="I59" i="7"/>
  <c r="I51" i="7"/>
  <c r="I49" i="7"/>
  <c r="J40" i="7"/>
  <c r="I32" i="7"/>
  <c r="I23" i="7"/>
  <c r="J35" i="13"/>
  <c r="J120" i="11"/>
  <c r="I67" i="11"/>
  <c r="J33" i="11"/>
  <c r="J27" i="11"/>
  <c r="J101" i="9"/>
  <c r="J53" i="17"/>
  <c r="J55" i="15"/>
  <c r="D16" i="14"/>
  <c r="J137" i="13"/>
  <c r="J94" i="13"/>
  <c r="J87" i="13"/>
  <c r="I81" i="13"/>
  <c r="I69" i="13"/>
  <c r="I26" i="13"/>
  <c r="I93" i="11"/>
  <c r="I86" i="11"/>
  <c r="J83" i="11"/>
  <c r="I80" i="11"/>
  <c r="J67" i="11"/>
  <c r="J43" i="11"/>
  <c r="J138" i="9"/>
  <c r="J130" i="9"/>
  <c r="J127" i="9"/>
  <c r="J114" i="9"/>
  <c r="I87" i="9"/>
  <c r="I76" i="9"/>
  <c r="J66" i="9"/>
  <c r="I51" i="9"/>
  <c r="J43" i="9"/>
  <c r="J41" i="9"/>
  <c r="J40" i="9"/>
  <c r="J27" i="9"/>
  <c r="J26" i="9"/>
  <c r="J24" i="9"/>
  <c r="J22" i="9"/>
  <c r="J131" i="7"/>
  <c r="I103" i="7"/>
  <c r="J101" i="7"/>
  <c r="J95" i="7"/>
  <c r="I85" i="7"/>
  <c r="I83" i="7"/>
  <c r="J81" i="7"/>
  <c r="J80" i="7"/>
  <c r="I79" i="7"/>
  <c r="J72" i="7"/>
  <c r="I64" i="7"/>
  <c r="I62" i="7"/>
  <c r="I60" i="7"/>
  <c r="J43" i="7"/>
  <c r="J41" i="7"/>
  <c r="J39" i="7"/>
  <c r="J38" i="7"/>
  <c r="J26" i="7"/>
  <c r="J66" i="15"/>
  <c r="I55" i="15"/>
  <c r="I26" i="15"/>
  <c r="J96" i="13"/>
  <c r="I94" i="13"/>
  <c r="J51" i="13"/>
  <c r="I101" i="7"/>
  <c r="I95" i="7"/>
  <c r="I80" i="7"/>
  <c r="I72" i="7"/>
  <c r="J68" i="7"/>
  <c r="J52" i="7"/>
  <c r="J27" i="7"/>
  <c r="I24" i="7"/>
  <c r="J84" i="17"/>
  <c r="J69" i="15"/>
  <c r="J59" i="15"/>
  <c r="J108" i="11"/>
  <c r="J108" i="9"/>
  <c r="J92" i="9"/>
  <c r="J88" i="9"/>
  <c r="I73" i="9"/>
  <c r="I66" i="9"/>
  <c r="J59" i="9"/>
  <c r="I27" i="9"/>
  <c r="I24" i="9"/>
  <c r="J128" i="7"/>
  <c r="J120" i="7"/>
  <c r="J111" i="7"/>
  <c r="J98" i="7"/>
  <c r="J92" i="7"/>
  <c r="J73" i="7"/>
  <c r="J87" i="15"/>
  <c r="I59" i="15"/>
  <c r="J45" i="15"/>
  <c r="I96" i="13"/>
  <c r="J38" i="13"/>
  <c r="I35" i="13"/>
  <c r="J28" i="13"/>
  <c r="D16" i="12"/>
  <c r="J140" i="11"/>
  <c r="J131" i="11"/>
  <c r="J124" i="11"/>
  <c r="I72" i="11"/>
  <c r="J69" i="11"/>
  <c r="J58" i="11"/>
  <c r="I33" i="11"/>
  <c r="I27" i="11"/>
  <c r="J131" i="9"/>
  <c r="J106" i="9"/>
  <c r="J94" i="9"/>
  <c r="I92" i="9"/>
  <c r="J89" i="9"/>
  <c r="I85" i="9"/>
  <c r="I79" i="9"/>
  <c r="J63" i="9"/>
  <c r="J73" i="17"/>
  <c r="J137" i="15"/>
  <c r="J48" i="15"/>
  <c r="I89" i="13"/>
  <c r="I76" i="13"/>
  <c r="J52" i="13"/>
  <c r="J49" i="13"/>
  <c r="J24" i="13"/>
  <c r="J138" i="11"/>
  <c r="J127" i="11"/>
  <c r="J121" i="11"/>
  <c r="J60" i="17"/>
  <c r="I72" i="15"/>
  <c r="J50" i="15"/>
  <c r="I48" i="15"/>
  <c r="J120" i="13"/>
  <c r="J118" i="13"/>
  <c r="J93" i="13"/>
  <c r="I49" i="13"/>
  <c r="I30" i="13"/>
  <c r="I24" i="13"/>
  <c r="D133" i="12"/>
  <c r="I79" i="11"/>
  <c r="I63" i="11"/>
  <c r="J50" i="11"/>
  <c r="I48" i="11"/>
  <c r="I29" i="11"/>
  <c r="J23" i="11"/>
  <c r="J124" i="9"/>
  <c r="J112" i="9"/>
  <c r="J109" i="9"/>
  <c r="J95" i="9"/>
  <c r="J80" i="9"/>
  <c r="I75" i="9"/>
  <c r="I67" i="9"/>
  <c r="I60" i="9"/>
  <c r="I52" i="9"/>
  <c r="I50" i="9"/>
  <c r="J42" i="9"/>
  <c r="I35" i="9"/>
  <c r="I30" i="9"/>
  <c r="J23" i="9"/>
  <c r="J129" i="7"/>
  <c r="J108" i="7"/>
  <c r="J107" i="7"/>
  <c r="I88" i="7"/>
  <c r="I87" i="7"/>
  <c r="I84" i="7"/>
  <c r="I63" i="7"/>
  <c r="I58" i="7"/>
  <c r="I45" i="7"/>
  <c r="J42" i="7"/>
  <c r="I69" i="11"/>
  <c r="D133" i="10"/>
  <c r="J120" i="9"/>
  <c r="J50" i="9"/>
  <c r="J30" i="9"/>
  <c r="I98" i="7"/>
  <c r="J88" i="7"/>
  <c r="I86" i="7"/>
  <c r="I73" i="7"/>
  <c r="I69" i="7"/>
  <c r="I50" i="7"/>
  <c r="I29" i="7"/>
  <c r="I22" i="7"/>
  <c r="D250" i="8"/>
  <c r="J123" i="9"/>
  <c r="I103" i="9"/>
  <c r="I94" i="9"/>
  <c r="J140" i="7"/>
  <c r="J118" i="7"/>
  <c r="J112" i="7"/>
  <c r="J63" i="7"/>
  <c r="D133" i="5"/>
  <c r="J45" i="9"/>
  <c r="J33" i="9"/>
  <c r="D16" i="8"/>
  <c r="J136" i="7"/>
  <c r="J66" i="7"/>
  <c r="I55" i="7"/>
  <c r="I52" i="7"/>
  <c r="I53" i="11"/>
  <c r="J128" i="9"/>
  <c r="J75" i="9"/>
  <c r="J52" i="9"/>
  <c r="I45" i="9"/>
  <c r="I33" i="9"/>
  <c r="I66" i="7"/>
  <c r="J84" i="7"/>
  <c r="I75" i="7"/>
  <c r="J58" i="7"/>
  <c r="J48" i="7"/>
  <c r="I34" i="7"/>
  <c r="I27" i="7"/>
  <c r="J137" i="7"/>
  <c r="I89" i="7"/>
  <c r="J87" i="7"/>
  <c r="J63" i="11"/>
  <c r="I63" i="9"/>
  <c r="J48" i="9"/>
  <c r="J35" i="9"/>
  <c r="J119" i="7"/>
  <c r="J48" i="11"/>
  <c r="J40" i="11"/>
  <c r="I48" i="9"/>
  <c r="J28" i="9"/>
  <c r="J115" i="7"/>
  <c r="J67" i="7"/>
  <c r="J53" i="7"/>
  <c r="I48" i="7"/>
  <c r="D133" i="8"/>
  <c r="J89" i="7"/>
  <c r="I68" i="7"/>
  <c r="I96" i="7"/>
  <c r="J101" i="11"/>
  <c r="I75" i="11"/>
  <c r="I92" i="7"/>
  <c r="J86" i="7"/>
  <c r="I67" i="7"/>
  <c r="I53" i="7"/>
  <c r="J50" i="7"/>
  <c r="J22" i="7"/>
  <c r="J45" i="7"/>
  <c r="J94" i="11"/>
  <c r="J85" i="11"/>
  <c r="J29" i="11"/>
  <c r="J115" i="9"/>
  <c r="J70" i="9"/>
  <c r="J67" i="9"/>
  <c r="J114" i="7"/>
  <c r="A2" i="6"/>
  <c r="D71" i="5"/>
  <c r="D305" i="44"/>
  <c r="D71" i="44"/>
  <c r="D188" i="44"/>
  <c r="D188" i="42"/>
  <c r="D305" i="42"/>
  <c r="D305" i="40"/>
  <c r="D71" i="42"/>
  <c r="D71" i="40"/>
  <c r="D188" i="40"/>
  <c r="D188" i="38"/>
  <c r="D71" i="38"/>
  <c r="D305" i="38"/>
  <c r="D188" i="36"/>
  <c r="D71" i="36"/>
  <c r="D305" i="34"/>
  <c r="D71" i="34"/>
  <c r="D188" i="32"/>
  <c r="D305" i="32"/>
  <c r="D305" i="30"/>
  <c r="D305" i="36"/>
  <c r="D188" i="34"/>
  <c r="D71" i="32"/>
  <c r="D305" i="26"/>
  <c r="D71" i="30"/>
  <c r="D188" i="26"/>
  <c r="D71" i="28"/>
  <c r="D188" i="24"/>
  <c r="D188" i="30"/>
  <c r="D188" i="28"/>
  <c r="D71" i="26"/>
  <c r="D305" i="24"/>
  <c r="D305" i="28"/>
  <c r="D305" i="22"/>
  <c r="D71" i="24"/>
  <c r="D71" i="18"/>
  <c r="D188" i="20"/>
  <c r="D305" i="18"/>
  <c r="D188" i="16"/>
  <c r="D71" i="22"/>
  <c r="D188" i="18"/>
  <c r="D188" i="14"/>
  <c r="D188" i="22"/>
  <c r="D71" i="20"/>
  <c r="D305" i="14"/>
  <c r="D188" i="12"/>
  <c r="D71" i="12"/>
  <c r="D305" i="16"/>
  <c r="D71" i="16"/>
  <c r="D71" i="14"/>
  <c r="D305" i="12"/>
  <c r="D305" i="20"/>
  <c r="D305" i="8"/>
  <c r="D71" i="8"/>
  <c r="D305" i="10"/>
  <c r="D188" i="8"/>
  <c r="D305" i="5"/>
  <c r="A57" i="6"/>
  <c r="D188" i="10"/>
  <c r="D188" i="5"/>
  <c r="D71" i="10"/>
  <c r="D63" i="5"/>
  <c r="D297" i="44"/>
  <c r="R297" i="44" s="1"/>
  <c r="D63" i="44"/>
  <c r="D180" i="44"/>
  <c r="R180" i="44" s="1"/>
  <c r="D297" i="42"/>
  <c r="R297" i="42" s="1"/>
  <c r="D297" i="40"/>
  <c r="R297" i="40" s="1"/>
  <c r="D180" i="42"/>
  <c r="R180" i="42" s="1"/>
  <c r="D63" i="42"/>
  <c r="D63" i="40"/>
  <c r="D180" i="40"/>
  <c r="R180" i="40" s="1"/>
  <c r="D180" i="38"/>
  <c r="R180" i="38" s="1"/>
  <c r="D180" i="36"/>
  <c r="R180" i="36" s="1"/>
  <c r="D63" i="36"/>
  <c r="D297" i="36"/>
  <c r="R297" i="36" s="1"/>
  <c r="D297" i="38"/>
  <c r="R297" i="38" s="1"/>
  <c r="D297" i="32"/>
  <c r="R297" i="32" s="1"/>
  <c r="D63" i="34"/>
  <c r="D180" i="32"/>
  <c r="R180" i="32" s="1"/>
  <c r="D297" i="30"/>
  <c r="R297" i="30" s="1"/>
  <c r="D63" i="38"/>
  <c r="D297" i="34"/>
  <c r="R297" i="34" s="1"/>
  <c r="D63" i="32"/>
  <c r="D180" i="34"/>
  <c r="R180" i="34" s="1"/>
  <c r="D297" i="28"/>
  <c r="R297" i="28" s="1"/>
  <c r="D297" i="26"/>
  <c r="R297" i="26" s="1"/>
  <c r="D180" i="28"/>
  <c r="R180" i="28" s="1"/>
  <c r="D63" i="28"/>
  <c r="D63" i="26"/>
  <c r="D180" i="30"/>
  <c r="R180" i="30" s="1"/>
  <c r="D63" i="22"/>
  <c r="D297" i="22"/>
  <c r="R297" i="22" s="1"/>
  <c r="D63" i="30"/>
  <c r="D180" i="24"/>
  <c r="R180" i="24" s="1"/>
  <c r="D180" i="20"/>
  <c r="R180" i="20" s="1"/>
  <c r="D63" i="18"/>
  <c r="D297" i="18"/>
  <c r="R297" i="18" s="1"/>
  <c r="D180" i="22"/>
  <c r="R180" i="22" s="1"/>
  <c r="D180" i="26"/>
  <c r="R180" i="26" s="1"/>
  <c r="D297" i="24"/>
  <c r="R297" i="24" s="1"/>
  <c r="D63" i="24"/>
  <c r="D297" i="16"/>
  <c r="R297" i="16" s="1"/>
  <c r="D63" i="14"/>
  <c r="D297" i="20"/>
  <c r="R297" i="20" s="1"/>
  <c r="D63" i="12"/>
  <c r="D180" i="16"/>
  <c r="R180" i="16" s="1"/>
  <c r="D297" i="14"/>
  <c r="R297" i="14" s="1"/>
  <c r="D63" i="20"/>
  <c r="D180" i="14"/>
  <c r="R180" i="14" s="1"/>
  <c r="D180" i="18"/>
  <c r="R180" i="18" s="1"/>
  <c r="D180" i="12"/>
  <c r="R180" i="12" s="1"/>
  <c r="D180" i="10"/>
  <c r="R180" i="10" s="1"/>
  <c r="D297" i="8"/>
  <c r="R297" i="8" s="1"/>
  <c r="D63" i="8"/>
  <c r="D63" i="16"/>
  <c r="D180" i="8"/>
  <c r="R180" i="8" s="1"/>
  <c r="D63" i="10"/>
  <c r="D297" i="12"/>
  <c r="R297" i="12" s="1"/>
  <c r="D297" i="10"/>
  <c r="R297" i="10" s="1"/>
  <c r="D297" i="5"/>
  <c r="A49" i="6"/>
  <c r="D180" i="5"/>
  <c r="D55" i="5"/>
  <c r="D289" i="44"/>
  <c r="D172" i="44"/>
  <c r="D55" i="44"/>
  <c r="D172" i="42"/>
  <c r="D289" i="42"/>
  <c r="D172" i="40"/>
  <c r="D55" i="42"/>
  <c r="D289" i="38"/>
  <c r="D172" i="38"/>
  <c r="D289" i="40"/>
  <c r="D55" i="36"/>
  <c r="D55" i="38"/>
  <c r="D55" i="40"/>
  <c r="D172" i="36"/>
  <c r="D289" i="36"/>
  <c r="D172" i="32"/>
  <c r="D172" i="34"/>
  <c r="D289" i="32"/>
  <c r="D289" i="34"/>
  <c r="D55" i="34"/>
  <c r="D55" i="32"/>
  <c r="D172" i="28"/>
  <c r="D55" i="30"/>
  <c r="D172" i="30"/>
  <c r="D289" i="26"/>
  <c r="D289" i="28"/>
  <c r="D289" i="30"/>
  <c r="D55" i="26"/>
  <c r="D55" i="24"/>
  <c r="D289" i="22"/>
  <c r="D172" i="26"/>
  <c r="D172" i="20"/>
  <c r="D289" i="24"/>
  <c r="D172" i="18"/>
  <c r="D55" i="18"/>
  <c r="D289" i="18"/>
  <c r="D55" i="28"/>
  <c r="D55" i="22"/>
  <c r="D172" i="24"/>
  <c r="D172" i="22"/>
  <c r="D172" i="16"/>
  <c r="D289" i="12"/>
  <c r="D172" i="12"/>
  <c r="D289" i="10"/>
  <c r="D55" i="20"/>
  <c r="D289" i="20"/>
  <c r="D289" i="16"/>
  <c r="D172" i="8"/>
  <c r="D55" i="12"/>
  <c r="D55" i="14"/>
  <c r="D172" i="10"/>
  <c r="D289" i="8"/>
  <c r="D55" i="16"/>
  <c r="D289" i="14"/>
  <c r="D172" i="14"/>
  <c r="D55" i="10"/>
  <c r="D289" i="5"/>
  <c r="A41" i="6"/>
  <c r="D55" i="8"/>
  <c r="D172" i="5"/>
  <c r="D47" i="5"/>
  <c r="D281" i="44"/>
  <c r="D47" i="44"/>
  <c r="D164" i="44"/>
  <c r="D47" i="42"/>
  <c r="D281" i="42"/>
  <c r="D281" i="38"/>
  <c r="D281" i="40"/>
  <c r="D164" i="42"/>
  <c r="D164" i="38"/>
  <c r="D47" i="40"/>
  <c r="D47" i="36"/>
  <c r="D164" i="36"/>
  <c r="D47" i="38"/>
  <c r="D281" i="36"/>
  <c r="D281" i="32"/>
  <c r="D164" i="40"/>
  <c r="D164" i="32"/>
  <c r="D164" i="34"/>
  <c r="D47" i="34"/>
  <c r="D47" i="32"/>
  <c r="D164" i="30"/>
  <c r="D281" i="34"/>
  <c r="D47" i="28"/>
  <c r="D164" i="28"/>
  <c r="D281" i="26"/>
  <c r="D281" i="28"/>
  <c r="D164" i="24"/>
  <c r="D47" i="30"/>
  <c r="D47" i="26"/>
  <c r="D281" i="24"/>
  <c r="D47" i="24"/>
  <c r="D281" i="30"/>
  <c r="D164" i="26"/>
  <c r="D281" i="22"/>
  <c r="D47" i="20"/>
  <c r="D47" i="18"/>
  <c r="D281" i="18"/>
  <c r="D164" i="20"/>
  <c r="D164" i="22"/>
  <c r="D281" i="16"/>
  <c r="D164" i="18"/>
  <c r="D281" i="20"/>
  <c r="D47" i="22"/>
  <c r="D164" i="16"/>
  <c r="D47" i="12"/>
  <c r="D281" i="10"/>
  <c r="D164" i="10"/>
  <c r="D281" i="14"/>
  <c r="D164" i="14"/>
  <c r="D281" i="8"/>
  <c r="D47" i="16"/>
  <c r="D164" i="12"/>
  <c r="D47" i="8"/>
  <c r="D164" i="8"/>
  <c r="D47" i="14"/>
  <c r="D281" i="12"/>
  <c r="D47" i="10"/>
  <c r="D281" i="5"/>
  <c r="A33" i="6"/>
  <c r="D164" i="5"/>
  <c r="D39" i="5"/>
  <c r="D273" i="44"/>
  <c r="D156" i="44"/>
  <c r="D39" i="44"/>
  <c r="D273" i="42"/>
  <c r="D39" i="42"/>
  <c r="D156" i="42"/>
  <c r="D273" i="38"/>
  <c r="D273" i="40"/>
  <c r="D156" i="38"/>
  <c r="D156" i="36"/>
  <c r="D156" i="40"/>
  <c r="D273" i="36"/>
  <c r="D39" i="40"/>
  <c r="D39" i="38"/>
  <c r="D39" i="36"/>
  <c r="D273" i="32"/>
  <c r="D273" i="34"/>
  <c r="D156" i="34"/>
  <c r="D156" i="32"/>
  <c r="D39" i="34"/>
  <c r="D39" i="28"/>
  <c r="D39" i="32"/>
  <c r="D273" i="30"/>
  <c r="D273" i="28"/>
  <c r="D156" i="30"/>
  <c r="D39" i="30"/>
  <c r="D273" i="26"/>
  <c r="D156" i="28"/>
  <c r="D156" i="26"/>
  <c r="D273" i="24"/>
  <c r="D39" i="22"/>
  <c r="D39" i="26"/>
  <c r="D156" i="18"/>
  <c r="D39" i="20"/>
  <c r="D39" i="18"/>
  <c r="D273" i="18"/>
  <c r="D39" i="24"/>
  <c r="D39" i="16"/>
  <c r="D156" i="14"/>
  <c r="D156" i="24"/>
  <c r="D156" i="20"/>
  <c r="D156" i="22"/>
  <c r="D273" i="22"/>
  <c r="D39" i="14"/>
  <c r="D156" i="16"/>
  <c r="D273" i="14"/>
  <c r="D273" i="20"/>
  <c r="D273" i="16"/>
  <c r="D39" i="12"/>
  <c r="D156" i="8"/>
  <c r="D273" i="12"/>
  <c r="D273" i="10"/>
  <c r="D39" i="10"/>
  <c r="D273" i="8"/>
  <c r="D156" i="12"/>
  <c r="D156" i="10"/>
  <c r="D273" i="5"/>
  <c r="A25" i="6"/>
  <c r="D39" i="8"/>
  <c r="D156" i="5"/>
  <c r="D31" i="5"/>
  <c r="D265" i="44"/>
  <c r="R265" i="44" s="1"/>
  <c r="D31" i="44"/>
  <c r="D148" i="44"/>
  <c r="R148" i="44" s="1"/>
  <c r="D148" i="42"/>
  <c r="R148" i="42" s="1"/>
  <c r="D31" i="42"/>
  <c r="D265" i="42"/>
  <c r="R265" i="42" s="1"/>
  <c r="D265" i="40"/>
  <c r="R265" i="40" s="1"/>
  <c r="D265" i="38"/>
  <c r="R265" i="38" s="1"/>
  <c r="D148" i="40"/>
  <c r="R148" i="40" s="1"/>
  <c r="D31" i="40"/>
  <c r="D31" i="36"/>
  <c r="D148" i="36"/>
  <c r="R148" i="36" s="1"/>
  <c r="D265" i="36"/>
  <c r="R265" i="36" s="1"/>
  <c r="D148" i="38"/>
  <c r="R148" i="38" s="1"/>
  <c r="D31" i="38"/>
  <c r="D148" i="34"/>
  <c r="R148" i="34" s="1"/>
  <c r="D265" i="32"/>
  <c r="R265" i="32" s="1"/>
  <c r="D31" i="34"/>
  <c r="D265" i="34"/>
  <c r="R265" i="34" s="1"/>
  <c r="D148" i="28"/>
  <c r="R148" i="28" s="1"/>
  <c r="D148" i="26"/>
  <c r="R148" i="26" s="1"/>
  <c r="D265" i="28"/>
  <c r="R265" i="28" s="1"/>
  <c r="D265" i="26"/>
  <c r="R265" i="26" s="1"/>
  <c r="D148" i="32"/>
  <c r="R148" i="32" s="1"/>
  <c r="D31" i="28"/>
  <c r="D31" i="32"/>
  <c r="D31" i="30"/>
  <c r="D265" i="30"/>
  <c r="R265" i="30" s="1"/>
  <c r="D31" i="26"/>
  <c r="D148" i="24"/>
  <c r="R148" i="24" s="1"/>
  <c r="D148" i="30"/>
  <c r="R148" i="30" s="1"/>
  <c r="D148" i="22"/>
  <c r="R148" i="22" s="1"/>
  <c r="D265" i="24"/>
  <c r="R265" i="24" s="1"/>
  <c r="D31" i="24"/>
  <c r="D265" i="22"/>
  <c r="R265" i="22" s="1"/>
  <c r="D31" i="18"/>
  <c r="D31" i="22"/>
  <c r="D148" i="20"/>
  <c r="R148" i="20" s="1"/>
  <c r="D265" i="18"/>
  <c r="R265" i="18" s="1"/>
  <c r="D31" i="20"/>
  <c r="D148" i="16"/>
  <c r="R148" i="16" s="1"/>
  <c r="D265" i="20"/>
  <c r="R265" i="20" s="1"/>
  <c r="D265" i="16"/>
  <c r="R265" i="16" s="1"/>
  <c r="D148" i="14"/>
  <c r="R148" i="14" s="1"/>
  <c r="D148" i="12"/>
  <c r="R148" i="12" s="1"/>
  <c r="D31" i="16"/>
  <c r="D265" i="14"/>
  <c r="R265" i="14" s="1"/>
  <c r="D31" i="12"/>
  <c r="D265" i="10"/>
  <c r="R265" i="10" s="1"/>
  <c r="D31" i="10"/>
  <c r="D148" i="18"/>
  <c r="R148" i="18" s="1"/>
  <c r="D265" i="8"/>
  <c r="R265" i="8" s="1"/>
  <c r="D31" i="8"/>
  <c r="D148" i="8"/>
  <c r="R148" i="8" s="1"/>
  <c r="D265" i="12"/>
  <c r="R265" i="12" s="1"/>
  <c r="D31" i="14"/>
  <c r="D265" i="5"/>
  <c r="A17" i="6"/>
  <c r="D148" i="5"/>
  <c r="D148" i="10"/>
  <c r="R148" i="10" s="1"/>
  <c r="D23" i="5"/>
  <c r="D257" i="44"/>
  <c r="D140" i="44"/>
  <c r="D23" i="44"/>
  <c r="D140" i="42"/>
  <c r="D257" i="42"/>
  <c r="D140" i="40"/>
  <c r="D257" i="38"/>
  <c r="D23" i="42"/>
  <c r="D23" i="40"/>
  <c r="D23" i="38"/>
  <c r="D257" i="40"/>
  <c r="D140" i="36"/>
  <c r="D140" i="38"/>
  <c r="D23" i="34"/>
  <c r="D257" i="32"/>
  <c r="D23" i="36"/>
  <c r="D257" i="34"/>
  <c r="D140" i="34"/>
  <c r="D257" i="36"/>
  <c r="D23" i="32"/>
  <c r="D23" i="28"/>
  <c r="D257" i="26"/>
  <c r="D140" i="26"/>
  <c r="D140" i="32"/>
  <c r="D23" i="30"/>
  <c r="D140" i="28"/>
  <c r="D140" i="30"/>
  <c r="D257" i="28"/>
  <c r="D23" i="24"/>
  <c r="D257" i="30"/>
  <c r="D257" i="24"/>
  <c r="D140" i="24"/>
  <c r="D23" i="22"/>
  <c r="D23" i="20"/>
  <c r="D23" i="26"/>
  <c r="D140" i="22"/>
  <c r="D257" i="18"/>
  <c r="D23" i="18"/>
  <c r="D257" i="22"/>
  <c r="D140" i="20"/>
  <c r="D140" i="16"/>
  <c r="D23" i="14"/>
  <c r="D140" i="14"/>
  <c r="D257" i="12"/>
  <c r="D140" i="18"/>
  <c r="D257" i="20"/>
  <c r="D23" i="12"/>
  <c r="D257" i="16"/>
  <c r="D257" i="10"/>
  <c r="D23" i="16"/>
  <c r="D257" i="14"/>
  <c r="D140" i="8"/>
  <c r="D257" i="8"/>
  <c r="D140" i="12"/>
  <c r="D140" i="10"/>
  <c r="D23" i="10"/>
  <c r="D257" i="5"/>
  <c r="A9" i="6"/>
  <c r="D23" i="8"/>
  <c r="D140" i="5"/>
  <c r="H189" i="44"/>
  <c r="H306" i="44"/>
  <c r="H72" i="44"/>
  <c r="H189" i="42"/>
  <c r="H72" i="42"/>
  <c r="H189" i="40"/>
  <c r="H306" i="42"/>
  <c r="H72" i="40"/>
  <c r="H189" i="38"/>
  <c r="H306" i="38"/>
  <c r="H306" i="36"/>
  <c r="H306" i="40"/>
  <c r="H72" i="36"/>
  <c r="H72" i="38"/>
  <c r="H189" i="36"/>
  <c r="H306" i="34"/>
  <c r="H189" i="34"/>
  <c r="H72" i="34"/>
  <c r="H189" i="32"/>
  <c r="H72" i="32"/>
  <c r="H306" i="32"/>
  <c r="H72" i="30"/>
  <c r="H189" i="28"/>
  <c r="H306" i="28"/>
  <c r="H72" i="28"/>
  <c r="H306" i="30"/>
  <c r="H189" i="30"/>
  <c r="H189" i="26"/>
  <c r="H72" i="22"/>
  <c r="H306" i="20"/>
  <c r="H72" i="20"/>
  <c r="H306" i="22"/>
  <c r="H72" i="26"/>
  <c r="H306" i="24"/>
  <c r="H72" i="24"/>
  <c r="H306" i="26"/>
  <c r="H72" i="18"/>
  <c r="H72" i="14"/>
  <c r="H189" i="22"/>
  <c r="H189" i="14"/>
  <c r="H189" i="24"/>
  <c r="H189" i="20"/>
  <c r="H306" i="18"/>
  <c r="H72" i="16"/>
  <c r="H189" i="18"/>
  <c r="H306" i="16"/>
  <c r="H306" i="8"/>
  <c r="H189" i="8"/>
  <c r="H189" i="16"/>
  <c r="H72" i="12"/>
  <c r="H72" i="8"/>
  <c r="H306" i="14"/>
  <c r="H189" i="12"/>
  <c r="H306" i="10"/>
  <c r="H306" i="5"/>
  <c r="H189" i="10"/>
  <c r="H72" i="10"/>
  <c r="H306" i="12"/>
  <c r="H189" i="5"/>
  <c r="H181" i="44"/>
  <c r="H298" i="44"/>
  <c r="H64" i="44"/>
  <c r="H64" i="42"/>
  <c r="H181" i="42"/>
  <c r="H298" i="42"/>
  <c r="H181" i="38"/>
  <c r="H181" i="36"/>
  <c r="H64" i="36"/>
  <c r="H298" i="40"/>
  <c r="H181" i="40"/>
  <c r="H298" i="38"/>
  <c r="H64" i="38"/>
  <c r="H298" i="36"/>
  <c r="H64" i="40"/>
  <c r="H181" i="32"/>
  <c r="H298" i="34"/>
  <c r="H181" i="34"/>
  <c r="H64" i="34"/>
  <c r="H298" i="32"/>
  <c r="H181" i="30"/>
  <c r="H298" i="30"/>
  <c r="H64" i="30"/>
  <c r="H64" i="32"/>
  <c r="H298" i="28"/>
  <c r="H64" i="26"/>
  <c r="H181" i="28"/>
  <c r="H181" i="26"/>
  <c r="H181" i="22"/>
  <c r="H298" i="26"/>
  <c r="H298" i="24"/>
  <c r="H64" i="24"/>
  <c r="H298" i="20"/>
  <c r="H64" i="20"/>
  <c r="H64" i="28"/>
  <c r="H181" i="24"/>
  <c r="H298" i="22"/>
  <c r="H64" i="22"/>
  <c r="H181" i="18"/>
  <c r="H64" i="18"/>
  <c r="H64" i="14"/>
  <c r="H64" i="16"/>
  <c r="H181" i="14"/>
  <c r="H181" i="16"/>
  <c r="H298" i="14"/>
  <c r="H181" i="20"/>
  <c r="H298" i="16"/>
  <c r="H181" i="12"/>
  <c r="H298" i="8"/>
  <c r="H298" i="10"/>
  <c r="H64" i="8"/>
  <c r="H298" i="12"/>
  <c r="H298" i="18"/>
  <c r="H64" i="12"/>
  <c r="H298" i="5"/>
  <c r="H181" i="10"/>
  <c r="H64" i="10"/>
  <c r="H181" i="8"/>
  <c r="H181" i="5"/>
  <c r="H290" i="44"/>
  <c r="H173" i="44"/>
  <c r="H56" i="44"/>
  <c r="H56" i="42"/>
  <c r="H290" i="40"/>
  <c r="H290" i="42"/>
  <c r="H56" i="40"/>
  <c r="H173" i="42"/>
  <c r="H173" i="40"/>
  <c r="H173" i="36"/>
  <c r="H290" i="38"/>
  <c r="H56" i="38"/>
  <c r="H290" i="36"/>
  <c r="H173" i="38"/>
  <c r="H56" i="36"/>
  <c r="H290" i="34"/>
  <c r="H56" i="34"/>
  <c r="H173" i="34"/>
  <c r="H56" i="32"/>
  <c r="H290" i="32"/>
  <c r="H290" i="28"/>
  <c r="H56" i="28"/>
  <c r="H173" i="30"/>
  <c r="H173" i="28"/>
  <c r="H173" i="32"/>
  <c r="H56" i="30"/>
  <c r="H290" i="26"/>
  <c r="H290" i="24"/>
  <c r="H173" i="24"/>
  <c r="H290" i="30"/>
  <c r="H173" i="26"/>
  <c r="H56" i="24"/>
  <c r="H56" i="26"/>
  <c r="H290" i="22"/>
  <c r="H173" i="22"/>
  <c r="H290" i="20"/>
  <c r="H56" i="20"/>
  <c r="H173" i="20"/>
  <c r="H290" i="18"/>
  <c r="H56" i="14"/>
  <c r="H173" i="18"/>
  <c r="H56" i="18"/>
  <c r="H290" i="16"/>
  <c r="H56" i="22"/>
  <c r="H290" i="8"/>
  <c r="H290" i="14"/>
  <c r="H290" i="10"/>
  <c r="H173" i="16"/>
  <c r="H173" i="14"/>
  <c r="H290" i="12"/>
  <c r="H173" i="10"/>
  <c r="H173" i="12"/>
  <c r="H56" i="12"/>
  <c r="H56" i="8"/>
  <c r="H56" i="16"/>
  <c r="H290" i="5"/>
  <c r="H56" i="10"/>
  <c r="H173" i="8"/>
  <c r="H173" i="5"/>
  <c r="H165" i="44"/>
  <c r="H282" i="44"/>
  <c r="H48" i="44"/>
  <c r="H165" i="42"/>
  <c r="H48" i="42"/>
  <c r="H48" i="40"/>
  <c r="H282" i="40"/>
  <c r="H165" i="38"/>
  <c r="H282" i="42"/>
  <c r="H48" i="38"/>
  <c r="H282" i="36"/>
  <c r="H165" i="40"/>
  <c r="H282" i="38"/>
  <c r="H48" i="36"/>
  <c r="H48" i="34"/>
  <c r="H165" i="32"/>
  <c r="H165" i="34"/>
  <c r="H165" i="36"/>
  <c r="H48" i="32"/>
  <c r="H282" i="32"/>
  <c r="H282" i="28"/>
  <c r="H48" i="30"/>
  <c r="H282" i="34"/>
  <c r="H282" i="30"/>
  <c r="H165" i="30"/>
  <c r="H48" i="28"/>
  <c r="H165" i="26"/>
  <c r="H165" i="28"/>
  <c r="H48" i="26"/>
  <c r="H282" i="26"/>
  <c r="H165" i="22"/>
  <c r="H282" i="20"/>
  <c r="H165" i="18"/>
  <c r="H48" i="24"/>
  <c r="H48" i="22"/>
  <c r="H165" i="20"/>
  <c r="H282" i="24"/>
  <c r="H165" i="24"/>
  <c r="H282" i="16"/>
  <c r="H165" i="14"/>
  <c r="H48" i="14"/>
  <c r="H48" i="20"/>
  <c r="H282" i="22"/>
  <c r="H165" i="12"/>
  <c r="H165" i="16"/>
  <c r="H48" i="16"/>
  <c r="H48" i="18"/>
  <c r="H282" i="14"/>
  <c r="H282" i="8"/>
  <c r="H282" i="18"/>
  <c r="H282" i="12"/>
  <c r="H48" i="12"/>
  <c r="H165" i="10"/>
  <c r="H282" i="5"/>
  <c r="H48" i="10"/>
  <c r="H282" i="10"/>
  <c r="H165" i="8"/>
  <c r="H165" i="5"/>
  <c r="H48" i="8"/>
  <c r="H274" i="44"/>
  <c r="H157" i="44"/>
  <c r="H40" i="44"/>
  <c r="H157" i="42"/>
  <c r="H40" i="42"/>
  <c r="H274" i="40"/>
  <c r="H274" i="42"/>
  <c r="H40" i="40"/>
  <c r="H157" i="38"/>
  <c r="H274" i="36"/>
  <c r="H40" i="36"/>
  <c r="H274" i="38"/>
  <c r="H157" i="40"/>
  <c r="H40" i="38"/>
  <c r="H157" i="36"/>
  <c r="H274" i="34"/>
  <c r="H40" i="34"/>
  <c r="H157" i="34"/>
  <c r="H274" i="32"/>
  <c r="H274" i="28"/>
  <c r="H157" i="32"/>
  <c r="H40" i="32"/>
  <c r="H274" i="30"/>
  <c r="H157" i="28"/>
  <c r="H40" i="28"/>
  <c r="H157" i="30"/>
  <c r="H40" i="30"/>
  <c r="H157" i="26"/>
  <c r="H157" i="24"/>
  <c r="H40" i="24"/>
  <c r="H40" i="26"/>
  <c r="H157" i="22"/>
  <c r="H274" i="22"/>
  <c r="H274" i="20"/>
  <c r="H274" i="26"/>
  <c r="H274" i="24"/>
  <c r="H157" i="20"/>
  <c r="H40" i="18"/>
  <c r="H157" i="16"/>
  <c r="H40" i="16"/>
  <c r="H40" i="14"/>
  <c r="H40" i="22"/>
  <c r="H40" i="20"/>
  <c r="H274" i="18"/>
  <c r="H157" i="14"/>
  <c r="H157" i="18"/>
  <c r="H274" i="16"/>
  <c r="H274" i="14"/>
  <c r="H274" i="8"/>
  <c r="H157" i="12"/>
  <c r="H40" i="10"/>
  <c r="H157" i="10"/>
  <c r="H40" i="8"/>
  <c r="H274" i="5"/>
  <c r="H274" i="12"/>
  <c r="H40" i="12"/>
  <c r="H157" i="8"/>
  <c r="H274" i="10"/>
  <c r="H157" i="5"/>
  <c r="H32" i="44"/>
  <c r="H149" i="44"/>
  <c r="H266" i="44"/>
  <c r="H149" i="42"/>
  <c r="H32" i="42"/>
  <c r="H32" i="40"/>
  <c r="H266" i="40"/>
  <c r="H266" i="42"/>
  <c r="H149" i="40"/>
  <c r="H149" i="38"/>
  <c r="H266" i="36"/>
  <c r="H149" i="36"/>
  <c r="H32" i="36"/>
  <c r="H266" i="38"/>
  <c r="H32" i="34"/>
  <c r="H266" i="34"/>
  <c r="H32" i="38"/>
  <c r="H149" i="34"/>
  <c r="H32" i="30"/>
  <c r="H266" i="28"/>
  <c r="H266" i="30"/>
  <c r="H149" i="30"/>
  <c r="H32" i="28"/>
  <c r="H266" i="32"/>
  <c r="H32" i="26"/>
  <c r="H149" i="32"/>
  <c r="H149" i="26"/>
  <c r="H32" i="24"/>
  <c r="H32" i="22"/>
  <c r="H149" i="28"/>
  <c r="H266" i="26"/>
  <c r="H32" i="32"/>
  <c r="H149" i="18"/>
  <c r="H266" i="20"/>
  <c r="H32" i="20"/>
  <c r="H149" i="22"/>
  <c r="H266" i="22"/>
  <c r="H32" i="18"/>
  <c r="H266" i="24"/>
  <c r="H149" i="20"/>
  <c r="H149" i="24"/>
  <c r="H266" i="14"/>
  <c r="H32" i="14"/>
  <c r="H32" i="16"/>
  <c r="H266" i="8"/>
  <c r="H266" i="18"/>
  <c r="H266" i="16"/>
  <c r="H266" i="12"/>
  <c r="H266" i="10"/>
  <c r="H149" i="10"/>
  <c r="H266" i="5"/>
  <c r="H149" i="16"/>
  <c r="H149" i="14"/>
  <c r="H149" i="12"/>
  <c r="H32" i="12"/>
  <c r="H32" i="10"/>
  <c r="H32" i="8"/>
  <c r="H149" i="8"/>
  <c r="H149" i="5"/>
  <c r="H141" i="44"/>
  <c r="H24" i="44"/>
  <c r="H258" i="44"/>
  <c r="H141" i="42"/>
  <c r="H24" i="42"/>
  <c r="H258" i="42"/>
  <c r="H258" i="40"/>
  <c r="H24" i="40"/>
  <c r="H258" i="38"/>
  <c r="H141" i="38"/>
  <c r="H141" i="36"/>
  <c r="H258" i="36"/>
  <c r="H141" i="40"/>
  <c r="H24" i="38"/>
  <c r="H24" i="36"/>
  <c r="H258" i="34"/>
  <c r="H141" i="34"/>
  <c r="H141" i="32"/>
  <c r="H24" i="34"/>
  <c r="H258" i="32"/>
  <c r="H24" i="32"/>
  <c r="H258" i="28"/>
  <c r="H24" i="30"/>
  <c r="H258" i="30"/>
  <c r="H141" i="28"/>
  <c r="H24" i="28"/>
  <c r="H24" i="26"/>
  <c r="H141" i="30"/>
  <c r="H258" i="26"/>
  <c r="H141" i="24"/>
  <c r="H141" i="22"/>
  <c r="H141" i="26"/>
  <c r="H258" i="24"/>
  <c r="H24" i="22"/>
  <c r="H258" i="22"/>
  <c r="H258" i="20"/>
  <c r="H141" i="20"/>
  <c r="H141" i="18"/>
  <c r="H24" i="24"/>
  <c r="H24" i="16"/>
  <c r="H24" i="14"/>
  <c r="H141" i="16"/>
  <c r="H24" i="20"/>
  <c r="H258" i="18"/>
  <c r="H141" i="12"/>
  <c r="H258" i="16"/>
  <c r="H258" i="8"/>
  <c r="H258" i="14"/>
  <c r="H24" i="12"/>
  <c r="H24" i="18"/>
  <c r="H258" i="12"/>
  <c r="H24" i="8"/>
  <c r="H258" i="10"/>
  <c r="H258" i="5"/>
  <c r="H141" i="10"/>
  <c r="H24" i="10"/>
  <c r="H141" i="14"/>
  <c r="H141" i="5"/>
  <c r="H141" i="8"/>
  <c r="D54" i="5"/>
  <c r="D288" i="44"/>
  <c r="D171" i="44"/>
  <c r="D54" i="44"/>
  <c r="D54" i="42"/>
  <c r="D288" i="42"/>
  <c r="D171" i="42"/>
  <c r="D54" i="38"/>
  <c r="D54" i="40"/>
  <c r="D288" i="38"/>
  <c r="D171" i="36"/>
  <c r="D288" i="40"/>
  <c r="D171" i="38"/>
  <c r="D171" i="40"/>
  <c r="D54" i="36"/>
  <c r="D288" i="36"/>
  <c r="D54" i="34"/>
  <c r="D288" i="34"/>
  <c r="D171" i="34"/>
  <c r="D288" i="32"/>
  <c r="D171" i="32"/>
  <c r="D171" i="30"/>
  <c r="D288" i="28"/>
  <c r="D54" i="28"/>
  <c r="D288" i="30"/>
  <c r="D54" i="30"/>
  <c r="D171" i="28"/>
  <c r="D171" i="24"/>
  <c r="D54" i="26"/>
  <c r="D54" i="32"/>
  <c r="D171" i="26"/>
  <c r="D288" i="24"/>
  <c r="D288" i="26"/>
  <c r="D171" i="22"/>
  <c r="D288" i="20"/>
  <c r="D54" i="20"/>
  <c r="D54" i="22"/>
  <c r="D288" i="16"/>
  <c r="D54" i="16"/>
  <c r="D171" i="20"/>
  <c r="D288" i="18"/>
  <c r="D288" i="22"/>
  <c r="D54" i="24"/>
  <c r="D288" i="14"/>
  <c r="D171" i="18"/>
  <c r="D54" i="18"/>
  <c r="D171" i="10"/>
  <c r="D54" i="14"/>
  <c r="D54" i="8"/>
  <c r="D288" i="12"/>
  <c r="D171" i="14"/>
  <c r="D288" i="10"/>
  <c r="D54" i="10"/>
  <c r="D288" i="5"/>
  <c r="D171" i="16"/>
  <c r="D54" i="12"/>
  <c r="D171" i="12"/>
  <c r="D288" i="8"/>
  <c r="D171" i="5"/>
  <c r="A40" i="6"/>
  <c r="D171" i="8"/>
  <c r="D22" i="5"/>
  <c r="D139" i="44"/>
  <c r="D22" i="44"/>
  <c r="D256" i="44"/>
  <c r="D139" i="42"/>
  <c r="D256" i="42"/>
  <c r="D22" i="42"/>
  <c r="D256" i="40"/>
  <c r="D22" i="38"/>
  <c r="D256" i="36"/>
  <c r="D22" i="36"/>
  <c r="D139" i="40"/>
  <c r="D139" i="36"/>
  <c r="D139" i="38"/>
  <c r="D22" i="40"/>
  <c r="D256" i="38"/>
  <c r="D139" i="34"/>
  <c r="D256" i="32"/>
  <c r="D256" i="34"/>
  <c r="D22" i="34"/>
  <c r="D139" i="32"/>
  <c r="D22" i="32"/>
  <c r="D22" i="28"/>
  <c r="D256" i="30"/>
  <c r="D256" i="28"/>
  <c r="D139" i="28"/>
  <c r="D22" i="30"/>
  <c r="D139" i="30"/>
  <c r="D22" i="26"/>
  <c r="D139" i="26"/>
  <c r="D256" i="24"/>
  <c r="D139" i="24"/>
  <c r="D139" i="22"/>
  <c r="D22" i="22"/>
  <c r="D256" i="20"/>
  <c r="D22" i="24"/>
  <c r="D139" i="20"/>
  <c r="D139" i="18"/>
  <c r="D256" i="22"/>
  <c r="D256" i="26"/>
  <c r="D256" i="18"/>
  <c r="D22" i="20"/>
  <c r="D256" i="14"/>
  <c r="D22" i="18"/>
  <c r="D22" i="14"/>
  <c r="D139" i="12"/>
  <c r="D139" i="16"/>
  <c r="D22" i="8"/>
  <c r="D139" i="14"/>
  <c r="D256" i="12"/>
  <c r="D22" i="12"/>
  <c r="D139" i="10"/>
  <c r="D22" i="10"/>
  <c r="D256" i="5"/>
  <c r="D139" i="8"/>
  <c r="D256" i="16"/>
  <c r="D22" i="16"/>
  <c r="D256" i="10"/>
  <c r="D256" i="8"/>
  <c r="A8" i="6"/>
  <c r="D139" i="5"/>
  <c r="D37" i="5"/>
  <c r="D154" i="44"/>
  <c r="D37" i="44"/>
  <c r="D271" i="44"/>
  <c r="D271" i="42"/>
  <c r="D37" i="42"/>
  <c r="D271" i="40"/>
  <c r="D37" i="40"/>
  <c r="D154" i="42"/>
  <c r="D154" i="38"/>
  <c r="D154" i="40"/>
  <c r="D271" i="38"/>
  <c r="D154" i="36"/>
  <c r="D37" i="38"/>
  <c r="D37" i="36"/>
  <c r="D271" i="34"/>
  <c r="D271" i="32"/>
  <c r="D154" i="34"/>
  <c r="D271" i="36"/>
  <c r="D37" i="32"/>
  <c r="D271" i="30"/>
  <c r="D37" i="34"/>
  <c r="D154" i="32"/>
  <c r="D37" i="30"/>
  <c r="D37" i="28"/>
  <c r="D271" i="28"/>
  <c r="D271" i="26"/>
  <c r="D154" i="28"/>
  <c r="D154" i="26"/>
  <c r="D154" i="30"/>
  <c r="D37" i="26"/>
  <c r="D271" i="22"/>
  <c r="D37" i="24"/>
  <c r="D37" i="20"/>
  <c r="D271" i="18"/>
  <c r="D154" i="18"/>
  <c r="D154" i="22"/>
  <c r="D37" i="22"/>
  <c r="D154" i="24"/>
  <c r="D271" i="24"/>
  <c r="D37" i="18"/>
  <c r="D271" i="16"/>
  <c r="D271" i="14"/>
  <c r="D154" i="16"/>
  <c r="D154" i="14"/>
  <c r="D154" i="20"/>
  <c r="D37" i="14"/>
  <c r="D37" i="16"/>
  <c r="D271" i="20"/>
  <c r="D271" i="10"/>
  <c r="D271" i="8"/>
  <c r="D154" i="8"/>
  <c r="D37" i="10"/>
  <c r="D37" i="8"/>
  <c r="D271" i="12"/>
  <c r="D154" i="12"/>
  <c r="D154" i="10"/>
  <c r="D37" i="12"/>
  <c r="D154" i="5"/>
  <c r="D271" i="5"/>
  <c r="A23" i="6"/>
  <c r="H179" i="44"/>
  <c r="H296" i="44"/>
  <c r="H62" i="44"/>
  <c r="H179" i="42"/>
  <c r="H62" i="42"/>
  <c r="H296" i="42"/>
  <c r="H62" i="38"/>
  <c r="H296" i="38"/>
  <c r="H179" i="38"/>
  <c r="H179" i="36"/>
  <c r="H62" i="36"/>
  <c r="H296" i="40"/>
  <c r="H179" i="40"/>
  <c r="H62" i="40"/>
  <c r="H296" i="36"/>
  <c r="H179" i="34"/>
  <c r="H296" i="34"/>
  <c r="H62" i="32"/>
  <c r="H296" i="32"/>
  <c r="H179" i="32"/>
  <c r="H62" i="34"/>
  <c r="H62" i="30"/>
  <c r="H179" i="28"/>
  <c r="H179" i="30"/>
  <c r="H296" i="30"/>
  <c r="H179" i="26"/>
  <c r="H296" i="26"/>
  <c r="H62" i="26"/>
  <c r="H296" i="24"/>
  <c r="H62" i="24"/>
  <c r="H296" i="28"/>
  <c r="H62" i="28"/>
  <c r="H296" i="22"/>
  <c r="H179" i="18"/>
  <c r="H62" i="22"/>
  <c r="H179" i="22"/>
  <c r="H62" i="20"/>
  <c r="H179" i="20"/>
  <c r="H296" i="20"/>
  <c r="H179" i="24"/>
  <c r="H179" i="14"/>
  <c r="H62" i="18"/>
  <c r="H62" i="16"/>
  <c r="H62" i="14"/>
  <c r="H179" i="12"/>
  <c r="H296" i="18"/>
  <c r="H296" i="16"/>
  <c r="H296" i="5"/>
  <c r="H296" i="8"/>
  <c r="H62" i="12"/>
  <c r="H179" i="16"/>
  <c r="H62" i="8"/>
  <c r="H179" i="5"/>
  <c r="H179" i="10"/>
  <c r="H62" i="10"/>
  <c r="H179" i="8"/>
  <c r="H296" i="14"/>
  <c r="H296" i="12"/>
  <c r="H296" i="10"/>
  <c r="H280" i="44"/>
  <c r="H46" i="44"/>
  <c r="H163" i="44"/>
  <c r="H46" i="42"/>
  <c r="H163" i="42"/>
  <c r="H280" i="42"/>
  <c r="H163" i="38"/>
  <c r="H46" i="38"/>
  <c r="H280" i="38"/>
  <c r="H46" i="40"/>
  <c r="H163" i="40"/>
  <c r="H280" i="40"/>
  <c r="H280" i="36"/>
  <c r="H163" i="36"/>
  <c r="H163" i="32"/>
  <c r="H280" i="34"/>
  <c r="H163" i="34"/>
  <c r="H280" i="32"/>
  <c r="H46" i="34"/>
  <c r="H280" i="30"/>
  <c r="H46" i="30"/>
  <c r="H46" i="36"/>
  <c r="H46" i="28"/>
  <c r="H163" i="30"/>
  <c r="H46" i="32"/>
  <c r="H280" i="28"/>
  <c r="H163" i="28"/>
  <c r="H46" i="26"/>
  <c r="H280" i="26"/>
  <c r="H163" i="26"/>
  <c r="H46" i="22"/>
  <c r="H280" i="24"/>
  <c r="H46" i="24"/>
  <c r="H163" i="24"/>
  <c r="H280" i="22"/>
  <c r="H163" i="20"/>
  <c r="H46" i="20"/>
  <c r="H163" i="22"/>
  <c r="H280" i="20"/>
  <c r="H46" i="16"/>
  <c r="H46" i="18"/>
  <c r="H163" i="16"/>
  <c r="H280" i="12"/>
  <c r="H163" i="12"/>
  <c r="H280" i="14"/>
  <c r="H46" i="14"/>
  <c r="H163" i="18"/>
  <c r="H46" i="12"/>
  <c r="H280" i="18"/>
  <c r="H280" i="10"/>
  <c r="H280" i="5"/>
  <c r="H46" i="10"/>
  <c r="H280" i="8"/>
  <c r="H163" i="5"/>
  <c r="H46" i="8"/>
  <c r="H163" i="14"/>
  <c r="H280" i="16"/>
  <c r="H163" i="10"/>
  <c r="H163" i="8"/>
  <c r="H264" i="44"/>
  <c r="H147" i="44"/>
  <c r="H30" i="44"/>
  <c r="H264" i="42"/>
  <c r="H30" i="42"/>
  <c r="H147" i="42"/>
  <c r="H147" i="40"/>
  <c r="H147" i="38"/>
  <c r="H30" i="38"/>
  <c r="H147" i="36"/>
  <c r="H264" i="38"/>
  <c r="H30" i="40"/>
  <c r="H264" i="40"/>
  <c r="H264" i="36"/>
  <c r="H30" i="36"/>
  <c r="H264" i="34"/>
  <c r="H147" i="32"/>
  <c r="H147" i="34"/>
  <c r="H264" i="32"/>
  <c r="H264" i="30"/>
  <c r="H147" i="28"/>
  <c r="H30" i="32"/>
  <c r="H30" i="28"/>
  <c r="H30" i="30"/>
  <c r="H147" i="26"/>
  <c r="H264" i="26"/>
  <c r="H30" i="34"/>
  <c r="H147" i="30"/>
  <c r="H30" i="24"/>
  <c r="H264" i="24"/>
  <c r="H30" i="26"/>
  <c r="H264" i="28"/>
  <c r="H147" i="24"/>
  <c r="H264" i="22"/>
  <c r="H264" i="20"/>
  <c r="H30" i="20"/>
  <c r="H30" i="22"/>
  <c r="H30" i="16"/>
  <c r="H147" i="20"/>
  <c r="H30" i="12"/>
  <c r="H147" i="16"/>
  <c r="H30" i="14"/>
  <c r="H147" i="14"/>
  <c r="H147" i="22"/>
  <c r="H147" i="18"/>
  <c r="H30" i="18"/>
  <c r="H264" i="14"/>
  <c r="H264" i="18"/>
  <c r="H147" i="10"/>
  <c r="H264" i="5"/>
  <c r="H147" i="5"/>
  <c r="H264" i="8"/>
  <c r="H147" i="12"/>
  <c r="H30" i="8"/>
  <c r="H264" i="16"/>
  <c r="H264" i="10"/>
  <c r="H147" i="8"/>
  <c r="H30" i="10"/>
  <c r="H264" i="12"/>
  <c r="D68" i="5"/>
  <c r="D302" i="44"/>
  <c r="D185" i="44"/>
  <c r="D68" i="44"/>
  <c r="D185" i="42"/>
  <c r="D68" i="42"/>
  <c r="D302" i="40"/>
  <c r="D185" i="40"/>
  <c r="D68" i="40"/>
  <c r="D302" i="38"/>
  <c r="D302" i="42"/>
  <c r="D68" i="38"/>
  <c r="D68" i="36"/>
  <c r="D185" i="38"/>
  <c r="D185" i="36"/>
  <c r="D302" i="36"/>
  <c r="D185" i="34"/>
  <c r="D302" i="34"/>
  <c r="D68" i="34"/>
  <c r="D302" i="32"/>
  <c r="D302" i="30"/>
  <c r="D68" i="28"/>
  <c r="D185" i="32"/>
  <c r="D302" i="26"/>
  <c r="D185" i="30"/>
  <c r="D68" i="26"/>
  <c r="D68" i="30"/>
  <c r="D302" i="28"/>
  <c r="D302" i="24"/>
  <c r="D185" i="26"/>
  <c r="D185" i="24"/>
  <c r="D68" i="22"/>
  <c r="D68" i="32"/>
  <c r="D185" i="28"/>
  <c r="D68" i="24"/>
  <c r="D68" i="18"/>
  <c r="D302" i="22"/>
  <c r="D185" i="22"/>
  <c r="D185" i="20"/>
  <c r="D68" i="20"/>
  <c r="D68" i="16"/>
  <c r="D302" i="20"/>
  <c r="D185" i="14"/>
  <c r="D302" i="10"/>
  <c r="D185" i="18"/>
  <c r="D68" i="14"/>
  <c r="D302" i="18"/>
  <c r="D185" i="8"/>
  <c r="D185" i="16"/>
  <c r="D302" i="12"/>
  <c r="D68" i="10"/>
  <c r="D68" i="12"/>
  <c r="D185" i="12"/>
  <c r="D302" i="14"/>
  <c r="D302" i="8"/>
  <c r="D68" i="8"/>
  <c r="D302" i="16"/>
  <c r="D185" i="10"/>
  <c r="D302" i="5"/>
  <c r="D185" i="5"/>
  <c r="A54" i="6"/>
  <c r="D60" i="5"/>
  <c r="D177" i="44"/>
  <c r="D294" i="44"/>
  <c r="D60" i="44"/>
  <c r="D60" i="42"/>
  <c r="D294" i="42"/>
  <c r="D294" i="40"/>
  <c r="D294" i="38"/>
  <c r="D177" i="42"/>
  <c r="D60" i="36"/>
  <c r="D177" i="40"/>
  <c r="D177" i="36"/>
  <c r="D60" i="38"/>
  <c r="D60" i="40"/>
  <c r="D177" i="38"/>
  <c r="D294" i="36"/>
  <c r="D177" i="34"/>
  <c r="D294" i="32"/>
  <c r="D294" i="34"/>
  <c r="D60" i="32"/>
  <c r="D60" i="34"/>
  <c r="D177" i="30"/>
  <c r="D60" i="30"/>
  <c r="D177" i="28"/>
  <c r="D177" i="32"/>
  <c r="D60" i="28"/>
  <c r="D177" i="26"/>
  <c r="D294" i="26"/>
  <c r="D294" i="30"/>
  <c r="D60" i="26"/>
  <c r="D294" i="28"/>
  <c r="D60" i="24"/>
  <c r="D294" i="24"/>
  <c r="D177" i="18"/>
  <c r="D60" i="22"/>
  <c r="D177" i="24"/>
  <c r="D60" i="18"/>
  <c r="D294" i="22"/>
  <c r="D177" i="22"/>
  <c r="D294" i="16"/>
  <c r="D177" i="14"/>
  <c r="D60" i="20"/>
  <c r="D294" i="14"/>
  <c r="D294" i="20"/>
  <c r="D60" i="14"/>
  <c r="D294" i="10"/>
  <c r="D294" i="18"/>
  <c r="D177" i="16"/>
  <c r="D177" i="12"/>
  <c r="D60" i="8"/>
  <c r="D60" i="12"/>
  <c r="D177" i="20"/>
  <c r="D294" i="8"/>
  <c r="D294" i="5"/>
  <c r="D177" i="5"/>
  <c r="D294" i="12"/>
  <c r="D177" i="10"/>
  <c r="D60" i="10"/>
  <c r="D177" i="8"/>
  <c r="D60" i="16"/>
  <c r="A46" i="6"/>
  <c r="D44" i="5"/>
  <c r="D278" i="44"/>
  <c r="D44" i="44"/>
  <c r="D161" i="44"/>
  <c r="D161" i="42"/>
  <c r="D44" i="42"/>
  <c r="D278" i="42"/>
  <c r="D278" i="40"/>
  <c r="D278" i="38"/>
  <c r="D161" i="38"/>
  <c r="D44" i="40"/>
  <c r="D161" i="40"/>
  <c r="D161" i="36"/>
  <c r="D44" i="38"/>
  <c r="D278" i="36"/>
  <c r="D161" i="34"/>
  <c r="D161" i="32"/>
  <c r="D44" i="36"/>
  <c r="D278" i="32"/>
  <c r="D44" i="32"/>
  <c r="D278" i="34"/>
  <c r="D161" i="30"/>
  <c r="D44" i="30"/>
  <c r="D44" i="28"/>
  <c r="D44" i="34"/>
  <c r="D278" i="26"/>
  <c r="D161" i="28"/>
  <c r="D44" i="26"/>
  <c r="D278" i="30"/>
  <c r="D278" i="28"/>
  <c r="D161" i="26"/>
  <c r="D278" i="22"/>
  <c r="D44" i="20"/>
  <c r="D161" i="24"/>
  <c r="D161" i="20"/>
  <c r="D44" i="18"/>
  <c r="D278" i="24"/>
  <c r="D161" i="18"/>
  <c r="D44" i="24"/>
  <c r="D161" i="16"/>
  <c r="D278" i="14"/>
  <c r="D161" i="22"/>
  <c r="D278" i="20"/>
  <c r="D44" i="16"/>
  <c r="D161" i="14"/>
  <c r="D161" i="12"/>
  <c r="D278" i="18"/>
  <c r="D278" i="16"/>
  <c r="D44" i="10"/>
  <c r="D44" i="8"/>
  <c r="D44" i="12"/>
  <c r="D44" i="22"/>
  <c r="D278" i="8"/>
  <c r="D161" i="5"/>
  <c r="D278" i="12"/>
  <c r="D44" i="14"/>
  <c r="D278" i="10"/>
  <c r="D278" i="5"/>
  <c r="D161" i="10"/>
  <c r="D161" i="8"/>
  <c r="A30" i="6"/>
  <c r="D20" i="5"/>
  <c r="D137" i="44"/>
  <c r="D20" i="44"/>
  <c r="D254" i="44"/>
  <c r="D137" i="42"/>
  <c r="D20" i="42"/>
  <c r="D20" i="40"/>
  <c r="D254" i="40"/>
  <c r="D137" i="38"/>
  <c r="D254" i="42"/>
  <c r="D20" i="38"/>
  <c r="D137" i="36"/>
  <c r="D137" i="40"/>
  <c r="D254" i="38"/>
  <c r="D254" i="36"/>
  <c r="D20" i="36"/>
  <c r="D137" i="34"/>
  <c r="D254" i="34"/>
  <c r="D20" i="34"/>
  <c r="D137" i="32"/>
  <c r="D20" i="32"/>
  <c r="D254" i="32"/>
  <c r="D254" i="30"/>
  <c r="D20" i="30"/>
  <c r="D137" i="30"/>
  <c r="D254" i="26"/>
  <c r="D20" i="26"/>
  <c r="D20" i="28"/>
  <c r="D137" i="24"/>
  <c r="D137" i="26"/>
  <c r="D254" i="24"/>
  <c r="D20" i="24"/>
  <c r="D137" i="20"/>
  <c r="D20" i="20"/>
  <c r="D137" i="18"/>
  <c r="D137" i="22"/>
  <c r="D254" i="28"/>
  <c r="D137" i="28"/>
  <c r="D20" i="22"/>
  <c r="D20" i="18"/>
  <c r="D20" i="16"/>
  <c r="D254" i="16"/>
  <c r="D254" i="14"/>
  <c r="D254" i="22"/>
  <c r="D254" i="20"/>
  <c r="D137" i="12"/>
  <c r="D20" i="12"/>
  <c r="D137" i="14"/>
  <c r="D20" i="14"/>
  <c r="D137" i="16"/>
  <c r="D254" i="12"/>
  <c r="D137" i="8"/>
  <c r="D20" i="8"/>
  <c r="D254" i="18"/>
  <c r="D137" i="10"/>
  <c r="D254" i="10"/>
  <c r="D254" i="8"/>
  <c r="D20" i="10"/>
  <c r="D254" i="5"/>
  <c r="D137" i="5"/>
  <c r="A6" i="6"/>
  <c r="H61" i="5"/>
  <c r="H178" i="44"/>
  <c r="H295" i="44"/>
  <c r="H61" i="44"/>
  <c r="H295" i="42"/>
  <c r="H178" i="42"/>
  <c r="H61" i="42"/>
  <c r="H178" i="38"/>
  <c r="H295" i="40"/>
  <c r="H295" i="36"/>
  <c r="H295" i="38"/>
  <c r="H61" i="38"/>
  <c r="H295" i="34"/>
  <c r="H178" i="36"/>
  <c r="H61" i="40"/>
  <c r="H61" i="36"/>
  <c r="H61" i="34"/>
  <c r="H178" i="40"/>
  <c r="H178" i="30"/>
  <c r="H295" i="32"/>
  <c r="H61" i="28"/>
  <c r="H178" i="34"/>
  <c r="H61" i="32"/>
  <c r="H295" i="30"/>
  <c r="H295" i="26"/>
  <c r="H61" i="26"/>
  <c r="H178" i="32"/>
  <c r="H61" i="30"/>
  <c r="H295" i="28"/>
  <c r="H178" i="28"/>
  <c r="H178" i="26"/>
  <c r="H178" i="20"/>
  <c r="H295" i="20"/>
  <c r="H61" i="20"/>
  <c r="H295" i="24"/>
  <c r="H61" i="24"/>
  <c r="H178" i="24"/>
  <c r="H295" i="18"/>
  <c r="H178" i="16"/>
  <c r="H178" i="22"/>
  <c r="H178" i="14"/>
  <c r="H295" i="22"/>
  <c r="H295" i="14"/>
  <c r="H61" i="18"/>
  <c r="H61" i="22"/>
  <c r="H295" i="16"/>
  <c r="H61" i="10"/>
  <c r="H178" i="18"/>
  <c r="H61" i="16"/>
  <c r="H295" i="12"/>
  <c r="H295" i="10"/>
  <c r="H178" i="10"/>
  <c r="H178" i="8"/>
  <c r="H61" i="14"/>
  <c r="H178" i="5"/>
  <c r="H295" i="5"/>
  <c r="H178" i="12"/>
  <c r="H61" i="12"/>
  <c r="H61" i="8"/>
  <c r="H295" i="8"/>
  <c r="H53" i="5"/>
  <c r="H53" i="44"/>
  <c r="H287" i="44"/>
  <c r="H170" i="44"/>
  <c r="H287" i="42"/>
  <c r="H53" i="42"/>
  <c r="H170" i="42"/>
  <c r="H53" i="40"/>
  <c r="H287" i="40"/>
  <c r="H170" i="40"/>
  <c r="H287" i="36"/>
  <c r="H53" i="38"/>
  <c r="H170" i="38"/>
  <c r="H53" i="36"/>
  <c r="H287" i="34"/>
  <c r="H170" i="36"/>
  <c r="H170" i="34"/>
  <c r="H287" i="38"/>
  <c r="H53" i="34"/>
  <c r="H287" i="30"/>
  <c r="H53" i="32"/>
  <c r="H287" i="32"/>
  <c r="H170" i="30"/>
  <c r="H53" i="28"/>
  <c r="H170" i="32"/>
  <c r="H53" i="30"/>
  <c r="H287" i="28"/>
  <c r="H170" i="28"/>
  <c r="H287" i="26"/>
  <c r="H170" i="26"/>
  <c r="H287" i="24"/>
  <c r="H170" i="24"/>
  <c r="H53" i="22"/>
  <c r="H53" i="24"/>
  <c r="H287" i="22"/>
  <c r="H170" i="18"/>
  <c r="H287" i="20"/>
  <c r="H53" i="26"/>
  <c r="H170" i="20"/>
  <c r="H287" i="18"/>
  <c r="H53" i="20"/>
  <c r="H53" i="14"/>
  <c r="H170" i="22"/>
  <c r="H53" i="18"/>
  <c r="H287" i="14"/>
  <c r="H287" i="16"/>
  <c r="H170" i="14"/>
  <c r="H287" i="10"/>
  <c r="H170" i="16"/>
  <c r="H53" i="16"/>
  <c r="H170" i="10"/>
  <c r="H170" i="8"/>
  <c r="H170" i="12"/>
  <c r="H287" i="8"/>
  <c r="H53" i="8"/>
  <c r="H287" i="5"/>
  <c r="H170" i="5"/>
  <c r="H287" i="12"/>
  <c r="H53" i="10"/>
  <c r="H53" i="12"/>
  <c r="H45" i="5"/>
  <c r="H45" i="44"/>
  <c r="H162" i="44"/>
  <c r="H279" i="44"/>
  <c r="H279" i="42"/>
  <c r="H162" i="42"/>
  <c r="H45" i="42"/>
  <c r="H279" i="40"/>
  <c r="H162" i="40"/>
  <c r="H45" i="40"/>
  <c r="H162" i="36"/>
  <c r="H279" i="36"/>
  <c r="H45" i="38"/>
  <c r="H279" i="38"/>
  <c r="H162" i="38"/>
  <c r="H279" i="34"/>
  <c r="H45" i="36"/>
  <c r="H45" i="34"/>
  <c r="H162" i="34"/>
  <c r="H279" i="30"/>
  <c r="H45" i="32"/>
  <c r="H162" i="32"/>
  <c r="H279" i="32"/>
  <c r="H162" i="30"/>
  <c r="H162" i="28"/>
  <c r="H162" i="26"/>
  <c r="H45" i="30"/>
  <c r="H279" i="28"/>
  <c r="H45" i="28"/>
  <c r="H279" i="26"/>
  <c r="H279" i="24"/>
  <c r="H45" i="24"/>
  <c r="H162" i="22"/>
  <c r="H45" i="26"/>
  <c r="H45" i="22"/>
  <c r="H279" i="20"/>
  <c r="H279" i="18"/>
  <c r="H279" i="16"/>
  <c r="H162" i="20"/>
  <c r="H45" i="16"/>
  <c r="H162" i="24"/>
  <c r="H162" i="16"/>
  <c r="H279" i="14"/>
  <c r="H45" i="20"/>
  <c r="H162" i="18"/>
  <c r="H279" i="22"/>
  <c r="H45" i="18"/>
  <c r="H162" i="14"/>
  <c r="H279" i="12"/>
  <c r="H45" i="14"/>
  <c r="H162" i="12"/>
  <c r="H162" i="8"/>
  <c r="H279" i="5"/>
  <c r="H162" i="10"/>
  <c r="H162" i="5"/>
  <c r="H279" i="10"/>
  <c r="H45" i="10"/>
  <c r="H45" i="12"/>
  <c r="H45" i="8"/>
  <c r="H279" i="8"/>
  <c r="H37" i="5"/>
  <c r="H154" i="44"/>
  <c r="H37" i="44"/>
  <c r="H271" i="44"/>
  <c r="H271" i="42"/>
  <c r="H37" i="42"/>
  <c r="H271" i="40"/>
  <c r="H154" i="40"/>
  <c r="H154" i="42"/>
  <c r="H37" i="38"/>
  <c r="H271" i="36"/>
  <c r="H37" i="40"/>
  <c r="H271" i="34"/>
  <c r="H271" i="38"/>
  <c r="H37" i="36"/>
  <c r="H154" i="38"/>
  <c r="H154" i="34"/>
  <c r="H154" i="32"/>
  <c r="H154" i="36"/>
  <c r="H37" i="32"/>
  <c r="H271" i="30"/>
  <c r="H37" i="34"/>
  <c r="H37" i="30"/>
  <c r="H37" i="28"/>
  <c r="H271" i="32"/>
  <c r="H154" i="30"/>
  <c r="H271" i="26"/>
  <c r="H154" i="26"/>
  <c r="H271" i="24"/>
  <c r="H154" i="28"/>
  <c r="H37" i="26"/>
  <c r="H37" i="24"/>
  <c r="H271" i="28"/>
  <c r="H154" i="22"/>
  <c r="H37" i="22"/>
  <c r="H154" i="24"/>
  <c r="H271" i="22"/>
  <c r="H271" i="20"/>
  <c r="H154" i="20"/>
  <c r="H37" i="20"/>
  <c r="H271" i="18"/>
  <c r="H154" i="18"/>
  <c r="H37" i="18"/>
  <c r="H271" i="16"/>
  <c r="H271" i="14"/>
  <c r="H154" i="14"/>
  <c r="H37" i="14"/>
  <c r="H154" i="8"/>
  <c r="H154" i="16"/>
  <c r="H37" i="16"/>
  <c r="H37" i="10"/>
  <c r="H271" i="8"/>
  <c r="H37" i="8"/>
  <c r="H271" i="12"/>
  <c r="H154" i="12"/>
  <c r="H154" i="10"/>
  <c r="H154" i="5"/>
  <c r="H271" i="5"/>
  <c r="H37" i="12"/>
  <c r="H271" i="10"/>
  <c r="H21" i="5"/>
  <c r="H138" i="44"/>
  <c r="H21" i="44"/>
  <c r="H255" i="44"/>
  <c r="H255" i="42"/>
  <c r="H21" i="42"/>
  <c r="H255" i="40"/>
  <c r="H138" i="42"/>
  <c r="H138" i="38"/>
  <c r="H138" i="40"/>
  <c r="H255" i="38"/>
  <c r="H255" i="36"/>
  <c r="H21" i="38"/>
  <c r="H21" i="36"/>
  <c r="H21" i="40"/>
  <c r="H255" i="34"/>
  <c r="H255" i="30"/>
  <c r="H138" i="34"/>
  <c r="H21" i="34"/>
  <c r="H255" i="32"/>
  <c r="H138" i="30"/>
  <c r="H138" i="36"/>
  <c r="H255" i="28"/>
  <c r="H21" i="30"/>
  <c r="H138" i="28"/>
  <c r="H138" i="26"/>
  <c r="H21" i="28"/>
  <c r="H138" i="32"/>
  <c r="H21" i="32"/>
  <c r="H255" i="26"/>
  <c r="H255" i="24"/>
  <c r="H21" i="26"/>
  <c r="H138" i="24"/>
  <c r="H255" i="22"/>
  <c r="H21" i="18"/>
  <c r="H255" i="20"/>
  <c r="H138" i="22"/>
  <c r="H21" i="14"/>
  <c r="H21" i="22"/>
  <c r="H21" i="24"/>
  <c r="H138" i="20"/>
  <c r="H255" i="16"/>
  <c r="H255" i="14"/>
  <c r="H138" i="16"/>
  <c r="H21" i="16"/>
  <c r="H255" i="18"/>
  <c r="H138" i="10"/>
  <c r="H21" i="10"/>
  <c r="H138" i="18"/>
  <c r="H138" i="12"/>
  <c r="H21" i="20"/>
  <c r="H255" i="10"/>
  <c r="H255" i="8"/>
  <c r="H21" i="8"/>
  <c r="H255" i="5"/>
  <c r="H138" i="5"/>
  <c r="H21" i="12"/>
  <c r="H138" i="14"/>
  <c r="H255" i="12"/>
  <c r="H138" i="8"/>
  <c r="D67" i="5"/>
  <c r="D301" i="44"/>
  <c r="D184" i="44"/>
  <c r="D67" i="44"/>
  <c r="D301" i="42"/>
  <c r="D184" i="42"/>
  <c r="D301" i="40"/>
  <c r="D67" i="42"/>
  <c r="D184" i="38"/>
  <c r="D67" i="40"/>
  <c r="D67" i="36"/>
  <c r="D184" i="40"/>
  <c r="D67" i="38"/>
  <c r="D301" i="36"/>
  <c r="D301" i="38"/>
  <c r="D67" i="34"/>
  <c r="D301" i="34"/>
  <c r="D184" i="34"/>
  <c r="D184" i="32"/>
  <c r="D184" i="36"/>
  <c r="D67" i="32"/>
  <c r="D184" i="28"/>
  <c r="D301" i="30"/>
  <c r="D301" i="28"/>
  <c r="D67" i="28"/>
  <c r="D184" i="26"/>
  <c r="D67" i="30"/>
  <c r="D301" i="32"/>
  <c r="D184" i="30"/>
  <c r="D67" i="24"/>
  <c r="D301" i="26"/>
  <c r="D67" i="26"/>
  <c r="D301" i="20"/>
  <c r="D184" i="24"/>
  <c r="D67" i="20"/>
  <c r="D184" i="18"/>
  <c r="D184" i="22"/>
  <c r="D184" i="20"/>
  <c r="D301" i="24"/>
  <c r="D301" i="18"/>
  <c r="D301" i="22"/>
  <c r="D67" i="22"/>
  <c r="D67" i="16"/>
  <c r="D301" i="12"/>
  <c r="D67" i="18"/>
  <c r="D67" i="14"/>
  <c r="D184" i="12"/>
  <c r="D301" i="8"/>
  <c r="D301" i="10"/>
  <c r="D67" i="8"/>
  <c r="D184" i="14"/>
  <c r="D67" i="10"/>
  <c r="D184" i="5"/>
  <c r="D301" i="5"/>
  <c r="D67" i="12"/>
  <c r="D184" i="10"/>
  <c r="A53" i="6"/>
  <c r="D184" i="16"/>
  <c r="D184" i="8"/>
  <c r="D301" i="14"/>
  <c r="D301" i="16"/>
  <c r="D59" i="5"/>
  <c r="D293" i="44"/>
  <c r="D176" i="44"/>
  <c r="D59" i="44"/>
  <c r="D59" i="42"/>
  <c r="D293" i="42"/>
  <c r="D176" i="42"/>
  <c r="D59" i="40"/>
  <c r="D293" i="40"/>
  <c r="D176" i="38"/>
  <c r="D176" i="40"/>
  <c r="D59" i="38"/>
  <c r="D59" i="36"/>
  <c r="D293" i="36"/>
  <c r="D176" i="36"/>
  <c r="D59" i="34"/>
  <c r="D293" i="34"/>
  <c r="D59" i="32"/>
  <c r="D293" i="38"/>
  <c r="D176" i="34"/>
  <c r="D293" i="28"/>
  <c r="D176" i="28"/>
  <c r="D176" i="30"/>
  <c r="D176" i="32"/>
  <c r="D293" i="30"/>
  <c r="D59" i="28"/>
  <c r="D59" i="30"/>
  <c r="D293" i="32"/>
  <c r="D293" i="24"/>
  <c r="D176" i="26"/>
  <c r="D59" i="26"/>
  <c r="D176" i="24"/>
  <c r="D293" i="20"/>
  <c r="D293" i="26"/>
  <c r="D176" i="20"/>
  <c r="D59" i="20"/>
  <c r="D59" i="24"/>
  <c r="D293" i="22"/>
  <c r="D176" i="22"/>
  <c r="D293" i="18"/>
  <c r="D176" i="16"/>
  <c r="D59" i="16"/>
  <c r="D293" i="16"/>
  <c r="D176" i="14"/>
  <c r="D59" i="22"/>
  <c r="D176" i="18"/>
  <c r="D59" i="18"/>
  <c r="D293" i="12"/>
  <c r="D293" i="10"/>
  <c r="D293" i="8"/>
  <c r="D176" i="8"/>
  <c r="D293" i="14"/>
  <c r="D176" i="5"/>
  <c r="D293" i="5"/>
  <c r="D59" i="8"/>
  <c r="D176" i="12"/>
  <c r="D59" i="12"/>
  <c r="A45" i="6"/>
  <c r="D59" i="14"/>
  <c r="D176" i="10"/>
  <c r="D59" i="10"/>
  <c r="D51" i="5"/>
  <c r="D285" i="44"/>
  <c r="D168" i="44"/>
  <c r="D51" i="44"/>
  <c r="D51" i="42"/>
  <c r="D168" i="42"/>
  <c r="D285" i="42"/>
  <c r="D285" i="40"/>
  <c r="D168" i="40"/>
  <c r="D285" i="36"/>
  <c r="D168" i="38"/>
  <c r="D51" i="40"/>
  <c r="D51" i="38"/>
  <c r="D285" i="38"/>
  <c r="D51" i="36"/>
  <c r="D51" i="34"/>
  <c r="D168" i="34"/>
  <c r="D285" i="34"/>
  <c r="D168" i="36"/>
  <c r="D51" i="32"/>
  <c r="D285" i="28"/>
  <c r="D51" i="28"/>
  <c r="D168" i="30"/>
  <c r="D51" i="30"/>
  <c r="D285" i="32"/>
  <c r="D285" i="30"/>
  <c r="D51" i="26"/>
  <c r="D285" i="26"/>
  <c r="D51" i="22"/>
  <c r="D168" i="32"/>
  <c r="D285" i="24"/>
  <c r="D168" i="20"/>
  <c r="D168" i="18"/>
  <c r="D168" i="22"/>
  <c r="D285" i="20"/>
  <c r="D51" i="20"/>
  <c r="D168" i="28"/>
  <c r="D168" i="26"/>
  <c r="D168" i="24"/>
  <c r="D51" i="24"/>
  <c r="D285" i="18"/>
  <c r="D51" i="18"/>
  <c r="D51" i="14"/>
  <c r="D285" i="22"/>
  <c r="D51" i="16"/>
  <c r="D168" i="14"/>
  <c r="D285" i="8"/>
  <c r="D285" i="14"/>
  <c r="D285" i="12"/>
  <c r="D285" i="16"/>
  <c r="D168" i="10"/>
  <c r="D168" i="16"/>
  <c r="D168" i="5"/>
  <c r="D285" i="5"/>
  <c r="D51" i="12"/>
  <c r="D51" i="10"/>
  <c r="A37" i="6"/>
  <c r="D168" i="12"/>
  <c r="D285" i="10"/>
  <c r="D168" i="8"/>
  <c r="D51" i="8"/>
  <c r="D43" i="5"/>
  <c r="D160" i="44"/>
  <c r="D277" i="44"/>
  <c r="D43" i="44"/>
  <c r="D160" i="42"/>
  <c r="D43" i="42"/>
  <c r="D277" i="42"/>
  <c r="D277" i="40"/>
  <c r="D43" i="40"/>
  <c r="D160" i="40"/>
  <c r="D160" i="38"/>
  <c r="D277" i="36"/>
  <c r="D160" i="36"/>
  <c r="D43" i="36"/>
  <c r="D277" i="38"/>
  <c r="D277" i="34"/>
  <c r="D43" i="34"/>
  <c r="D43" i="38"/>
  <c r="D160" i="34"/>
  <c r="D160" i="32"/>
  <c r="D277" i="30"/>
  <c r="D277" i="28"/>
  <c r="D43" i="30"/>
  <c r="D277" i="32"/>
  <c r="D43" i="32"/>
  <c r="D160" i="26"/>
  <c r="D43" i="26"/>
  <c r="D160" i="28"/>
  <c r="D160" i="30"/>
  <c r="D160" i="22"/>
  <c r="D43" i="28"/>
  <c r="D277" i="26"/>
  <c r="D277" i="24"/>
  <c r="D43" i="22"/>
  <c r="D277" i="20"/>
  <c r="D160" i="18"/>
  <c r="D43" i="24"/>
  <c r="D160" i="20"/>
  <c r="D277" i="18"/>
  <c r="D43" i="18"/>
  <c r="D160" i="24"/>
  <c r="D277" i="22"/>
  <c r="D277" i="16"/>
  <c r="D160" i="16"/>
  <c r="D277" i="14"/>
  <c r="D160" i="14"/>
  <c r="D43" i="14"/>
  <c r="D43" i="20"/>
  <c r="D160" i="10"/>
  <c r="D277" i="8"/>
  <c r="D160" i="12"/>
  <c r="D43" i="16"/>
  <c r="D277" i="10"/>
  <c r="D160" i="8"/>
  <c r="D43" i="10"/>
  <c r="D160" i="5"/>
  <c r="D43" i="12"/>
  <c r="D43" i="8"/>
  <c r="D277" i="5"/>
  <c r="A29" i="6"/>
  <c r="D277" i="12"/>
  <c r="D35" i="5"/>
  <c r="D35" i="44"/>
  <c r="D152" i="44"/>
  <c r="D269" i="44"/>
  <c r="D269" i="42"/>
  <c r="D269" i="40"/>
  <c r="D35" i="42"/>
  <c r="D152" i="40"/>
  <c r="D152" i="38"/>
  <c r="D152" i="42"/>
  <c r="D35" i="40"/>
  <c r="D269" i="36"/>
  <c r="D35" i="38"/>
  <c r="D269" i="38"/>
  <c r="D35" i="36"/>
  <c r="D152" i="34"/>
  <c r="D152" i="32"/>
  <c r="D35" i="34"/>
  <c r="D152" i="36"/>
  <c r="D269" i="32"/>
  <c r="D269" i="28"/>
  <c r="D152" i="28"/>
  <c r="D35" i="32"/>
  <c r="D269" i="34"/>
  <c r="D35" i="28"/>
  <c r="D152" i="30"/>
  <c r="D35" i="30"/>
  <c r="D35" i="26"/>
  <c r="D35" i="24"/>
  <c r="D269" i="30"/>
  <c r="D269" i="26"/>
  <c r="D269" i="24"/>
  <c r="D35" i="22"/>
  <c r="D269" i="20"/>
  <c r="D152" i="26"/>
  <c r="D152" i="24"/>
  <c r="D269" i="22"/>
  <c r="D152" i="22"/>
  <c r="D35" i="20"/>
  <c r="D269" i="18"/>
  <c r="D152" i="18"/>
  <c r="D269" i="12"/>
  <c r="D35" i="12"/>
  <c r="D269" i="14"/>
  <c r="D269" i="8"/>
  <c r="D152" i="20"/>
  <c r="D35" i="18"/>
  <c r="D152" i="16"/>
  <c r="D35" i="16"/>
  <c r="D35" i="14"/>
  <c r="D152" i="12"/>
  <c r="D35" i="10"/>
  <c r="D152" i="14"/>
  <c r="D152" i="5"/>
  <c r="A21" i="6"/>
  <c r="D269" i="10"/>
  <c r="D152" i="10"/>
  <c r="D269" i="5"/>
  <c r="D269" i="16"/>
  <c r="D152" i="8"/>
  <c r="D35" i="8"/>
  <c r="D27" i="5"/>
  <c r="D27" i="44"/>
  <c r="D261" i="44"/>
  <c r="D144" i="44"/>
  <c r="D144" i="42"/>
  <c r="D27" i="42"/>
  <c r="D261" i="42"/>
  <c r="D27" i="40"/>
  <c r="D261" i="40"/>
  <c r="D261" i="38"/>
  <c r="D144" i="38"/>
  <c r="D27" i="38"/>
  <c r="D261" i="36"/>
  <c r="D144" i="40"/>
  <c r="D144" i="36"/>
  <c r="D27" i="36"/>
  <c r="D144" i="34"/>
  <c r="D261" i="34"/>
  <c r="D144" i="32"/>
  <c r="D27" i="32"/>
  <c r="D261" i="28"/>
  <c r="D27" i="34"/>
  <c r="D144" i="30"/>
  <c r="D27" i="28"/>
  <c r="D261" i="32"/>
  <c r="D27" i="30"/>
  <c r="D144" i="26"/>
  <c r="D27" i="26"/>
  <c r="D261" i="30"/>
  <c r="D27" i="22"/>
  <c r="D144" i="28"/>
  <c r="D261" i="24"/>
  <c r="D144" i="20"/>
  <c r="D27" i="20"/>
  <c r="D144" i="18"/>
  <c r="D27" i="24"/>
  <c r="D261" i="20"/>
  <c r="D261" i="26"/>
  <c r="D261" i="18"/>
  <c r="D27" i="16"/>
  <c r="D27" i="14"/>
  <c r="D144" i="24"/>
  <c r="D261" i="22"/>
  <c r="D261" i="16"/>
  <c r="D144" i="22"/>
  <c r="D27" i="18"/>
  <c r="D261" i="12"/>
  <c r="D144" i="12"/>
  <c r="D261" i="8"/>
  <c r="D144" i="14"/>
  <c r="D27" i="12"/>
  <c r="D144" i="5"/>
  <c r="D261" i="5"/>
  <c r="D27" i="8"/>
  <c r="A13" i="6"/>
  <c r="D144" i="10"/>
  <c r="D261" i="14"/>
  <c r="D261" i="10"/>
  <c r="D144" i="16"/>
  <c r="D144" i="8"/>
  <c r="D27" i="10"/>
  <c r="D19" i="5"/>
  <c r="D19" i="44"/>
  <c r="D253" i="44"/>
  <c r="R253" i="44" s="1"/>
  <c r="D136" i="44"/>
  <c r="R136" i="44" s="1"/>
  <c r="D253" i="42"/>
  <c r="R253" i="42" s="1"/>
  <c r="D19" i="42"/>
  <c r="D253" i="40"/>
  <c r="R253" i="40" s="1"/>
  <c r="D136" i="38"/>
  <c r="R136" i="38" s="1"/>
  <c r="D253" i="38"/>
  <c r="R253" i="38" s="1"/>
  <c r="D136" i="42"/>
  <c r="R136" i="42" s="1"/>
  <c r="D136" i="40"/>
  <c r="R136" i="40" s="1"/>
  <c r="D19" i="40"/>
  <c r="D19" i="36"/>
  <c r="D19" i="38"/>
  <c r="D253" i="36"/>
  <c r="R253" i="36" s="1"/>
  <c r="D136" i="36"/>
  <c r="R136" i="36" s="1"/>
  <c r="D253" i="34"/>
  <c r="R253" i="34" s="1"/>
  <c r="D19" i="32"/>
  <c r="D136" i="34"/>
  <c r="R136" i="34" s="1"/>
  <c r="D136" i="32"/>
  <c r="R136" i="32" s="1"/>
  <c r="D19" i="34"/>
  <c r="D253" i="32"/>
  <c r="R253" i="32" s="1"/>
  <c r="D253" i="30"/>
  <c r="R253" i="30" s="1"/>
  <c r="D136" i="30"/>
  <c r="R136" i="30" s="1"/>
  <c r="D19" i="28"/>
  <c r="D136" i="26"/>
  <c r="R136" i="26" s="1"/>
  <c r="D136" i="28"/>
  <c r="R136" i="28" s="1"/>
  <c r="D253" i="28"/>
  <c r="R253" i="28" s="1"/>
  <c r="D253" i="24"/>
  <c r="R253" i="24" s="1"/>
  <c r="D19" i="30"/>
  <c r="D253" i="26"/>
  <c r="R253" i="26" s="1"/>
  <c r="D19" i="18"/>
  <c r="D136" i="24"/>
  <c r="R136" i="24" s="1"/>
  <c r="D253" i="20"/>
  <c r="R253" i="20" s="1"/>
  <c r="D19" i="24"/>
  <c r="D19" i="22"/>
  <c r="D19" i="26"/>
  <c r="D253" i="22"/>
  <c r="R253" i="22" s="1"/>
  <c r="D19" i="20"/>
  <c r="D136" i="18"/>
  <c r="R136" i="18" s="1"/>
  <c r="D19" i="16"/>
  <c r="D136" i="22"/>
  <c r="R136" i="22" s="1"/>
  <c r="D19" i="14"/>
  <c r="D136" i="20"/>
  <c r="R136" i="20" s="1"/>
  <c r="D136" i="16"/>
  <c r="R136" i="16" s="1"/>
  <c r="D253" i="18"/>
  <c r="R253" i="18" s="1"/>
  <c r="D253" i="16"/>
  <c r="R253" i="16" s="1"/>
  <c r="D136" i="14"/>
  <c r="R136" i="14" s="1"/>
  <c r="D253" i="8"/>
  <c r="R253" i="8" s="1"/>
  <c r="D136" i="12"/>
  <c r="R136" i="12" s="1"/>
  <c r="D136" i="10"/>
  <c r="R136" i="10" s="1"/>
  <c r="D253" i="12"/>
  <c r="R253" i="12" s="1"/>
  <c r="D19" i="12"/>
  <c r="D253" i="14"/>
  <c r="R253" i="14" s="1"/>
  <c r="D136" i="5"/>
  <c r="D253" i="5"/>
  <c r="D19" i="10"/>
  <c r="A5" i="6"/>
  <c r="D253" i="10"/>
  <c r="R253" i="10" s="1"/>
  <c r="D19" i="8"/>
  <c r="D136" i="8"/>
  <c r="R136" i="8" s="1"/>
  <c r="H250" i="44"/>
  <c r="H16" i="44"/>
  <c r="H133" i="44"/>
  <c r="H250" i="40"/>
  <c r="H133" i="40"/>
  <c r="H16" i="40"/>
  <c r="H250" i="42"/>
  <c r="H16" i="42"/>
  <c r="H133" i="42"/>
  <c r="H250" i="38"/>
  <c r="H16" i="38"/>
  <c r="H16" i="36"/>
  <c r="H133" i="38"/>
  <c r="H250" i="36"/>
  <c r="H133" i="36"/>
  <c r="H133" i="34"/>
  <c r="H16" i="34"/>
  <c r="H16" i="32"/>
  <c r="H133" i="30"/>
  <c r="H16" i="30"/>
  <c r="H250" i="30"/>
  <c r="H133" i="26"/>
  <c r="H133" i="32"/>
  <c r="H16" i="28"/>
  <c r="H250" i="34"/>
  <c r="H250" i="28"/>
  <c r="H250" i="32"/>
  <c r="H250" i="24"/>
  <c r="H16" i="24"/>
  <c r="H16" i="26"/>
  <c r="H133" i="20"/>
  <c r="H16" i="20"/>
  <c r="H133" i="24"/>
  <c r="H16" i="22"/>
  <c r="H250" i="20"/>
  <c r="H133" i="28"/>
  <c r="H250" i="26"/>
  <c r="H133" i="18"/>
  <c r="H250" i="22"/>
  <c r="H250" i="18"/>
  <c r="H250" i="16"/>
  <c r="H133" i="22"/>
  <c r="H133" i="14"/>
  <c r="H250" i="8"/>
  <c r="H16" i="16"/>
  <c r="H250" i="12"/>
  <c r="H250" i="14"/>
  <c r="H133" i="16"/>
  <c r="H16" i="14"/>
  <c r="H133" i="12"/>
  <c r="H16" i="12"/>
  <c r="H16" i="18"/>
  <c r="H16" i="10"/>
  <c r="H250" i="5"/>
  <c r="H250" i="10"/>
  <c r="H133" i="10"/>
  <c r="H133" i="5"/>
  <c r="H16" i="8"/>
  <c r="H133" i="8"/>
  <c r="H68" i="5"/>
  <c r="H302" i="44"/>
  <c r="H185" i="44"/>
  <c r="H68" i="44"/>
  <c r="H185" i="42"/>
  <c r="H68" i="42"/>
  <c r="H302" i="40"/>
  <c r="H302" i="42"/>
  <c r="H185" i="38"/>
  <c r="H68" i="40"/>
  <c r="H185" i="40"/>
  <c r="H302" i="38"/>
  <c r="H302" i="34"/>
  <c r="H68" i="38"/>
  <c r="H185" i="34"/>
  <c r="H185" i="36"/>
  <c r="H68" i="34"/>
  <c r="H302" i="32"/>
  <c r="H302" i="30"/>
  <c r="H185" i="32"/>
  <c r="H302" i="36"/>
  <c r="H185" i="30"/>
  <c r="H68" i="36"/>
  <c r="H68" i="32"/>
  <c r="H68" i="30"/>
  <c r="H302" i="26"/>
  <c r="H185" i="28"/>
  <c r="H185" i="26"/>
  <c r="H302" i="28"/>
  <c r="H68" i="28"/>
  <c r="H185" i="24"/>
  <c r="H302" i="22"/>
  <c r="H68" i="26"/>
  <c r="H68" i="24"/>
  <c r="H302" i="24"/>
  <c r="H68" i="18"/>
  <c r="H302" i="18"/>
  <c r="H185" i="18"/>
  <c r="H185" i="14"/>
  <c r="H185" i="22"/>
  <c r="H68" i="22"/>
  <c r="H302" i="20"/>
  <c r="H68" i="12"/>
  <c r="H302" i="16"/>
  <c r="H68" i="16"/>
  <c r="H185" i="20"/>
  <c r="H68" i="20"/>
  <c r="H185" i="16"/>
  <c r="H302" i="12"/>
  <c r="H302" i="14"/>
  <c r="H185" i="8"/>
  <c r="H185" i="5"/>
  <c r="H185" i="12"/>
  <c r="H302" i="10"/>
  <c r="H302" i="8"/>
  <c r="H68" i="8"/>
  <c r="H68" i="14"/>
  <c r="H302" i="5"/>
  <c r="H185" i="10"/>
  <c r="H68" i="10"/>
  <c r="H60" i="5"/>
  <c r="H294" i="44"/>
  <c r="H60" i="44"/>
  <c r="H177" i="44"/>
  <c r="H177" i="42"/>
  <c r="H60" i="42"/>
  <c r="H294" i="42"/>
  <c r="H294" i="40"/>
  <c r="H294" i="38"/>
  <c r="H177" i="40"/>
  <c r="H177" i="38"/>
  <c r="H177" i="36"/>
  <c r="H60" i="40"/>
  <c r="H60" i="38"/>
  <c r="H60" i="36"/>
  <c r="H294" i="36"/>
  <c r="H294" i="32"/>
  <c r="H294" i="30"/>
  <c r="H294" i="34"/>
  <c r="H177" i="34"/>
  <c r="H60" i="32"/>
  <c r="H60" i="28"/>
  <c r="H60" i="34"/>
  <c r="H177" i="32"/>
  <c r="H177" i="30"/>
  <c r="H294" i="28"/>
  <c r="H60" i="26"/>
  <c r="H294" i="26"/>
  <c r="H177" i="28"/>
  <c r="H177" i="26"/>
  <c r="H60" i="30"/>
  <c r="H177" i="24"/>
  <c r="H294" i="22"/>
  <c r="H60" i="22"/>
  <c r="H294" i="24"/>
  <c r="H60" i="24"/>
  <c r="H60" i="18"/>
  <c r="H294" i="18"/>
  <c r="H177" i="20"/>
  <c r="H60" i="14"/>
  <c r="H60" i="20"/>
  <c r="H177" i="16"/>
  <c r="H294" i="16"/>
  <c r="H177" i="14"/>
  <c r="H177" i="22"/>
  <c r="H60" i="12"/>
  <c r="H177" i="18"/>
  <c r="H294" i="14"/>
  <c r="H294" i="20"/>
  <c r="H294" i="12"/>
  <c r="H177" i="12"/>
  <c r="H60" i="8"/>
  <c r="H177" i="10"/>
  <c r="H177" i="5"/>
  <c r="H60" i="10"/>
  <c r="H177" i="8"/>
  <c r="H294" i="10"/>
  <c r="H60" i="16"/>
  <c r="H294" i="8"/>
  <c r="H294" i="5"/>
  <c r="H52" i="5"/>
  <c r="H286" i="44"/>
  <c r="H169" i="44"/>
  <c r="H52" i="44"/>
  <c r="H169" i="42"/>
  <c r="H52" i="42"/>
  <c r="H286" i="40"/>
  <c r="H286" i="38"/>
  <c r="H169" i="40"/>
  <c r="H286" i="42"/>
  <c r="H52" i="36"/>
  <c r="H169" i="38"/>
  <c r="H169" i="36"/>
  <c r="H286" i="36"/>
  <c r="H52" i="40"/>
  <c r="H52" i="38"/>
  <c r="H286" i="34"/>
  <c r="H286" i="32"/>
  <c r="H169" i="32"/>
  <c r="H52" i="34"/>
  <c r="H169" i="34"/>
  <c r="H52" i="32"/>
  <c r="H286" i="30"/>
  <c r="H169" i="28"/>
  <c r="H52" i="30"/>
  <c r="H286" i="28"/>
  <c r="H286" i="26"/>
  <c r="H52" i="26"/>
  <c r="H169" i="22"/>
  <c r="H169" i="26"/>
  <c r="H52" i="24"/>
  <c r="H286" i="22"/>
  <c r="H169" i="30"/>
  <c r="H52" i="28"/>
  <c r="H52" i="18"/>
  <c r="H286" i="18"/>
  <c r="H286" i="24"/>
  <c r="H52" i="22"/>
  <c r="H169" i="24"/>
  <c r="H52" i="20"/>
  <c r="H52" i="14"/>
  <c r="H169" i="16"/>
  <c r="H169" i="20"/>
  <c r="H286" i="20"/>
  <c r="H169" i="14"/>
  <c r="H286" i="12"/>
  <c r="H286" i="10"/>
  <c r="H169" i="18"/>
  <c r="H286" i="14"/>
  <c r="H169" i="12"/>
  <c r="H52" i="12"/>
  <c r="H52" i="10"/>
  <c r="H169" i="5"/>
  <c r="H52" i="16"/>
  <c r="H286" i="8"/>
  <c r="H169" i="8"/>
  <c r="H169" i="10"/>
  <c r="H52" i="8"/>
  <c r="H286" i="16"/>
  <c r="H286" i="5"/>
  <c r="H44" i="5"/>
  <c r="H278" i="44"/>
  <c r="H44" i="44"/>
  <c r="H161" i="44"/>
  <c r="H44" i="42"/>
  <c r="H278" i="42"/>
  <c r="H44" i="40"/>
  <c r="H278" i="40"/>
  <c r="H278" i="38"/>
  <c r="H161" i="38"/>
  <c r="H161" i="42"/>
  <c r="H44" i="38"/>
  <c r="H161" i="40"/>
  <c r="H161" i="36"/>
  <c r="H278" i="36"/>
  <c r="H44" i="36"/>
  <c r="H161" i="34"/>
  <c r="H161" i="32"/>
  <c r="H278" i="32"/>
  <c r="H278" i="34"/>
  <c r="H44" i="34"/>
  <c r="H44" i="32"/>
  <c r="H44" i="28"/>
  <c r="H161" i="30"/>
  <c r="H161" i="28"/>
  <c r="H278" i="26"/>
  <c r="H278" i="30"/>
  <c r="H278" i="28"/>
  <c r="H44" i="30"/>
  <c r="H44" i="26"/>
  <c r="H161" i="26"/>
  <c r="H278" i="24"/>
  <c r="H44" i="20"/>
  <c r="H161" i="24"/>
  <c r="H161" i="20"/>
  <c r="H44" i="18"/>
  <c r="H44" i="24"/>
  <c r="H278" i="18"/>
  <c r="H278" i="22"/>
  <c r="H44" i="22"/>
  <c r="H278" i="16"/>
  <c r="H161" i="22"/>
  <c r="H161" i="18"/>
  <c r="H278" i="14"/>
  <c r="H44" i="12"/>
  <c r="H278" i="20"/>
  <c r="H44" i="16"/>
  <c r="H278" i="10"/>
  <c r="H161" i="14"/>
  <c r="H278" i="12"/>
  <c r="H161" i="12"/>
  <c r="H44" i="8"/>
  <c r="H161" i="5"/>
  <c r="H44" i="14"/>
  <c r="H161" i="8"/>
  <c r="H161" i="16"/>
  <c r="H161" i="10"/>
  <c r="H44" i="10"/>
  <c r="H278" i="8"/>
  <c r="H278" i="5"/>
  <c r="H36" i="5"/>
  <c r="H270" i="44"/>
  <c r="H36" i="44"/>
  <c r="H153" i="44"/>
  <c r="H36" i="42"/>
  <c r="H153" i="42"/>
  <c r="H270" i="40"/>
  <c r="H270" i="38"/>
  <c r="H270" i="42"/>
  <c r="H153" i="38"/>
  <c r="H36" i="36"/>
  <c r="H36" i="38"/>
  <c r="H36" i="40"/>
  <c r="H153" i="36"/>
  <c r="H270" i="36"/>
  <c r="H36" i="34"/>
  <c r="H270" i="34"/>
  <c r="H270" i="32"/>
  <c r="H153" i="40"/>
  <c r="H153" i="34"/>
  <c r="H36" i="32"/>
  <c r="H270" i="30"/>
  <c r="H153" i="30"/>
  <c r="H36" i="30"/>
  <c r="H36" i="28"/>
  <c r="H153" i="32"/>
  <c r="H270" i="26"/>
  <c r="H153" i="26"/>
  <c r="H270" i="28"/>
  <c r="H270" i="24"/>
  <c r="H153" i="28"/>
  <c r="H36" i="18"/>
  <c r="H36" i="20"/>
  <c r="H270" i="18"/>
  <c r="H36" i="26"/>
  <c r="H153" i="24"/>
  <c r="H153" i="22"/>
  <c r="H36" i="16"/>
  <c r="H36" i="14"/>
  <c r="H270" i="22"/>
  <c r="H36" i="24"/>
  <c r="H36" i="22"/>
  <c r="H270" i="20"/>
  <c r="H153" i="20"/>
  <c r="H153" i="18"/>
  <c r="H153" i="16"/>
  <c r="H36" i="12"/>
  <c r="H153" i="10"/>
  <c r="H270" i="12"/>
  <c r="H153" i="12"/>
  <c r="H270" i="10"/>
  <c r="H270" i="14"/>
  <c r="H153" i="5"/>
  <c r="H270" i="16"/>
  <c r="H270" i="8"/>
  <c r="H153" i="8"/>
  <c r="H36" i="8"/>
  <c r="H36" i="10"/>
  <c r="H153" i="14"/>
  <c r="H270" i="5"/>
  <c r="H28" i="5"/>
  <c r="H262" i="44"/>
  <c r="H145" i="44"/>
  <c r="H28" i="44"/>
  <c r="H28" i="42"/>
  <c r="H262" i="42"/>
  <c r="H145" i="42"/>
  <c r="H262" i="40"/>
  <c r="H145" i="40"/>
  <c r="H145" i="38"/>
  <c r="H262" i="38"/>
  <c r="H145" i="36"/>
  <c r="H28" i="36"/>
  <c r="H28" i="40"/>
  <c r="H262" i="36"/>
  <c r="H28" i="38"/>
  <c r="H262" i="32"/>
  <c r="H28" i="34"/>
  <c r="H145" i="32"/>
  <c r="H28" i="32"/>
  <c r="H262" i="34"/>
  <c r="H145" i="28"/>
  <c r="H262" i="28"/>
  <c r="H145" i="30"/>
  <c r="H262" i="26"/>
  <c r="H145" i="34"/>
  <c r="H28" i="30"/>
  <c r="H28" i="28"/>
  <c r="H145" i="26"/>
  <c r="H145" i="24"/>
  <c r="H262" i="30"/>
  <c r="H28" i="26"/>
  <c r="H145" i="22"/>
  <c r="H28" i="22"/>
  <c r="H28" i="18"/>
  <c r="H262" i="18"/>
  <c r="H28" i="24"/>
  <c r="H262" i="22"/>
  <c r="H262" i="24"/>
  <c r="H145" i="18"/>
  <c r="H28" i="16"/>
  <c r="H28" i="20"/>
  <c r="H262" i="14"/>
  <c r="H145" i="20"/>
  <c r="H145" i="14"/>
  <c r="H28" i="12"/>
  <c r="H262" i="16"/>
  <c r="H262" i="10"/>
  <c r="H145" i="12"/>
  <c r="H262" i="20"/>
  <c r="H28" i="8"/>
  <c r="H262" i="12"/>
  <c r="H145" i="5"/>
  <c r="H28" i="14"/>
  <c r="H28" i="10"/>
  <c r="H145" i="8"/>
  <c r="H145" i="16"/>
  <c r="H262" i="8"/>
  <c r="H262" i="5"/>
  <c r="H145" i="10"/>
  <c r="H20" i="5"/>
  <c r="H254" i="44"/>
  <c r="H137" i="44"/>
  <c r="H20" i="44"/>
  <c r="H137" i="42"/>
  <c r="H20" i="42"/>
  <c r="H20" i="40"/>
  <c r="H254" i="40"/>
  <c r="H137" i="40"/>
  <c r="H254" i="38"/>
  <c r="H254" i="42"/>
  <c r="H20" i="38"/>
  <c r="H137" i="38"/>
  <c r="H137" i="36"/>
  <c r="H254" i="36"/>
  <c r="H137" i="34"/>
  <c r="H254" i="34"/>
  <c r="H20" i="34"/>
  <c r="H254" i="32"/>
  <c r="H20" i="28"/>
  <c r="H20" i="30"/>
  <c r="H137" i="28"/>
  <c r="H254" i="30"/>
  <c r="H20" i="36"/>
  <c r="H20" i="32"/>
  <c r="H137" i="32"/>
  <c r="H137" i="30"/>
  <c r="H254" i="26"/>
  <c r="H254" i="28"/>
  <c r="H137" i="26"/>
  <c r="H20" i="24"/>
  <c r="H137" i="20"/>
  <c r="H20" i="20"/>
  <c r="H137" i="18"/>
  <c r="H137" i="22"/>
  <c r="H254" i="18"/>
  <c r="H20" i="26"/>
  <c r="H254" i="24"/>
  <c r="H137" i="14"/>
  <c r="H20" i="14"/>
  <c r="H20" i="22"/>
  <c r="H254" i="22"/>
  <c r="H137" i="24"/>
  <c r="H20" i="18"/>
  <c r="H20" i="16"/>
  <c r="H254" i="20"/>
  <c r="H254" i="16"/>
  <c r="H254" i="12"/>
  <c r="H254" i="14"/>
  <c r="H20" i="12"/>
  <c r="H254" i="10"/>
  <c r="H137" i="5"/>
  <c r="H137" i="8"/>
  <c r="H137" i="16"/>
  <c r="H254" i="8"/>
  <c r="H20" i="8"/>
  <c r="H137" i="12"/>
  <c r="H137" i="10"/>
  <c r="H254" i="5"/>
  <c r="H20" i="10"/>
  <c r="D46" i="5"/>
  <c r="D163" i="44"/>
  <c r="D280" i="44"/>
  <c r="D46" i="44"/>
  <c r="D46" i="42"/>
  <c r="D280" i="42"/>
  <c r="D163" i="42"/>
  <c r="D46" i="40"/>
  <c r="D163" i="38"/>
  <c r="D46" i="38"/>
  <c r="D163" i="40"/>
  <c r="D280" i="38"/>
  <c r="D280" i="36"/>
  <c r="D163" i="36"/>
  <c r="D280" i="40"/>
  <c r="D46" i="36"/>
  <c r="D46" i="34"/>
  <c r="D163" i="32"/>
  <c r="D280" i="34"/>
  <c r="D163" i="34"/>
  <c r="D46" i="32"/>
  <c r="D280" i="32"/>
  <c r="D280" i="28"/>
  <c r="D280" i="30"/>
  <c r="D46" i="30"/>
  <c r="D163" i="30"/>
  <c r="D46" i="26"/>
  <c r="D163" i="28"/>
  <c r="D46" i="28"/>
  <c r="D280" i="26"/>
  <c r="D46" i="22"/>
  <c r="D163" i="26"/>
  <c r="D163" i="22"/>
  <c r="D280" i="20"/>
  <c r="D163" i="18"/>
  <c r="D46" i="24"/>
  <c r="D163" i="20"/>
  <c r="D280" i="22"/>
  <c r="D280" i="18"/>
  <c r="D280" i="24"/>
  <c r="D46" i="18"/>
  <c r="D163" i="24"/>
  <c r="D46" i="20"/>
  <c r="D163" i="14"/>
  <c r="D46" i="14"/>
  <c r="D163" i="8"/>
  <c r="D163" i="16"/>
  <c r="D46" i="10"/>
  <c r="D46" i="8"/>
  <c r="D163" i="10"/>
  <c r="D280" i="12"/>
  <c r="D280" i="10"/>
  <c r="D280" i="5"/>
  <c r="D163" i="12"/>
  <c r="D46" i="16"/>
  <c r="D280" i="14"/>
  <c r="D280" i="8"/>
  <c r="D46" i="12"/>
  <c r="D280" i="16"/>
  <c r="D163" i="5"/>
  <c r="A32" i="6"/>
  <c r="J74" i="3"/>
  <c r="H71" i="44"/>
  <c r="H188" i="44"/>
  <c r="H305" i="44"/>
  <c r="H188" i="42"/>
  <c r="H305" i="42"/>
  <c r="H71" i="42"/>
  <c r="H305" i="40"/>
  <c r="H188" i="40"/>
  <c r="H188" i="38"/>
  <c r="H305" i="38"/>
  <c r="H71" i="38"/>
  <c r="H71" i="40"/>
  <c r="H305" i="36"/>
  <c r="H188" i="36"/>
  <c r="H71" i="36"/>
  <c r="H188" i="32"/>
  <c r="H305" i="32"/>
  <c r="H305" i="34"/>
  <c r="H188" i="34"/>
  <c r="H71" i="32"/>
  <c r="H71" i="34"/>
  <c r="H305" i="30"/>
  <c r="H305" i="28"/>
  <c r="H71" i="28"/>
  <c r="H71" i="30"/>
  <c r="H188" i="26"/>
  <c r="H71" i="26"/>
  <c r="H188" i="28"/>
  <c r="H305" i="22"/>
  <c r="H71" i="24"/>
  <c r="H188" i="22"/>
  <c r="H188" i="30"/>
  <c r="H305" i="24"/>
  <c r="H188" i="24"/>
  <c r="H71" i="18"/>
  <c r="H305" i="26"/>
  <c r="H188" i="20"/>
  <c r="H305" i="18"/>
  <c r="H305" i="16"/>
  <c r="H188" i="18"/>
  <c r="H305" i="20"/>
  <c r="H71" i="16"/>
  <c r="H305" i="14"/>
  <c r="H305" i="12"/>
  <c r="H71" i="20"/>
  <c r="H71" i="14"/>
  <c r="H71" i="22"/>
  <c r="H188" i="16"/>
  <c r="H188" i="14"/>
  <c r="H188" i="12"/>
  <c r="H188" i="5"/>
  <c r="H71" i="12"/>
  <c r="H305" i="8"/>
  <c r="H71" i="8"/>
  <c r="H305" i="10"/>
  <c r="H188" i="10"/>
  <c r="H71" i="10"/>
  <c r="H188" i="8"/>
  <c r="H305" i="5"/>
  <c r="H63" i="5"/>
  <c r="H63" i="44"/>
  <c r="H180" i="44"/>
  <c r="H297" i="44"/>
  <c r="H297" i="42"/>
  <c r="H63" i="42"/>
  <c r="H180" i="40"/>
  <c r="H297" i="40"/>
  <c r="H180" i="42"/>
  <c r="H63" i="40"/>
  <c r="H297" i="38"/>
  <c r="H63" i="38"/>
  <c r="H297" i="36"/>
  <c r="H180" i="36"/>
  <c r="H180" i="38"/>
  <c r="H297" i="34"/>
  <c r="H63" i="36"/>
  <c r="H297" i="32"/>
  <c r="H180" i="34"/>
  <c r="H63" i="34"/>
  <c r="H180" i="32"/>
  <c r="H297" i="30"/>
  <c r="H63" i="28"/>
  <c r="H180" i="30"/>
  <c r="H63" i="30"/>
  <c r="H297" i="28"/>
  <c r="H297" i="22"/>
  <c r="H180" i="26"/>
  <c r="H63" i="32"/>
  <c r="H297" i="24"/>
  <c r="H63" i="24"/>
  <c r="H63" i="22"/>
  <c r="H180" i="20"/>
  <c r="H63" i="18"/>
  <c r="H180" i="24"/>
  <c r="H297" i="18"/>
  <c r="H297" i="16"/>
  <c r="H180" i="28"/>
  <c r="H63" i="26"/>
  <c r="H297" i="20"/>
  <c r="H297" i="12"/>
  <c r="H63" i="16"/>
  <c r="H180" i="14"/>
  <c r="H297" i="26"/>
  <c r="H63" i="14"/>
  <c r="H180" i="22"/>
  <c r="H180" i="18"/>
  <c r="H63" i="10"/>
  <c r="H63" i="12"/>
  <c r="H180" i="10"/>
  <c r="H180" i="8"/>
  <c r="H180" i="16"/>
  <c r="H63" i="20"/>
  <c r="H297" i="10"/>
  <c r="H297" i="14"/>
  <c r="H180" i="5"/>
  <c r="H180" i="12"/>
  <c r="H297" i="8"/>
  <c r="H63" i="8"/>
  <c r="H297" i="5"/>
  <c r="H31" i="5"/>
  <c r="H31" i="44"/>
  <c r="H148" i="44"/>
  <c r="H265" i="44"/>
  <c r="H148" i="42"/>
  <c r="H31" i="42"/>
  <c r="H265" i="42"/>
  <c r="H265" i="40"/>
  <c r="H265" i="38"/>
  <c r="H148" i="38"/>
  <c r="H31" i="38"/>
  <c r="H148" i="36"/>
  <c r="H31" i="40"/>
  <c r="H148" i="40"/>
  <c r="H265" i="34"/>
  <c r="H265" i="36"/>
  <c r="H148" i="34"/>
  <c r="H265" i="32"/>
  <c r="H31" i="34"/>
  <c r="H31" i="36"/>
  <c r="H148" i="30"/>
  <c r="H148" i="32"/>
  <c r="H31" i="32"/>
  <c r="H31" i="28"/>
  <c r="H265" i="30"/>
  <c r="H148" i="26"/>
  <c r="H31" i="30"/>
  <c r="H148" i="28"/>
  <c r="H265" i="28"/>
  <c r="H148" i="22"/>
  <c r="H265" i="22"/>
  <c r="H31" i="24"/>
  <c r="H31" i="26"/>
  <c r="H31" i="18"/>
  <c r="H31" i="22"/>
  <c r="H148" i="20"/>
  <c r="H265" i="18"/>
  <c r="H265" i="26"/>
  <c r="H265" i="24"/>
  <c r="H148" i="24"/>
  <c r="H265" i="20"/>
  <c r="H31" i="16"/>
  <c r="H265" i="12"/>
  <c r="H148" i="18"/>
  <c r="H31" i="20"/>
  <c r="H148" i="16"/>
  <c r="H31" i="12"/>
  <c r="H265" i="10"/>
  <c r="H148" i="12"/>
  <c r="H148" i="8"/>
  <c r="H148" i="14"/>
  <c r="H31" i="8"/>
  <c r="H148" i="5"/>
  <c r="H265" i="16"/>
  <c r="H31" i="10"/>
  <c r="H31" i="14"/>
  <c r="H148" i="10"/>
  <c r="H265" i="14"/>
  <c r="H265" i="8"/>
  <c r="H265" i="5"/>
  <c r="D69" i="5"/>
  <c r="D69" i="44"/>
  <c r="D303" i="44"/>
  <c r="D186" i="44"/>
  <c r="D303" i="42"/>
  <c r="D69" i="42"/>
  <c r="D186" i="42"/>
  <c r="D303" i="40"/>
  <c r="D303" i="36"/>
  <c r="D186" i="40"/>
  <c r="D69" i="38"/>
  <c r="D69" i="40"/>
  <c r="D186" i="38"/>
  <c r="D303" i="34"/>
  <c r="D186" i="36"/>
  <c r="D303" i="38"/>
  <c r="D303" i="32"/>
  <c r="D186" i="32"/>
  <c r="D69" i="32"/>
  <c r="D186" i="28"/>
  <c r="D186" i="34"/>
  <c r="D69" i="36"/>
  <c r="D69" i="34"/>
  <c r="D303" i="26"/>
  <c r="D69" i="28"/>
  <c r="D303" i="28"/>
  <c r="D303" i="30"/>
  <c r="D186" i="30"/>
  <c r="D303" i="24"/>
  <c r="D186" i="26"/>
  <c r="D186" i="22"/>
  <c r="D69" i="30"/>
  <c r="D186" i="24"/>
  <c r="D69" i="26"/>
  <c r="D69" i="22"/>
  <c r="D303" i="18"/>
  <c r="D303" i="22"/>
  <c r="D303" i="20"/>
  <c r="D186" i="20"/>
  <c r="D69" i="20"/>
  <c r="D69" i="24"/>
  <c r="D69" i="18"/>
  <c r="D69" i="16"/>
  <c r="D303" i="16"/>
  <c r="D186" i="16"/>
  <c r="D303" i="14"/>
  <c r="D69" i="14"/>
  <c r="D186" i="12"/>
  <c r="D69" i="12"/>
  <c r="D303" i="8"/>
  <c r="D186" i="18"/>
  <c r="D303" i="10"/>
  <c r="D69" i="8"/>
  <c r="D303" i="12"/>
  <c r="D186" i="10"/>
  <c r="D69" i="10"/>
  <c r="D186" i="14"/>
  <c r="D186" i="5"/>
  <c r="A55" i="6"/>
  <c r="D303" i="5"/>
  <c r="D186" i="8"/>
  <c r="D45" i="5"/>
  <c r="D45" i="44"/>
  <c r="D162" i="44"/>
  <c r="D279" i="44"/>
  <c r="D279" i="42"/>
  <c r="D162" i="42"/>
  <c r="D45" i="42"/>
  <c r="D279" i="40"/>
  <c r="D162" i="40"/>
  <c r="D45" i="40"/>
  <c r="D279" i="38"/>
  <c r="D162" i="36"/>
  <c r="D45" i="38"/>
  <c r="D279" i="36"/>
  <c r="D45" i="36"/>
  <c r="D162" i="38"/>
  <c r="D279" i="32"/>
  <c r="D45" i="34"/>
  <c r="D279" i="30"/>
  <c r="D279" i="34"/>
  <c r="D162" i="30"/>
  <c r="D162" i="28"/>
  <c r="D279" i="28"/>
  <c r="D162" i="34"/>
  <c r="D45" i="32"/>
  <c r="D45" i="28"/>
  <c r="D279" i="26"/>
  <c r="D45" i="30"/>
  <c r="D162" i="26"/>
  <c r="D279" i="24"/>
  <c r="D45" i="24"/>
  <c r="D279" i="22"/>
  <c r="D162" i="32"/>
  <c r="D45" i="26"/>
  <c r="D279" i="18"/>
  <c r="D45" i="22"/>
  <c r="D162" i="24"/>
  <c r="D162" i="20"/>
  <c r="D162" i="16"/>
  <c r="D279" i="14"/>
  <c r="D45" i="20"/>
  <c r="D162" i="14"/>
  <c r="D45" i="14"/>
  <c r="D162" i="22"/>
  <c r="D45" i="16"/>
  <c r="D45" i="12"/>
  <c r="D162" i="18"/>
  <c r="D279" i="16"/>
  <c r="D279" i="20"/>
  <c r="D279" i="10"/>
  <c r="D162" i="10"/>
  <c r="D279" i="12"/>
  <c r="D279" i="8"/>
  <c r="D162" i="12"/>
  <c r="D45" i="18"/>
  <c r="D162" i="8"/>
  <c r="D45" i="10"/>
  <c r="D162" i="5"/>
  <c r="A31" i="6"/>
  <c r="D45" i="8"/>
  <c r="D279" i="5"/>
  <c r="H288" i="44"/>
  <c r="H171" i="44"/>
  <c r="H54" i="44"/>
  <c r="H171" i="42"/>
  <c r="H288" i="42"/>
  <c r="H54" i="42"/>
  <c r="H54" i="38"/>
  <c r="H288" i="38"/>
  <c r="H54" i="40"/>
  <c r="H171" i="36"/>
  <c r="H288" i="40"/>
  <c r="H288" i="36"/>
  <c r="H171" i="40"/>
  <c r="H171" i="38"/>
  <c r="H54" i="34"/>
  <c r="H171" i="32"/>
  <c r="H54" i="36"/>
  <c r="H288" i="32"/>
  <c r="H171" i="34"/>
  <c r="H171" i="28"/>
  <c r="H54" i="32"/>
  <c r="H288" i="30"/>
  <c r="H54" i="28"/>
  <c r="H54" i="30"/>
  <c r="H288" i="34"/>
  <c r="H288" i="26"/>
  <c r="H54" i="26"/>
  <c r="H288" i="28"/>
  <c r="H171" i="22"/>
  <c r="H171" i="30"/>
  <c r="H171" i="24"/>
  <c r="H54" i="20"/>
  <c r="H54" i="22"/>
  <c r="H171" i="26"/>
  <c r="H288" i="20"/>
  <c r="H54" i="18"/>
  <c r="H171" i="16"/>
  <c r="H288" i="24"/>
  <c r="H288" i="22"/>
  <c r="H54" i="24"/>
  <c r="H171" i="18"/>
  <c r="H171" i="14"/>
  <c r="H288" i="16"/>
  <c r="H54" i="16"/>
  <c r="H171" i="20"/>
  <c r="H288" i="18"/>
  <c r="H54" i="14"/>
  <c r="H288" i="12"/>
  <c r="H171" i="12"/>
  <c r="H54" i="12"/>
  <c r="H288" i="10"/>
  <c r="H288" i="14"/>
  <c r="H54" i="10"/>
  <c r="H288" i="5"/>
  <c r="H171" i="5"/>
  <c r="H171" i="10"/>
  <c r="H54" i="8"/>
  <c r="H171" i="8"/>
  <c r="H288" i="8"/>
  <c r="H272" i="44"/>
  <c r="H155" i="44"/>
  <c r="H38" i="44"/>
  <c r="H38" i="42"/>
  <c r="H155" i="42"/>
  <c r="H272" i="42"/>
  <c r="H155" i="40"/>
  <c r="H38" i="40"/>
  <c r="H38" i="38"/>
  <c r="H272" i="38"/>
  <c r="H272" i="40"/>
  <c r="H272" i="36"/>
  <c r="H155" i="36"/>
  <c r="H155" i="38"/>
  <c r="H38" i="34"/>
  <c r="H38" i="36"/>
  <c r="H272" i="32"/>
  <c r="H155" i="32"/>
  <c r="H38" i="32"/>
  <c r="H155" i="34"/>
  <c r="H155" i="30"/>
  <c r="H272" i="34"/>
  <c r="H38" i="28"/>
  <c r="H272" i="28"/>
  <c r="H155" i="28"/>
  <c r="H272" i="26"/>
  <c r="H38" i="26"/>
  <c r="H272" i="30"/>
  <c r="H38" i="30"/>
  <c r="H155" i="26"/>
  <c r="H155" i="24"/>
  <c r="H155" i="22"/>
  <c r="H38" i="24"/>
  <c r="H272" i="24"/>
  <c r="H272" i="20"/>
  <c r="H155" i="20"/>
  <c r="H38" i="20"/>
  <c r="H38" i="22"/>
  <c r="H272" i="22"/>
  <c r="H155" i="18"/>
  <c r="H38" i="18"/>
  <c r="H272" i="16"/>
  <c r="H38" i="16"/>
  <c r="H272" i="18"/>
  <c r="H272" i="14"/>
  <c r="H155" i="14"/>
  <c r="H38" i="14"/>
  <c r="H155" i="12"/>
  <c r="H38" i="12"/>
  <c r="H155" i="8"/>
  <c r="H155" i="16"/>
  <c r="H272" i="12"/>
  <c r="H155" i="10"/>
  <c r="H272" i="5"/>
  <c r="H272" i="10"/>
  <c r="H155" i="5"/>
  <c r="H38" i="8"/>
  <c r="H272" i="8"/>
  <c r="H38" i="10"/>
  <c r="D36" i="5"/>
  <c r="D270" i="44"/>
  <c r="D36" i="44"/>
  <c r="D153" i="44"/>
  <c r="D153" i="42"/>
  <c r="D36" i="42"/>
  <c r="D153" i="40"/>
  <c r="D270" i="40"/>
  <c r="D270" i="38"/>
  <c r="D270" i="42"/>
  <c r="D36" i="40"/>
  <c r="D153" i="38"/>
  <c r="D36" i="38"/>
  <c r="D153" i="36"/>
  <c r="D270" i="36"/>
  <c r="D36" i="34"/>
  <c r="D270" i="34"/>
  <c r="D270" i="32"/>
  <c r="D36" i="32"/>
  <c r="D153" i="34"/>
  <c r="D36" i="36"/>
  <c r="D153" i="32"/>
  <c r="D153" i="28"/>
  <c r="D153" i="26"/>
  <c r="D270" i="30"/>
  <c r="D270" i="26"/>
  <c r="D270" i="28"/>
  <c r="D153" i="30"/>
  <c r="D153" i="24"/>
  <c r="D270" i="24"/>
  <c r="D153" i="22"/>
  <c r="D36" i="24"/>
  <c r="D36" i="28"/>
  <c r="D36" i="18"/>
  <c r="D36" i="30"/>
  <c r="D36" i="26"/>
  <c r="D153" i="20"/>
  <c r="D36" i="22"/>
  <c r="D270" i="22"/>
  <c r="D270" i="16"/>
  <c r="D270" i="14"/>
  <c r="D270" i="20"/>
  <c r="D153" i="18"/>
  <c r="D153" i="16"/>
  <c r="D153" i="14"/>
  <c r="D36" i="20"/>
  <c r="D270" i="18"/>
  <c r="D36" i="8"/>
  <c r="D36" i="16"/>
  <c r="D36" i="12"/>
  <c r="D270" i="12"/>
  <c r="D153" i="12"/>
  <c r="D36" i="10"/>
  <c r="D153" i="8"/>
  <c r="D270" i="5"/>
  <c r="D270" i="8"/>
  <c r="D36" i="14"/>
  <c r="D270" i="10"/>
  <c r="D153" i="5"/>
  <c r="D153" i="10"/>
  <c r="A22" i="6"/>
  <c r="H303" i="44"/>
  <c r="H186" i="44"/>
  <c r="H69" i="44"/>
  <c r="H303" i="42"/>
  <c r="H69" i="42"/>
  <c r="H186" i="42"/>
  <c r="H69" i="40"/>
  <c r="H303" i="40"/>
  <c r="H186" i="38"/>
  <c r="H186" i="40"/>
  <c r="H69" i="38"/>
  <c r="H186" i="36"/>
  <c r="H69" i="36"/>
  <c r="H303" i="38"/>
  <c r="H303" i="34"/>
  <c r="H186" i="32"/>
  <c r="H303" i="36"/>
  <c r="H69" i="34"/>
  <c r="H186" i="34"/>
  <c r="H303" i="32"/>
  <c r="H303" i="28"/>
  <c r="H69" i="30"/>
  <c r="H69" i="28"/>
  <c r="H186" i="26"/>
  <c r="H69" i="26"/>
  <c r="H69" i="32"/>
  <c r="H186" i="30"/>
  <c r="H303" i="26"/>
  <c r="H186" i="28"/>
  <c r="H69" i="24"/>
  <c r="H303" i="30"/>
  <c r="H303" i="24"/>
  <c r="H303" i="22"/>
  <c r="H303" i="20"/>
  <c r="H186" i="20"/>
  <c r="H69" i="20"/>
  <c r="H186" i="18"/>
  <c r="H69" i="22"/>
  <c r="H303" i="18"/>
  <c r="H186" i="24"/>
  <c r="H186" i="22"/>
  <c r="H69" i="18"/>
  <c r="H69" i="16"/>
  <c r="H303" i="14"/>
  <c r="H69" i="12"/>
  <c r="H303" i="16"/>
  <c r="H69" i="14"/>
  <c r="H186" i="12"/>
  <c r="H186" i="10"/>
  <c r="H303" i="10"/>
  <c r="H69" i="8"/>
  <c r="H186" i="16"/>
  <c r="H303" i="12"/>
  <c r="H303" i="8"/>
  <c r="H303" i="5"/>
  <c r="H186" i="5"/>
  <c r="H69" i="10"/>
  <c r="H186" i="14"/>
  <c r="H186" i="8"/>
  <c r="H29" i="5"/>
  <c r="H29" i="44"/>
  <c r="H263" i="44"/>
  <c r="H146" i="44"/>
  <c r="H263" i="42"/>
  <c r="H29" i="42"/>
  <c r="H146" i="42"/>
  <c r="H263" i="40"/>
  <c r="H29" i="40"/>
  <c r="H146" i="40"/>
  <c r="H263" i="36"/>
  <c r="H263" i="38"/>
  <c r="H263" i="34"/>
  <c r="H29" i="38"/>
  <c r="H146" i="36"/>
  <c r="H29" i="36"/>
  <c r="H146" i="34"/>
  <c r="H29" i="34"/>
  <c r="H146" i="38"/>
  <c r="H263" i="32"/>
  <c r="H146" i="32"/>
  <c r="H29" i="32"/>
  <c r="H263" i="30"/>
  <c r="H146" i="30"/>
  <c r="H29" i="30"/>
  <c r="H29" i="28"/>
  <c r="H263" i="26"/>
  <c r="H263" i="24"/>
  <c r="H263" i="28"/>
  <c r="H146" i="26"/>
  <c r="H29" i="22"/>
  <c r="H146" i="28"/>
  <c r="H146" i="20"/>
  <c r="H29" i="20"/>
  <c r="H146" i="18"/>
  <c r="H263" i="20"/>
  <c r="H29" i="26"/>
  <c r="H146" i="22"/>
  <c r="H263" i="18"/>
  <c r="H263" i="22"/>
  <c r="H146" i="24"/>
  <c r="H29" i="24"/>
  <c r="H263" i="16"/>
  <c r="H263" i="14"/>
  <c r="H29" i="18"/>
  <c r="H29" i="10"/>
  <c r="H146" i="12"/>
  <c r="H146" i="16"/>
  <c r="H29" i="14"/>
  <c r="H263" i="12"/>
  <c r="H146" i="10"/>
  <c r="H146" i="8"/>
  <c r="H146" i="5"/>
  <c r="H29" i="12"/>
  <c r="H29" i="16"/>
  <c r="H263" i="5"/>
  <c r="H146" i="14"/>
  <c r="H263" i="10"/>
  <c r="H29" i="8"/>
  <c r="H263" i="8"/>
  <c r="D75" i="5"/>
  <c r="D192" i="44"/>
  <c r="D309" i="44"/>
  <c r="D75" i="44"/>
  <c r="D75" i="42"/>
  <c r="D309" i="42"/>
  <c r="D192" i="42"/>
  <c r="D192" i="40"/>
  <c r="D309" i="40"/>
  <c r="D75" i="40"/>
  <c r="D192" i="36"/>
  <c r="D75" i="38"/>
  <c r="D309" i="36"/>
  <c r="D75" i="36"/>
  <c r="D309" i="38"/>
  <c r="D192" i="38"/>
  <c r="D309" i="34"/>
  <c r="D192" i="34"/>
  <c r="D75" i="34"/>
  <c r="D75" i="32"/>
  <c r="D192" i="32"/>
  <c r="D309" i="32"/>
  <c r="D309" i="30"/>
  <c r="D309" i="28"/>
  <c r="D192" i="30"/>
  <c r="D75" i="30"/>
  <c r="D75" i="26"/>
  <c r="D192" i="28"/>
  <c r="D192" i="26"/>
  <c r="D309" i="24"/>
  <c r="D75" i="24"/>
  <c r="D75" i="28"/>
  <c r="D309" i="26"/>
  <c r="D309" i="20"/>
  <c r="D75" i="20"/>
  <c r="D75" i="22"/>
  <c r="D309" i="22"/>
  <c r="D192" i="20"/>
  <c r="D192" i="24"/>
  <c r="D309" i="18"/>
  <c r="D75" i="18"/>
  <c r="D192" i="22"/>
  <c r="D192" i="14"/>
  <c r="D309" i="16"/>
  <c r="D75" i="14"/>
  <c r="D75" i="16"/>
  <c r="D309" i="14"/>
  <c r="D192" i="18"/>
  <c r="D192" i="16"/>
  <c r="D309" i="8"/>
  <c r="D75" i="12"/>
  <c r="D75" i="8"/>
  <c r="D192" i="5"/>
  <c r="D192" i="12"/>
  <c r="D309" i="10"/>
  <c r="D192" i="10"/>
  <c r="D75" i="10"/>
  <c r="D192" i="8"/>
  <c r="D309" i="5"/>
  <c r="A61" i="6"/>
  <c r="D309" i="12"/>
  <c r="D74" i="5"/>
  <c r="D74" i="44"/>
  <c r="D191" i="44"/>
  <c r="D308" i="44"/>
  <c r="D191" i="42"/>
  <c r="D74" i="42"/>
  <c r="D308" i="42"/>
  <c r="D74" i="40"/>
  <c r="D308" i="40"/>
  <c r="D191" i="40"/>
  <c r="D308" i="38"/>
  <c r="D74" i="38"/>
  <c r="D308" i="36"/>
  <c r="D191" i="38"/>
  <c r="D74" i="36"/>
  <c r="D308" i="32"/>
  <c r="D308" i="34"/>
  <c r="D74" i="34"/>
  <c r="D74" i="32"/>
  <c r="D191" i="36"/>
  <c r="D308" i="30"/>
  <c r="D191" i="34"/>
  <c r="D191" i="30"/>
  <c r="D308" i="28"/>
  <c r="D74" i="28"/>
  <c r="D191" i="32"/>
  <c r="D191" i="28"/>
  <c r="D308" i="26"/>
  <c r="D74" i="24"/>
  <c r="D308" i="22"/>
  <c r="D191" i="22"/>
  <c r="D74" i="26"/>
  <c r="D74" i="30"/>
  <c r="D308" i="24"/>
  <c r="D191" i="18"/>
  <c r="D74" i="18"/>
  <c r="D191" i="24"/>
  <c r="D308" i="18"/>
  <c r="D308" i="16"/>
  <c r="D74" i="22"/>
  <c r="D191" i="20"/>
  <c r="D308" i="14"/>
  <c r="D308" i="12"/>
  <c r="D308" i="20"/>
  <c r="D74" i="14"/>
  <c r="D191" i="26"/>
  <c r="D74" i="16"/>
  <c r="D191" i="14"/>
  <c r="D74" i="20"/>
  <c r="D191" i="10"/>
  <c r="D191" i="12"/>
  <c r="D191" i="16"/>
  <c r="D191" i="5"/>
  <c r="A60" i="6"/>
  <c r="D74" i="12"/>
  <c r="D308" i="8"/>
  <c r="D74" i="8"/>
  <c r="D308" i="10"/>
  <c r="D74" i="10"/>
  <c r="D308" i="5"/>
  <c r="D191" i="8"/>
  <c r="D66" i="5"/>
  <c r="D66" i="44"/>
  <c r="D183" i="44"/>
  <c r="D300" i="44"/>
  <c r="D300" i="42"/>
  <c r="D183" i="42"/>
  <c r="D66" i="42"/>
  <c r="D300" i="40"/>
  <c r="D183" i="38"/>
  <c r="D183" i="40"/>
  <c r="D66" i="40"/>
  <c r="D300" i="38"/>
  <c r="D66" i="38"/>
  <c r="D300" i="36"/>
  <c r="D183" i="36"/>
  <c r="D66" i="36"/>
  <c r="D183" i="34"/>
  <c r="D66" i="34"/>
  <c r="D300" i="32"/>
  <c r="D183" i="32"/>
  <c r="D300" i="34"/>
  <c r="D300" i="30"/>
  <c r="D183" i="30"/>
  <c r="D66" i="28"/>
  <c r="D66" i="32"/>
  <c r="D300" i="28"/>
  <c r="D183" i="26"/>
  <c r="D66" i="30"/>
  <c r="D183" i="28"/>
  <c r="D300" i="26"/>
  <c r="D66" i="26"/>
  <c r="D300" i="22"/>
  <c r="D300" i="24"/>
  <c r="D66" i="18"/>
  <c r="D66" i="22"/>
  <c r="D300" i="18"/>
  <c r="D300" i="16"/>
  <c r="D183" i="22"/>
  <c r="D183" i="20"/>
  <c r="D183" i="16"/>
  <c r="D300" i="14"/>
  <c r="D183" i="14"/>
  <c r="D300" i="12"/>
  <c r="D300" i="20"/>
  <c r="D66" i="24"/>
  <c r="D183" i="24"/>
  <c r="D66" i="20"/>
  <c r="D183" i="18"/>
  <c r="D66" i="10"/>
  <c r="D183" i="8"/>
  <c r="D66" i="16"/>
  <c r="D66" i="14"/>
  <c r="D66" i="12"/>
  <c r="D300" i="8"/>
  <c r="D183" i="12"/>
  <c r="D66" i="8"/>
  <c r="D183" i="5"/>
  <c r="A52" i="6"/>
  <c r="D300" i="10"/>
  <c r="D183" i="10"/>
  <c r="D300" i="5"/>
  <c r="D58" i="5"/>
  <c r="D175" i="44"/>
  <c r="D58" i="44"/>
  <c r="D292" i="44"/>
  <c r="D292" i="42"/>
  <c r="D175" i="42"/>
  <c r="D292" i="40"/>
  <c r="D58" i="42"/>
  <c r="D175" i="40"/>
  <c r="D175" i="38"/>
  <c r="D58" i="38"/>
  <c r="D58" i="40"/>
  <c r="D175" i="36"/>
  <c r="D292" i="38"/>
  <c r="D292" i="36"/>
  <c r="D292" i="34"/>
  <c r="D175" i="34"/>
  <c r="D292" i="32"/>
  <c r="D175" i="32"/>
  <c r="D58" i="34"/>
  <c r="D292" i="30"/>
  <c r="D58" i="36"/>
  <c r="D58" i="32"/>
  <c r="D175" i="30"/>
  <c r="D58" i="30"/>
  <c r="D58" i="26"/>
  <c r="D292" i="26"/>
  <c r="D175" i="28"/>
  <c r="D292" i="22"/>
  <c r="D175" i="24"/>
  <c r="D58" i="22"/>
  <c r="D58" i="28"/>
  <c r="D292" i="28"/>
  <c r="D58" i="18"/>
  <c r="D292" i="18"/>
  <c r="D292" i="16"/>
  <c r="D175" i="26"/>
  <c r="D58" i="14"/>
  <c r="D292" i="12"/>
  <c r="D175" i="22"/>
  <c r="D292" i="20"/>
  <c r="D175" i="16"/>
  <c r="D58" i="16"/>
  <c r="D292" i="24"/>
  <c r="D58" i="24"/>
  <c r="D175" i="20"/>
  <c r="D58" i="20"/>
  <c r="D175" i="14"/>
  <c r="D175" i="12"/>
  <c r="D58" i="12"/>
  <c r="D58" i="10"/>
  <c r="D175" i="18"/>
  <c r="D292" i="10"/>
  <c r="D175" i="10"/>
  <c r="D175" i="8"/>
  <c r="D175" i="5"/>
  <c r="A44" i="6"/>
  <c r="D292" i="14"/>
  <c r="D292" i="8"/>
  <c r="D58" i="8"/>
  <c r="D292" i="5"/>
  <c r="D50" i="5"/>
  <c r="D167" i="44"/>
  <c r="R167" i="44" s="1"/>
  <c r="D50" i="44"/>
  <c r="D284" i="44"/>
  <c r="R284" i="44" s="1"/>
  <c r="D167" i="42"/>
  <c r="R167" i="42" s="1"/>
  <c r="D284" i="42"/>
  <c r="R284" i="42" s="1"/>
  <c r="D284" i="40"/>
  <c r="R284" i="40" s="1"/>
  <c r="D50" i="42"/>
  <c r="D167" i="40"/>
  <c r="R167" i="40" s="1"/>
  <c r="D50" i="40"/>
  <c r="D50" i="38"/>
  <c r="D50" i="36"/>
  <c r="D284" i="38"/>
  <c r="R284" i="38" s="1"/>
  <c r="D284" i="36"/>
  <c r="R284" i="36" s="1"/>
  <c r="D284" i="34"/>
  <c r="R284" i="34" s="1"/>
  <c r="D167" i="38"/>
  <c r="R167" i="38" s="1"/>
  <c r="D167" i="36"/>
  <c r="R167" i="36" s="1"/>
  <c r="D284" i="32"/>
  <c r="R284" i="32" s="1"/>
  <c r="D50" i="34"/>
  <c r="D167" i="32"/>
  <c r="R167" i="32" s="1"/>
  <c r="D167" i="34"/>
  <c r="R167" i="34" s="1"/>
  <c r="D50" i="30"/>
  <c r="D50" i="32"/>
  <c r="D167" i="28"/>
  <c r="R167" i="28" s="1"/>
  <c r="D284" i="30"/>
  <c r="R284" i="30" s="1"/>
  <c r="D50" i="26"/>
  <c r="D50" i="28"/>
  <c r="D167" i="26"/>
  <c r="R167" i="26" s="1"/>
  <c r="D284" i="26"/>
  <c r="R284" i="26" s="1"/>
  <c r="D284" i="24"/>
  <c r="R284" i="24" s="1"/>
  <c r="D50" i="24"/>
  <c r="D284" i="22"/>
  <c r="R284" i="22" s="1"/>
  <c r="D167" i="22"/>
  <c r="R167" i="22" s="1"/>
  <c r="D167" i="30"/>
  <c r="R167" i="30" s="1"/>
  <c r="D50" i="18"/>
  <c r="D167" i="24"/>
  <c r="R167" i="24" s="1"/>
  <c r="D284" i="18"/>
  <c r="R284" i="18" s="1"/>
  <c r="D284" i="16"/>
  <c r="R284" i="16" s="1"/>
  <c r="D284" i="28"/>
  <c r="R284" i="28" s="1"/>
  <c r="D50" i="20"/>
  <c r="D167" i="18"/>
  <c r="R167" i="18" s="1"/>
  <c r="D284" i="12"/>
  <c r="R284" i="12" s="1"/>
  <c r="D284" i="20"/>
  <c r="R284" i="20" s="1"/>
  <c r="D167" i="14"/>
  <c r="R167" i="14" s="1"/>
  <c r="D50" i="14"/>
  <c r="D50" i="22"/>
  <c r="D167" i="16"/>
  <c r="R167" i="16" s="1"/>
  <c r="D284" i="14"/>
  <c r="R284" i="14" s="1"/>
  <c r="D284" i="10"/>
  <c r="R284" i="10" s="1"/>
  <c r="D50" i="12"/>
  <c r="D50" i="16"/>
  <c r="D167" i="12"/>
  <c r="R167" i="12" s="1"/>
  <c r="D167" i="8"/>
  <c r="R167" i="8" s="1"/>
  <c r="D167" i="20"/>
  <c r="R167" i="20" s="1"/>
  <c r="D284" i="8"/>
  <c r="R284" i="8" s="1"/>
  <c r="D50" i="8"/>
  <c r="D167" i="5"/>
  <c r="A36" i="6"/>
  <c r="D167" i="10"/>
  <c r="R167" i="10" s="1"/>
  <c r="D284" i="5"/>
  <c r="D50" i="10"/>
  <c r="D42" i="5"/>
  <c r="D42" i="44"/>
  <c r="D276" i="44"/>
  <c r="D159" i="44"/>
  <c r="D276" i="42"/>
  <c r="D159" i="42"/>
  <c r="D276" i="40"/>
  <c r="D159" i="38"/>
  <c r="D159" i="40"/>
  <c r="D42" i="42"/>
  <c r="D42" i="38"/>
  <c r="D42" i="40"/>
  <c r="D276" i="38"/>
  <c r="D276" i="36"/>
  <c r="D42" i="36"/>
  <c r="D276" i="34"/>
  <c r="D159" i="36"/>
  <c r="D159" i="34"/>
  <c r="D276" i="32"/>
  <c r="D42" i="34"/>
  <c r="D42" i="32"/>
  <c r="D276" i="30"/>
  <c r="D159" i="30"/>
  <c r="D159" i="28"/>
  <c r="D42" i="28"/>
  <c r="D276" i="28"/>
  <c r="D159" i="32"/>
  <c r="D42" i="30"/>
  <c r="D276" i="26"/>
  <c r="D276" i="24"/>
  <c r="D159" i="24"/>
  <c r="D42" i="24"/>
  <c r="D276" i="22"/>
  <c r="D159" i="26"/>
  <c r="D42" i="20"/>
  <c r="D42" i="18"/>
  <c r="D276" i="18"/>
  <c r="D276" i="16"/>
  <c r="D159" i="20"/>
  <c r="D42" i="26"/>
  <c r="D276" i="12"/>
  <c r="D159" i="22"/>
  <c r="D276" i="20"/>
  <c r="D42" i="22"/>
  <c r="D159" i="16"/>
  <c r="D42" i="16"/>
  <c r="D159" i="12"/>
  <c r="D159" i="18"/>
  <c r="D159" i="14"/>
  <c r="D42" i="14"/>
  <c r="D276" i="10"/>
  <c r="D276" i="14"/>
  <c r="D159" i="5"/>
  <c r="A28" i="6"/>
  <c r="D42" i="12"/>
  <c r="D159" i="10"/>
  <c r="D159" i="8"/>
  <c r="D42" i="10"/>
  <c r="D276" i="8"/>
  <c r="D42" i="8"/>
  <c r="D276" i="5"/>
  <c r="D34" i="5"/>
  <c r="D34" i="44"/>
  <c r="D151" i="44"/>
  <c r="D268" i="44"/>
  <c r="D268" i="42"/>
  <c r="D34" i="42"/>
  <c r="D268" i="40"/>
  <c r="D151" i="42"/>
  <c r="D34" i="38"/>
  <c r="D268" i="38"/>
  <c r="D34" i="40"/>
  <c r="D151" i="40"/>
  <c r="D151" i="36"/>
  <c r="D268" i="34"/>
  <c r="D34" i="36"/>
  <c r="D268" i="36"/>
  <c r="D268" i="32"/>
  <c r="D34" i="34"/>
  <c r="D151" i="38"/>
  <c r="D151" i="32"/>
  <c r="D151" i="34"/>
  <c r="D151" i="30"/>
  <c r="D34" i="30"/>
  <c r="D34" i="32"/>
  <c r="D268" i="28"/>
  <c r="D151" i="28"/>
  <c r="D34" i="28"/>
  <c r="D151" i="26"/>
  <c r="D268" i="30"/>
  <c r="D268" i="26"/>
  <c r="D34" i="26"/>
  <c r="D268" i="22"/>
  <c r="D268" i="24"/>
  <c r="D34" i="18"/>
  <c r="D151" i="24"/>
  <c r="D34" i="24"/>
  <c r="D268" i="18"/>
  <c r="D151" i="22"/>
  <c r="D34" i="20"/>
  <c r="D151" i="20"/>
  <c r="D34" i="14"/>
  <c r="D268" i="12"/>
  <c r="D268" i="20"/>
  <c r="D34" i="16"/>
  <c r="D151" i="18"/>
  <c r="D268" i="16"/>
  <c r="D151" i="14"/>
  <c r="D34" i="22"/>
  <c r="D151" i="10"/>
  <c r="D34" i="10"/>
  <c r="D268" i="10"/>
  <c r="D268" i="14"/>
  <c r="D151" i="12"/>
  <c r="D268" i="8"/>
  <c r="D151" i="8"/>
  <c r="D34" i="8"/>
  <c r="D151" i="5"/>
  <c r="A20" i="6"/>
  <c r="D34" i="12"/>
  <c r="D151" i="16"/>
  <c r="D268" i="5"/>
  <c r="D26" i="5"/>
  <c r="D143" i="44"/>
  <c r="D26" i="44"/>
  <c r="D260" i="44"/>
  <c r="D26" i="42"/>
  <c r="D260" i="42"/>
  <c r="D143" i="42"/>
  <c r="D260" i="40"/>
  <c r="D143" i="40"/>
  <c r="D143" i="38"/>
  <c r="D260" i="38"/>
  <c r="D26" i="38"/>
  <c r="D143" i="36"/>
  <c r="D26" i="36"/>
  <c r="D26" i="40"/>
  <c r="D260" i="34"/>
  <c r="D260" i="36"/>
  <c r="D260" i="32"/>
  <c r="D143" i="34"/>
  <c r="D26" i="34"/>
  <c r="D143" i="28"/>
  <c r="D26" i="32"/>
  <c r="D143" i="30"/>
  <c r="D143" i="26"/>
  <c r="D26" i="30"/>
  <c r="D260" i="26"/>
  <c r="D143" i="32"/>
  <c r="D143" i="24"/>
  <c r="D260" i="22"/>
  <c r="D260" i="28"/>
  <c r="D260" i="24"/>
  <c r="D260" i="30"/>
  <c r="D143" i="22"/>
  <c r="D260" i="18"/>
  <c r="D26" i="18"/>
  <c r="D26" i="26"/>
  <c r="D26" i="28"/>
  <c r="D26" i="22"/>
  <c r="D260" i="12"/>
  <c r="D260" i="20"/>
  <c r="D26" i="20"/>
  <c r="D26" i="16"/>
  <c r="D26" i="24"/>
  <c r="D143" i="18"/>
  <c r="D143" i="14"/>
  <c r="D143" i="20"/>
  <c r="D260" i="16"/>
  <c r="D260" i="14"/>
  <c r="D143" i="10"/>
  <c r="D143" i="16"/>
  <c r="D260" i="10"/>
  <c r="D26" i="14"/>
  <c r="D26" i="10"/>
  <c r="D143" i="8"/>
  <c r="D143" i="5"/>
  <c r="A12" i="6"/>
  <c r="D26" i="12"/>
  <c r="D260" i="8"/>
  <c r="D143" i="12"/>
  <c r="D26" i="8"/>
  <c r="D260" i="5"/>
  <c r="D18" i="5"/>
  <c r="D18" i="44"/>
  <c r="D252" i="44"/>
  <c r="D135" i="44"/>
  <c r="D252" i="42"/>
  <c r="D18" i="42"/>
  <c r="D135" i="42"/>
  <c r="D252" i="38"/>
  <c r="D18" i="38"/>
  <c r="D252" i="40"/>
  <c r="D135" i="38"/>
  <c r="D135" i="40"/>
  <c r="D18" i="36"/>
  <c r="D18" i="40"/>
  <c r="D252" i="34"/>
  <c r="D252" i="36"/>
  <c r="D135" i="36"/>
  <c r="D252" i="32"/>
  <c r="D135" i="34"/>
  <c r="D18" i="34"/>
  <c r="D135" i="32"/>
  <c r="D252" i="30"/>
  <c r="D18" i="30"/>
  <c r="D135" i="30"/>
  <c r="D18" i="32"/>
  <c r="D18" i="28"/>
  <c r="D135" i="28"/>
  <c r="D252" i="26"/>
  <c r="D18" i="26"/>
  <c r="D252" i="28"/>
  <c r="D18" i="24"/>
  <c r="D252" i="22"/>
  <c r="D135" i="18"/>
  <c r="D135" i="22"/>
  <c r="D135" i="20"/>
  <c r="D18" i="20"/>
  <c r="D252" i="18"/>
  <c r="D252" i="24"/>
  <c r="D135" i="26"/>
  <c r="D252" i="12"/>
  <c r="D18" i="22"/>
  <c r="D252" i="20"/>
  <c r="D18" i="14"/>
  <c r="D135" i="24"/>
  <c r="D135" i="14"/>
  <c r="D18" i="16"/>
  <c r="D252" i="14"/>
  <c r="D135" i="12"/>
  <c r="D18" i="18"/>
  <c r="D252" i="10"/>
  <c r="D18" i="10"/>
  <c r="D252" i="16"/>
  <c r="D135" i="16"/>
  <c r="D252" i="8"/>
  <c r="D135" i="8"/>
  <c r="D18" i="8"/>
  <c r="D18" i="12"/>
  <c r="D135" i="5"/>
  <c r="A4" i="6"/>
  <c r="D135" i="10"/>
  <c r="D252" i="5"/>
  <c r="J48" i="3"/>
  <c r="J32" i="3"/>
  <c r="H75" i="5"/>
  <c r="H192" i="44"/>
  <c r="H309" i="44"/>
  <c r="H75" i="44"/>
  <c r="H309" i="42"/>
  <c r="H192" i="42"/>
  <c r="H192" i="40"/>
  <c r="H75" i="42"/>
  <c r="H309" i="40"/>
  <c r="H75" i="40"/>
  <c r="H309" i="38"/>
  <c r="H75" i="38"/>
  <c r="H75" i="36"/>
  <c r="H192" i="36"/>
  <c r="H309" i="36"/>
  <c r="H192" i="38"/>
  <c r="H309" i="34"/>
  <c r="H192" i="34"/>
  <c r="H75" i="34"/>
  <c r="H192" i="32"/>
  <c r="H75" i="32"/>
  <c r="H192" i="28"/>
  <c r="H75" i="26"/>
  <c r="H309" i="32"/>
  <c r="H192" i="30"/>
  <c r="H75" i="28"/>
  <c r="H75" i="30"/>
  <c r="H192" i="24"/>
  <c r="H75" i="22"/>
  <c r="H309" i="30"/>
  <c r="H309" i="28"/>
  <c r="H192" i="26"/>
  <c r="H309" i="22"/>
  <c r="H192" i="20"/>
  <c r="H309" i="24"/>
  <c r="H192" i="22"/>
  <c r="H75" i="24"/>
  <c r="H309" i="20"/>
  <c r="H75" i="20"/>
  <c r="H309" i="26"/>
  <c r="H192" i="18"/>
  <c r="H75" i="16"/>
  <c r="H309" i="18"/>
  <c r="H192" i="12"/>
  <c r="H75" i="18"/>
  <c r="H309" i="16"/>
  <c r="H192" i="16"/>
  <c r="H75" i="12"/>
  <c r="H75" i="10"/>
  <c r="H309" i="10"/>
  <c r="H192" i="5"/>
  <c r="H309" i="14"/>
  <c r="H192" i="10"/>
  <c r="H309" i="8"/>
  <c r="H192" i="8"/>
  <c r="H75" i="8"/>
  <c r="H309" i="5"/>
  <c r="H75" i="14"/>
  <c r="H192" i="14"/>
  <c r="H309" i="12"/>
  <c r="H301" i="44"/>
  <c r="H184" i="44"/>
  <c r="H67" i="44"/>
  <c r="H301" i="42"/>
  <c r="H184" i="42"/>
  <c r="H67" i="42"/>
  <c r="H301" i="40"/>
  <c r="H184" i="40"/>
  <c r="H67" i="40"/>
  <c r="H301" i="38"/>
  <c r="H67" i="38"/>
  <c r="H67" i="36"/>
  <c r="H184" i="38"/>
  <c r="H184" i="36"/>
  <c r="H301" i="36"/>
  <c r="H67" i="32"/>
  <c r="H67" i="34"/>
  <c r="H67" i="30"/>
  <c r="H301" i="30"/>
  <c r="H301" i="32"/>
  <c r="H184" i="30"/>
  <c r="H184" i="34"/>
  <c r="H184" i="28"/>
  <c r="H301" i="28"/>
  <c r="H67" i="26"/>
  <c r="H67" i="28"/>
  <c r="H184" i="26"/>
  <c r="H184" i="32"/>
  <c r="H301" i="34"/>
  <c r="H67" i="24"/>
  <c r="H301" i="24"/>
  <c r="H184" i="24"/>
  <c r="H67" i="20"/>
  <c r="H184" i="18"/>
  <c r="H184" i="22"/>
  <c r="H184" i="20"/>
  <c r="H301" i="26"/>
  <c r="H301" i="20"/>
  <c r="H184" i="12"/>
  <c r="H67" i="18"/>
  <c r="H184" i="14"/>
  <c r="H301" i="18"/>
  <c r="H301" i="22"/>
  <c r="H184" i="16"/>
  <c r="H301" i="14"/>
  <c r="H67" i="22"/>
  <c r="H301" i="10"/>
  <c r="H301" i="16"/>
  <c r="H67" i="14"/>
  <c r="H67" i="10"/>
  <c r="H67" i="12"/>
  <c r="H184" i="10"/>
  <c r="H301" i="5"/>
  <c r="H67" i="16"/>
  <c r="H184" i="8"/>
  <c r="H301" i="12"/>
  <c r="H184" i="5"/>
  <c r="H67" i="8"/>
  <c r="H301" i="8"/>
  <c r="H293" i="44"/>
  <c r="H176" i="44"/>
  <c r="H59" i="44"/>
  <c r="H59" i="42"/>
  <c r="H176" i="42"/>
  <c r="H293" i="42"/>
  <c r="H176" i="40"/>
  <c r="H59" i="40"/>
  <c r="H293" i="40"/>
  <c r="H176" i="38"/>
  <c r="H59" i="38"/>
  <c r="H293" i="38"/>
  <c r="H293" i="36"/>
  <c r="H176" i="36"/>
  <c r="H59" i="36"/>
  <c r="H59" i="34"/>
  <c r="H293" i="34"/>
  <c r="H176" i="32"/>
  <c r="H176" i="34"/>
  <c r="H293" i="32"/>
  <c r="H59" i="32"/>
  <c r="H176" i="30"/>
  <c r="H59" i="30"/>
  <c r="H293" i="28"/>
  <c r="H176" i="26"/>
  <c r="H59" i="28"/>
  <c r="H293" i="30"/>
  <c r="H293" i="24"/>
  <c r="H293" i="26"/>
  <c r="H59" i="24"/>
  <c r="H176" i="22"/>
  <c r="H176" i="20"/>
  <c r="H59" i="20"/>
  <c r="H176" i="28"/>
  <c r="H293" i="22"/>
  <c r="H176" i="18"/>
  <c r="H59" i="26"/>
  <c r="H293" i="20"/>
  <c r="H59" i="14"/>
  <c r="H176" i="24"/>
  <c r="H293" i="18"/>
  <c r="H176" i="16"/>
  <c r="H59" i="16"/>
  <c r="H59" i="22"/>
  <c r="H293" i="14"/>
  <c r="H59" i="8"/>
  <c r="H59" i="18"/>
  <c r="H293" i="16"/>
  <c r="H176" i="12"/>
  <c r="H176" i="14"/>
  <c r="H176" i="5"/>
  <c r="H59" i="12"/>
  <c r="H293" i="8"/>
  <c r="H293" i="5"/>
  <c r="H293" i="12"/>
  <c r="H293" i="10"/>
  <c r="H176" i="10"/>
  <c r="H59" i="10"/>
  <c r="H176" i="8"/>
  <c r="H51" i="5"/>
  <c r="H285" i="44"/>
  <c r="H168" i="44"/>
  <c r="H51" i="44"/>
  <c r="H51" i="42"/>
  <c r="H285" i="42"/>
  <c r="H51" i="38"/>
  <c r="H168" i="42"/>
  <c r="H51" i="40"/>
  <c r="H168" i="38"/>
  <c r="H285" i="38"/>
  <c r="H285" i="40"/>
  <c r="H168" i="36"/>
  <c r="H285" i="36"/>
  <c r="H51" i="36"/>
  <c r="H168" i="34"/>
  <c r="H168" i="32"/>
  <c r="H168" i="40"/>
  <c r="H51" i="34"/>
  <c r="H285" i="34"/>
  <c r="H168" i="30"/>
  <c r="H285" i="30"/>
  <c r="H285" i="32"/>
  <c r="H285" i="28"/>
  <c r="H51" i="28"/>
  <c r="H168" i="28"/>
  <c r="H285" i="26"/>
  <c r="H51" i="22"/>
  <c r="H51" i="32"/>
  <c r="H168" i="24"/>
  <c r="H51" i="30"/>
  <c r="H168" i="26"/>
  <c r="H51" i="24"/>
  <c r="H51" i="26"/>
  <c r="H168" i="22"/>
  <c r="H285" i="20"/>
  <c r="H285" i="24"/>
  <c r="H51" i="20"/>
  <c r="H168" i="20"/>
  <c r="H285" i="22"/>
  <c r="H285" i="16"/>
  <c r="H168" i="16"/>
  <c r="H285" i="18"/>
  <c r="H51" i="18"/>
  <c r="H51" i="14"/>
  <c r="H51" i="10"/>
  <c r="H285" i="14"/>
  <c r="H285" i="12"/>
  <c r="H168" i="10"/>
  <c r="H51" i="8"/>
  <c r="H168" i="18"/>
  <c r="H168" i="5"/>
  <c r="H285" i="5"/>
  <c r="H51" i="12"/>
  <c r="H51" i="16"/>
  <c r="H168" i="14"/>
  <c r="H168" i="12"/>
  <c r="H285" i="10"/>
  <c r="H285" i="8"/>
  <c r="H168" i="8"/>
  <c r="J46" i="3"/>
  <c r="H160" i="44"/>
  <c r="H277" i="44"/>
  <c r="H43" i="44"/>
  <c r="H160" i="42"/>
  <c r="H43" i="42"/>
  <c r="H277" i="42"/>
  <c r="H160" i="40"/>
  <c r="H43" i="40"/>
  <c r="H43" i="38"/>
  <c r="H160" i="36"/>
  <c r="H43" i="36"/>
  <c r="H277" i="40"/>
  <c r="H277" i="38"/>
  <c r="H160" i="38"/>
  <c r="H277" i="36"/>
  <c r="H277" i="34"/>
  <c r="H43" i="34"/>
  <c r="H43" i="32"/>
  <c r="H277" i="32"/>
  <c r="H160" i="32"/>
  <c r="H160" i="34"/>
  <c r="H277" i="30"/>
  <c r="H277" i="28"/>
  <c r="H43" i="30"/>
  <c r="H160" i="26"/>
  <c r="H160" i="28"/>
  <c r="H160" i="30"/>
  <c r="H160" i="22"/>
  <c r="H43" i="26"/>
  <c r="H277" i="24"/>
  <c r="H277" i="20"/>
  <c r="H160" i="18"/>
  <c r="H277" i="22"/>
  <c r="H43" i="28"/>
  <c r="H277" i="26"/>
  <c r="H43" i="22"/>
  <c r="H43" i="14"/>
  <c r="H160" i="24"/>
  <c r="H43" i="24"/>
  <c r="H160" i="20"/>
  <c r="H277" i="18"/>
  <c r="H43" i="20"/>
  <c r="H160" i="12"/>
  <c r="H277" i="16"/>
  <c r="H160" i="16"/>
  <c r="H277" i="14"/>
  <c r="H43" i="10"/>
  <c r="H160" i="8"/>
  <c r="H43" i="8"/>
  <c r="H43" i="12"/>
  <c r="H43" i="18"/>
  <c r="H160" i="10"/>
  <c r="H277" i="8"/>
  <c r="H277" i="5"/>
  <c r="H160" i="14"/>
  <c r="H277" i="12"/>
  <c r="H43" i="16"/>
  <c r="H277" i="10"/>
  <c r="H160" i="5"/>
  <c r="H35" i="5"/>
  <c r="H152" i="44"/>
  <c r="H269" i="44"/>
  <c r="H35" i="44"/>
  <c r="H269" i="42"/>
  <c r="H152" i="42"/>
  <c r="H35" i="42"/>
  <c r="H35" i="40"/>
  <c r="H35" i="38"/>
  <c r="H35" i="36"/>
  <c r="H152" i="40"/>
  <c r="H269" i="38"/>
  <c r="H152" i="36"/>
  <c r="H152" i="38"/>
  <c r="H269" i="40"/>
  <c r="H152" i="34"/>
  <c r="H269" i="36"/>
  <c r="H269" i="34"/>
  <c r="H35" i="34"/>
  <c r="H35" i="32"/>
  <c r="H269" i="30"/>
  <c r="H269" i="32"/>
  <c r="H269" i="28"/>
  <c r="H35" i="28"/>
  <c r="H35" i="26"/>
  <c r="H152" i="32"/>
  <c r="H35" i="30"/>
  <c r="H152" i="30"/>
  <c r="H152" i="28"/>
  <c r="H152" i="24"/>
  <c r="H152" i="26"/>
  <c r="H269" i="20"/>
  <c r="H269" i="26"/>
  <c r="H152" i="20"/>
  <c r="H35" i="24"/>
  <c r="H269" i="24"/>
  <c r="H35" i="22"/>
  <c r="H152" i="22"/>
  <c r="H35" i="18"/>
  <c r="H35" i="16"/>
  <c r="H35" i="14"/>
  <c r="H269" i="22"/>
  <c r="H35" i="20"/>
  <c r="H269" i="18"/>
  <c r="H269" i="14"/>
  <c r="H152" i="16"/>
  <c r="H35" i="8"/>
  <c r="H35" i="12"/>
  <c r="H152" i="18"/>
  <c r="H269" i="16"/>
  <c r="H152" i="14"/>
  <c r="H152" i="5"/>
  <c r="H269" i="10"/>
  <c r="H152" i="10"/>
  <c r="H269" i="5"/>
  <c r="H269" i="12"/>
  <c r="H152" i="12"/>
  <c r="H35" i="10"/>
  <c r="H152" i="8"/>
  <c r="H269" i="8"/>
  <c r="H27" i="5"/>
  <c r="H27" i="44"/>
  <c r="H261" i="44"/>
  <c r="H144" i="44"/>
  <c r="H261" i="42"/>
  <c r="H144" i="42"/>
  <c r="H144" i="40"/>
  <c r="H27" i="40"/>
  <c r="H27" i="38"/>
  <c r="H27" i="42"/>
  <c r="H261" i="38"/>
  <c r="H261" i="36"/>
  <c r="H261" i="40"/>
  <c r="H144" i="38"/>
  <c r="H144" i="34"/>
  <c r="H261" i="34"/>
  <c r="H27" i="34"/>
  <c r="H144" i="36"/>
  <c r="H261" i="30"/>
  <c r="H27" i="30"/>
  <c r="H27" i="36"/>
  <c r="H261" i="28"/>
  <c r="H144" i="32"/>
  <c r="H144" i="28"/>
  <c r="H27" i="28"/>
  <c r="H261" i="32"/>
  <c r="H27" i="26"/>
  <c r="H144" i="30"/>
  <c r="H261" i="24"/>
  <c r="H261" i="26"/>
  <c r="H27" i="24"/>
  <c r="H27" i="32"/>
  <c r="H261" i="20"/>
  <c r="H144" i="26"/>
  <c r="H261" i="22"/>
  <c r="H144" i="20"/>
  <c r="H27" i="20"/>
  <c r="H27" i="22"/>
  <c r="H144" i="14"/>
  <c r="H144" i="24"/>
  <c r="H144" i="22"/>
  <c r="H261" i="18"/>
  <c r="H27" i="16"/>
  <c r="H27" i="14"/>
  <c r="H261" i="16"/>
  <c r="H27" i="18"/>
  <c r="H144" i="16"/>
  <c r="H144" i="18"/>
  <c r="H261" i="14"/>
  <c r="H144" i="8"/>
  <c r="H27" i="8"/>
  <c r="H27" i="12"/>
  <c r="H144" i="10"/>
  <c r="H261" i="8"/>
  <c r="H261" i="5"/>
  <c r="H261" i="12"/>
  <c r="H144" i="12"/>
  <c r="H261" i="10"/>
  <c r="H27" i="10"/>
  <c r="H144" i="5"/>
  <c r="H19" i="44"/>
  <c r="H253" i="44"/>
  <c r="H136" i="44"/>
  <c r="H253" i="42"/>
  <c r="H19" i="42"/>
  <c r="H253" i="40"/>
  <c r="H19" i="38"/>
  <c r="H136" i="42"/>
  <c r="H136" i="40"/>
  <c r="H19" i="40"/>
  <c r="H253" i="38"/>
  <c r="H19" i="36"/>
  <c r="H253" i="36"/>
  <c r="H136" i="38"/>
  <c r="H136" i="36"/>
  <c r="H253" i="34"/>
  <c r="H19" i="32"/>
  <c r="H253" i="28"/>
  <c r="H136" i="34"/>
  <c r="H253" i="32"/>
  <c r="H19" i="34"/>
  <c r="H19" i="28"/>
  <c r="H136" i="26"/>
  <c r="H253" i="30"/>
  <c r="H136" i="32"/>
  <c r="H136" i="30"/>
  <c r="H19" i="30"/>
  <c r="H253" i="26"/>
  <c r="H19" i="26"/>
  <c r="H19" i="24"/>
  <c r="H253" i="24"/>
  <c r="H136" i="28"/>
  <c r="H136" i="24"/>
  <c r="H253" i="20"/>
  <c r="H19" i="22"/>
  <c r="H253" i="18"/>
  <c r="H136" i="16"/>
  <c r="H253" i="22"/>
  <c r="H136" i="18"/>
  <c r="H19" i="18"/>
  <c r="H136" i="14"/>
  <c r="H19" i="20"/>
  <c r="H136" i="22"/>
  <c r="H136" i="20"/>
  <c r="H253" i="16"/>
  <c r="H136" i="12"/>
  <c r="H19" i="16"/>
  <c r="H253" i="12"/>
  <c r="H19" i="12"/>
  <c r="H19" i="8"/>
  <c r="H136" i="5"/>
  <c r="H19" i="10"/>
  <c r="H253" i="5"/>
  <c r="H136" i="10"/>
  <c r="H19" i="14"/>
  <c r="H253" i="14"/>
  <c r="H253" i="10"/>
  <c r="H253" i="8"/>
  <c r="H136" i="8"/>
  <c r="D70" i="5"/>
  <c r="D304" i="44"/>
  <c r="D187" i="44"/>
  <c r="D70" i="44"/>
  <c r="D304" i="42"/>
  <c r="D70" i="42"/>
  <c r="D187" i="40"/>
  <c r="D187" i="42"/>
  <c r="D304" i="38"/>
  <c r="D70" i="38"/>
  <c r="D70" i="36"/>
  <c r="D304" i="40"/>
  <c r="D187" i="34"/>
  <c r="D70" i="40"/>
  <c r="D304" i="36"/>
  <c r="D70" i="34"/>
  <c r="D187" i="36"/>
  <c r="D187" i="38"/>
  <c r="D187" i="32"/>
  <c r="D70" i="32"/>
  <c r="D304" i="34"/>
  <c r="D70" i="30"/>
  <c r="D304" i="30"/>
  <c r="D187" i="28"/>
  <c r="D70" i="28"/>
  <c r="D304" i="32"/>
  <c r="D187" i="30"/>
  <c r="D70" i="26"/>
  <c r="D304" i="28"/>
  <c r="D304" i="26"/>
  <c r="D187" i="24"/>
  <c r="D70" i="22"/>
  <c r="D187" i="26"/>
  <c r="D304" i="24"/>
  <c r="D187" i="22"/>
  <c r="D304" i="20"/>
  <c r="D70" i="20"/>
  <c r="D304" i="18"/>
  <c r="D187" i="18"/>
  <c r="D187" i="16"/>
  <c r="D70" i="24"/>
  <c r="D304" i="22"/>
  <c r="D70" i="14"/>
  <c r="D187" i="20"/>
  <c r="D304" i="16"/>
  <c r="D187" i="10"/>
  <c r="D70" i="16"/>
  <c r="D304" i="10"/>
  <c r="D70" i="10"/>
  <c r="D70" i="18"/>
  <c r="D304" i="14"/>
  <c r="D187" i="8"/>
  <c r="D304" i="5"/>
  <c r="D187" i="14"/>
  <c r="D70" i="12"/>
  <c r="D304" i="12"/>
  <c r="D187" i="12"/>
  <c r="D304" i="8"/>
  <c r="D187" i="5"/>
  <c r="D70" i="8"/>
  <c r="A56" i="6"/>
  <c r="D62" i="5"/>
  <c r="D179" i="44"/>
  <c r="R179" i="44" s="1"/>
  <c r="D296" i="44"/>
  <c r="R296" i="44" s="1"/>
  <c r="D62" i="44"/>
  <c r="D296" i="42"/>
  <c r="R296" i="42" s="1"/>
  <c r="D179" i="42"/>
  <c r="R179" i="42" s="1"/>
  <c r="D179" i="38"/>
  <c r="R179" i="38" s="1"/>
  <c r="D62" i="38"/>
  <c r="D62" i="42"/>
  <c r="D296" i="38"/>
  <c r="R296" i="38" s="1"/>
  <c r="D179" i="36"/>
  <c r="R179" i="36" s="1"/>
  <c r="D179" i="40"/>
  <c r="R179" i="40" s="1"/>
  <c r="D62" i="40"/>
  <c r="D296" i="36"/>
  <c r="R296" i="36" s="1"/>
  <c r="D179" i="32"/>
  <c r="R179" i="32" s="1"/>
  <c r="D179" i="34"/>
  <c r="R179" i="34" s="1"/>
  <c r="D296" i="34"/>
  <c r="R296" i="34" s="1"/>
  <c r="D62" i="34"/>
  <c r="D296" i="40"/>
  <c r="R296" i="40" s="1"/>
  <c r="D62" i="36"/>
  <c r="D179" i="30"/>
  <c r="R179" i="30" s="1"/>
  <c r="D296" i="32"/>
  <c r="R296" i="32" s="1"/>
  <c r="D296" i="30"/>
  <c r="R296" i="30" s="1"/>
  <c r="D296" i="28"/>
  <c r="R296" i="28" s="1"/>
  <c r="D62" i="32"/>
  <c r="D179" i="28"/>
  <c r="R179" i="28" s="1"/>
  <c r="D62" i="26"/>
  <c r="D62" i="30"/>
  <c r="D179" i="26"/>
  <c r="R179" i="26" s="1"/>
  <c r="D62" i="28"/>
  <c r="D296" i="24"/>
  <c r="R296" i="24" s="1"/>
  <c r="D62" i="24"/>
  <c r="D179" i="22"/>
  <c r="R179" i="22" s="1"/>
  <c r="D62" i="20"/>
  <c r="D296" i="22"/>
  <c r="R296" i="22" s="1"/>
  <c r="D179" i="18"/>
  <c r="R179" i="18" s="1"/>
  <c r="D296" i="26"/>
  <c r="R296" i="26" s="1"/>
  <c r="D296" i="20"/>
  <c r="R296" i="20" s="1"/>
  <c r="D179" i="14"/>
  <c r="R179" i="14" s="1"/>
  <c r="D296" i="18"/>
  <c r="R296" i="18" s="1"/>
  <c r="D179" i="20"/>
  <c r="R179" i="20" s="1"/>
  <c r="D62" i="14"/>
  <c r="D179" i="24"/>
  <c r="R179" i="24" s="1"/>
  <c r="D62" i="22"/>
  <c r="D62" i="18"/>
  <c r="D62" i="16"/>
  <c r="D296" i="16"/>
  <c r="R296" i="16" s="1"/>
  <c r="D296" i="14"/>
  <c r="R296" i="14" s="1"/>
  <c r="D296" i="12"/>
  <c r="R296" i="12" s="1"/>
  <c r="D296" i="10"/>
  <c r="R296" i="10" s="1"/>
  <c r="D179" i="10"/>
  <c r="R179" i="10" s="1"/>
  <c r="D179" i="12"/>
  <c r="R179" i="12" s="1"/>
  <c r="D62" i="8"/>
  <c r="D296" i="5"/>
  <c r="D296" i="8"/>
  <c r="R296" i="8" s="1"/>
  <c r="D179" i="16"/>
  <c r="R179" i="16" s="1"/>
  <c r="D62" i="12"/>
  <c r="D62" i="10"/>
  <c r="D179" i="5"/>
  <c r="D179" i="8"/>
  <c r="R179" i="8" s="1"/>
  <c r="A48" i="6"/>
  <c r="D30" i="5"/>
  <c r="D30" i="44"/>
  <c r="D264" i="44"/>
  <c r="D147" i="44"/>
  <c r="D264" i="42"/>
  <c r="D30" i="42"/>
  <c r="D30" i="40"/>
  <c r="D147" i="42"/>
  <c r="D147" i="40"/>
  <c r="D147" i="38"/>
  <c r="D30" i="38"/>
  <c r="D147" i="36"/>
  <c r="D264" i="40"/>
  <c r="D264" i="38"/>
  <c r="D264" i="36"/>
  <c r="D30" i="36"/>
  <c r="D264" i="34"/>
  <c r="D30" i="34"/>
  <c r="D147" i="34"/>
  <c r="D30" i="32"/>
  <c r="D30" i="28"/>
  <c r="D147" i="32"/>
  <c r="D147" i="30"/>
  <c r="D30" i="30"/>
  <c r="D264" i="28"/>
  <c r="D30" i="26"/>
  <c r="D147" i="26"/>
  <c r="D264" i="32"/>
  <c r="D147" i="28"/>
  <c r="D264" i="30"/>
  <c r="D30" i="24"/>
  <c r="D264" i="24"/>
  <c r="D264" i="26"/>
  <c r="D264" i="20"/>
  <c r="D30" i="20"/>
  <c r="D147" i="24"/>
  <c r="D147" i="20"/>
  <c r="D264" i="18"/>
  <c r="D147" i="16"/>
  <c r="D147" i="22"/>
  <c r="D264" i="22"/>
  <c r="D147" i="18"/>
  <c r="D30" i="18"/>
  <c r="D30" i="22"/>
  <c r="D264" i="16"/>
  <c r="D30" i="16"/>
  <c r="D30" i="14"/>
  <c r="D264" i="12"/>
  <c r="D147" i="10"/>
  <c r="D147" i="14"/>
  <c r="D264" i="14"/>
  <c r="D30" i="8"/>
  <c r="D30" i="12"/>
  <c r="D264" i="5"/>
  <c r="D264" i="8"/>
  <c r="D147" i="12"/>
  <c r="D264" i="10"/>
  <c r="D147" i="8"/>
  <c r="A16" i="6"/>
  <c r="D147" i="5"/>
  <c r="D30" i="10"/>
  <c r="H172" i="44"/>
  <c r="H55" i="44"/>
  <c r="H289" i="44"/>
  <c r="H289" i="42"/>
  <c r="H172" i="42"/>
  <c r="H55" i="42"/>
  <c r="H289" i="40"/>
  <c r="H172" i="40"/>
  <c r="H172" i="38"/>
  <c r="H55" i="38"/>
  <c r="H55" i="40"/>
  <c r="H289" i="36"/>
  <c r="H172" i="36"/>
  <c r="H289" i="38"/>
  <c r="H289" i="34"/>
  <c r="H55" i="36"/>
  <c r="H172" i="34"/>
  <c r="H289" i="32"/>
  <c r="H289" i="30"/>
  <c r="H172" i="32"/>
  <c r="H55" i="34"/>
  <c r="H172" i="30"/>
  <c r="H55" i="32"/>
  <c r="H172" i="28"/>
  <c r="H172" i="26"/>
  <c r="H55" i="26"/>
  <c r="H289" i="28"/>
  <c r="H55" i="30"/>
  <c r="H289" i="22"/>
  <c r="H55" i="28"/>
  <c r="H289" i="26"/>
  <c r="H289" i="24"/>
  <c r="H172" i="18"/>
  <c r="H55" i="18"/>
  <c r="H289" i="18"/>
  <c r="H289" i="16"/>
  <c r="H55" i="24"/>
  <c r="H172" i="20"/>
  <c r="H289" i="20"/>
  <c r="H172" i="14"/>
  <c r="H289" i="12"/>
  <c r="H172" i="24"/>
  <c r="H172" i="22"/>
  <c r="H55" i="20"/>
  <c r="H55" i="12"/>
  <c r="H55" i="16"/>
  <c r="H55" i="14"/>
  <c r="H55" i="22"/>
  <c r="H172" i="12"/>
  <c r="H55" i="10"/>
  <c r="H289" i="14"/>
  <c r="H172" i="16"/>
  <c r="H172" i="5"/>
  <c r="H172" i="8"/>
  <c r="H172" i="10"/>
  <c r="H289" i="8"/>
  <c r="H55" i="8"/>
  <c r="H289" i="10"/>
  <c r="H289" i="5"/>
  <c r="H39" i="5"/>
  <c r="H156" i="44"/>
  <c r="H39" i="44"/>
  <c r="H273" i="44"/>
  <c r="H273" i="42"/>
  <c r="H39" i="42"/>
  <c r="H156" i="42"/>
  <c r="H39" i="40"/>
  <c r="H273" i="40"/>
  <c r="H156" i="38"/>
  <c r="H39" i="38"/>
  <c r="H156" i="40"/>
  <c r="H39" i="36"/>
  <c r="H273" i="36"/>
  <c r="H156" i="36"/>
  <c r="H273" i="34"/>
  <c r="H273" i="38"/>
  <c r="H273" i="32"/>
  <c r="H156" i="34"/>
  <c r="H156" i="32"/>
  <c r="H39" i="32"/>
  <c r="H39" i="34"/>
  <c r="H39" i="30"/>
  <c r="H156" i="28"/>
  <c r="H39" i="28"/>
  <c r="H273" i="28"/>
  <c r="H273" i="30"/>
  <c r="H156" i="30"/>
  <c r="H273" i="24"/>
  <c r="H273" i="22"/>
  <c r="H39" i="20"/>
  <c r="H39" i="18"/>
  <c r="H156" i="26"/>
  <c r="H39" i="26"/>
  <c r="H273" i="18"/>
  <c r="H39" i="22"/>
  <c r="H273" i="26"/>
  <c r="H273" i="20"/>
  <c r="H273" i="12"/>
  <c r="H156" i="24"/>
  <c r="H39" i="24"/>
  <c r="H156" i="22"/>
  <c r="H156" i="16"/>
  <c r="H39" i="16"/>
  <c r="H156" i="14"/>
  <c r="H273" i="14"/>
  <c r="H156" i="20"/>
  <c r="H273" i="10"/>
  <c r="H156" i="18"/>
  <c r="H39" i="14"/>
  <c r="H156" i="12"/>
  <c r="H39" i="12"/>
  <c r="H39" i="10"/>
  <c r="H273" i="8"/>
  <c r="H156" i="8"/>
  <c r="H156" i="5"/>
  <c r="H156" i="10"/>
  <c r="H39" i="8"/>
  <c r="H273" i="16"/>
  <c r="H273" i="5"/>
  <c r="H140" i="44"/>
  <c r="H23" i="44"/>
  <c r="H257" i="44"/>
  <c r="H257" i="42"/>
  <c r="H23" i="42"/>
  <c r="H140" i="42"/>
  <c r="H140" i="40"/>
  <c r="H257" i="38"/>
  <c r="H140" i="38"/>
  <c r="H23" i="40"/>
  <c r="H23" i="38"/>
  <c r="H257" i="40"/>
  <c r="H257" i="36"/>
  <c r="H23" i="36"/>
  <c r="H257" i="34"/>
  <c r="H23" i="34"/>
  <c r="H257" i="32"/>
  <c r="H140" i="36"/>
  <c r="H140" i="32"/>
  <c r="H23" i="32"/>
  <c r="H140" i="34"/>
  <c r="H140" i="30"/>
  <c r="H23" i="30"/>
  <c r="H140" i="28"/>
  <c r="H257" i="30"/>
  <c r="H257" i="28"/>
  <c r="H140" i="26"/>
  <c r="H23" i="28"/>
  <c r="H257" i="26"/>
  <c r="H23" i="26"/>
  <c r="H257" i="22"/>
  <c r="H23" i="24"/>
  <c r="H140" i="22"/>
  <c r="H257" i="18"/>
  <c r="H23" i="18"/>
  <c r="H23" i="22"/>
  <c r="H23" i="20"/>
  <c r="H257" i="20"/>
  <c r="H140" i="18"/>
  <c r="H257" i="12"/>
  <c r="H140" i="24"/>
  <c r="H140" i="20"/>
  <c r="H257" i="24"/>
  <c r="H257" i="16"/>
  <c r="H140" i="16"/>
  <c r="H23" i="14"/>
  <c r="H140" i="14"/>
  <c r="H257" i="10"/>
  <c r="H23" i="16"/>
  <c r="H140" i="10"/>
  <c r="H23" i="10"/>
  <c r="H257" i="14"/>
  <c r="H23" i="12"/>
  <c r="H140" i="8"/>
  <c r="H257" i="8"/>
  <c r="H140" i="5"/>
  <c r="H23" i="8"/>
  <c r="H140" i="12"/>
  <c r="H257" i="5"/>
  <c r="D61" i="5"/>
  <c r="D61" i="44"/>
  <c r="D178" i="44"/>
  <c r="D295" i="44"/>
  <c r="D295" i="42"/>
  <c r="D61" i="42"/>
  <c r="D178" i="42"/>
  <c r="D295" i="40"/>
  <c r="D178" i="40"/>
  <c r="D61" i="40"/>
  <c r="D295" i="38"/>
  <c r="D295" i="36"/>
  <c r="D61" i="38"/>
  <c r="D61" i="36"/>
  <c r="D178" i="38"/>
  <c r="D295" i="32"/>
  <c r="D178" i="36"/>
  <c r="D61" i="34"/>
  <c r="D295" i="34"/>
  <c r="D178" i="34"/>
  <c r="D178" i="32"/>
  <c r="D61" i="28"/>
  <c r="D295" i="30"/>
  <c r="D295" i="28"/>
  <c r="D61" i="32"/>
  <c r="D295" i="26"/>
  <c r="D178" i="30"/>
  <c r="D61" i="30"/>
  <c r="D295" i="24"/>
  <c r="D178" i="26"/>
  <c r="D61" i="24"/>
  <c r="D178" i="24"/>
  <c r="D295" i="18"/>
  <c r="D178" i="20"/>
  <c r="D61" i="26"/>
  <c r="D295" i="20"/>
  <c r="D178" i="28"/>
  <c r="D61" i="22"/>
  <c r="D295" i="22"/>
  <c r="D61" i="20"/>
  <c r="D295" i="14"/>
  <c r="D178" i="22"/>
  <c r="D178" i="18"/>
  <c r="D61" i="18"/>
  <c r="D295" i="12"/>
  <c r="D178" i="16"/>
  <c r="D295" i="16"/>
  <c r="D61" i="16"/>
  <c r="D178" i="14"/>
  <c r="D61" i="12"/>
  <c r="D295" i="8"/>
  <c r="D61" i="10"/>
  <c r="D178" i="8"/>
  <c r="D61" i="14"/>
  <c r="D295" i="10"/>
  <c r="D178" i="12"/>
  <c r="D178" i="5"/>
  <c r="D295" i="5"/>
  <c r="D61" i="8"/>
  <c r="D178" i="10"/>
  <c r="A47" i="6"/>
  <c r="D53" i="5"/>
  <c r="D170" i="44"/>
  <c r="D53" i="44"/>
  <c r="D287" i="44"/>
  <c r="D287" i="42"/>
  <c r="D170" i="42"/>
  <c r="D53" i="42"/>
  <c r="D287" i="40"/>
  <c r="D170" i="40"/>
  <c r="D170" i="38"/>
  <c r="D53" i="40"/>
  <c r="D287" i="38"/>
  <c r="D287" i="36"/>
  <c r="D53" i="36"/>
  <c r="D53" i="38"/>
  <c r="D170" i="36"/>
  <c r="D287" i="34"/>
  <c r="D287" i="32"/>
  <c r="D170" i="34"/>
  <c r="D53" i="34"/>
  <c r="D287" i="30"/>
  <c r="D53" i="30"/>
  <c r="D287" i="28"/>
  <c r="D170" i="30"/>
  <c r="D287" i="26"/>
  <c r="D53" i="26"/>
  <c r="D53" i="28"/>
  <c r="D170" i="26"/>
  <c r="D287" i="24"/>
  <c r="D170" i="32"/>
  <c r="D53" i="32"/>
  <c r="D170" i="28"/>
  <c r="D53" i="24"/>
  <c r="D170" i="20"/>
  <c r="D287" i="18"/>
  <c r="D170" i="24"/>
  <c r="D287" i="22"/>
  <c r="D170" i="18"/>
  <c r="D53" i="22"/>
  <c r="D287" i="14"/>
  <c r="D287" i="16"/>
  <c r="D53" i="16"/>
  <c r="D170" i="14"/>
  <c r="D53" i="18"/>
  <c r="D170" i="22"/>
  <c r="D287" i="20"/>
  <c r="D53" i="20"/>
  <c r="D287" i="10"/>
  <c r="D53" i="10"/>
  <c r="D287" i="8"/>
  <c r="D170" i="16"/>
  <c r="D53" i="12"/>
  <c r="D170" i="10"/>
  <c r="D170" i="8"/>
  <c r="D170" i="12"/>
  <c r="D53" i="8"/>
  <c r="D53" i="14"/>
  <c r="D287" i="12"/>
  <c r="D170" i="5"/>
  <c r="A39" i="6"/>
  <c r="D287" i="5"/>
  <c r="D21" i="5"/>
  <c r="D138" i="44"/>
  <c r="D21" i="44"/>
  <c r="D255" i="44"/>
  <c r="D255" i="42"/>
  <c r="D21" i="42"/>
  <c r="D255" i="40"/>
  <c r="D138" i="42"/>
  <c r="D138" i="40"/>
  <c r="D255" i="38"/>
  <c r="D138" i="38"/>
  <c r="D21" i="40"/>
  <c r="D138" i="36"/>
  <c r="D21" i="36"/>
  <c r="D255" i="34"/>
  <c r="D255" i="32"/>
  <c r="D21" i="38"/>
  <c r="D21" i="34"/>
  <c r="D138" i="32"/>
  <c r="D21" i="30"/>
  <c r="D138" i="28"/>
  <c r="D138" i="34"/>
  <c r="D255" i="36"/>
  <c r="D21" i="32"/>
  <c r="D255" i="30"/>
  <c r="D138" i="30"/>
  <c r="D255" i="26"/>
  <c r="D21" i="28"/>
  <c r="D255" i="28"/>
  <c r="D138" i="26"/>
  <c r="D21" i="26"/>
  <c r="D255" i="22"/>
  <c r="D255" i="24"/>
  <c r="D255" i="18"/>
  <c r="D138" i="24"/>
  <c r="D21" i="18"/>
  <c r="D21" i="24"/>
  <c r="D138" i="22"/>
  <c r="D138" i="20"/>
  <c r="D255" i="16"/>
  <c r="D255" i="14"/>
  <c r="D21" i="22"/>
  <c r="D138" i="18"/>
  <c r="D21" i="14"/>
  <c r="D255" i="20"/>
  <c r="D255" i="10"/>
  <c r="D255" i="8"/>
  <c r="D21" i="20"/>
  <c r="D138" i="16"/>
  <c r="D21" i="16"/>
  <c r="D138" i="8"/>
  <c r="D21" i="8"/>
  <c r="D138" i="12"/>
  <c r="D138" i="10"/>
  <c r="D21" i="10"/>
  <c r="D138" i="14"/>
  <c r="D21" i="12"/>
  <c r="D255" i="12"/>
  <c r="D138" i="5"/>
  <c r="A7" i="6"/>
  <c r="D255" i="5"/>
  <c r="J34" i="3"/>
  <c r="H304" i="44"/>
  <c r="H187" i="44"/>
  <c r="H70" i="44"/>
  <c r="H304" i="42"/>
  <c r="H187" i="40"/>
  <c r="H70" i="42"/>
  <c r="H187" i="42"/>
  <c r="H304" i="38"/>
  <c r="H70" i="38"/>
  <c r="H70" i="40"/>
  <c r="H304" i="40"/>
  <c r="H187" i="38"/>
  <c r="H304" i="36"/>
  <c r="H187" i="36"/>
  <c r="H70" i="36"/>
  <c r="H70" i="34"/>
  <c r="H187" i="34"/>
  <c r="H304" i="32"/>
  <c r="H304" i="34"/>
  <c r="H187" i="32"/>
  <c r="H187" i="30"/>
  <c r="H304" i="30"/>
  <c r="H70" i="32"/>
  <c r="H70" i="30"/>
  <c r="H304" i="28"/>
  <c r="H70" i="28"/>
  <c r="H187" i="28"/>
  <c r="H70" i="26"/>
  <c r="H304" i="26"/>
  <c r="H187" i="24"/>
  <c r="H70" i="22"/>
  <c r="H304" i="24"/>
  <c r="H187" i="26"/>
  <c r="H187" i="22"/>
  <c r="H187" i="18"/>
  <c r="H304" i="20"/>
  <c r="H187" i="20"/>
  <c r="H304" i="16"/>
  <c r="H70" i="16"/>
  <c r="H304" i="14"/>
  <c r="H70" i="24"/>
  <c r="H304" i="22"/>
  <c r="H187" i="16"/>
  <c r="H187" i="14"/>
  <c r="H70" i="20"/>
  <c r="H304" i="18"/>
  <c r="H70" i="14"/>
  <c r="H187" i="8"/>
  <c r="H70" i="8"/>
  <c r="H304" i="10"/>
  <c r="H304" i="12"/>
  <c r="H70" i="18"/>
  <c r="H70" i="10"/>
  <c r="H187" i="10"/>
  <c r="H304" i="5"/>
  <c r="H187" i="5"/>
  <c r="H70" i="12"/>
  <c r="H187" i="12"/>
  <c r="H304" i="8"/>
  <c r="H139" i="44"/>
  <c r="H22" i="44"/>
  <c r="H256" i="44"/>
  <c r="H139" i="42"/>
  <c r="H22" i="42"/>
  <c r="H256" i="42"/>
  <c r="H22" i="38"/>
  <c r="H22" i="40"/>
  <c r="H256" i="40"/>
  <c r="H139" i="38"/>
  <c r="H139" i="40"/>
  <c r="H139" i="36"/>
  <c r="H256" i="38"/>
  <c r="H22" i="36"/>
  <c r="H256" i="36"/>
  <c r="H139" i="34"/>
  <c r="H22" i="34"/>
  <c r="H256" i="32"/>
  <c r="H22" i="32"/>
  <c r="H139" i="32"/>
  <c r="H256" i="34"/>
  <c r="H139" i="28"/>
  <c r="H22" i="28"/>
  <c r="H22" i="30"/>
  <c r="H256" i="26"/>
  <c r="H256" i="30"/>
  <c r="H139" i="24"/>
  <c r="H22" i="22"/>
  <c r="H22" i="24"/>
  <c r="H139" i="30"/>
  <c r="H139" i="26"/>
  <c r="H22" i="26"/>
  <c r="H256" i="24"/>
  <c r="H256" i="28"/>
  <c r="H139" i="20"/>
  <c r="H139" i="18"/>
  <c r="H22" i="20"/>
  <c r="H256" i="20"/>
  <c r="H22" i="16"/>
  <c r="H139" i="14"/>
  <c r="H256" i="22"/>
  <c r="H22" i="18"/>
  <c r="H22" i="14"/>
  <c r="H139" i="22"/>
  <c r="H139" i="12"/>
  <c r="H256" i="18"/>
  <c r="H139" i="16"/>
  <c r="H256" i="14"/>
  <c r="H139" i="8"/>
  <c r="H256" i="12"/>
  <c r="H22" i="12"/>
  <c r="H139" i="10"/>
  <c r="H22" i="10"/>
  <c r="H256" i="5"/>
  <c r="H139" i="5"/>
  <c r="H256" i="16"/>
  <c r="H22" i="8"/>
  <c r="H256" i="10"/>
  <c r="H256" i="8"/>
  <c r="D52" i="5"/>
  <c r="D286" i="44"/>
  <c r="D169" i="44"/>
  <c r="D52" i="44"/>
  <c r="D52" i="42"/>
  <c r="D169" i="42"/>
  <c r="D286" i="40"/>
  <c r="D286" i="38"/>
  <c r="D169" i="40"/>
  <c r="D286" i="42"/>
  <c r="D52" i="38"/>
  <c r="D169" i="36"/>
  <c r="D52" i="36"/>
  <c r="D52" i="40"/>
  <c r="D169" i="38"/>
  <c r="D286" i="36"/>
  <c r="D286" i="34"/>
  <c r="D286" i="32"/>
  <c r="D169" i="32"/>
  <c r="D52" i="32"/>
  <c r="D169" i="34"/>
  <c r="D52" i="34"/>
  <c r="D169" i="26"/>
  <c r="D286" i="28"/>
  <c r="D169" i="28"/>
  <c r="D286" i="26"/>
  <c r="D52" i="30"/>
  <c r="D52" i="28"/>
  <c r="D52" i="26"/>
  <c r="D169" i="30"/>
  <c r="D169" i="22"/>
  <c r="D169" i="24"/>
  <c r="D52" i="22"/>
  <c r="D286" i="30"/>
  <c r="D52" i="24"/>
  <c r="D52" i="18"/>
  <c r="D286" i="24"/>
  <c r="D52" i="20"/>
  <c r="D169" i="16"/>
  <c r="D169" i="18"/>
  <c r="D286" i="14"/>
  <c r="D169" i="14"/>
  <c r="D286" i="22"/>
  <c r="D286" i="20"/>
  <c r="D169" i="20"/>
  <c r="D52" i="16"/>
  <c r="D286" i="16"/>
  <c r="D286" i="18"/>
  <c r="D286" i="12"/>
  <c r="D52" i="8"/>
  <c r="D169" i="12"/>
  <c r="D52" i="12"/>
  <c r="D169" i="8"/>
  <c r="D286" i="5"/>
  <c r="D52" i="10"/>
  <c r="D286" i="10"/>
  <c r="D286" i="8"/>
  <c r="D169" i="10"/>
  <c r="D52" i="14"/>
  <c r="D169" i="5"/>
  <c r="A38" i="6"/>
  <c r="D28" i="5"/>
  <c r="D262" i="44"/>
  <c r="D145" i="44"/>
  <c r="D28" i="44"/>
  <c r="D262" i="42"/>
  <c r="D262" i="40"/>
  <c r="D145" i="40"/>
  <c r="D145" i="38"/>
  <c r="D28" i="42"/>
  <c r="D28" i="40"/>
  <c r="D145" i="42"/>
  <c r="D145" i="36"/>
  <c r="D262" i="38"/>
  <c r="D28" i="38"/>
  <c r="D28" i="36"/>
  <c r="D28" i="34"/>
  <c r="D145" i="32"/>
  <c r="D262" i="34"/>
  <c r="D262" i="36"/>
  <c r="D145" i="34"/>
  <c r="D145" i="30"/>
  <c r="D28" i="28"/>
  <c r="D262" i="30"/>
  <c r="D145" i="26"/>
  <c r="D262" i="26"/>
  <c r="D145" i="28"/>
  <c r="D28" i="32"/>
  <c r="D262" i="32"/>
  <c r="D28" i="26"/>
  <c r="D262" i="28"/>
  <c r="D28" i="30"/>
  <c r="D262" i="24"/>
  <c r="D262" i="22"/>
  <c r="D145" i="24"/>
  <c r="D145" i="22"/>
  <c r="D28" i="22"/>
  <c r="D28" i="18"/>
  <c r="D28" i="24"/>
  <c r="D145" i="18"/>
  <c r="D262" i="16"/>
  <c r="D145" i="16"/>
  <c r="D262" i="14"/>
  <c r="D262" i="20"/>
  <c r="D28" i="16"/>
  <c r="D28" i="14"/>
  <c r="D28" i="20"/>
  <c r="D262" i="18"/>
  <c r="D28" i="8"/>
  <c r="D28" i="12"/>
  <c r="D145" i="20"/>
  <c r="D145" i="14"/>
  <c r="D262" i="8"/>
  <c r="D145" i="5"/>
  <c r="D145" i="12"/>
  <c r="D262" i="10"/>
  <c r="D262" i="12"/>
  <c r="D28" i="10"/>
  <c r="D145" i="8"/>
  <c r="D145" i="10"/>
  <c r="D262" i="5"/>
  <c r="A14" i="6"/>
  <c r="D73" i="5"/>
  <c r="D190" i="44"/>
  <c r="D307" i="44"/>
  <c r="D73" i="44"/>
  <c r="D73" i="42"/>
  <c r="D190" i="40"/>
  <c r="D73" i="40"/>
  <c r="D307" i="38"/>
  <c r="D73" i="38"/>
  <c r="D190" i="42"/>
  <c r="D190" i="38"/>
  <c r="D307" i="42"/>
  <c r="D307" i="40"/>
  <c r="D190" i="36"/>
  <c r="D307" i="36"/>
  <c r="D190" i="34"/>
  <c r="D73" i="34"/>
  <c r="D190" i="32"/>
  <c r="D307" i="34"/>
  <c r="D73" i="36"/>
  <c r="D307" i="32"/>
  <c r="D307" i="30"/>
  <c r="D73" i="28"/>
  <c r="D307" i="28"/>
  <c r="D190" i="30"/>
  <c r="D190" i="28"/>
  <c r="D73" i="26"/>
  <c r="D73" i="32"/>
  <c r="D73" i="30"/>
  <c r="D190" i="26"/>
  <c r="D190" i="24"/>
  <c r="D73" i="22"/>
  <c r="D307" i="26"/>
  <c r="D307" i="24"/>
  <c r="D190" i="22"/>
  <c r="D307" i="22"/>
  <c r="D73" i="24"/>
  <c r="D73" i="20"/>
  <c r="D190" i="18"/>
  <c r="D190" i="20"/>
  <c r="D307" i="14"/>
  <c r="D307" i="20"/>
  <c r="D190" i="14"/>
  <c r="D307" i="18"/>
  <c r="D73" i="8"/>
  <c r="D307" i="10"/>
  <c r="D73" i="18"/>
  <c r="D307" i="16"/>
  <c r="D73" i="10"/>
  <c r="D307" i="12"/>
  <c r="D190" i="8"/>
  <c r="D307" i="5"/>
  <c r="A59" i="6"/>
  <c r="D190" i="5"/>
  <c r="D190" i="16"/>
  <c r="D73" i="16"/>
  <c r="D73" i="14"/>
  <c r="D190" i="12"/>
  <c r="D73" i="12"/>
  <c r="D190" i="10"/>
  <c r="D307" i="8"/>
  <c r="D65" i="5"/>
  <c r="D299" i="44"/>
  <c r="D65" i="44"/>
  <c r="D182" i="44"/>
  <c r="D65" i="42"/>
  <c r="D182" i="42"/>
  <c r="D65" i="40"/>
  <c r="D299" i="42"/>
  <c r="D182" i="40"/>
  <c r="D299" i="38"/>
  <c r="D65" i="38"/>
  <c r="D299" i="40"/>
  <c r="D182" i="38"/>
  <c r="D299" i="36"/>
  <c r="D182" i="36"/>
  <c r="D65" i="36"/>
  <c r="D299" i="34"/>
  <c r="D182" i="34"/>
  <c r="D65" i="34"/>
  <c r="D65" i="32"/>
  <c r="D299" i="30"/>
  <c r="D65" i="30"/>
  <c r="D182" i="32"/>
  <c r="D299" i="32"/>
  <c r="D182" i="28"/>
  <c r="D182" i="30"/>
  <c r="D65" i="26"/>
  <c r="D182" i="26"/>
  <c r="D65" i="28"/>
  <c r="D299" i="26"/>
  <c r="D299" i="24"/>
  <c r="D299" i="28"/>
  <c r="D182" i="24"/>
  <c r="D182" i="22"/>
  <c r="D182" i="20"/>
  <c r="D182" i="18"/>
  <c r="D65" i="24"/>
  <c r="D65" i="20"/>
  <c r="D299" i="22"/>
  <c r="D65" i="22"/>
  <c r="D65" i="18"/>
  <c r="D182" i="12"/>
  <c r="D299" i="14"/>
  <c r="D299" i="16"/>
  <c r="D182" i="14"/>
  <c r="D299" i="18"/>
  <c r="D182" i="16"/>
  <c r="D65" i="8"/>
  <c r="D299" i="12"/>
  <c r="D299" i="20"/>
  <c r="D182" i="10"/>
  <c r="D65" i="16"/>
  <c r="D299" i="10"/>
  <c r="D299" i="5"/>
  <c r="A51" i="6"/>
  <c r="D182" i="5"/>
  <c r="D65" i="14"/>
  <c r="D299" i="8"/>
  <c r="D182" i="8"/>
  <c r="D65" i="10"/>
  <c r="D65" i="12"/>
  <c r="D57" i="5"/>
  <c r="D291" i="44"/>
  <c r="D174" i="44"/>
  <c r="D57" i="44"/>
  <c r="D174" i="42"/>
  <c r="D57" i="42"/>
  <c r="D174" i="40"/>
  <c r="D291" i="42"/>
  <c r="D174" i="38"/>
  <c r="D57" i="38"/>
  <c r="D291" i="38"/>
  <c r="D291" i="40"/>
  <c r="D57" i="40"/>
  <c r="D57" i="36"/>
  <c r="D174" i="36"/>
  <c r="D174" i="32"/>
  <c r="D174" i="34"/>
  <c r="D291" i="34"/>
  <c r="D291" i="36"/>
  <c r="D57" i="34"/>
  <c r="D57" i="32"/>
  <c r="D291" i="32"/>
  <c r="D291" i="30"/>
  <c r="D174" i="26"/>
  <c r="D174" i="30"/>
  <c r="D291" i="28"/>
  <c r="D174" i="28"/>
  <c r="D57" i="26"/>
  <c r="D57" i="30"/>
  <c r="D174" i="22"/>
  <c r="D57" i="24"/>
  <c r="D174" i="24"/>
  <c r="D57" i="28"/>
  <c r="D57" i="20"/>
  <c r="D57" i="22"/>
  <c r="D174" i="20"/>
  <c r="D174" i="18"/>
  <c r="D291" i="26"/>
  <c r="D291" i="24"/>
  <c r="D291" i="22"/>
  <c r="D291" i="20"/>
  <c r="D291" i="16"/>
  <c r="D57" i="18"/>
  <c r="D57" i="14"/>
  <c r="D174" i="16"/>
  <c r="D57" i="16"/>
  <c r="D291" i="14"/>
  <c r="D291" i="18"/>
  <c r="D174" i="14"/>
  <c r="D174" i="12"/>
  <c r="D57" i="12"/>
  <c r="D291" i="5"/>
  <c r="A43" i="6"/>
  <c r="D174" i="5"/>
  <c r="D291" i="10"/>
  <c r="D57" i="10"/>
  <c r="D174" i="8"/>
  <c r="D174" i="10"/>
  <c r="D291" i="12"/>
  <c r="D291" i="8"/>
  <c r="D57" i="8"/>
  <c r="D49" i="5"/>
  <c r="D283" i="44"/>
  <c r="D166" i="44"/>
  <c r="D49" i="44"/>
  <c r="D49" i="42"/>
  <c r="D166" i="42"/>
  <c r="D283" i="42"/>
  <c r="D49" i="38"/>
  <c r="D283" i="38"/>
  <c r="D166" i="38"/>
  <c r="D283" i="40"/>
  <c r="D166" i="40"/>
  <c r="D49" i="40"/>
  <c r="D283" i="36"/>
  <c r="D166" i="36"/>
  <c r="D166" i="34"/>
  <c r="D49" i="36"/>
  <c r="D283" i="34"/>
  <c r="D49" i="34"/>
  <c r="D166" i="32"/>
  <c r="D166" i="28"/>
  <c r="D49" i="30"/>
  <c r="D283" i="32"/>
  <c r="D283" i="30"/>
  <c r="D166" i="30"/>
  <c r="D283" i="28"/>
  <c r="D166" i="26"/>
  <c r="D166" i="24"/>
  <c r="D49" i="22"/>
  <c r="D49" i="32"/>
  <c r="D49" i="26"/>
  <c r="D49" i="24"/>
  <c r="D49" i="20"/>
  <c r="D49" i="28"/>
  <c r="D283" i="24"/>
  <c r="D283" i="26"/>
  <c r="D283" i="20"/>
  <c r="D166" i="20"/>
  <c r="D49" i="16"/>
  <c r="D166" i="22"/>
  <c r="D166" i="18"/>
  <c r="D166" i="16"/>
  <c r="D283" i="16"/>
  <c r="D166" i="14"/>
  <c r="D283" i="18"/>
  <c r="D49" i="14"/>
  <c r="D283" i="22"/>
  <c r="D166" i="10"/>
  <c r="D49" i="12"/>
  <c r="D49" i="18"/>
  <c r="D49" i="10"/>
  <c r="D283" i="5"/>
  <c r="A35" i="6"/>
  <c r="D283" i="12"/>
  <c r="D283" i="10"/>
  <c r="D283" i="8"/>
  <c r="D49" i="8"/>
  <c r="D166" i="5"/>
  <c r="D166" i="12"/>
  <c r="D283" i="14"/>
  <c r="D166" i="8"/>
  <c r="D41" i="5"/>
  <c r="D275" i="44"/>
  <c r="D158" i="44"/>
  <c r="D41" i="44"/>
  <c r="D41" i="42"/>
  <c r="D158" i="42"/>
  <c r="D41" i="38"/>
  <c r="D275" i="38"/>
  <c r="D275" i="42"/>
  <c r="D158" i="36"/>
  <c r="D158" i="40"/>
  <c r="D158" i="38"/>
  <c r="D275" i="40"/>
  <c r="D275" i="36"/>
  <c r="D41" i="40"/>
  <c r="D41" i="36"/>
  <c r="D41" i="34"/>
  <c r="D158" i="34"/>
  <c r="D158" i="32"/>
  <c r="D41" i="30"/>
  <c r="D41" i="28"/>
  <c r="D275" i="34"/>
  <c r="D41" i="32"/>
  <c r="D158" i="28"/>
  <c r="D275" i="32"/>
  <c r="D275" i="28"/>
  <c r="D158" i="26"/>
  <c r="D158" i="30"/>
  <c r="D41" i="26"/>
  <c r="D275" i="26"/>
  <c r="D41" i="22"/>
  <c r="D275" i="30"/>
  <c r="D158" i="24"/>
  <c r="D158" i="18"/>
  <c r="D41" i="24"/>
  <c r="D275" i="24"/>
  <c r="D275" i="22"/>
  <c r="D275" i="20"/>
  <c r="D41" i="16"/>
  <c r="D41" i="14"/>
  <c r="D41" i="20"/>
  <c r="D158" i="22"/>
  <c r="D158" i="20"/>
  <c r="D275" i="16"/>
  <c r="D41" i="18"/>
  <c r="D275" i="18"/>
  <c r="D158" i="12"/>
  <c r="D158" i="14"/>
  <c r="D41" i="12"/>
  <c r="D275" i="5"/>
  <c r="A27" i="6"/>
  <c r="D275" i="14"/>
  <c r="D275" i="12"/>
  <c r="D158" i="5"/>
  <c r="D158" i="16"/>
  <c r="D275" i="10"/>
  <c r="D275" i="8"/>
  <c r="D41" i="8"/>
  <c r="D158" i="10"/>
  <c r="D41" i="10"/>
  <c r="D158" i="8"/>
  <c r="D33" i="5"/>
  <c r="D150" i="44"/>
  <c r="R150" i="44" s="1"/>
  <c r="D267" i="44"/>
  <c r="R267" i="44" s="1"/>
  <c r="D33" i="44"/>
  <c r="D150" i="42"/>
  <c r="R150" i="42" s="1"/>
  <c r="D33" i="42"/>
  <c r="D267" i="42"/>
  <c r="R267" i="42" s="1"/>
  <c r="D33" i="40"/>
  <c r="D33" i="38"/>
  <c r="D33" i="36"/>
  <c r="D150" i="38"/>
  <c r="R150" i="38" s="1"/>
  <c r="D267" i="40"/>
  <c r="R267" i="40" s="1"/>
  <c r="D267" i="36"/>
  <c r="R267" i="36" s="1"/>
  <c r="D267" i="38"/>
  <c r="R267" i="38" s="1"/>
  <c r="D150" i="40"/>
  <c r="R150" i="40" s="1"/>
  <c r="D150" i="36"/>
  <c r="R150" i="36" s="1"/>
  <c r="D150" i="34"/>
  <c r="R150" i="34" s="1"/>
  <c r="D267" i="34"/>
  <c r="R267" i="34" s="1"/>
  <c r="D150" i="32"/>
  <c r="R150" i="32" s="1"/>
  <c r="D267" i="32"/>
  <c r="R267" i="32" s="1"/>
  <c r="D33" i="32"/>
  <c r="D267" i="30"/>
  <c r="R267" i="30" s="1"/>
  <c r="D150" i="26"/>
  <c r="R150" i="26" s="1"/>
  <c r="D33" i="28"/>
  <c r="D33" i="30"/>
  <c r="D150" i="28"/>
  <c r="R150" i="28" s="1"/>
  <c r="D267" i="26"/>
  <c r="R267" i="26" s="1"/>
  <c r="D150" i="24"/>
  <c r="R150" i="24" s="1"/>
  <c r="D267" i="24"/>
  <c r="R267" i="24" s="1"/>
  <c r="D33" i="34"/>
  <c r="D150" i="30"/>
  <c r="R150" i="30" s="1"/>
  <c r="D33" i="26"/>
  <c r="D150" i="20"/>
  <c r="R150" i="20" s="1"/>
  <c r="D267" i="28"/>
  <c r="R267" i="28" s="1"/>
  <c r="D267" i="20"/>
  <c r="R267" i="20" s="1"/>
  <c r="D267" i="22"/>
  <c r="R267" i="22" s="1"/>
  <c r="D150" i="18"/>
  <c r="R150" i="18" s="1"/>
  <c r="D33" i="18"/>
  <c r="D33" i="24"/>
  <c r="D33" i="16"/>
  <c r="D150" i="22"/>
  <c r="R150" i="22" s="1"/>
  <c r="D33" i="22"/>
  <c r="D33" i="14"/>
  <c r="D33" i="20"/>
  <c r="D267" i="18"/>
  <c r="R267" i="18" s="1"/>
  <c r="D267" i="16"/>
  <c r="R267" i="16" s="1"/>
  <c r="D150" i="14"/>
  <c r="R150" i="14" s="1"/>
  <c r="D150" i="16"/>
  <c r="R150" i="16" s="1"/>
  <c r="D267" i="12"/>
  <c r="R267" i="12" s="1"/>
  <c r="D33" i="12"/>
  <c r="D267" i="5"/>
  <c r="A19" i="6"/>
  <c r="D150" i="5"/>
  <c r="D150" i="12"/>
  <c r="R150" i="12" s="1"/>
  <c r="D267" i="8"/>
  <c r="R267" i="8" s="1"/>
  <c r="D33" i="8"/>
  <c r="D267" i="14"/>
  <c r="R267" i="14" s="1"/>
  <c r="D33" i="10"/>
  <c r="D150" i="8"/>
  <c r="R150" i="8" s="1"/>
  <c r="D267" i="10"/>
  <c r="R267" i="10" s="1"/>
  <c r="D150" i="10"/>
  <c r="R150" i="10" s="1"/>
  <c r="D25" i="5"/>
  <c r="D25" i="44"/>
  <c r="D259" i="44"/>
  <c r="D142" i="44"/>
  <c r="D25" i="42"/>
  <c r="D142" i="42"/>
  <c r="D259" i="42"/>
  <c r="D25" i="38"/>
  <c r="D142" i="40"/>
  <c r="D25" i="40"/>
  <c r="D259" i="38"/>
  <c r="D259" i="40"/>
  <c r="D142" i="38"/>
  <c r="D142" i="36"/>
  <c r="D259" i="36"/>
  <c r="D25" i="36"/>
  <c r="D142" i="34"/>
  <c r="D25" i="34"/>
  <c r="D259" i="34"/>
  <c r="D259" i="32"/>
  <c r="D142" i="30"/>
  <c r="D142" i="32"/>
  <c r="D259" i="30"/>
  <c r="D142" i="28"/>
  <c r="D25" i="28"/>
  <c r="D25" i="26"/>
  <c r="D25" i="32"/>
  <c r="D259" i="28"/>
  <c r="D25" i="30"/>
  <c r="D142" i="26"/>
  <c r="D259" i="24"/>
  <c r="D25" i="24"/>
  <c r="D142" i="24"/>
  <c r="D25" i="20"/>
  <c r="D25" i="22"/>
  <c r="D259" i="26"/>
  <c r="D259" i="22"/>
  <c r="D259" i="20"/>
  <c r="D142" i="20"/>
  <c r="D142" i="22"/>
  <c r="D25" i="14"/>
  <c r="D142" i="18"/>
  <c r="D25" i="18"/>
  <c r="D142" i="14"/>
  <c r="D142" i="16"/>
  <c r="D259" i="14"/>
  <c r="D25" i="12"/>
  <c r="D259" i="18"/>
  <c r="D259" i="16"/>
  <c r="D259" i="10"/>
  <c r="D142" i="10"/>
  <c r="D259" i="5"/>
  <c r="A11" i="6"/>
  <c r="D25" i="16"/>
  <c r="D142" i="12"/>
  <c r="D142" i="5"/>
  <c r="D25" i="10"/>
  <c r="D142" i="8"/>
  <c r="D259" i="12"/>
  <c r="D259" i="8"/>
  <c r="D25" i="8"/>
  <c r="D17" i="5"/>
  <c r="I17" i="5" s="1"/>
  <c r="D17" i="44"/>
  <c r="D251" i="44"/>
  <c r="R251" i="44" s="1"/>
  <c r="D134" i="44"/>
  <c r="R134" i="44" s="1"/>
  <c r="D17" i="42"/>
  <c r="D134" i="42"/>
  <c r="R134" i="42" s="1"/>
  <c r="D251" i="42"/>
  <c r="R251" i="42" s="1"/>
  <c r="D251" i="40"/>
  <c r="R251" i="40" s="1"/>
  <c r="D17" i="38"/>
  <c r="D251" i="36"/>
  <c r="R251" i="36" s="1"/>
  <c r="D251" i="38"/>
  <c r="R251" i="38" s="1"/>
  <c r="D134" i="36"/>
  <c r="R134" i="36" s="1"/>
  <c r="D134" i="40"/>
  <c r="R134" i="40" s="1"/>
  <c r="D134" i="38"/>
  <c r="R134" i="38" s="1"/>
  <c r="D17" i="40"/>
  <c r="D251" i="34"/>
  <c r="R251" i="34" s="1"/>
  <c r="D134" i="34"/>
  <c r="R134" i="34" s="1"/>
  <c r="D17" i="32"/>
  <c r="D17" i="34"/>
  <c r="D251" i="32"/>
  <c r="R251" i="32" s="1"/>
  <c r="D134" i="32"/>
  <c r="R134" i="32" s="1"/>
  <c r="D17" i="36"/>
  <c r="D134" i="30"/>
  <c r="R134" i="30" s="1"/>
  <c r="D251" i="28"/>
  <c r="R251" i="28" s="1"/>
  <c r="D17" i="28"/>
  <c r="D134" i="26"/>
  <c r="R134" i="26" s="1"/>
  <c r="D17" i="30"/>
  <c r="D251" i="30"/>
  <c r="R251" i="30" s="1"/>
  <c r="D134" i="28"/>
  <c r="R134" i="28" s="1"/>
  <c r="D134" i="24"/>
  <c r="R134" i="24" s="1"/>
  <c r="D134" i="22"/>
  <c r="R134" i="22" s="1"/>
  <c r="D17" i="22"/>
  <c r="D251" i="20"/>
  <c r="R251" i="20" s="1"/>
  <c r="D17" i="18"/>
  <c r="D251" i="26"/>
  <c r="R251" i="26" s="1"/>
  <c r="D17" i="24"/>
  <c r="D17" i="20"/>
  <c r="D134" i="18"/>
  <c r="R134" i="18" s="1"/>
  <c r="D134" i="20"/>
  <c r="R134" i="20" s="1"/>
  <c r="D134" i="14"/>
  <c r="R134" i="14" s="1"/>
  <c r="D251" i="24"/>
  <c r="R251" i="24" s="1"/>
  <c r="D17" i="26"/>
  <c r="D17" i="14"/>
  <c r="D251" i="22"/>
  <c r="R251" i="22" s="1"/>
  <c r="D251" i="14"/>
  <c r="R251" i="14" s="1"/>
  <c r="D134" i="10"/>
  <c r="R134" i="10" s="1"/>
  <c r="D134" i="12"/>
  <c r="R134" i="12" s="1"/>
  <c r="D17" i="12"/>
  <c r="D134" i="8"/>
  <c r="R134" i="8" s="1"/>
  <c r="D251" i="18"/>
  <c r="R251" i="18" s="1"/>
  <c r="D134" i="16"/>
  <c r="R134" i="16" s="1"/>
  <c r="D251" i="5"/>
  <c r="A3" i="6"/>
  <c r="D134" i="5"/>
  <c r="D251" i="10"/>
  <c r="R251" i="10" s="1"/>
  <c r="D251" i="8"/>
  <c r="R251" i="8" s="1"/>
  <c r="D17" i="8"/>
  <c r="D251" i="16"/>
  <c r="R251" i="16" s="1"/>
  <c r="D251" i="12"/>
  <c r="R251" i="12" s="1"/>
  <c r="D17" i="16"/>
  <c r="D17" i="10"/>
  <c r="J26" i="3"/>
  <c r="H74" i="5"/>
  <c r="H74" i="44"/>
  <c r="H191" i="44"/>
  <c r="H308" i="44"/>
  <c r="H74" i="42"/>
  <c r="H308" i="42"/>
  <c r="H191" i="42"/>
  <c r="H191" i="40"/>
  <c r="H191" i="38"/>
  <c r="H308" i="36"/>
  <c r="H308" i="38"/>
  <c r="H74" i="36"/>
  <c r="H74" i="40"/>
  <c r="H308" i="40"/>
  <c r="H74" i="38"/>
  <c r="H308" i="34"/>
  <c r="H191" i="34"/>
  <c r="H308" i="32"/>
  <c r="H191" i="36"/>
  <c r="H74" i="34"/>
  <c r="H191" i="32"/>
  <c r="H74" i="30"/>
  <c r="H191" i="28"/>
  <c r="H308" i="28"/>
  <c r="H308" i="26"/>
  <c r="H191" i="26"/>
  <c r="H191" i="30"/>
  <c r="H74" i="28"/>
  <c r="H308" i="24"/>
  <c r="H308" i="30"/>
  <c r="H74" i="24"/>
  <c r="H74" i="26"/>
  <c r="H74" i="32"/>
  <c r="H191" i="24"/>
  <c r="H308" i="18"/>
  <c r="H308" i="20"/>
  <c r="H74" i="20"/>
  <c r="H308" i="22"/>
  <c r="H191" i="22"/>
  <c r="H74" i="22"/>
  <c r="H191" i="20"/>
  <c r="H308" i="14"/>
  <c r="H191" i="14"/>
  <c r="H191" i="18"/>
  <c r="H74" i="18"/>
  <c r="H191" i="10"/>
  <c r="H74" i="16"/>
  <c r="H74" i="14"/>
  <c r="H308" i="12"/>
  <c r="H191" i="12"/>
  <c r="H308" i="16"/>
  <c r="H191" i="16"/>
  <c r="H308" i="8"/>
  <c r="H191" i="8"/>
  <c r="H74" i="12"/>
  <c r="H74" i="8"/>
  <c r="H308" i="10"/>
  <c r="H74" i="10"/>
  <c r="H191" i="5"/>
  <c r="H308" i="5"/>
  <c r="H66" i="5"/>
  <c r="H66" i="44"/>
  <c r="H183" i="44"/>
  <c r="H300" i="44"/>
  <c r="H300" i="42"/>
  <c r="H183" i="42"/>
  <c r="H66" i="42"/>
  <c r="H300" i="40"/>
  <c r="H183" i="38"/>
  <c r="H183" i="40"/>
  <c r="H66" i="38"/>
  <c r="H300" i="36"/>
  <c r="H300" i="38"/>
  <c r="H183" i="36"/>
  <c r="H300" i="34"/>
  <c r="H66" i="36"/>
  <c r="H183" i="34"/>
  <c r="H66" i="34"/>
  <c r="H300" i="32"/>
  <c r="H183" i="32"/>
  <c r="H66" i="40"/>
  <c r="H66" i="32"/>
  <c r="H183" i="28"/>
  <c r="H183" i="30"/>
  <c r="H66" i="28"/>
  <c r="H300" i="26"/>
  <c r="H300" i="28"/>
  <c r="H183" i="26"/>
  <c r="H300" i="30"/>
  <c r="H300" i="24"/>
  <c r="H183" i="24"/>
  <c r="H66" i="26"/>
  <c r="H66" i="30"/>
  <c r="H300" i="22"/>
  <c r="H66" i="22"/>
  <c r="H300" i="18"/>
  <c r="H300" i="20"/>
  <c r="H66" i="24"/>
  <c r="H183" i="22"/>
  <c r="H183" i="20"/>
  <c r="H300" i="16"/>
  <c r="H183" i="16"/>
  <c r="H300" i="14"/>
  <c r="H183" i="14"/>
  <c r="H66" i="20"/>
  <c r="H66" i="14"/>
  <c r="H66" i="18"/>
  <c r="H66" i="16"/>
  <c r="H66" i="12"/>
  <c r="H183" i="18"/>
  <c r="H300" i="8"/>
  <c r="H183" i="12"/>
  <c r="H66" i="8"/>
  <c r="H66" i="10"/>
  <c r="H183" i="10"/>
  <c r="H300" i="12"/>
  <c r="H183" i="8"/>
  <c r="H183" i="5"/>
  <c r="H300" i="5"/>
  <c r="H300" i="10"/>
  <c r="H58" i="5"/>
  <c r="H58" i="44"/>
  <c r="H292" i="44"/>
  <c r="H175" i="44"/>
  <c r="H292" i="42"/>
  <c r="H175" i="42"/>
  <c r="H292" i="40"/>
  <c r="H58" i="42"/>
  <c r="H175" i="40"/>
  <c r="H292" i="38"/>
  <c r="H175" i="38"/>
  <c r="H292" i="36"/>
  <c r="H58" i="40"/>
  <c r="H58" i="38"/>
  <c r="H292" i="32"/>
  <c r="H58" i="34"/>
  <c r="H58" i="36"/>
  <c r="H292" i="34"/>
  <c r="H175" i="34"/>
  <c r="H175" i="32"/>
  <c r="H175" i="36"/>
  <c r="H292" i="28"/>
  <c r="H58" i="28"/>
  <c r="H292" i="30"/>
  <c r="H175" i="30"/>
  <c r="H292" i="26"/>
  <c r="H292" i="24"/>
  <c r="H175" i="26"/>
  <c r="H58" i="30"/>
  <c r="H58" i="32"/>
  <c r="H175" i="28"/>
  <c r="H58" i="26"/>
  <c r="H175" i="24"/>
  <c r="H58" i="22"/>
  <c r="H58" i="24"/>
  <c r="H292" i="18"/>
  <c r="H175" i="22"/>
  <c r="H175" i="18"/>
  <c r="H58" i="18"/>
  <c r="H292" i="14"/>
  <c r="H292" i="20"/>
  <c r="H58" i="14"/>
  <c r="H292" i="16"/>
  <c r="H292" i="12"/>
  <c r="H58" i="16"/>
  <c r="H175" i="14"/>
  <c r="H292" i="22"/>
  <c r="H175" i="20"/>
  <c r="H175" i="10"/>
  <c r="H292" i="8"/>
  <c r="H58" i="20"/>
  <c r="H58" i="10"/>
  <c r="H175" i="8"/>
  <c r="H175" i="16"/>
  <c r="H58" i="8"/>
  <c r="H58" i="12"/>
  <c r="H175" i="12"/>
  <c r="H292" i="10"/>
  <c r="H175" i="5"/>
  <c r="H292" i="5"/>
  <c r="H50" i="5"/>
  <c r="H167" i="44"/>
  <c r="H50" i="44"/>
  <c r="H284" i="44"/>
  <c r="H167" i="42"/>
  <c r="H284" i="42"/>
  <c r="H284" i="40"/>
  <c r="H50" i="42"/>
  <c r="H167" i="40"/>
  <c r="H50" i="40"/>
  <c r="H167" i="38"/>
  <c r="H284" i="38"/>
  <c r="H50" i="38"/>
  <c r="H167" i="36"/>
  <c r="H284" i="36"/>
  <c r="H50" i="36"/>
  <c r="H284" i="34"/>
  <c r="H284" i="32"/>
  <c r="H50" i="34"/>
  <c r="H167" i="32"/>
  <c r="H284" i="30"/>
  <c r="H167" i="34"/>
  <c r="H284" i="28"/>
  <c r="H167" i="28"/>
  <c r="H284" i="26"/>
  <c r="H167" i="26"/>
  <c r="H50" i="28"/>
  <c r="H50" i="32"/>
  <c r="H167" i="30"/>
  <c r="H284" i="24"/>
  <c r="H50" i="30"/>
  <c r="H50" i="24"/>
  <c r="H284" i="22"/>
  <c r="H167" i="22"/>
  <c r="H167" i="24"/>
  <c r="H284" i="18"/>
  <c r="H50" i="26"/>
  <c r="H284" i="14"/>
  <c r="H284" i="20"/>
  <c r="H50" i="18"/>
  <c r="H284" i="16"/>
  <c r="H50" i="22"/>
  <c r="H50" i="20"/>
  <c r="H167" i="18"/>
  <c r="H50" i="14"/>
  <c r="H50" i="12"/>
  <c r="H50" i="16"/>
  <c r="H167" i="16"/>
  <c r="H167" i="12"/>
  <c r="H284" i="10"/>
  <c r="H284" i="8"/>
  <c r="H167" i="20"/>
  <c r="H167" i="14"/>
  <c r="H50" i="8"/>
  <c r="H284" i="12"/>
  <c r="H167" i="8"/>
  <c r="H167" i="10"/>
  <c r="H50" i="10"/>
  <c r="H167" i="5"/>
  <c r="H284" i="5"/>
  <c r="H42" i="5"/>
  <c r="H42" i="44"/>
  <c r="H276" i="44"/>
  <c r="H159" i="44"/>
  <c r="H276" i="42"/>
  <c r="H159" i="42"/>
  <c r="H276" i="40"/>
  <c r="H159" i="40"/>
  <c r="H42" i="42"/>
  <c r="H276" i="38"/>
  <c r="H42" i="40"/>
  <c r="H42" i="38"/>
  <c r="H42" i="36"/>
  <c r="H159" i="36"/>
  <c r="H276" i="36"/>
  <c r="H159" i="34"/>
  <c r="H276" i="32"/>
  <c r="H159" i="38"/>
  <c r="H42" i="34"/>
  <c r="H276" i="30"/>
  <c r="H276" i="34"/>
  <c r="H276" i="28"/>
  <c r="H159" i="32"/>
  <c r="H159" i="30"/>
  <c r="H276" i="26"/>
  <c r="H42" i="30"/>
  <c r="H159" i="26"/>
  <c r="H42" i="28"/>
  <c r="H42" i="32"/>
  <c r="H276" i="24"/>
  <c r="H159" i="28"/>
  <c r="H159" i="24"/>
  <c r="H42" i="24"/>
  <c r="H276" i="22"/>
  <c r="H42" i="26"/>
  <c r="H276" i="18"/>
  <c r="H159" i="20"/>
  <c r="H159" i="22"/>
  <c r="H42" i="22"/>
  <c r="H42" i="20"/>
  <c r="H276" i="14"/>
  <c r="H276" i="20"/>
  <c r="H159" i="18"/>
  <c r="H42" i="12"/>
  <c r="H42" i="18"/>
  <c r="H159" i="14"/>
  <c r="H42" i="14"/>
  <c r="H276" i="10"/>
  <c r="H276" i="12"/>
  <c r="H159" i="10"/>
  <c r="H276" i="8"/>
  <c r="H276" i="16"/>
  <c r="H159" i="16"/>
  <c r="H42" i="16"/>
  <c r="H159" i="8"/>
  <c r="H42" i="10"/>
  <c r="H42" i="8"/>
  <c r="H159" i="12"/>
  <c r="H159" i="5"/>
  <c r="H276" i="5"/>
  <c r="H34" i="5"/>
  <c r="H34" i="44"/>
  <c r="H151" i="44"/>
  <c r="H268" i="44"/>
  <c r="H268" i="42"/>
  <c r="H151" i="42"/>
  <c r="H34" i="42"/>
  <c r="H268" i="40"/>
  <c r="H151" i="40"/>
  <c r="H268" i="38"/>
  <c r="H34" i="38"/>
  <c r="H34" i="40"/>
  <c r="H151" i="38"/>
  <c r="H151" i="36"/>
  <c r="H34" i="36"/>
  <c r="H268" i="36"/>
  <c r="H268" i="34"/>
  <c r="H268" i="32"/>
  <c r="H34" i="34"/>
  <c r="H34" i="32"/>
  <c r="H268" i="30"/>
  <c r="H151" i="34"/>
  <c r="H268" i="28"/>
  <c r="H34" i="28"/>
  <c r="H151" i="32"/>
  <c r="H151" i="30"/>
  <c r="H268" i="26"/>
  <c r="H151" i="26"/>
  <c r="H34" i="30"/>
  <c r="H268" i="22"/>
  <c r="H151" i="24"/>
  <c r="H34" i="26"/>
  <c r="H34" i="24"/>
  <c r="H268" i="18"/>
  <c r="H151" i="22"/>
  <c r="H34" i="20"/>
  <c r="H268" i="24"/>
  <c r="H34" i="22"/>
  <c r="H151" i="18"/>
  <c r="H151" i="28"/>
  <c r="H268" i="16"/>
  <c r="H268" i="14"/>
  <c r="H151" i="14"/>
  <c r="H268" i="20"/>
  <c r="H151" i="20"/>
  <c r="H34" i="14"/>
  <c r="H34" i="16"/>
  <c r="H268" i="10"/>
  <c r="H151" i="8"/>
  <c r="H151" i="12"/>
  <c r="H268" i="8"/>
  <c r="H34" i="18"/>
  <c r="H268" i="12"/>
  <c r="H34" i="8"/>
  <c r="H34" i="12"/>
  <c r="H34" i="10"/>
  <c r="H151" i="10"/>
  <c r="H151" i="16"/>
  <c r="H151" i="5"/>
  <c r="H268" i="5"/>
  <c r="H26" i="5"/>
  <c r="H143" i="44"/>
  <c r="H26" i="44"/>
  <c r="H260" i="44"/>
  <c r="H26" i="42"/>
  <c r="H260" i="42"/>
  <c r="H143" i="42"/>
  <c r="H260" i="40"/>
  <c r="H260" i="38"/>
  <c r="H143" i="36"/>
  <c r="H26" i="36"/>
  <c r="H26" i="40"/>
  <c r="H143" i="40"/>
  <c r="H26" i="38"/>
  <c r="H260" i="36"/>
  <c r="H260" i="32"/>
  <c r="H143" i="34"/>
  <c r="H260" i="34"/>
  <c r="H143" i="32"/>
  <c r="H26" i="32"/>
  <c r="H260" i="28"/>
  <c r="H260" i="30"/>
  <c r="H143" i="38"/>
  <c r="H143" i="28"/>
  <c r="H260" i="26"/>
  <c r="H26" i="34"/>
  <c r="H26" i="30"/>
  <c r="H143" i="30"/>
  <c r="H143" i="26"/>
  <c r="H143" i="24"/>
  <c r="H260" i="22"/>
  <c r="H26" i="28"/>
  <c r="H26" i="24"/>
  <c r="H143" i="22"/>
  <c r="H260" i="18"/>
  <c r="H26" i="18"/>
  <c r="H143" i="18"/>
  <c r="H260" i="24"/>
  <c r="H260" i="16"/>
  <c r="H143" i="16"/>
  <c r="H260" i="14"/>
  <c r="H26" i="22"/>
  <c r="H260" i="20"/>
  <c r="H26" i="20"/>
  <c r="H26" i="26"/>
  <c r="H143" i="20"/>
  <c r="H143" i="14"/>
  <c r="H260" i="12"/>
  <c r="H260" i="10"/>
  <c r="H26" i="14"/>
  <c r="H260" i="8"/>
  <c r="H26" i="16"/>
  <c r="H143" i="12"/>
  <c r="H26" i="10"/>
  <c r="H143" i="8"/>
  <c r="H26" i="12"/>
  <c r="H26" i="8"/>
  <c r="H143" i="5"/>
  <c r="H143" i="10"/>
  <c r="H260" i="5"/>
  <c r="H18" i="5"/>
  <c r="H18" i="44"/>
  <c r="H252" i="44"/>
  <c r="H135" i="44"/>
  <c r="H252" i="42"/>
  <c r="H18" i="42"/>
  <c r="H135" i="42"/>
  <c r="H18" i="40"/>
  <c r="H252" i="40"/>
  <c r="H252" i="38"/>
  <c r="H135" i="40"/>
  <c r="H135" i="36"/>
  <c r="H252" i="36"/>
  <c r="H135" i="38"/>
  <c r="H18" i="36"/>
  <c r="H18" i="38"/>
  <c r="H252" i="34"/>
  <c r="H252" i="32"/>
  <c r="H135" i="34"/>
  <c r="H18" i="34"/>
  <c r="H18" i="32"/>
  <c r="H135" i="28"/>
  <c r="H18" i="28"/>
  <c r="H135" i="30"/>
  <c r="H135" i="32"/>
  <c r="H252" i="28"/>
  <c r="H252" i="26"/>
  <c r="H18" i="26"/>
  <c r="H135" i="26"/>
  <c r="H18" i="30"/>
  <c r="H18" i="24"/>
  <c r="H252" i="30"/>
  <c r="H252" i="22"/>
  <c r="H252" i="24"/>
  <c r="H135" i="22"/>
  <c r="H135" i="20"/>
  <c r="H18" i="20"/>
  <c r="H252" i="18"/>
  <c r="H252" i="16"/>
  <c r="H252" i="14"/>
  <c r="H252" i="20"/>
  <c r="H135" i="24"/>
  <c r="H135" i="16"/>
  <c r="H18" i="18"/>
  <c r="H18" i="14"/>
  <c r="H18" i="22"/>
  <c r="H135" i="18"/>
  <c r="H252" i="10"/>
  <c r="H252" i="8"/>
  <c r="H135" i="8"/>
  <c r="H18" i="8"/>
  <c r="H18" i="12"/>
  <c r="H135" i="14"/>
  <c r="H252" i="12"/>
  <c r="H135" i="12"/>
  <c r="H18" i="16"/>
  <c r="H18" i="10"/>
  <c r="H135" i="5"/>
  <c r="H252" i="5"/>
  <c r="H135" i="10"/>
  <c r="H73" i="5"/>
  <c r="H307" i="44"/>
  <c r="H73" i="44"/>
  <c r="H190" i="44"/>
  <c r="H190" i="42"/>
  <c r="H307" i="42"/>
  <c r="H307" i="40"/>
  <c r="H307" i="38"/>
  <c r="H190" i="38"/>
  <c r="H73" i="42"/>
  <c r="H73" i="38"/>
  <c r="H190" i="40"/>
  <c r="H73" i="40"/>
  <c r="H190" i="36"/>
  <c r="H73" i="34"/>
  <c r="H190" i="32"/>
  <c r="H307" i="36"/>
  <c r="H307" i="32"/>
  <c r="H307" i="34"/>
  <c r="H73" i="32"/>
  <c r="H73" i="36"/>
  <c r="H307" i="30"/>
  <c r="H307" i="28"/>
  <c r="H73" i="30"/>
  <c r="H307" i="26"/>
  <c r="H190" i="26"/>
  <c r="H190" i="28"/>
  <c r="H190" i="24"/>
  <c r="H190" i="34"/>
  <c r="H307" i="24"/>
  <c r="H73" i="28"/>
  <c r="H190" i="30"/>
  <c r="H190" i="22"/>
  <c r="H73" i="26"/>
  <c r="H190" i="20"/>
  <c r="H73" i="18"/>
  <c r="H190" i="16"/>
  <c r="H190" i="14"/>
  <c r="H307" i="22"/>
  <c r="H73" i="22"/>
  <c r="H307" i="18"/>
  <c r="H307" i="16"/>
  <c r="H73" i="24"/>
  <c r="H73" i="20"/>
  <c r="H307" i="20"/>
  <c r="H190" i="12"/>
  <c r="H307" i="10"/>
  <c r="H307" i="14"/>
  <c r="H190" i="18"/>
  <c r="H73" i="10"/>
  <c r="H73" i="16"/>
  <c r="H73" i="14"/>
  <c r="H307" i="12"/>
  <c r="H190" i="8"/>
  <c r="H307" i="5"/>
  <c r="H73" i="12"/>
  <c r="H73" i="8"/>
  <c r="H190" i="5"/>
  <c r="H307" i="8"/>
  <c r="H190" i="10"/>
  <c r="H65" i="5"/>
  <c r="H299" i="44"/>
  <c r="H65" i="44"/>
  <c r="H182" i="44"/>
  <c r="H182" i="42"/>
  <c r="H65" i="42"/>
  <c r="H299" i="42"/>
  <c r="H299" i="40"/>
  <c r="H182" i="40"/>
  <c r="H299" i="38"/>
  <c r="H65" i="40"/>
  <c r="H182" i="38"/>
  <c r="H182" i="36"/>
  <c r="H65" i="36"/>
  <c r="H65" i="38"/>
  <c r="H299" i="36"/>
  <c r="H299" i="34"/>
  <c r="H65" i="34"/>
  <c r="H299" i="32"/>
  <c r="H182" i="34"/>
  <c r="H182" i="32"/>
  <c r="H65" i="28"/>
  <c r="H299" i="30"/>
  <c r="H65" i="30"/>
  <c r="H65" i="32"/>
  <c r="H182" i="28"/>
  <c r="H299" i="26"/>
  <c r="H182" i="30"/>
  <c r="H65" i="26"/>
  <c r="H182" i="26"/>
  <c r="H299" i="28"/>
  <c r="H182" i="24"/>
  <c r="H65" i="22"/>
  <c r="H299" i="24"/>
  <c r="H182" i="22"/>
  <c r="H182" i="20"/>
  <c r="H182" i="18"/>
  <c r="H299" i="22"/>
  <c r="H65" i="18"/>
  <c r="H65" i="24"/>
  <c r="H65" i="14"/>
  <c r="H299" i="18"/>
  <c r="H182" i="16"/>
  <c r="H299" i="16"/>
  <c r="H182" i="14"/>
  <c r="H299" i="10"/>
  <c r="H65" i="16"/>
  <c r="H65" i="20"/>
  <c r="H299" i="12"/>
  <c r="H299" i="20"/>
  <c r="H299" i="14"/>
  <c r="H65" i="10"/>
  <c r="H182" i="10"/>
  <c r="H299" i="5"/>
  <c r="H299" i="8"/>
  <c r="H182" i="8"/>
  <c r="H182" i="12"/>
  <c r="H65" i="8"/>
  <c r="H65" i="12"/>
  <c r="H182" i="5"/>
  <c r="H57" i="5"/>
  <c r="H291" i="44"/>
  <c r="H174" i="44"/>
  <c r="H57" i="44"/>
  <c r="H174" i="42"/>
  <c r="H57" i="42"/>
  <c r="H291" i="42"/>
  <c r="H174" i="40"/>
  <c r="H174" i="38"/>
  <c r="H291" i="38"/>
  <c r="H57" i="40"/>
  <c r="H57" i="36"/>
  <c r="H57" i="38"/>
  <c r="H291" i="40"/>
  <c r="H174" i="36"/>
  <c r="H291" i="36"/>
  <c r="H174" i="32"/>
  <c r="H174" i="34"/>
  <c r="H291" i="32"/>
  <c r="H57" i="32"/>
  <c r="H291" i="34"/>
  <c r="H57" i="34"/>
  <c r="H174" i="28"/>
  <c r="H57" i="30"/>
  <c r="H291" i="30"/>
  <c r="H174" i="30"/>
  <c r="H57" i="28"/>
  <c r="H57" i="26"/>
  <c r="H291" i="26"/>
  <c r="H291" i="28"/>
  <c r="H57" i="24"/>
  <c r="H291" i="24"/>
  <c r="H174" i="26"/>
  <c r="H174" i="24"/>
  <c r="H57" i="22"/>
  <c r="H174" i="20"/>
  <c r="H174" i="18"/>
  <c r="H57" i="18"/>
  <c r="H174" i="22"/>
  <c r="H57" i="20"/>
  <c r="H291" i="18"/>
  <c r="H291" i="14"/>
  <c r="H291" i="22"/>
  <c r="H291" i="16"/>
  <c r="H291" i="20"/>
  <c r="H174" i="12"/>
  <c r="H174" i="14"/>
  <c r="H174" i="16"/>
  <c r="H174" i="8"/>
  <c r="H57" i="8"/>
  <c r="H57" i="16"/>
  <c r="H57" i="12"/>
  <c r="H57" i="14"/>
  <c r="H291" i="12"/>
  <c r="H291" i="5"/>
  <c r="H291" i="10"/>
  <c r="H57" i="10"/>
  <c r="H174" i="10"/>
  <c r="H174" i="5"/>
  <c r="H291" i="8"/>
  <c r="H49" i="5"/>
  <c r="H283" i="44"/>
  <c r="H166" i="44"/>
  <c r="H49" i="44"/>
  <c r="H49" i="42"/>
  <c r="H166" i="42"/>
  <c r="H283" i="42"/>
  <c r="H283" i="38"/>
  <c r="H283" i="40"/>
  <c r="H166" i="40"/>
  <c r="H49" i="40"/>
  <c r="H166" i="38"/>
  <c r="H49" i="38"/>
  <c r="H283" i="36"/>
  <c r="H49" i="36"/>
  <c r="H166" i="36"/>
  <c r="H283" i="34"/>
  <c r="H283" i="32"/>
  <c r="H49" i="34"/>
  <c r="H49" i="32"/>
  <c r="H283" i="30"/>
  <c r="H166" i="30"/>
  <c r="H49" i="28"/>
  <c r="H283" i="28"/>
  <c r="H166" i="28"/>
  <c r="H283" i="26"/>
  <c r="H49" i="30"/>
  <c r="H49" i="26"/>
  <c r="H166" i="32"/>
  <c r="H166" i="24"/>
  <c r="H166" i="34"/>
  <c r="H166" i="26"/>
  <c r="H49" i="22"/>
  <c r="H49" i="20"/>
  <c r="H283" i="22"/>
  <c r="H49" i="18"/>
  <c r="H283" i="24"/>
  <c r="H49" i="24"/>
  <c r="H166" i="22"/>
  <c r="H166" i="18"/>
  <c r="H283" i="18"/>
  <c r="H283" i="14"/>
  <c r="H166" i="20"/>
  <c r="H49" i="16"/>
  <c r="H283" i="16"/>
  <c r="H166" i="14"/>
  <c r="H283" i="12"/>
  <c r="H49" i="8"/>
  <c r="H49" i="12"/>
  <c r="H49" i="14"/>
  <c r="H283" i="20"/>
  <c r="H49" i="10"/>
  <c r="H283" i="10"/>
  <c r="H283" i="8"/>
  <c r="H166" i="12"/>
  <c r="H166" i="8"/>
  <c r="H166" i="16"/>
  <c r="H283" i="5"/>
  <c r="H166" i="10"/>
  <c r="H166" i="5"/>
  <c r="H41" i="5"/>
  <c r="H275" i="44"/>
  <c r="H158" i="44"/>
  <c r="H41" i="44"/>
  <c r="H158" i="42"/>
  <c r="H41" i="42"/>
  <c r="H275" i="42"/>
  <c r="H275" i="38"/>
  <c r="H158" i="38"/>
  <c r="H275" i="40"/>
  <c r="H41" i="40"/>
  <c r="H41" i="38"/>
  <c r="H158" i="36"/>
  <c r="H275" i="36"/>
  <c r="H41" i="36"/>
  <c r="H41" i="34"/>
  <c r="H158" i="40"/>
  <c r="H158" i="34"/>
  <c r="H275" i="32"/>
  <c r="H275" i="34"/>
  <c r="H41" i="32"/>
  <c r="H275" i="30"/>
  <c r="H275" i="28"/>
  <c r="H158" i="30"/>
  <c r="H275" i="26"/>
  <c r="H158" i="28"/>
  <c r="H41" i="26"/>
  <c r="H41" i="30"/>
  <c r="H41" i="28"/>
  <c r="H41" i="22"/>
  <c r="H158" i="26"/>
  <c r="H41" i="24"/>
  <c r="H158" i="32"/>
  <c r="H158" i="24"/>
  <c r="H158" i="18"/>
  <c r="H41" i="20"/>
  <c r="H41" i="18"/>
  <c r="H158" i="14"/>
  <c r="H275" i="24"/>
  <c r="H275" i="22"/>
  <c r="H275" i="18"/>
  <c r="H275" i="16"/>
  <c r="H275" i="14"/>
  <c r="H158" i="22"/>
  <c r="H41" i="16"/>
  <c r="H41" i="14"/>
  <c r="H275" i="20"/>
  <c r="H158" i="16"/>
  <c r="H158" i="20"/>
  <c r="H41" i="10"/>
  <c r="H158" i="8"/>
  <c r="H41" i="8"/>
  <c r="H41" i="12"/>
  <c r="H275" i="12"/>
  <c r="H158" i="12"/>
  <c r="H275" i="5"/>
  <c r="H275" i="10"/>
  <c r="H158" i="10"/>
  <c r="H158" i="5"/>
  <c r="H275" i="8"/>
  <c r="H33" i="5"/>
  <c r="H267" i="44"/>
  <c r="H33" i="44"/>
  <c r="H150" i="44"/>
  <c r="H150" i="42"/>
  <c r="H33" i="42"/>
  <c r="H267" i="42"/>
  <c r="H267" i="38"/>
  <c r="H267" i="40"/>
  <c r="H150" i="40"/>
  <c r="H150" i="38"/>
  <c r="H33" i="40"/>
  <c r="H150" i="36"/>
  <c r="H33" i="36"/>
  <c r="H33" i="38"/>
  <c r="H150" i="34"/>
  <c r="H267" i="34"/>
  <c r="H33" i="34"/>
  <c r="H33" i="32"/>
  <c r="H267" i="36"/>
  <c r="H267" i="30"/>
  <c r="H150" i="28"/>
  <c r="H267" i="32"/>
  <c r="H33" i="30"/>
  <c r="H267" i="26"/>
  <c r="H150" i="32"/>
  <c r="H267" i="28"/>
  <c r="H150" i="30"/>
  <c r="H150" i="24"/>
  <c r="H150" i="26"/>
  <c r="H267" i="24"/>
  <c r="H33" i="26"/>
  <c r="H150" i="22"/>
  <c r="H150" i="20"/>
  <c r="H267" i="22"/>
  <c r="H33" i="18"/>
  <c r="H33" i="28"/>
  <c r="H150" i="16"/>
  <c r="H33" i="24"/>
  <c r="H33" i="20"/>
  <c r="H267" i="18"/>
  <c r="H267" i="16"/>
  <c r="H267" i="14"/>
  <c r="H150" i="14"/>
  <c r="H33" i="14"/>
  <c r="H33" i="22"/>
  <c r="H150" i="18"/>
  <c r="H150" i="12"/>
  <c r="H267" i="12"/>
  <c r="H33" i="8"/>
  <c r="H33" i="12"/>
  <c r="H150" i="10"/>
  <c r="H33" i="10"/>
  <c r="H267" i="20"/>
  <c r="H267" i="8"/>
  <c r="H150" i="8"/>
  <c r="H267" i="10"/>
  <c r="H33" i="16"/>
  <c r="H267" i="5"/>
  <c r="H150" i="5"/>
  <c r="H25" i="5"/>
  <c r="H259" i="44"/>
  <c r="H142" i="44"/>
  <c r="H25" i="44"/>
  <c r="H142" i="42"/>
  <c r="H25" i="42"/>
  <c r="H259" i="42"/>
  <c r="H142" i="40"/>
  <c r="H142" i="38"/>
  <c r="H259" i="40"/>
  <c r="H25" i="40"/>
  <c r="H259" i="36"/>
  <c r="H142" i="36"/>
  <c r="H259" i="38"/>
  <c r="H25" i="38"/>
  <c r="H25" i="36"/>
  <c r="H25" i="34"/>
  <c r="H259" i="32"/>
  <c r="H142" i="34"/>
  <c r="H259" i="34"/>
  <c r="H25" i="30"/>
  <c r="H25" i="28"/>
  <c r="H142" i="28"/>
  <c r="H25" i="32"/>
  <c r="H142" i="32"/>
  <c r="H259" i="30"/>
  <c r="H142" i="30"/>
  <c r="H259" i="26"/>
  <c r="H259" i="28"/>
  <c r="H142" i="26"/>
  <c r="H25" i="24"/>
  <c r="H259" i="24"/>
  <c r="H142" i="24"/>
  <c r="H25" i="22"/>
  <c r="H25" i="26"/>
  <c r="H25" i="20"/>
  <c r="H142" i="18"/>
  <c r="H25" i="18"/>
  <c r="H259" i="18"/>
  <c r="H259" i="16"/>
  <c r="H259" i="14"/>
  <c r="H259" i="22"/>
  <c r="H142" i="22"/>
  <c r="H25" i="14"/>
  <c r="H259" i="20"/>
  <c r="H142" i="20"/>
  <c r="H25" i="8"/>
  <c r="H25" i="12"/>
  <c r="H142" i="10"/>
  <c r="H259" i="12"/>
  <c r="H259" i="5"/>
  <c r="H25" i="16"/>
  <c r="H142" i="12"/>
  <c r="H142" i="16"/>
  <c r="H25" i="10"/>
  <c r="H142" i="8"/>
  <c r="H142" i="14"/>
  <c r="H259" i="10"/>
  <c r="H259" i="8"/>
  <c r="H142" i="5"/>
  <c r="H17" i="5"/>
  <c r="H17" i="44"/>
  <c r="H251" i="44"/>
  <c r="H134" i="44"/>
  <c r="H134" i="42"/>
  <c r="H17" i="42"/>
  <c r="H251" i="42"/>
  <c r="H251" i="40"/>
  <c r="H17" i="40"/>
  <c r="H134" i="40"/>
  <c r="H17" i="38"/>
  <c r="H251" i="38"/>
  <c r="H134" i="36"/>
  <c r="H17" i="36"/>
  <c r="H251" i="34"/>
  <c r="H134" i="38"/>
  <c r="H17" i="34"/>
  <c r="H251" i="36"/>
  <c r="H134" i="34"/>
  <c r="H17" i="32"/>
  <c r="H134" i="32"/>
  <c r="H251" i="32"/>
  <c r="H251" i="30"/>
  <c r="H17" i="30"/>
  <c r="H134" i="30"/>
  <c r="H251" i="28"/>
  <c r="H134" i="28"/>
  <c r="H251" i="26"/>
  <c r="H17" i="28"/>
  <c r="H134" i="26"/>
  <c r="H17" i="26"/>
  <c r="H134" i="24"/>
  <c r="H134" i="22"/>
  <c r="H17" i="22"/>
  <c r="H251" i="24"/>
  <c r="H17" i="24"/>
  <c r="H251" i="22"/>
  <c r="H134" i="18"/>
  <c r="H251" i="20"/>
  <c r="H134" i="16"/>
  <c r="H17" i="16"/>
  <c r="H134" i="20"/>
  <c r="H251" i="16"/>
  <c r="H251" i="14"/>
  <c r="H17" i="20"/>
  <c r="H134" i="14"/>
  <c r="H251" i="12"/>
  <c r="H134" i="12"/>
  <c r="H17" i="12"/>
  <c r="H17" i="8"/>
  <c r="H17" i="18"/>
  <c r="H17" i="14"/>
  <c r="H251" i="18"/>
  <c r="H251" i="5"/>
  <c r="H134" i="10"/>
  <c r="H251" i="10"/>
  <c r="H251" i="8"/>
  <c r="H134" i="8"/>
  <c r="H134" i="5"/>
  <c r="H17" i="10"/>
  <c r="J42" i="3"/>
  <c r="I40" i="4"/>
  <c r="I132" i="4"/>
  <c r="I128" i="4"/>
  <c r="H69" i="5"/>
  <c r="J78" i="3"/>
  <c r="J69" i="3"/>
  <c r="J60" i="3"/>
  <c r="J37" i="3"/>
  <c r="J28" i="3"/>
  <c r="I119" i="4"/>
  <c r="H16" i="5"/>
  <c r="J50" i="3"/>
  <c r="I42" i="4"/>
  <c r="I126" i="4"/>
  <c r="H67" i="5"/>
  <c r="I141" i="4"/>
  <c r="H59" i="5"/>
  <c r="I43" i="4"/>
  <c r="H43" i="5"/>
  <c r="J22" i="3"/>
  <c r="H19" i="5"/>
  <c r="J76" i="3"/>
  <c r="J62" i="3"/>
  <c r="J53" i="3"/>
  <c r="J44" i="3"/>
  <c r="I140" i="4"/>
  <c r="J75" i="3"/>
  <c r="H72" i="5"/>
  <c r="J67" i="3"/>
  <c r="H64" i="5"/>
  <c r="I138" i="4"/>
  <c r="H56" i="5"/>
  <c r="I39" i="4"/>
  <c r="H48" i="5"/>
  <c r="J43" i="3"/>
  <c r="H40" i="5"/>
  <c r="J35" i="3"/>
  <c r="H32" i="5"/>
  <c r="I114" i="4"/>
  <c r="H24" i="5"/>
  <c r="I130" i="4"/>
  <c r="H71" i="5"/>
  <c r="I109" i="4"/>
  <c r="H23" i="5"/>
  <c r="J140" i="4"/>
  <c r="D16" i="5"/>
  <c r="I16" i="5" s="1"/>
  <c r="I137" i="4"/>
  <c r="H55" i="5"/>
  <c r="J70" i="3"/>
  <c r="J61" i="3"/>
  <c r="J52" i="3"/>
  <c r="J29" i="3"/>
  <c r="I38" i="4"/>
  <c r="I115" i="4"/>
  <c r="J73" i="3"/>
  <c r="H70" i="5"/>
  <c r="J65" i="3"/>
  <c r="H62" i="5"/>
  <c r="J57" i="3"/>
  <c r="H54" i="5"/>
  <c r="J49" i="3"/>
  <c r="H46" i="5"/>
  <c r="I123" i="4"/>
  <c r="H38" i="5"/>
  <c r="J33" i="3"/>
  <c r="H30" i="5"/>
  <c r="I108" i="4"/>
  <c r="H22" i="5"/>
  <c r="J115" i="4"/>
  <c r="J41" i="3"/>
  <c r="J25" i="3"/>
  <c r="J51" i="4"/>
  <c r="J58" i="4"/>
  <c r="J59" i="3"/>
  <c r="J51" i="3"/>
  <c r="J27" i="3"/>
  <c r="J141" i="4"/>
  <c r="J29" i="4"/>
  <c r="J73" i="4"/>
  <c r="J95" i="4"/>
  <c r="J121" i="4"/>
  <c r="J30" i="4"/>
  <c r="J41" i="4"/>
  <c r="J52" i="4"/>
  <c r="J64" i="4"/>
  <c r="J75" i="4"/>
  <c r="J86" i="4"/>
  <c r="J96" i="4"/>
  <c r="J111" i="4"/>
  <c r="J123" i="4"/>
  <c r="J132" i="4"/>
  <c r="J22" i="4"/>
  <c r="J32" i="4"/>
  <c r="R32" i="4" s="1"/>
  <c r="J42" i="4"/>
  <c r="J53" i="4"/>
  <c r="J66" i="4"/>
  <c r="J76" i="4"/>
  <c r="J87" i="4"/>
  <c r="J98" i="4"/>
  <c r="J112" i="4"/>
  <c r="J124" i="4"/>
  <c r="J133" i="4"/>
  <c r="J40" i="4"/>
  <c r="J63" i="4"/>
  <c r="J85" i="4"/>
  <c r="J109" i="4"/>
  <c r="J131" i="4"/>
  <c r="J23" i="4"/>
  <c r="J33" i="4"/>
  <c r="J43" i="4"/>
  <c r="J55" i="4"/>
  <c r="J67" i="4"/>
  <c r="J79" i="4"/>
  <c r="J88" i="4"/>
  <c r="J101" i="4"/>
  <c r="J114" i="4"/>
  <c r="J126" i="4"/>
  <c r="J135" i="4"/>
  <c r="J127" i="4"/>
  <c r="J136" i="4"/>
  <c r="J137" i="4"/>
  <c r="J24" i="4"/>
  <c r="J34" i="4"/>
  <c r="J45" i="4"/>
  <c r="J68" i="4"/>
  <c r="J80" i="4"/>
  <c r="J89" i="4"/>
  <c r="J103" i="4"/>
  <c r="J26" i="4"/>
  <c r="J35" i="4"/>
  <c r="J48" i="4"/>
  <c r="J59" i="4"/>
  <c r="J69" i="4"/>
  <c r="J81" i="4"/>
  <c r="J92" i="4"/>
  <c r="J106" i="4"/>
  <c r="J118" i="4"/>
  <c r="J128" i="4"/>
  <c r="J27" i="4"/>
  <c r="J38" i="4"/>
  <c r="J49" i="4"/>
  <c r="J60" i="4"/>
  <c r="J70" i="4"/>
  <c r="J83" i="4"/>
  <c r="J93" i="4"/>
  <c r="J107" i="4"/>
  <c r="J119" i="4"/>
  <c r="J129" i="4"/>
  <c r="J138" i="4"/>
  <c r="J28" i="4"/>
  <c r="J39" i="4"/>
  <c r="J50" i="4"/>
  <c r="J62" i="4"/>
  <c r="J72" i="4"/>
  <c r="J84" i="4"/>
  <c r="J94" i="4"/>
  <c r="J108" i="4"/>
  <c r="J120" i="4"/>
  <c r="J130" i="4"/>
  <c r="J139" i="4"/>
  <c r="H163" i="4"/>
  <c r="C155" i="4"/>
  <c r="I250" i="5" l="1"/>
  <c r="K250" i="5" s="1"/>
  <c r="K16" i="5"/>
  <c r="I17" i="10"/>
  <c r="R17" i="10"/>
  <c r="I17" i="20"/>
  <c r="R17" i="20"/>
  <c r="R17" i="42"/>
  <c r="I17" i="42"/>
  <c r="I25" i="20"/>
  <c r="R25" i="20"/>
  <c r="I25" i="26"/>
  <c r="R25" i="26"/>
  <c r="R25" i="34"/>
  <c r="I25" i="34"/>
  <c r="R25" i="40"/>
  <c r="I25" i="40"/>
  <c r="I25" i="44"/>
  <c r="R25" i="44"/>
  <c r="I33" i="24"/>
  <c r="R33" i="24"/>
  <c r="R41" i="10"/>
  <c r="I41" i="10"/>
  <c r="I41" i="30"/>
  <c r="R41" i="30"/>
  <c r="I41" i="44"/>
  <c r="R41" i="44"/>
  <c r="I49" i="8"/>
  <c r="R49" i="8"/>
  <c r="R49" i="12"/>
  <c r="I49" i="12"/>
  <c r="R49" i="20"/>
  <c r="I49" i="20"/>
  <c r="I49" i="36"/>
  <c r="R49" i="36"/>
  <c r="I49" i="5"/>
  <c r="R57" i="16"/>
  <c r="I57" i="16"/>
  <c r="I57" i="36"/>
  <c r="R57" i="36"/>
  <c r="I57" i="42"/>
  <c r="R57" i="42"/>
  <c r="R65" i="26"/>
  <c r="I65" i="26"/>
  <c r="R65" i="34"/>
  <c r="I65" i="34"/>
  <c r="R65" i="38"/>
  <c r="I65" i="38"/>
  <c r="I65" i="44"/>
  <c r="R65" i="44"/>
  <c r="I73" i="16"/>
  <c r="R73" i="16"/>
  <c r="R73" i="22"/>
  <c r="I73" i="22"/>
  <c r="I28" i="14"/>
  <c r="R28" i="14"/>
  <c r="I28" i="18"/>
  <c r="R28" i="18"/>
  <c r="R28" i="26"/>
  <c r="I28" i="26"/>
  <c r="R52" i="8"/>
  <c r="I52" i="8"/>
  <c r="I21" i="36"/>
  <c r="R21" i="36"/>
  <c r="I21" i="42"/>
  <c r="R21" i="42"/>
  <c r="I53" i="28"/>
  <c r="R53" i="28"/>
  <c r="I53" i="40"/>
  <c r="R53" i="40"/>
  <c r="I53" i="44"/>
  <c r="R53" i="44"/>
  <c r="I61" i="16"/>
  <c r="R61" i="16"/>
  <c r="I61" i="20"/>
  <c r="R61" i="20"/>
  <c r="I30" i="14"/>
  <c r="R30" i="14"/>
  <c r="I30" i="24"/>
  <c r="R30" i="24"/>
  <c r="R30" i="40"/>
  <c r="I30" i="40"/>
  <c r="I62" i="22"/>
  <c r="R62" i="22"/>
  <c r="I62" i="30"/>
  <c r="R62" i="30"/>
  <c r="R62" i="36"/>
  <c r="I62" i="36"/>
  <c r="I62" i="44"/>
  <c r="R62" i="44"/>
  <c r="R70" i="10"/>
  <c r="I70" i="10"/>
  <c r="I70" i="24"/>
  <c r="R70" i="24"/>
  <c r="R70" i="28"/>
  <c r="I70" i="28"/>
  <c r="I70" i="5"/>
  <c r="R18" i="26"/>
  <c r="I18" i="26"/>
  <c r="R18" i="36"/>
  <c r="I18" i="36"/>
  <c r="I26" i="16"/>
  <c r="R26" i="16"/>
  <c r="I34" i="20"/>
  <c r="R34" i="20"/>
  <c r="I34" i="26"/>
  <c r="R34" i="26"/>
  <c r="I34" i="30"/>
  <c r="R34" i="30"/>
  <c r="I34" i="36"/>
  <c r="R34" i="36"/>
  <c r="R42" i="8"/>
  <c r="I42" i="8"/>
  <c r="R42" i="22"/>
  <c r="I42" i="22"/>
  <c r="I42" i="18"/>
  <c r="R42" i="18"/>
  <c r="R42" i="30"/>
  <c r="I42" i="30"/>
  <c r="I42" i="34"/>
  <c r="R42" i="34"/>
  <c r="R42" i="40"/>
  <c r="I42" i="40"/>
  <c r="I50" i="5"/>
  <c r="I58" i="14"/>
  <c r="R58" i="14"/>
  <c r="R58" i="36"/>
  <c r="I58" i="36"/>
  <c r="R66" i="16"/>
  <c r="I66" i="16"/>
  <c r="I66" i="22"/>
  <c r="R66" i="22"/>
  <c r="R66" i="40"/>
  <c r="I66" i="40"/>
  <c r="R74" i="22"/>
  <c r="I74" i="22"/>
  <c r="R74" i="26"/>
  <c r="I74" i="26"/>
  <c r="I74" i="40"/>
  <c r="R74" i="40"/>
  <c r="R75" i="14"/>
  <c r="I75" i="14"/>
  <c r="I75" i="42"/>
  <c r="R75" i="42"/>
  <c r="I36" i="14"/>
  <c r="R36" i="14"/>
  <c r="I36" i="16"/>
  <c r="R36" i="16"/>
  <c r="I36" i="28"/>
  <c r="R36" i="28"/>
  <c r="I36" i="5"/>
  <c r="I45" i="8"/>
  <c r="R45" i="8"/>
  <c r="I45" i="22"/>
  <c r="R45" i="22"/>
  <c r="R45" i="30"/>
  <c r="I45" i="30"/>
  <c r="R69" i="12"/>
  <c r="I69" i="12"/>
  <c r="I69" i="24"/>
  <c r="R69" i="24"/>
  <c r="I69" i="28"/>
  <c r="R69" i="28"/>
  <c r="I69" i="5"/>
  <c r="I46" i="12"/>
  <c r="R46" i="12"/>
  <c r="R46" i="38"/>
  <c r="I46" i="38"/>
  <c r="I19" i="30"/>
  <c r="R19" i="30"/>
  <c r="R19" i="38"/>
  <c r="I19" i="38"/>
  <c r="R19" i="42"/>
  <c r="I19" i="42"/>
  <c r="I27" i="12"/>
  <c r="R27" i="12"/>
  <c r="I43" i="24"/>
  <c r="R43" i="24"/>
  <c r="I51" i="18"/>
  <c r="R51" i="18"/>
  <c r="I59" i="8"/>
  <c r="R59" i="8"/>
  <c r="I59" i="18"/>
  <c r="R59" i="18"/>
  <c r="I59" i="26"/>
  <c r="R59" i="26"/>
  <c r="R67" i="10"/>
  <c r="I67" i="10"/>
  <c r="I67" i="44"/>
  <c r="R67" i="44"/>
  <c r="R20" i="8"/>
  <c r="I20" i="8"/>
  <c r="I20" i="32"/>
  <c r="R20" i="32"/>
  <c r="R44" i="8"/>
  <c r="I44" i="8"/>
  <c r="R44" i="36"/>
  <c r="I44" i="36"/>
  <c r="I60" i="30"/>
  <c r="R60" i="30"/>
  <c r="R68" i="12"/>
  <c r="I68" i="12"/>
  <c r="I68" i="18"/>
  <c r="R68" i="18"/>
  <c r="I68" i="38"/>
  <c r="R68" i="38"/>
  <c r="I68" i="44"/>
  <c r="R68" i="44"/>
  <c r="I37" i="12"/>
  <c r="R37" i="12"/>
  <c r="I37" i="20"/>
  <c r="R37" i="20"/>
  <c r="I22" i="28"/>
  <c r="R22" i="28"/>
  <c r="R22" i="40"/>
  <c r="I22" i="40"/>
  <c r="R22" i="42"/>
  <c r="I22" i="42"/>
  <c r="I54" i="20"/>
  <c r="R54" i="20"/>
  <c r="I54" i="44"/>
  <c r="R54" i="44"/>
  <c r="I23" i="24"/>
  <c r="R23" i="24"/>
  <c r="I23" i="28"/>
  <c r="R23" i="28"/>
  <c r="R31" i="10"/>
  <c r="I31" i="10"/>
  <c r="R31" i="24"/>
  <c r="I31" i="24"/>
  <c r="I31" i="32"/>
  <c r="R31" i="32"/>
  <c r="R31" i="34"/>
  <c r="I31" i="34"/>
  <c r="I31" i="40"/>
  <c r="R31" i="40"/>
  <c r="I31" i="44"/>
  <c r="R31" i="44"/>
  <c r="I39" i="22"/>
  <c r="R39" i="22"/>
  <c r="R39" i="36"/>
  <c r="I39" i="36"/>
  <c r="R47" i="18"/>
  <c r="I47" i="18"/>
  <c r="I47" i="30"/>
  <c r="R47" i="30"/>
  <c r="I47" i="32"/>
  <c r="R47" i="32"/>
  <c r="I47" i="42"/>
  <c r="R47" i="42"/>
  <c r="I55" i="12"/>
  <c r="R55" i="12"/>
  <c r="I63" i="20"/>
  <c r="R63" i="20"/>
  <c r="I71" i="20"/>
  <c r="R71" i="20"/>
  <c r="I71" i="18"/>
  <c r="R71" i="18"/>
  <c r="R71" i="38"/>
  <c r="I71" i="38"/>
  <c r="M115" i="9"/>
  <c r="O115" i="9"/>
  <c r="L115" i="9"/>
  <c r="N115" i="9"/>
  <c r="K115" i="9"/>
  <c r="K48" i="11"/>
  <c r="O48" i="11"/>
  <c r="N48" i="11"/>
  <c r="M48" i="11"/>
  <c r="L48" i="11"/>
  <c r="O137" i="7"/>
  <c r="L137" i="7"/>
  <c r="M137" i="7"/>
  <c r="K137" i="7"/>
  <c r="N137" i="7"/>
  <c r="O66" i="7"/>
  <c r="L66" i="7"/>
  <c r="N66" i="7"/>
  <c r="M66" i="7"/>
  <c r="K66" i="7"/>
  <c r="O118" i="7"/>
  <c r="N118" i="7"/>
  <c r="M118" i="7"/>
  <c r="L118" i="7"/>
  <c r="K118" i="7"/>
  <c r="K120" i="9"/>
  <c r="L120" i="9"/>
  <c r="M120" i="9"/>
  <c r="N120" i="9"/>
  <c r="O120" i="9"/>
  <c r="K42" i="9"/>
  <c r="O42" i="9"/>
  <c r="L42" i="9"/>
  <c r="N42" i="9"/>
  <c r="M42" i="9"/>
  <c r="M109" i="9"/>
  <c r="O109" i="9"/>
  <c r="N109" i="9"/>
  <c r="K109" i="9"/>
  <c r="L109" i="9"/>
  <c r="R140" i="10" s="1"/>
  <c r="O49" i="13"/>
  <c r="N49" i="13"/>
  <c r="M49" i="13"/>
  <c r="L49" i="13"/>
  <c r="K49" i="13"/>
  <c r="N28" i="13"/>
  <c r="O28" i="13"/>
  <c r="K28" i="13"/>
  <c r="L28" i="13"/>
  <c r="M28" i="13"/>
  <c r="O92" i="7"/>
  <c r="K92" i="7"/>
  <c r="M92" i="7"/>
  <c r="L92" i="7"/>
  <c r="N92" i="7"/>
  <c r="K84" i="17"/>
  <c r="N84" i="17"/>
  <c r="L84" i="17"/>
  <c r="R192" i="18" s="1"/>
  <c r="O84" i="17"/>
  <c r="M84" i="17"/>
  <c r="R309" i="18" s="1"/>
  <c r="N38" i="7"/>
  <c r="M38" i="7"/>
  <c r="L38" i="7"/>
  <c r="O38" i="7"/>
  <c r="K38" i="7"/>
  <c r="O131" i="7"/>
  <c r="L131" i="7"/>
  <c r="N131" i="7"/>
  <c r="K131" i="7"/>
  <c r="M131" i="7"/>
  <c r="O43" i="11"/>
  <c r="N43" i="11"/>
  <c r="K43" i="11"/>
  <c r="L43" i="11"/>
  <c r="M43" i="11"/>
  <c r="K27" i="11"/>
  <c r="N27" i="11"/>
  <c r="M27" i="11"/>
  <c r="L27" i="11"/>
  <c r="O27" i="11"/>
  <c r="M85" i="7"/>
  <c r="R260" i="8" s="1"/>
  <c r="O85" i="7"/>
  <c r="L85" i="7"/>
  <c r="R143" i="8" s="1"/>
  <c r="N85" i="7"/>
  <c r="K85" i="7"/>
  <c r="R32" i="9"/>
  <c r="M32" i="9"/>
  <c r="O32" i="9"/>
  <c r="N32" i="9"/>
  <c r="O93" i="11"/>
  <c r="N93" i="11"/>
  <c r="M93" i="11"/>
  <c r="L93" i="11"/>
  <c r="K93" i="11"/>
  <c r="N43" i="15"/>
  <c r="K43" i="15"/>
  <c r="M43" i="15"/>
  <c r="L43" i="15"/>
  <c r="O43" i="15"/>
  <c r="O34" i="7"/>
  <c r="L34" i="7"/>
  <c r="N34" i="7"/>
  <c r="M34" i="7"/>
  <c r="K34" i="7"/>
  <c r="L130" i="7"/>
  <c r="M130" i="7"/>
  <c r="K130" i="7"/>
  <c r="O130" i="7"/>
  <c r="N130" i="7"/>
  <c r="M72" i="9"/>
  <c r="L72" i="9"/>
  <c r="N72" i="9"/>
  <c r="O72" i="9"/>
  <c r="K72" i="9"/>
  <c r="L141" i="9"/>
  <c r="M141" i="9"/>
  <c r="R293" i="10" s="1"/>
  <c r="N141" i="9"/>
  <c r="O141" i="9"/>
  <c r="K141" i="9"/>
  <c r="N67" i="15"/>
  <c r="M67" i="15"/>
  <c r="L67" i="15"/>
  <c r="O67" i="15"/>
  <c r="K67" i="15"/>
  <c r="O76" i="7"/>
  <c r="N76" i="7"/>
  <c r="M76" i="7"/>
  <c r="R271" i="8" s="1"/>
  <c r="K76" i="7"/>
  <c r="L76" i="7"/>
  <c r="R154" i="8" s="1"/>
  <c r="K55" i="9"/>
  <c r="L55" i="9"/>
  <c r="O55" i="9"/>
  <c r="M55" i="9"/>
  <c r="N55" i="9"/>
  <c r="K137" i="9"/>
  <c r="L137" i="9"/>
  <c r="R172" i="10" s="1"/>
  <c r="O137" i="9"/>
  <c r="N137" i="9"/>
  <c r="M137" i="9"/>
  <c r="R289" i="10" s="1"/>
  <c r="M39" i="13"/>
  <c r="O39" i="13"/>
  <c r="N39" i="13"/>
  <c r="L39" i="13"/>
  <c r="K39" i="13"/>
  <c r="O118" i="19"/>
  <c r="M118" i="19"/>
  <c r="K118" i="19"/>
  <c r="L118" i="19"/>
  <c r="N118" i="19"/>
  <c r="M22" i="19"/>
  <c r="L22" i="19"/>
  <c r="O22" i="19"/>
  <c r="N22" i="19"/>
  <c r="K22" i="19"/>
  <c r="M103" i="11"/>
  <c r="R266" i="12" s="1"/>
  <c r="O103" i="11"/>
  <c r="N103" i="11"/>
  <c r="K103" i="11"/>
  <c r="L103" i="11"/>
  <c r="M53" i="15"/>
  <c r="N53" i="15"/>
  <c r="O53" i="15"/>
  <c r="L53" i="15"/>
  <c r="K53" i="15"/>
  <c r="N139" i="7"/>
  <c r="K139" i="7"/>
  <c r="M139" i="7"/>
  <c r="R291" i="8" s="1"/>
  <c r="O139" i="7"/>
  <c r="L139" i="7"/>
  <c r="R174" i="8" s="1"/>
  <c r="M121" i="9"/>
  <c r="N121" i="9"/>
  <c r="O121" i="9"/>
  <c r="K121" i="9"/>
  <c r="L121" i="9"/>
  <c r="M62" i="11"/>
  <c r="O62" i="11"/>
  <c r="N62" i="11"/>
  <c r="K62" i="11"/>
  <c r="L62" i="11"/>
  <c r="N136" i="11"/>
  <c r="K136" i="11"/>
  <c r="M136" i="11"/>
  <c r="L136" i="11"/>
  <c r="O136" i="11"/>
  <c r="L39" i="15"/>
  <c r="K39" i="15"/>
  <c r="N39" i="15"/>
  <c r="O39" i="15"/>
  <c r="M39" i="15"/>
  <c r="O141" i="15"/>
  <c r="M141" i="15"/>
  <c r="N141" i="15"/>
  <c r="L141" i="15"/>
  <c r="K141" i="15"/>
  <c r="K28" i="11"/>
  <c r="M28" i="11"/>
  <c r="R277" i="12" s="1"/>
  <c r="L28" i="11"/>
  <c r="O28" i="11"/>
  <c r="N28" i="11"/>
  <c r="O76" i="15"/>
  <c r="L76" i="15"/>
  <c r="R154" i="16" s="1"/>
  <c r="M76" i="15"/>
  <c r="R271" i="16" s="1"/>
  <c r="N76" i="15"/>
  <c r="K76" i="15"/>
  <c r="O98" i="11"/>
  <c r="N98" i="11"/>
  <c r="L98" i="11"/>
  <c r="M98" i="11"/>
  <c r="K98" i="11"/>
  <c r="K139" i="13"/>
  <c r="M139" i="13"/>
  <c r="L139" i="13"/>
  <c r="R174" i="14" s="1"/>
  <c r="N139" i="13"/>
  <c r="O139" i="13"/>
  <c r="M96" i="15"/>
  <c r="L96" i="15"/>
  <c r="K96" i="15"/>
  <c r="N96" i="15"/>
  <c r="O96" i="15"/>
  <c r="M38" i="17"/>
  <c r="L38" i="17"/>
  <c r="O38" i="17"/>
  <c r="N38" i="17"/>
  <c r="K38" i="17"/>
  <c r="L80" i="21"/>
  <c r="O80" i="21"/>
  <c r="K80" i="21"/>
  <c r="M80" i="21"/>
  <c r="R306" i="22" s="1"/>
  <c r="N80" i="21"/>
  <c r="L33" i="15"/>
  <c r="K33" i="15"/>
  <c r="N33" i="15"/>
  <c r="O33" i="15"/>
  <c r="M33" i="15"/>
  <c r="O111" i="15"/>
  <c r="N111" i="15"/>
  <c r="L111" i="15"/>
  <c r="K111" i="15"/>
  <c r="M111" i="15"/>
  <c r="O139" i="19"/>
  <c r="N139" i="19"/>
  <c r="L139" i="19"/>
  <c r="K139" i="19"/>
  <c r="M139" i="19"/>
  <c r="R291" i="20" s="1"/>
  <c r="O101" i="21"/>
  <c r="N101" i="21"/>
  <c r="K101" i="21"/>
  <c r="M101" i="21"/>
  <c r="L101" i="21"/>
  <c r="K70" i="13"/>
  <c r="N70" i="13"/>
  <c r="M70" i="13"/>
  <c r="R286" i="14" s="1"/>
  <c r="L70" i="13"/>
  <c r="R169" i="14" s="1"/>
  <c r="O70" i="13"/>
  <c r="O42" i="15"/>
  <c r="K42" i="15"/>
  <c r="N42" i="15"/>
  <c r="M42" i="15"/>
  <c r="L42" i="15"/>
  <c r="N28" i="17"/>
  <c r="M28" i="17"/>
  <c r="O28" i="17"/>
  <c r="K28" i="17"/>
  <c r="L28" i="17"/>
  <c r="K39" i="19"/>
  <c r="O39" i="19"/>
  <c r="N39" i="19"/>
  <c r="M39" i="19"/>
  <c r="L39" i="19"/>
  <c r="L50" i="23"/>
  <c r="O50" i="23"/>
  <c r="N50" i="23"/>
  <c r="K50" i="23"/>
  <c r="M50" i="23"/>
  <c r="O52" i="11"/>
  <c r="N52" i="11"/>
  <c r="M52" i="11"/>
  <c r="L52" i="11"/>
  <c r="K52" i="11"/>
  <c r="M22" i="13"/>
  <c r="O22" i="13"/>
  <c r="N22" i="13"/>
  <c r="K22" i="13"/>
  <c r="L22" i="13"/>
  <c r="K83" i="19"/>
  <c r="L83" i="19"/>
  <c r="R191" i="20" s="1"/>
  <c r="M83" i="19"/>
  <c r="R308" i="20" s="1"/>
  <c r="O83" i="19"/>
  <c r="N83" i="19"/>
  <c r="K55" i="23"/>
  <c r="L55" i="23"/>
  <c r="O55" i="23"/>
  <c r="N55" i="23"/>
  <c r="M55" i="23"/>
  <c r="K121" i="13"/>
  <c r="N121" i="13"/>
  <c r="M121" i="13"/>
  <c r="L121" i="13"/>
  <c r="O121" i="13"/>
  <c r="L94" i="15"/>
  <c r="K94" i="15"/>
  <c r="O94" i="15"/>
  <c r="M94" i="15"/>
  <c r="N94" i="15"/>
  <c r="N42" i="17"/>
  <c r="K42" i="17"/>
  <c r="L42" i="17"/>
  <c r="M42" i="17"/>
  <c r="O42" i="17"/>
  <c r="L88" i="17"/>
  <c r="K88" i="17"/>
  <c r="N88" i="17"/>
  <c r="M88" i="17"/>
  <c r="R263" i="18" s="1"/>
  <c r="O88" i="17"/>
  <c r="O92" i="23"/>
  <c r="L92" i="23"/>
  <c r="N92" i="23"/>
  <c r="M92" i="23"/>
  <c r="K92" i="23"/>
  <c r="O118" i="21"/>
  <c r="N118" i="21"/>
  <c r="M118" i="21"/>
  <c r="L118" i="21"/>
  <c r="K118" i="21"/>
  <c r="L39" i="23"/>
  <c r="O39" i="23"/>
  <c r="N39" i="23"/>
  <c r="K39" i="23"/>
  <c r="M39" i="23"/>
  <c r="O22" i="25"/>
  <c r="N22" i="25"/>
  <c r="M22" i="25"/>
  <c r="L22" i="25"/>
  <c r="K22" i="25"/>
  <c r="M85" i="15"/>
  <c r="N85" i="15"/>
  <c r="O85" i="15"/>
  <c r="L85" i="15"/>
  <c r="R143" i="16" s="1"/>
  <c r="K85" i="15"/>
  <c r="O137" i="17"/>
  <c r="N137" i="17"/>
  <c r="L137" i="17"/>
  <c r="M137" i="17"/>
  <c r="K137" i="17"/>
  <c r="O137" i="19"/>
  <c r="M137" i="19"/>
  <c r="N137" i="19"/>
  <c r="L137" i="19"/>
  <c r="K137" i="19"/>
  <c r="N60" i="23"/>
  <c r="M60" i="23"/>
  <c r="K60" i="23"/>
  <c r="O60" i="23"/>
  <c r="L60" i="23"/>
  <c r="R162" i="24" s="1"/>
  <c r="K29" i="19"/>
  <c r="M29" i="19"/>
  <c r="O29" i="19"/>
  <c r="N29" i="19"/>
  <c r="L29" i="19"/>
  <c r="K133" i="19"/>
  <c r="N133" i="19"/>
  <c r="O133" i="19"/>
  <c r="M133" i="19"/>
  <c r="R295" i="20" s="1"/>
  <c r="L133" i="19"/>
  <c r="R178" i="20" s="1"/>
  <c r="O112" i="21"/>
  <c r="L112" i="21"/>
  <c r="N112" i="21"/>
  <c r="M112" i="21"/>
  <c r="K112" i="21"/>
  <c r="N107" i="23"/>
  <c r="O107" i="23"/>
  <c r="K107" i="23"/>
  <c r="L107" i="23"/>
  <c r="M107" i="23"/>
  <c r="K87" i="25"/>
  <c r="O87" i="25"/>
  <c r="N87" i="25"/>
  <c r="M87" i="25"/>
  <c r="R262" i="26" s="1"/>
  <c r="L87" i="25"/>
  <c r="L27" i="25"/>
  <c r="O27" i="25"/>
  <c r="N27" i="25"/>
  <c r="K27" i="25"/>
  <c r="M27" i="25"/>
  <c r="N121" i="25"/>
  <c r="K121" i="25"/>
  <c r="O121" i="25"/>
  <c r="M121" i="25"/>
  <c r="L121" i="25"/>
  <c r="O85" i="19"/>
  <c r="K85" i="19"/>
  <c r="M85" i="19"/>
  <c r="R260" i="20" s="1"/>
  <c r="L85" i="19"/>
  <c r="R143" i="20" s="1"/>
  <c r="N85" i="19"/>
  <c r="O130" i="19"/>
  <c r="L130" i="19"/>
  <c r="K130" i="19"/>
  <c r="M130" i="19"/>
  <c r="R305" i="20" s="1"/>
  <c r="N130" i="19"/>
  <c r="O69" i="25"/>
  <c r="L69" i="25"/>
  <c r="N69" i="25"/>
  <c r="M69" i="25"/>
  <c r="K69" i="25"/>
  <c r="N123" i="17"/>
  <c r="M123" i="17"/>
  <c r="O123" i="17"/>
  <c r="L123" i="17"/>
  <c r="K123" i="17"/>
  <c r="O136" i="21"/>
  <c r="K136" i="21"/>
  <c r="L136" i="21"/>
  <c r="R171" i="22" s="1"/>
  <c r="N136" i="21"/>
  <c r="M136" i="21"/>
  <c r="O48" i="17"/>
  <c r="K48" i="17"/>
  <c r="M48" i="17"/>
  <c r="L48" i="17"/>
  <c r="N48" i="17"/>
  <c r="N118" i="17"/>
  <c r="L118" i="17"/>
  <c r="K118" i="17"/>
  <c r="O118" i="17"/>
  <c r="M118" i="17"/>
  <c r="O30" i="19"/>
  <c r="K30" i="19"/>
  <c r="M30" i="19"/>
  <c r="L30" i="19"/>
  <c r="N30" i="19"/>
  <c r="O112" i="19"/>
  <c r="M112" i="19"/>
  <c r="K112" i="19"/>
  <c r="L112" i="19"/>
  <c r="N112" i="19"/>
  <c r="R32" i="21"/>
  <c r="L32" i="21" s="1"/>
  <c r="N32" i="21"/>
  <c r="O32" i="21"/>
  <c r="M32" i="21"/>
  <c r="M76" i="23"/>
  <c r="R271" i="24" s="1"/>
  <c r="O76" i="23"/>
  <c r="K76" i="23"/>
  <c r="L76" i="23"/>
  <c r="N76" i="23"/>
  <c r="L30" i="27"/>
  <c r="K30" i="27"/>
  <c r="N30" i="27"/>
  <c r="O30" i="27"/>
  <c r="M30" i="27"/>
  <c r="M49" i="25"/>
  <c r="N49" i="25"/>
  <c r="L49" i="25"/>
  <c r="O49" i="25"/>
  <c r="K49" i="25"/>
  <c r="L101" i="29"/>
  <c r="M101" i="29"/>
  <c r="O101" i="29"/>
  <c r="N101" i="29"/>
  <c r="K101" i="29"/>
  <c r="O106" i="23"/>
  <c r="N106" i="23"/>
  <c r="M106" i="23"/>
  <c r="K106" i="23"/>
  <c r="L106" i="23"/>
  <c r="R137" i="24" s="1"/>
  <c r="M118" i="25"/>
  <c r="L118" i="25"/>
  <c r="K118" i="25"/>
  <c r="O118" i="25"/>
  <c r="N118" i="25"/>
  <c r="N58" i="23"/>
  <c r="L58" i="23"/>
  <c r="M58" i="23"/>
  <c r="O58" i="23"/>
  <c r="K58" i="23"/>
  <c r="M136" i="23"/>
  <c r="L136" i="23"/>
  <c r="R171" i="24" s="1"/>
  <c r="N136" i="23"/>
  <c r="K136" i="23"/>
  <c r="O136" i="23"/>
  <c r="K136" i="25"/>
  <c r="L136" i="25"/>
  <c r="R171" i="26" s="1"/>
  <c r="O136" i="25"/>
  <c r="N136" i="25"/>
  <c r="M136" i="25"/>
  <c r="K27" i="23"/>
  <c r="L27" i="23"/>
  <c r="N27" i="23"/>
  <c r="M27" i="23"/>
  <c r="R275" i="24" s="1"/>
  <c r="O27" i="23"/>
  <c r="M109" i="23"/>
  <c r="O109" i="23"/>
  <c r="K109" i="23"/>
  <c r="N109" i="23"/>
  <c r="L109" i="23"/>
  <c r="R140" i="24" s="1"/>
  <c r="M62" i="25"/>
  <c r="K62" i="25"/>
  <c r="O62" i="25"/>
  <c r="L62" i="25"/>
  <c r="N62" i="25"/>
  <c r="K114" i="23"/>
  <c r="N114" i="23"/>
  <c r="M114" i="23"/>
  <c r="O114" i="23"/>
  <c r="L114" i="23"/>
  <c r="K84" i="25"/>
  <c r="L84" i="25"/>
  <c r="R192" i="26" s="1"/>
  <c r="O84" i="25"/>
  <c r="N84" i="25"/>
  <c r="M84" i="25"/>
  <c r="L39" i="27"/>
  <c r="O39" i="27"/>
  <c r="M39" i="27"/>
  <c r="K39" i="27"/>
  <c r="N39" i="27"/>
  <c r="O52" i="29"/>
  <c r="N52" i="29"/>
  <c r="L52" i="29"/>
  <c r="M52" i="29"/>
  <c r="K52" i="29"/>
  <c r="M87" i="31"/>
  <c r="N87" i="31"/>
  <c r="L87" i="31"/>
  <c r="O87" i="31"/>
  <c r="K87" i="31"/>
  <c r="K135" i="27"/>
  <c r="L135" i="27"/>
  <c r="R170" i="28" s="1"/>
  <c r="O135" i="27"/>
  <c r="M135" i="27"/>
  <c r="N135" i="27"/>
  <c r="O130" i="29"/>
  <c r="N130" i="29"/>
  <c r="K130" i="29"/>
  <c r="L130" i="29"/>
  <c r="M130" i="29"/>
  <c r="R305" i="30" s="1"/>
  <c r="M80" i="25"/>
  <c r="R306" i="26" s="1"/>
  <c r="O80" i="25"/>
  <c r="N80" i="25"/>
  <c r="K80" i="25"/>
  <c r="L80" i="25"/>
  <c r="M103" i="25"/>
  <c r="R266" i="26" s="1"/>
  <c r="N103" i="25"/>
  <c r="O103" i="25"/>
  <c r="K103" i="25"/>
  <c r="L103" i="25"/>
  <c r="R149" i="26" s="1"/>
  <c r="O26" i="29"/>
  <c r="N26" i="29"/>
  <c r="L26" i="29"/>
  <c r="K26" i="29"/>
  <c r="M26" i="29"/>
  <c r="N106" i="29"/>
  <c r="M106" i="29"/>
  <c r="R254" i="30" s="1"/>
  <c r="K106" i="29"/>
  <c r="L106" i="29"/>
  <c r="O106" i="29"/>
  <c r="L33" i="27"/>
  <c r="O33" i="27"/>
  <c r="K33" i="27"/>
  <c r="M33" i="27"/>
  <c r="N33" i="27"/>
  <c r="K85" i="27"/>
  <c r="M85" i="27"/>
  <c r="R260" i="28" s="1"/>
  <c r="N85" i="27"/>
  <c r="L85" i="27"/>
  <c r="R143" i="28" s="1"/>
  <c r="O85" i="27"/>
  <c r="K66" i="35"/>
  <c r="O66" i="35"/>
  <c r="N66" i="35"/>
  <c r="M66" i="35"/>
  <c r="L66" i="35"/>
  <c r="K131" i="27"/>
  <c r="L131" i="27"/>
  <c r="O131" i="27"/>
  <c r="M131" i="27"/>
  <c r="R294" i="28" s="1"/>
  <c r="N131" i="27"/>
  <c r="L34" i="29"/>
  <c r="N34" i="29"/>
  <c r="K34" i="29"/>
  <c r="M34" i="29"/>
  <c r="O34" i="29"/>
  <c r="L107" i="29"/>
  <c r="M107" i="29"/>
  <c r="N107" i="29"/>
  <c r="O107" i="29"/>
  <c r="K107" i="29"/>
  <c r="O129" i="31"/>
  <c r="L129" i="31"/>
  <c r="K129" i="31"/>
  <c r="M129" i="31"/>
  <c r="N129" i="31"/>
  <c r="O85" i="29"/>
  <c r="M85" i="29"/>
  <c r="K85" i="29"/>
  <c r="N85" i="29"/>
  <c r="L85" i="29"/>
  <c r="L140" i="29"/>
  <c r="M140" i="29"/>
  <c r="K140" i="29"/>
  <c r="O140" i="29"/>
  <c r="N140" i="29"/>
  <c r="O48" i="33"/>
  <c r="L48" i="33"/>
  <c r="N48" i="33"/>
  <c r="M48" i="33"/>
  <c r="K48" i="33"/>
  <c r="L34" i="31"/>
  <c r="O34" i="31"/>
  <c r="N34" i="31"/>
  <c r="M34" i="31"/>
  <c r="K34" i="31"/>
  <c r="M83" i="31"/>
  <c r="R308" i="32" s="1"/>
  <c r="L83" i="31"/>
  <c r="O83" i="31"/>
  <c r="N83" i="31"/>
  <c r="K83" i="31"/>
  <c r="M92" i="27"/>
  <c r="O92" i="27"/>
  <c r="N92" i="27"/>
  <c r="L92" i="27"/>
  <c r="K92" i="27"/>
  <c r="K118" i="29"/>
  <c r="N118" i="29"/>
  <c r="L118" i="29"/>
  <c r="O118" i="29"/>
  <c r="M118" i="29"/>
  <c r="O81" i="31"/>
  <c r="M81" i="31"/>
  <c r="N81" i="31"/>
  <c r="L81" i="31"/>
  <c r="K81" i="31"/>
  <c r="K49" i="33"/>
  <c r="O49" i="33"/>
  <c r="L49" i="33"/>
  <c r="N49" i="33"/>
  <c r="M49" i="33"/>
  <c r="O88" i="35"/>
  <c r="M88" i="35"/>
  <c r="R263" i="36" s="1"/>
  <c r="L88" i="35"/>
  <c r="K88" i="35"/>
  <c r="N88" i="35"/>
  <c r="M109" i="29"/>
  <c r="R257" i="30" s="1"/>
  <c r="O109" i="29"/>
  <c r="N109" i="29"/>
  <c r="K109" i="29"/>
  <c r="L109" i="29"/>
  <c r="N67" i="31"/>
  <c r="L67" i="31"/>
  <c r="M67" i="31"/>
  <c r="O67" i="31"/>
  <c r="K67" i="31"/>
  <c r="O86" i="33"/>
  <c r="L86" i="33"/>
  <c r="K86" i="33"/>
  <c r="N86" i="33"/>
  <c r="M86" i="33"/>
  <c r="R261" i="34" s="1"/>
  <c r="M59" i="31"/>
  <c r="O59" i="31"/>
  <c r="K59" i="31"/>
  <c r="L59" i="31"/>
  <c r="N59" i="31"/>
  <c r="M86" i="31"/>
  <c r="R261" i="32" s="1"/>
  <c r="K86" i="31"/>
  <c r="L86" i="31"/>
  <c r="R144" i="32" s="1"/>
  <c r="N86" i="31"/>
  <c r="O86" i="31"/>
  <c r="N30" i="35"/>
  <c r="O30" i="35"/>
  <c r="M30" i="35"/>
  <c r="R285" i="36" s="1"/>
  <c r="L30" i="35"/>
  <c r="K30" i="35"/>
  <c r="M123" i="31"/>
  <c r="L123" i="31"/>
  <c r="K123" i="31"/>
  <c r="O123" i="31"/>
  <c r="N123" i="31"/>
  <c r="O139" i="33"/>
  <c r="K139" i="33"/>
  <c r="N139" i="33"/>
  <c r="L139" i="33"/>
  <c r="R174" i="34" s="1"/>
  <c r="M139" i="33"/>
  <c r="R291" i="34" s="1"/>
  <c r="L132" i="31"/>
  <c r="R182" i="32" s="1"/>
  <c r="O132" i="31"/>
  <c r="K132" i="31"/>
  <c r="N132" i="31"/>
  <c r="M132" i="31"/>
  <c r="R299" i="32" s="1"/>
  <c r="L70" i="33"/>
  <c r="O70" i="33"/>
  <c r="N70" i="33"/>
  <c r="K70" i="33"/>
  <c r="M70" i="33"/>
  <c r="N72" i="35"/>
  <c r="M72" i="35"/>
  <c r="L72" i="35"/>
  <c r="O72" i="35"/>
  <c r="K72" i="35"/>
  <c r="O59" i="33"/>
  <c r="L59" i="33"/>
  <c r="K59" i="33"/>
  <c r="N59" i="33"/>
  <c r="M59" i="33"/>
  <c r="N103" i="33"/>
  <c r="M103" i="33"/>
  <c r="R266" i="34" s="1"/>
  <c r="L103" i="33"/>
  <c r="O103" i="33"/>
  <c r="K103" i="33"/>
  <c r="L41" i="35"/>
  <c r="N41" i="35"/>
  <c r="M41" i="35"/>
  <c r="O41" i="35"/>
  <c r="K41" i="35"/>
  <c r="O121" i="35"/>
  <c r="K121" i="35"/>
  <c r="N121" i="35"/>
  <c r="M121" i="35"/>
  <c r="L121" i="35"/>
  <c r="O72" i="33"/>
  <c r="L72" i="33"/>
  <c r="K72" i="33"/>
  <c r="N72" i="33"/>
  <c r="M72" i="33"/>
  <c r="N128" i="33"/>
  <c r="K128" i="33"/>
  <c r="M128" i="33"/>
  <c r="R303" i="34" s="1"/>
  <c r="L128" i="33"/>
  <c r="R186" i="34" s="1"/>
  <c r="O128" i="33"/>
  <c r="O92" i="33"/>
  <c r="K92" i="33"/>
  <c r="N92" i="33"/>
  <c r="M92" i="33"/>
  <c r="L92" i="33"/>
  <c r="L95" i="37"/>
  <c r="K95" i="37"/>
  <c r="O95" i="37"/>
  <c r="N95" i="37"/>
  <c r="M95" i="37"/>
  <c r="O33" i="35"/>
  <c r="L33" i="35"/>
  <c r="K33" i="35"/>
  <c r="N33" i="35"/>
  <c r="M33" i="35"/>
  <c r="O129" i="35"/>
  <c r="N129" i="35"/>
  <c r="M129" i="35"/>
  <c r="R304" i="36" s="1"/>
  <c r="K129" i="35"/>
  <c r="L129" i="35"/>
  <c r="R187" i="36" s="1"/>
  <c r="M94" i="35"/>
  <c r="O94" i="35"/>
  <c r="L94" i="35"/>
  <c r="K94" i="35"/>
  <c r="N94" i="35"/>
  <c r="K84" i="37"/>
  <c r="M84" i="37"/>
  <c r="N84" i="37"/>
  <c r="O84" i="37"/>
  <c r="L84" i="37"/>
  <c r="O39" i="35"/>
  <c r="L39" i="35"/>
  <c r="N39" i="35"/>
  <c r="K39" i="35"/>
  <c r="M39" i="35"/>
  <c r="N83" i="35"/>
  <c r="K83" i="35"/>
  <c r="M83" i="35"/>
  <c r="R308" i="36" s="1"/>
  <c r="L83" i="35"/>
  <c r="O83" i="35"/>
  <c r="O50" i="37"/>
  <c r="L50" i="37"/>
  <c r="K50" i="37"/>
  <c r="N50" i="37"/>
  <c r="M50" i="37"/>
  <c r="L26" i="37"/>
  <c r="N26" i="37"/>
  <c r="O26" i="37"/>
  <c r="K26" i="37"/>
  <c r="M26" i="37"/>
  <c r="I16" i="36"/>
  <c r="K23" i="39"/>
  <c r="N23" i="39"/>
  <c r="M23" i="39"/>
  <c r="L23" i="39"/>
  <c r="O23" i="39"/>
  <c r="O124" i="35"/>
  <c r="M124" i="35"/>
  <c r="K124" i="35"/>
  <c r="L124" i="35"/>
  <c r="R156" i="36" s="1"/>
  <c r="N124" i="35"/>
  <c r="M28" i="39"/>
  <c r="N28" i="39"/>
  <c r="K28" i="39"/>
  <c r="L28" i="39"/>
  <c r="O28" i="39"/>
  <c r="R32" i="37"/>
  <c r="O32" i="37"/>
  <c r="M32" i="37"/>
  <c r="N32" i="37"/>
  <c r="O111" i="37"/>
  <c r="M111" i="37"/>
  <c r="N111" i="37"/>
  <c r="L111" i="37"/>
  <c r="K111" i="37"/>
  <c r="L27" i="41"/>
  <c r="N27" i="41"/>
  <c r="O27" i="41"/>
  <c r="K27" i="41"/>
  <c r="M27" i="41"/>
  <c r="N67" i="37"/>
  <c r="O67" i="37"/>
  <c r="K67" i="37"/>
  <c r="M67" i="37"/>
  <c r="L67" i="37"/>
  <c r="N108" i="37"/>
  <c r="M108" i="37"/>
  <c r="R256" i="38" s="1"/>
  <c r="L108" i="37"/>
  <c r="R139" i="38" s="1"/>
  <c r="K108" i="37"/>
  <c r="O108" i="37"/>
  <c r="L53" i="39"/>
  <c r="M53" i="39"/>
  <c r="O53" i="39"/>
  <c r="N53" i="39"/>
  <c r="K53" i="39"/>
  <c r="O114" i="37"/>
  <c r="N114" i="37"/>
  <c r="K114" i="37"/>
  <c r="M114" i="37"/>
  <c r="R258" i="38" s="1"/>
  <c r="L114" i="37"/>
  <c r="L67" i="39"/>
  <c r="O67" i="39"/>
  <c r="N67" i="39"/>
  <c r="M67" i="39"/>
  <c r="K67" i="39"/>
  <c r="L129" i="39"/>
  <c r="R187" i="40" s="1"/>
  <c r="M129" i="39"/>
  <c r="O129" i="39"/>
  <c r="N129" i="39"/>
  <c r="K129" i="39"/>
  <c r="L67" i="43"/>
  <c r="O67" i="43"/>
  <c r="N67" i="43"/>
  <c r="M67" i="43"/>
  <c r="K67" i="43"/>
  <c r="M114" i="41"/>
  <c r="L114" i="41"/>
  <c r="O114" i="41"/>
  <c r="K114" i="41"/>
  <c r="N114" i="41"/>
  <c r="N93" i="39"/>
  <c r="K93" i="39"/>
  <c r="O93" i="39"/>
  <c r="M93" i="39"/>
  <c r="L93" i="39"/>
  <c r="K127" i="39"/>
  <c r="O127" i="39"/>
  <c r="L127" i="39"/>
  <c r="R185" i="40" s="1"/>
  <c r="N127" i="39"/>
  <c r="M127" i="39"/>
  <c r="R302" i="40" s="1"/>
  <c r="O22" i="39"/>
  <c r="L22" i="39"/>
  <c r="N22" i="39"/>
  <c r="M22" i="39"/>
  <c r="K22" i="39"/>
  <c r="L81" i="39"/>
  <c r="R190" i="40" s="1"/>
  <c r="M81" i="39"/>
  <c r="O81" i="39"/>
  <c r="N81" i="39"/>
  <c r="K81" i="39"/>
  <c r="N139" i="39"/>
  <c r="M139" i="39"/>
  <c r="O139" i="39"/>
  <c r="K139" i="39"/>
  <c r="L139" i="39"/>
  <c r="M95" i="39"/>
  <c r="N95" i="39"/>
  <c r="L95" i="39"/>
  <c r="O95" i="39"/>
  <c r="K95" i="39"/>
  <c r="O26" i="41"/>
  <c r="M26" i="41"/>
  <c r="L26" i="41"/>
  <c r="K26" i="41"/>
  <c r="N26" i="41"/>
  <c r="L48" i="43"/>
  <c r="M48" i="43"/>
  <c r="K48" i="43"/>
  <c r="N48" i="43"/>
  <c r="O48" i="43"/>
  <c r="O93" i="41"/>
  <c r="M93" i="41"/>
  <c r="L93" i="41"/>
  <c r="N93" i="41"/>
  <c r="K93" i="41"/>
  <c r="K28" i="41"/>
  <c r="O28" i="41"/>
  <c r="N28" i="41"/>
  <c r="M28" i="41"/>
  <c r="L28" i="41"/>
  <c r="K76" i="41"/>
  <c r="O76" i="41"/>
  <c r="N76" i="41"/>
  <c r="M76" i="41"/>
  <c r="L76" i="41"/>
  <c r="R154" i="42" s="1"/>
  <c r="N107" i="41"/>
  <c r="L107" i="41"/>
  <c r="K107" i="41"/>
  <c r="O107" i="41"/>
  <c r="M107" i="41"/>
  <c r="L33" i="41"/>
  <c r="K33" i="41"/>
  <c r="O33" i="41"/>
  <c r="N33" i="41"/>
  <c r="M33" i="41"/>
  <c r="L95" i="41"/>
  <c r="O95" i="41"/>
  <c r="M95" i="41"/>
  <c r="K95" i="41"/>
  <c r="N95" i="41"/>
  <c r="O72" i="43"/>
  <c r="L72" i="43"/>
  <c r="K72" i="43"/>
  <c r="N72" i="43"/>
  <c r="M72" i="43"/>
  <c r="L131" i="41"/>
  <c r="R177" i="42" s="1"/>
  <c r="K131" i="41"/>
  <c r="O131" i="41"/>
  <c r="N131" i="41"/>
  <c r="M131" i="41"/>
  <c r="R294" i="42" s="1"/>
  <c r="M41" i="43"/>
  <c r="K41" i="43"/>
  <c r="L41" i="43"/>
  <c r="N41" i="43"/>
  <c r="O41" i="43"/>
  <c r="L133" i="41"/>
  <c r="R178" i="42" s="1"/>
  <c r="K133" i="41"/>
  <c r="O133" i="41"/>
  <c r="N133" i="41"/>
  <c r="M133" i="41"/>
  <c r="L124" i="43"/>
  <c r="K124" i="43"/>
  <c r="O124" i="43"/>
  <c r="N124" i="43"/>
  <c r="M124" i="43"/>
  <c r="K29" i="43"/>
  <c r="M29" i="43"/>
  <c r="O29" i="43"/>
  <c r="N29" i="43"/>
  <c r="L29" i="43"/>
  <c r="K59" i="43"/>
  <c r="N59" i="43"/>
  <c r="M59" i="43"/>
  <c r="L59" i="43"/>
  <c r="O59" i="43"/>
  <c r="O139" i="43"/>
  <c r="N139" i="43"/>
  <c r="K139" i="43"/>
  <c r="M139" i="43"/>
  <c r="R291" i="44" s="1"/>
  <c r="L139" i="43"/>
  <c r="R174" i="44" s="1"/>
  <c r="K126" i="43"/>
  <c r="O126" i="43"/>
  <c r="N126" i="43"/>
  <c r="L126" i="43"/>
  <c r="R184" i="44" s="1"/>
  <c r="M126" i="43"/>
  <c r="R301" i="44" s="1"/>
  <c r="N81" i="43"/>
  <c r="O81" i="43"/>
  <c r="M81" i="43"/>
  <c r="L81" i="43"/>
  <c r="K81" i="43"/>
  <c r="N106" i="43"/>
  <c r="M106" i="43"/>
  <c r="O106" i="43"/>
  <c r="L106" i="43"/>
  <c r="K106" i="43"/>
  <c r="I24" i="12"/>
  <c r="R24" i="12"/>
  <c r="I24" i="20"/>
  <c r="R24" i="20"/>
  <c r="I24" i="18"/>
  <c r="R24" i="18"/>
  <c r="R32" i="12"/>
  <c r="I32" i="12"/>
  <c r="I32" i="16"/>
  <c r="R32" i="16"/>
  <c r="I32" i="18"/>
  <c r="R32" i="18"/>
  <c r="R32" i="26"/>
  <c r="I32" i="26"/>
  <c r="R32" i="36"/>
  <c r="I32" i="36"/>
  <c r="I32" i="5"/>
  <c r="R40" i="10"/>
  <c r="I40" i="10"/>
  <c r="R40" i="12"/>
  <c r="I40" i="12"/>
  <c r="I40" i="38"/>
  <c r="R40" i="38"/>
  <c r="R56" i="8"/>
  <c r="I56" i="8"/>
  <c r="I56" i="20"/>
  <c r="R56" i="20"/>
  <c r="R56" i="26"/>
  <c r="I56" i="26"/>
  <c r="I56" i="30"/>
  <c r="R56" i="30"/>
  <c r="I56" i="40"/>
  <c r="R56" i="40"/>
  <c r="I64" i="10"/>
  <c r="R64" i="10"/>
  <c r="I64" i="20"/>
  <c r="R64" i="20"/>
  <c r="R64" i="28"/>
  <c r="I64" i="28"/>
  <c r="I64" i="32"/>
  <c r="R64" i="32"/>
  <c r="I64" i="36"/>
  <c r="R64" i="36"/>
  <c r="R72" i="22"/>
  <c r="I72" i="22"/>
  <c r="I72" i="36"/>
  <c r="R72" i="36"/>
  <c r="R29" i="10"/>
  <c r="I29" i="10"/>
  <c r="I29" i="42"/>
  <c r="R29" i="42"/>
  <c r="R38" i="20"/>
  <c r="I38" i="20"/>
  <c r="R272" i="18"/>
  <c r="I38" i="26"/>
  <c r="R38" i="26"/>
  <c r="R38" i="40"/>
  <c r="I38" i="40"/>
  <c r="I25" i="5"/>
  <c r="I28" i="22"/>
  <c r="R28" i="22"/>
  <c r="I52" i="22"/>
  <c r="R52" i="22"/>
  <c r="R286" i="34"/>
  <c r="I52" i="5"/>
  <c r="R21" i="24"/>
  <c r="I21" i="24"/>
  <c r="R53" i="16"/>
  <c r="I53" i="16"/>
  <c r="R53" i="26"/>
  <c r="I53" i="26"/>
  <c r="I61" i="24"/>
  <c r="R61" i="24"/>
  <c r="R30" i="16"/>
  <c r="I30" i="16"/>
  <c r="I30" i="42"/>
  <c r="R30" i="42"/>
  <c r="R62" i="26"/>
  <c r="I62" i="26"/>
  <c r="R70" i="22"/>
  <c r="I70" i="22"/>
  <c r="I70" i="34"/>
  <c r="R70" i="34"/>
  <c r="I18" i="20"/>
  <c r="R18" i="20"/>
  <c r="R18" i="34"/>
  <c r="I18" i="34"/>
  <c r="R26" i="12"/>
  <c r="I26" i="12"/>
  <c r="R26" i="20"/>
  <c r="I26" i="20"/>
  <c r="R26" i="30"/>
  <c r="I26" i="30"/>
  <c r="I26" i="5"/>
  <c r="I34" i="42"/>
  <c r="R34" i="42"/>
  <c r="I42" i="20"/>
  <c r="R42" i="20"/>
  <c r="I42" i="38"/>
  <c r="R42" i="38"/>
  <c r="R50" i="8"/>
  <c r="I50" i="8"/>
  <c r="R50" i="20"/>
  <c r="I50" i="20"/>
  <c r="R50" i="42"/>
  <c r="I50" i="42"/>
  <c r="I58" i="24"/>
  <c r="R58" i="24"/>
  <c r="R292" i="30"/>
  <c r="I66" i="18"/>
  <c r="R66" i="18"/>
  <c r="I66" i="34"/>
  <c r="R66" i="34"/>
  <c r="I66" i="44"/>
  <c r="R66" i="44"/>
  <c r="R74" i="12"/>
  <c r="I74" i="12"/>
  <c r="I74" i="16"/>
  <c r="R74" i="16"/>
  <c r="R74" i="36"/>
  <c r="I74" i="36"/>
  <c r="R75" i="8"/>
  <c r="I75" i="8"/>
  <c r="I75" i="22"/>
  <c r="R75" i="22"/>
  <c r="I75" i="32"/>
  <c r="R75" i="32"/>
  <c r="I75" i="38"/>
  <c r="R75" i="38"/>
  <c r="R75" i="44"/>
  <c r="I75" i="44"/>
  <c r="R36" i="8"/>
  <c r="I36" i="8"/>
  <c r="I36" i="24"/>
  <c r="R36" i="24"/>
  <c r="I36" i="34"/>
  <c r="R36" i="34"/>
  <c r="I45" i="14"/>
  <c r="R45" i="14"/>
  <c r="R69" i="10"/>
  <c r="I69" i="10"/>
  <c r="I69" i="20"/>
  <c r="R69" i="20"/>
  <c r="R69" i="30"/>
  <c r="I69" i="30"/>
  <c r="R46" i="8"/>
  <c r="I46" i="8"/>
  <c r="I46" i="18"/>
  <c r="R46" i="18"/>
  <c r="R46" i="30"/>
  <c r="I46" i="30"/>
  <c r="I46" i="34"/>
  <c r="R46" i="34"/>
  <c r="I46" i="5"/>
  <c r="I19" i="12"/>
  <c r="R19" i="12"/>
  <c r="R19" i="26"/>
  <c r="I19" i="26"/>
  <c r="R19" i="34"/>
  <c r="I19" i="34"/>
  <c r="I19" i="36"/>
  <c r="R19" i="36"/>
  <c r="I27" i="20"/>
  <c r="R27" i="20"/>
  <c r="I27" i="30"/>
  <c r="R27" i="30"/>
  <c r="I27" i="44"/>
  <c r="R27" i="44"/>
  <c r="R35" i="18"/>
  <c r="I35" i="18"/>
  <c r="I35" i="20"/>
  <c r="R35" i="20"/>
  <c r="R35" i="32"/>
  <c r="I35" i="32"/>
  <c r="R35" i="36"/>
  <c r="I35" i="36"/>
  <c r="R35" i="42"/>
  <c r="I35" i="42"/>
  <c r="I43" i="16"/>
  <c r="R43" i="16"/>
  <c r="I43" i="44"/>
  <c r="R43" i="44"/>
  <c r="I51" i="5"/>
  <c r="I67" i="16"/>
  <c r="R67" i="16"/>
  <c r="R67" i="20"/>
  <c r="I67" i="20"/>
  <c r="I67" i="30"/>
  <c r="R67" i="30"/>
  <c r="I67" i="36"/>
  <c r="R67" i="36"/>
  <c r="R20" i="28"/>
  <c r="I20" i="28"/>
  <c r="R44" i="10"/>
  <c r="I44" i="10"/>
  <c r="I44" i="20"/>
  <c r="R44" i="20"/>
  <c r="R44" i="34"/>
  <c r="I44" i="34"/>
  <c r="I44" i="5"/>
  <c r="I60" i="26"/>
  <c r="R60" i="26"/>
  <c r="R60" i="40"/>
  <c r="I60" i="40"/>
  <c r="I68" i="10"/>
  <c r="R68" i="10"/>
  <c r="R68" i="24"/>
  <c r="I68" i="24"/>
  <c r="I68" i="30"/>
  <c r="R68" i="30"/>
  <c r="I68" i="34"/>
  <c r="R68" i="34"/>
  <c r="I37" i="18"/>
  <c r="R37" i="18"/>
  <c r="R37" i="24"/>
  <c r="I37" i="24"/>
  <c r="I37" i="28"/>
  <c r="R37" i="28"/>
  <c r="I37" i="5"/>
  <c r="I22" i="32"/>
  <c r="R22" i="32"/>
  <c r="R54" i="24"/>
  <c r="I54" i="24"/>
  <c r="I23" i="32"/>
  <c r="R23" i="32"/>
  <c r="I31" i="28"/>
  <c r="R31" i="28"/>
  <c r="I39" i="16"/>
  <c r="R39" i="16"/>
  <c r="I39" i="32"/>
  <c r="R39" i="32"/>
  <c r="R39" i="38"/>
  <c r="I39" i="38"/>
  <c r="R47" i="16"/>
  <c r="I47" i="16"/>
  <c r="R47" i="22"/>
  <c r="I47" i="22"/>
  <c r="R47" i="20"/>
  <c r="I47" i="20"/>
  <c r="R47" i="34"/>
  <c r="I47" i="34"/>
  <c r="I47" i="36"/>
  <c r="R47" i="36"/>
  <c r="R55" i="10"/>
  <c r="I55" i="10"/>
  <c r="R172" i="8"/>
  <c r="R172" i="20"/>
  <c r="I55" i="5"/>
  <c r="I63" i="16"/>
  <c r="R63" i="16"/>
  <c r="I63" i="22"/>
  <c r="R63" i="22"/>
  <c r="R63" i="32"/>
  <c r="I63" i="32"/>
  <c r="R71" i="24"/>
  <c r="I71" i="24"/>
  <c r="I71" i="28"/>
  <c r="R71" i="28"/>
  <c r="R71" i="44"/>
  <c r="I71" i="44"/>
  <c r="K29" i="11"/>
  <c r="L29" i="11"/>
  <c r="N29" i="11"/>
  <c r="O29" i="11"/>
  <c r="M29" i="11"/>
  <c r="L86" i="7"/>
  <c r="R144" i="8" s="1"/>
  <c r="M86" i="7"/>
  <c r="R261" i="8" s="1"/>
  <c r="O86" i="7"/>
  <c r="N86" i="7"/>
  <c r="K86" i="7"/>
  <c r="O119" i="7"/>
  <c r="N119" i="7"/>
  <c r="K119" i="7"/>
  <c r="M119" i="7"/>
  <c r="L119" i="7"/>
  <c r="O136" i="7"/>
  <c r="N136" i="7"/>
  <c r="M136" i="7"/>
  <c r="L136" i="7"/>
  <c r="R171" i="8" s="1"/>
  <c r="K136" i="7"/>
  <c r="O140" i="7"/>
  <c r="N140" i="7"/>
  <c r="M140" i="7"/>
  <c r="R292" i="8" s="1"/>
  <c r="L140" i="7"/>
  <c r="R175" i="8" s="1"/>
  <c r="K140" i="7"/>
  <c r="M112" i="9"/>
  <c r="R259" i="10" s="1"/>
  <c r="L112" i="9"/>
  <c r="O112" i="9"/>
  <c r="N112" i="9"/>
  <c r="K112" i="9"/>
  <c r="K50" i="15"/>
  <c r="L50" i="15"/>
  <c r="O50" i="15"/>
  <c r="N50" i="15"/>
  <c r="M50" i="15"/>
  <c r="O52" i="13"/>
  <c r="N52" i="13"/>
  <c r="M52" i="13"/>
  <c r="L52" i="13"/>
  <c r="K52" i="13"/>
  <c r="L58" i="11"/>
  <c r="M58" i="11"/>
  <c r="O58" i="11"/>
  <c r="N58" i="11"/>
  <c r="K58" i="11"/>
  <c r="O98" i="7"/>
  <c r="N98" i="7"/>
  <c r="K98" i="7"/>
  <c r="L98" i="7"/>
  <c r="M98" i="7"/>
  <c r="K51" i="13"/>
  <c r="O51" i="13"/>
  <c r="N51" i="13"/>
  <c r="M51" i="13"/>
  <c r="L51" i="13"/>
  <c r="M39" i="7"/>
  <c r="L39" i="7"/>
  <c r="K39" i="7"/>
  <c r="N39" i="7"/>
  <c r="O39" i="7"/>
  <c r="N80" i="7"/>
  <c r="M80" i="7"/>
  <c r="R306" i="8" s="1"/>
  <c r="L80" i="7"/>
  <c r="O80" i="7"/>
  <c r="K80" i="7"/>
  <c r="K22" i="9"/>
  <c r="L22" i="9"/>
  <c r="O22" i="9"/>
  <c r="N22" i="9"/>
  <c r="M22" i="9"/>
  <c r="R250" i="10" s="1"/>
  <c r="L66" i="9"/>
  <c r="O66" i="9"/>
  <c r="M66" i="9"/>
  <c r="N66" i="9"/>
  <c r="K66" i="9"/>
  <c r="O67" i="11"/>
  <c r="N67" i="11"/>
  <c r="M67" i="11"/>
  <c r="K67" i="11"/>
  <c r="L67" i="11"/>
  <c r="O87" i="13"/>
  <c r="N87" i="13"/>
  <c r="K87" i="13"/>
  <c r="M87" i="13"/>
  <c r="R262" i="14" s="1"/>
  <c r="L87" i="13"/>
  <c r="N33" i="11"/>
  <c r="M33" i="11"/>
  <c r="O33" i="11"/>
  <c r="L33" i="11"/>
  <c r="K33" i="11"/>
  <c r="K103" i="7"/>
  <c r="N103" i="7"/>
  <c r="L103" i="7"/>
  <c r="O103" i="7"/>
  <c r="M103" i="7"/>
  <c r="R266" i="8" s="1"/>
  <c r="K34" i="9"/>
  <c r="O34" i="9"/>
  <c r="N34" i="9"/>
  <c r="L34" i="9"/>
  <c r="M34" i="9"/>
  <c r="L139" i="11"/>
  <c r="O139" i="11"/>
  <c r="N139" i="11"/>
  <c r="M139" i="11"/>
  <c r="K139" i="11"/>
  <c r="N52" i="15"/>
  <c r="O52" i="15"/>
  <c r="L52" i="15"/>
  <c r="M52" i="15"/>
  <c r="K52" i="15"/>
  <c r="O55" i="7"/>
  <c r="K55" i="7"/>
  <c r="N55" i="7"/>
  <c r="L55" i="7"/>
  <c r="M55" i="7"/>
  <c r="O115" i="15"/>
  <c r="N115" i="15"/>
  <c r="K115" i="15"/>
  <c r="M115" i="15"/>
  <c r="L115" i="15"/>
  <c r="O49" i="7"/>
  <c r="N49" i="7"/>
  <c r="K49" i="7"/>
  <c r="M49" i="7"/>
  <c r="R282" i="8" s="1"/>
  <c r="L49" i="7"/>
  <c r="L50" i="13"/>
  <c r="O50" i="13"/>
  <c r="M50" i="13"/>
  <c r="N50" i="13"/>
  <c r="K50" i="13"/>
  <c r="M106" i="15"/>
  <c r="N106" i="15"/>
  <c r="O106" i="15"/>
  <c r="L106" i="15"/>
  <c r="K106" i="15"/>
  <c r="O93" i="7"/>
  <c r="L93" i="7"/>
  <c r="M93" i="7"/>
  <c r="N93" i="7"/>
  <c r="K93" i="7"/>
  <c r="M58" i="9"/>
  <c r="O58" i="9"/>
  <c r="K58" i="9"/>
  <c r="L58" i="9"/>
  <c r="N58" i="9"/>
  <c r="L140" i="9"/>
  <c r="R175" i="10" s="1"/>
  <c r="O140" i="9"/>
  <c r="M140" i="9"/>
  <c r="R292" i="10" s="1"/>
  <c r="N140" i="9"/>
  <c r="K140" i="9"/>
  <c r="N53" i="13"/>
  <c r="O53" i="13"/>
  <c r="M53" i="13"/>
  <c r="L53" i="13"/>
  <c r="K53" i="13"/>
  <c r="N35" i="15"/>
  <c r="M35" i="15"/>
  <c r="L35" i="15"/>
  <c r="O35" i="15"/>
  <c r="K35" i="15"/>
  <c r="N70" i="21"/>
  <c r="L70" i="21"/>
  <c r="R169" i="22" s="1"/>
  <c r="O70" i="21"/>
  <c r="K70" i="21"/>
  <c r="M70" i="21"/>
  <c r="O41" i="17"/>
  <c r="M41" i="17"/>
  <c r="L41" i="17"/>
  <c r="N41" i="17"/>
  <c r="K41" i="17"/>
  <c r="M106" i="11"/>
  <c r="L106" i="11"/>
  <c r="K106" i="11"/>
  <c r="O106" i="11"/>
  <c r="N106" i="11"/>
  <c r="O29" i="9"/>
  <c r="K29" i="9"/>
  <c r="N29" i="9"/>
  <c r="M29" i="9"/>
  <c r="L29" i="9"/>
  <c r="M132" i="9"/>
  <c r="O132" i="9"/>
  <c r="L132" i="9"/>
  <c r="R182" i="10" s="1"/>
  <c r="N132" i="9"/>
  <c r="K132" i="9"/>
  <c r="L35" i="11"/>
  <c r="N35" i="11"/>
  <c r="M35" i="11"/>
  <c r="O35" i="11"/>
  <c r="K35" i="11"/>
  <c r="L68" i="11"/>
  <c r="R163" i="12" s="1"/>
  <c r="O68" i="11"/>
  <c r="M68" i="11"/>
  <c r="N68" i="11"/>
  <c r="K68" i="11"/>
  <c r="O49" i="15"/>
  <c r="K49" i="15"/>
  <c r="N49" i="15"/>
  <c r="M49" i="15"/>
  <c r="L49" i="15"/>
  <c r="R165" i="16" s="1"/>
  <c r="I16" i="16"/>
  <c r="O30" i="11"/>
  <c r="N30" i="11"/>
  <c r="L30" i="11"/>
  <c r="R168" i="12" s="1"/>
  <c r="K30" i="11"/>
  <c r="M30" i="11"/>
  <c r="R285" i="12" s="1"/>
  <c r="N107" i="11"/>
  <c r="O107" i="11"/>
  <c r="K107" i="11"/>
  <c r="M107" i="11"/>
  <c r="L107" i="11"/>
  <c r="R138" i="12" s="1"/>
  <c r="N73" i="13"/>
  <c r="K73" i="13"/>
  <c r="M73" i="13"/>
  <c r="L73" i="13"/>
  <c r="O73" i="13"/>
  <c r="N80" i="19"/>
  <c r="M80" i="19"/>
  <c r="L80" i="19"/>
  <c r="O80" i="19"/>
  <c r="K80" i="19"/>
  <c r="M79" i="9"/>
  <c r="O79" i="9"/>
  <c r="N79" i="9"/>
  <c r="L79" i="9"/>
  <c r="K79" i="9"/>
  <c r="M34" i="11"/>
  <c r="O34" i="11"/>
  <c r="L34" i="11"/>
  <c r="N34" i="11"/>
  <c r="K34" i="11"/>
  <c r="N118" i="15"/>
  <c r="O118" i="15"/>
  <c r="M118" i="15"/>
  <c r="L118" i="15"/>
  <c r="K118" i="15"/>
  <c r="N103" i="21"/>
  <c r="O103" i="21"/>
  <c r="M103" i="21"/>
  <c r="R266" i="22" s="1"/>
  <c r="L103" i="21"/>
  <c r="K103" i="21"/>
  <c r="K127" i="15"/>
  <c r="N127" i="15"/>
  <c r="M127" i="15"/>
  <c r="L127" i="15"/>
  <c r="R185" i="16" s="1"/>
  <c r="O127" i="15"/>
  <c r="O69" i="17"/>
  <c r="M69" i="17"/>
  <c r="R281" i="18" s="1"/>
  <c r="N69" i="17"/>
  <c r="L69" i="17"/>
  <c r="K69" i="17"/>
  <c r="O120" i="21"/>
  <c r="M120" i="21"/>
  <c r="L120" i="21"/>
  <c r="K120" i="21"/>
  <c r="N120" i="21"/>
  <c r="O106" i="21"/>
  <c r="N106" i="21"/>
  <c r="M106" i="21"/>
  <c r="R254" i="22" s="1"/>
  <c r="L106" i="21"/>
  <c r="R137" i="22" s="1"/>
  <c r="K106" i="21"/>
  <c r="L51" i="15"/>
  <c r="N51" i="15"/>
  <c r="M51" i="15"/>
  <c r="O51" i="15"/>
  <c r="K51" i="15"/>
  <c r="L30" i="17"/>
  <c r="O30" i="17"/>
  <c r="N30" i="17"/>
  <c r="K30" i="17"/>
  <c r="M30" i="17"/>
  <c r="R285" i="18" s="1"/>
  <c r="K43" i="19"/>
  <c r="N43" i="19"/>
  <c r="M43" i="19"/>
  <c r="L43" i="19"/>
  <c r="O43" i="19"/>
  <c r="M59" i="23"/>
  <c r="N59" i="23"/>
  <c r="L59" i="23"/>
  <c r="O59" i="23"/>
  <c r="K59" i="23"/>
  <c r="O53" i="11"/>
  <c r="N53" i="11"/>
  <c r="M53" i="11"/>
  <c r="L53" i="11"/>
  <c r="K53" i="11"/>
  <c r="M95" i="13"/>
  <c r="L95" i="13"/>
  <c r="O95" i="13"/>
  <c r="N95" i="13"/>
  <c r="K95" i="13"/>
  <c r="N64" i="15"/>
  <c r="O64" i="15"/>
  <c r="M64" i="15"/>
  <c r="L64" i="15"/>
  <c r="K64" i="15"/>
  <c r="O79" i="17"/>
  <c r="L79" i="17"/>
  <c r="K79" i="17"/>
  <c r="M79" i="17"/>
  <c r="N79" i="17"/>
  <c r="O95" i="19"/>
  <c r="N95" i="19"/>
  <c r="M95" i="19"/>
  <c r="L95" i="19"/>
  <c r="K95" i="19"/>
  <c r="L83" i="13"/>
  <c r="R191" i="14" s="1"/>
  <c r="M83" i="13"/>
  <c r="R308" i="14" s="1"/>
  <c r="O83" i="13"/>
  <c r="N83" i="13"/>
  <c r="K83" i="13"/>
  <c r="M109" i="15"/>
  <c r="R257" i="16" s="1"/>
  <c r="K109" i="15"/>
  <c r="O109" i="15"/>
  <c r="N109" i="15"/>
  <c r="L109" i="15"/>
  <c r="R140" i="16" s="1"/>
  <c r="N63" i="17"/>
  <c r="K63" i="17"/>
  <c r="O63" i="17"/>
  <c r="M63" i="17"/>
  <c r="L63" i="17"/>
  <c r="N98" i="17"/>
  <c r="O98" i="17"/>
  <c r="M98" i="17"/>
  <c r="L98" i="17"/>
  <c r="K98" i="17"/>
  <c r="M88" i="21"/>
  <c r="R263" i="22" s="1"/>
  <c r="L88" i="21"/>
  <c r="R146" i="22" s="1"/>
  <c r="K88" i="21"/>
  <c r="N88" i="21"/>
  <c r="O88" i="21"/>
  <c r="O129" i="23"/>
  <c r="M129" i="23"/>
  <c r="N129" i="23"/>
  <c r="K129" i="23"/>
  <c r="L129" i="23"/>
  <c r="R187" i="24" s="1"/>
  <c r="K41" i="23"/>
  <c r="N41" i="23"/>
  <c r="O41" i="23"/>
  <c r="M41" i="23"/>
  <c r="L41" i="23"/>
  <c r="K111" i="25"/>
  <c r="L111" i="25"/>
  <c r="R141" i="26" s="1"/>
  <c r="N111" i="25"/>
  <c r="M111" i="25"/>
  <c r="O111" i="25"/>
  <c r="M43" i="17"/>
  <c r="L43" i="17"/>
  <c r="R160" i="18" s="1"/>
  <c r="K43" i="17"/>
  <c r="N43" i="17"/>
  <c r="O43" i="17"/>
  <c r="O94" i="19"/>
  <c r="N94" i="19"/>
  <c r="M94" i="19"/>
  <c r="L94" i="19"/>
  <c r="K94" i="19"/>
  <c r="K123" i="21"/>
  <c r="L123" i="21"/>
  <c r="R155" i="22" s="1"/>
  <c r="O123" i="21"/>
  <c r="M123" i="21"/>
  <c r="R272" i="22" s="1"/>
  <c r="N123" i="21"/>
  <c r="M95" i="17"/>
  <c r="L95" i="17"/>
  <c r="O95" i="17"/>
  <c r="N95" i="17"/>
  <c r="K95" i="17"/>
  <c r="M23" i="21"/>
  <c r="N23" i="21"/>
  <c r="O23" i="21"/>
  <c r="L23" i="21"/>
  <c r="K23" i="21"/>
  <c r="L29" i="23"/>
  <c r="O29" i="23"/>
  <c r="N29" i="23"/>
  <c r="K29" i="23"/>
  <c r="M29" i="23"/>
  <c r="O63" i="23"/>
  <c r="N63" i="23"/>
  <c r="M63" i="23"/>
  <c r="K63" i="23"/>
  <c r="L63" i="23"/>
  <c r="K112" i="13"/>
  <c r="O112" i="13"/>
  <c r="M112" i="13"/>
  <c r="N112" i="13"/>
  <c r="L112" i="13"/>
  <c r="K34" i="15"/>
  <c r="N34" i="15"/>
  <c r="M34" i="15"/>
  <c r="O34" i="15"/>
  <c r="L34" i="15"/>
  <c r="M89" i="15"/>
  <c r="K89" i="15"/>
  <c r="L89" i="15"/>
  <c r="R147" i="16" s="1"/>
  <c r="N89" i="15"/>
  <c r="O89" i="15"/>
  <c r="M29" i="17"/>
  <c r="N29" i="17"/>
  <c r="O29" i="17"/>
  <c r="K29" i="17"/>
  <c r="L29" i="17"/>
  <c r="R166" i="18" s="1"/>
  <c r="K50" i="19"/>
  <c r="N50" i="19"/>
  <c r="M50" i="19"/>
  <c r="L50" i="19"/>
  <c r="O50" i="19"/>
  <c r="M29" i="21"/>
  <c r="K29" i="21"/>
  <c r="O29" i="21"/>
  <c r="L29" i="21"/>
  <c r="N29" i="21"/>
  <c r="O114" i="21"/>
  <c r="N114" i="21"/>
  <c r="M114" i="21"/>
  <c r="K114" i="21"/>
  <c r="L114" i="21"/>
  <c r="O23" i="25"/>
  <c r="N23" i="25"/>
  <c r="M23" i="25"/>
  <c r="L23" i="25"/>
  <c r="K23" i="25"/>
  <c r="O76" i="27"/>
  <c r="L76" i="27"/>
  <c r="M76" i="27"/>
  <c r="R271" i="28" s="1"/>
  <c r="N76" i="27"/>
  <c r="K76" i="27"/>
  <c r="O70" i="25"/>
  <c r="N70" i="25"/>
  <c r="K70" i="25"/>
  <c r="L70" i="25"/>
  <c r="M70" i="25"/>
  <c r="R286" i="26" s="1"/>
  <c r="N38" i="27"/>
  <c r="K38" i="27"/>
  <c r="L38" i="27"/>
  <c r="O38" i="27"/>
  <c r="M38" i="27"/>
  <c r="L28" i="19"/>
  <c r="K28" i="19"/>
  <c r="N28" i="19"/>
  <c r="M28" i="19"/>
  <c r="O28" i="19"/>
  <c r="K106" i="19"/>
  <c r="O106" i="19"/>
  <c r="N106" i="19"/>
  <c r="M106" i="19"/>
  <c r="L106" i="19"/>
  <c r="L131" i="19"/>
  <c r="K131" i="19"/>
  <c r="M131" i="19"/>
  <c r="O131" i="19"/>
  <c r="N131" i="19"/>
  <c r="O89" i="21"/>
  <c r="N89" i="21"/>
  <c r="M89" i="21"/>
  <c r="K89" i="21"/>
  <c r="L89" i="21"/>
  <c r="R147" i="22" s="1"/>
  <c r="L103" i="23"/>
  <c r="O103" i="23"/>
  <c r="K103" i="23"/>
  <c r="M103" i="23"/>
  <c r="N103" i="23"/>
  <c r="L83" i="25"/>
  <c r="R191" i="26" s="1"/>
  <c r="M83" i="25"/>
  <c r="R308" i="26" s="1"/>
  <c r="O83" i="25"/>
  <c r="K83" i="25"/>
  <c r="N83" i="25"/>
  <c r="O72" i="17"/>
  <c r="K72" i="17"/>
  <c r="M72" i="17"/>
  <c r="L72" i="17"/>
  <c r="N72" i="17"/>
  <c r="K127" i="17"/>
  <c r="N127" i="17"/>
  <c r="L127" i="17"/>
  <c r="R185" i="18" s="1"/>
  <c r="O127" i="17"/>
  <c r="M127" i="17"/>
  <c r="K81" i="21"/>
  <c r="L81" i="21"/>
  <c r="R190" i="22" s="1"/>
  <c r="N81" i="21"/>
  <c r="O81" i="21"/>
  <c r="M81" i="21"/>
  <c r="R307" i="22" s="1"/>
  <c r="O137" i="21"/>
  <c r="N137" i="21"/>
  <c r="K137" i="21"/>
  <c r="L137" i="21"/>
  <c r="R172" i="22" s="1"/>
  <c r="M137" i="21"/>
  <c r="O28" i="25"/>
  <c r="L28" i="25"/>
  <c r="M28" i="25"/>
  <c r="N28" i="25"/>
  <c r="K28" i="25"/>
  <c r="N49" i="17"/>
  <c r="L49" i="17"/>
  <c r="M49" i="17"/>
  <c r="O49" i="17"/>
  <c r="K49" i="17"/>
  <c r="K130" i="17"/>
  <c r="M130" i="17"/>
  <c r="N130" i="17"/>
  <c r="O130" i="17"/>
  <c r="L130" i="17"/>
  <c r="L119" i="19"/>
  <c r="O119" i="19"/>
  <c r="N119" i="19"/>
  <c r="M119" i="19"/>
  <c r="K119" i="19"/>
  <c r="K52" i="21"/>
  <c r="O52" i="21"/>
  <c r="N52" i="21"/>
  <c r="L52" i="21"/>
  <c r="M52" i="21"/>
  <c r="M93" i="21"/>
  <c r="K93" i="21"/>
  <c r="N93" i="21"/>
  <c r="L93" i="21"/>
  <c r="O93" i="21"/>
  <c r="O80" i="23"/>
  <c r="M80" i="23"/>
  <c r="K80" i="23"/>
  <c r="L80" i="23"/>
  <c r="N80" i="23"/>
  <c r="O63" i="27"/>
  <c r="L63" i="27"/>
  <c r="M63" i="27"/>
  <c r="N63" i="27"/>
  <c r="K63" i="27"/>
  <c r="O51" i="25"/>
  <c r="L51" i="25"/>
  <c r="N51" i="25"/>
  <c r="M51" i="25"/>
  <c r="K51" i="25"/>
  <c r="O93" i="25"/>
  <c r="M93" i="25"/>
  <c r="N93" i="25"/>
  <c r="L93" i="25"/>
  <c r="K93" i="25"/>
  <c r="M24" i="31"/>
  <c r="R276" i="32" s="1"/>
  <c r="L24" i="31"/>
  <c r="R159" i="32" s="1"/>
  <c r="N24" i="31"/>
  <c r="K24" i="31"/>
  <c r="O24" i="31"/>
  <c r="N108" i="23"/>
  <c r="K108" i="23"/>
  <c r="M108" i="23"/>
  <c r="R256" i="24" s="1"/>
  <c r="O108" i="23"/>
  <c r="L108" i="23"/>
  <c r="O126" i="25"/>
  <c r="N126" i="25"/>
  <c r="M126" i="25"/>
  <c r="K126" i="25"/>
  <c r="L126" i="25"/>
  <c r="L51" i="31"/>
  <c r="N51" i="31"/>
  <c r="M51" i="31"/>
  <c r="O51" i="31"/>
  <c r="K51" i="31"/>
  <c r="L70" i="23"/>
  <c r="R169" i="24" s="1"/>
  <c r="O70" i="23"/>
  <c r="N70" i="23"/>
  <c r="K70" i="23"/>
  <c r="M70" i="23"/>
  <c r="R286" i="24" s="1"/>
  <c r="N139" i="23"/>
  <c r="K139" i="23"/>
  <c r="L139" i="23"/>
  <c r="O139" i="23"/>
  <c r="M139" i="23"/>
  <c r="R32" i="27"/>
  <c r="O32" i="27"/>
  <c r="M32" i="27"/>
  <c r="N32" i="27"/>
  <c r="L32" i="27"/>
  <c r="N30" i="23"/>
  <c r="M30" i="23"/>
  <c r="L30" i="23"/>
  <c r="O30" i="23"/>
  <c r="K30" i="23"/>
  <c r="L128" i="23"/>
  <c r="R186" i="24" s="1"/>
  <c r="N128" i="23"/>
  <c r="K128" i="23"/>
  <c r="M128" i="23"/>
  <c r="R303" i="24" s="1"/>
  <c r="O128" i="23"/>
  <c r="L63" i="25"/>
  <c r="O63" i="25"/>
  <c r="N63" i="25"/>
  <c r="M63" i="25"/>
  <c r="K63" i="25"/>
  <c r="L62" i="27"/>
  <c r="K62" i="27"/>
  <c r="M62" i="27"/>
  <c r="N62" i="27"/>
  <c r="O62" i="27"/>
  <c r="K79" i="23"/>
  <c r="M79" i="23"/>
  <c r="N79" i="23"/>
  <c r="L79" i="23"/>
  <c r="O79" i="23"/>
  <c r="N123" i="23"/>
  <c r="L123" i="23"/>
  <c r="R155" i="24" s="1"/>
  <c r="O123" i="23"/>
  <c r="M123" i="23"/>
  <c r="K123" i="23"/>
  <c r="N35" i="25"/>
  <c r="M35" i="25"/>
  <c r="R269" i="26" s="1"/>
  <c r="K35" i="25"/>
  <c r="O35" i="25"/>
  <c r="L35" i="25"/>
  <c r="L59" i="27"/>
  <c r="K59" i="27"/>
  <c r="O59" i="27"/>
  <c r="N59" i="27"/>
  <c r="M59" i="27"/>
  <c r="O59" i="29"/>
  <c r="M59" i="29"/>
  <c r="L59" i="29"/>
  <c r="N59" i="29"/>
  <c r="K59" i="29"/>
  <c r="O40" i="29"/>
  <c r="N40" i="29"/>
  <c r="L40" i="29"/>
  <c r="M40" i="29"/>
  <c r="K40" i="29"/>
  <c r="L123" i="25"/>
  <c r="N123" i="25"/>
  <c r="O123" i="25"/>
  <c r="M123" i="25"/>
  <c r="K123" i="25"/>
  <c r="O32" i="29"/>
  <c r="M32" i="29"/>
  <c r="R32" i="29"/>
  <c r="L32" i="29" s="1"/>
  <c r="R133" i="30" s="1"/>
  <c r="N32" i="29"/>
  <c r="L81" i="25"/>
  <c r="O81" i="25"/>
  <c r="K81" i="25"/>
  <c r="N81" i="25"/>
  <c r="M81" i="25"/>
  <c r="R307" i="26" s="1"/>
  <c r="O106" i="25"/>
  <c r="L106" i="25"/>
  <c r="R138" i="26" s="1"/>
  <c r="N106" i="25"/>
  <c r="M106" i="25"/>
  <c r="K106" i="25"/>
  <c r="O51" i="29"/>
  <c r="K51" i="29"/>
  <c r="N51" i="29"/>
  <c r="M51" i="29"/>
  <c r="L51" i="29"/>
  <c r="K111" i="29"/>
  <c r="L111" i="29"/>
  <c r="O111" i="29"/>
  <c r="N111" i="29"/>
  <c r="M111" i="29"/>
  <c r="O34" i="27"/>
  <c r="K34" i="27"/>
  <c r="L34" i="27"/>
  <c r="M34" i="27"/>
  <c r="N34" i="27"/>
  <c r="O68" i="29"/>
  <c r="N68" i="29"/>
  <c r="L68" i="29"/>
  <c r="R163" i="30" s="1"/>
  <c r="K68" i="29"/>
  <c r="M68" i="29"/>
  <c r="K23" i="27"/>
  <c r="O23" i="27"/>
  <c r="N23" i="27"/>
  <c r="M23" i="27"/>
  <c r="L23" i="27"/>
  <c r="M139" i="27"/>
  <c r="R291" i="28" s="1"/>
  <c r="N139" i="27"/>
  <c r="K139" i="27"/>
  <c r="L139" i="27"/>
  <c r="R174" i="28" s="1"/>
  <c r="O139" i="27"/>
  <c r="N128" i="29"/>
  <c r="L128" i="29"/>
  <c r="O128" i="29"/>
  <c r="K128" i="29"/>
  <c r="M128" i="29"/>
  <c r="M55" i="29"/>
  <c r="K55" i="29"/>
  <c r="O55" i="29"/>
  <c r="N55" i="29"/>
  <c r="L55" i="29"/>
  <c r="M26" i="27"/>
  <c r="L26" i="27"/>
  <c r="N26" i="27"/>
  <c r="O26" i="27"/>
  <c r="K26" i="27"/>
  <c r="L75" i="27"/>
  <c r="K75" i="27"/>
  <c r="M75" i="27"/>
  <c r="N75" i="27"/>
  <c r="O75" i="27"/>
  <c r="K38" i="29"/>
  <c r="L38" i="29"/>
  <c r="M38" i="29"/>
  <c r="N38" i="29"/>
  <c r="O38" i="29"/>
  <c r="M112" i="29"/>
  <c r="O112" i="29"/>
  <c r="K112" i="29"/>
  <c r="L112" i="29"/>
  <c r="N112" i="29"/>
  <c r="I16" i="32"/>
  <c r="O79" i="27"/>
  <c r="K79" i="27"/>
  <c r="N79" i="27"/>
  <c r="L79" i="27"/>
  <c r="M79" i="27"/>
  <c r="N22" i="29"/>
  <c r="K22" i="29"/>
  <c r="M22" i="29"/>
  <c r="L22" i="29"/>
  <c r="O22" i="29"/>
  <c r="K26" i="31"/>
  <c r="N26" i="31"/>
  <c r="M26" i="31"/>
  <c r="O26" i="31"/>
  <c r="L26" i="31"/>
  <c r="O66" i="31"/>
  <c r="M66" i="31"/>
  <c r="N66" i="31"/>
  <c r="L66" i="31"/>
  <c r="K66" i="31"/>
  <c r="M58" i="33"/>
  <c r="K58" i="33"/>
  <c r="O58" i="33"/>
  <c r="N58" i="33"/>
  <c r="L58" i="33"/>
  <c r="O48" i="31"/>
  <c r="L48" i="31"/>
  <c r="M48" i="31"/>
  <c r="N48" i="31"/>
  <c r="K48" i="31"/>
  <c r="O87" i="33"/>
  <c r="M87" i="33"/>
  <c r="L87" i="33"/>
  <c r="R145" i="34" s="1"/>
  <c r="K87" i="33"/>
  <c r="N87" i="33"/>
  <c r="M136" i="31"/>
  <c r="R288" i="32" s="1"/>
  <c r="O136" i="31"/>
  <c r="K136" i="31"/>
  <c r="L136" i="31"/>
  <c r="N136" i="31"/>
  <c r="O138" i="35"/>
  <c r="M138" i="35"/>
  <c r="L138" i="35"/>
  <c r="N138" i="35"/>
  <c r="K138" i="35"/>
  <c r="K23" i="29"/>
  <c r="L23" i="29"/>
  <c r="N23" i="29"/>
  <c r="O23" i="29"/>
  <c r="M23" i="29"/>
  <c r="N133" i="29"/>
  <c r="M133" i="29"/>
  <c r="R295" i="30" s="1"/>
  <c r="L133" i="29"/>
  <c r="R178" i="30" s="1"/>
  <c r="O133" i="29"/>
  <c r="K133" i="29"/>
  <c r="K24" i="37"/>
  <c r="M24" i="37"/>
  <c r="L24" i="37"/>
  <c r="O24" i="37"/>
  <c r="N24" i="37"/>
  <c r="N23" i="31"/>
  <c r="K23" i="31"/>
  <c r="M23" i="31"/>
  <c r="L23" i="31"/>
  <c r="R157" i="32" s="1"/>
  <c r="O23" i="31"/>
  <c r="L73" i="31"/>
  <c r="M73" i="31"/>
  <c r="N73" i="31"/>
  <c r="O73" i="31"/>
  <c r="K73" i="31"/>
  <c r="O94" i="31"/>
  <c r="L94" i="31"/>
  <c r="N94" i="31"/>
  <c r="K94" i="31"/>
  <c r="M94" i="31"/>
  <c r="N93" i="31"/>
  <c r="K93" i="31"/>
  <c r="M93" i="31"/>
  <c r="L93" i="31"/>
  <c r="O93" i="31"/>
  <c r="O133" i="31"/>
  <c r="K133" i="31"/>
  <c r="L133" i="31"/>
  <c r="R178" i="32" s="1"/>
  <c r="N133" i="31"/>
  <c r="M133" i="31"/>
  <c r="R295" i="32" s="1"/>
  <c r="O112" i="35"/>
  <c r="M112" i="35"/>
  <c r="N112" i="35"/>
  <c r="L112" i="35"/>
  <c r="K112" i="35"/>
  <c r="L137" i="31"/>
  <c r="R172" i="32" s="1"/>
  <c r="O137" i="31"/>
  <c r="M137" i="31"/>
  <c r="N137" i="31"/>
  <c r="K137" i="31"/>
  <c r="O75" i="35"/>
  <c r="L75" i="35"/>
  <c r="R153" i="36" s="1"/>
  <c r="N75" i="35"/>
  <c r="M75" i="35"/>
  <c r="R270" i="36" s="1"/>
  <c r="K75" i="35"/>
  <c r="L63" i="33"/>
  <c r="O63" i="33"/>
  <c r="K63" i="33"/>
  <c r="M63" i="33"/>
  <c r="N63" i="33"/>
  <c r="N115" i="33"/>
  <c r="M115" i="33"/>
  <c r="L115" i="33"/>
  <c r="O115" i="33"/>
  <c r="K115" i="33"/>
  <c r="O43" i="35"/>
  <c r="M43" i="35"/>
  <c r="K43" i="35"/>
  <c r="L43" i="35"/>
  <c r="N43" i="35"/>
  <c r="L40" i="37"/>
  <c r="O40" i="37"/>
  <c r="M40" i="37"/>
  <c r="N40" i="37"/>
  <c r="K40" i="37"/>
  <c r="I16" i="34"/>
  <c r="M106" i="35"/>
  <c r="O106" i="35"/>
  <c r="K106" i="35"/>
  <c r="L106" i="35"/>
  <c r="R137" i="36" s="1"/>
  <c r="N106" i="35"/>
  <c r="K55" i="33"/>
  <c r="O55" i="33"/>
  <c r="L55" i="33"/>
  <c r="N55" i="33"/>
  <c r="M55" i="33"/>
  <c r="K93" i="33"/>
  <c r="L93" i="33"/>
  <c r="M93" i="33"/>
  <c r="O93" i="33"/>
  <c r="N93" i="33"/>
  <c r="K112" i="37"/>
  <c r="N112" i="37"/>
  <c r="L112" i="37"/>
  <c r="O112" i="37"/>
  <c r="M112" i="37"/>
  <c r="O83" i="33"/>
  <c r="M83" i="33"/>
  <c r="R308" i="34" s="1"/>
  <c r="K83" i="33"/>
  <c r="L83" i="33"/>
  <c r="R191" i="34" s="1"/>
  <c r="N83" i="33"/>
  <c r="K30" i="37"/>
  <c r="L30" i="37"/>
  <c r="N30" i="37"/>
  <c r="M30" i="37"/>
  <c r="R285" i="38" s="1"/>
  <c r="O30" i="37"/>
  <c r="M95" i="35"/>
  <c r="O95" i="35"/>
  <c r="L95" i="35"/>
  <c r="K95" i="35"/>
  <c r="N95" i="35"/>
  <c r="M121" i="37"/>
  <c r="L121" i="37"/>
  <c r="O121" i="37"/>
  <c r="N121" i="37"/>
  <c r="K121" i="37"/>
  <c r="K40" i="35"/>
  <c r="O40" i="35"/>
  <c r="N40" i="35"/>
  <c r="M40" i="35"/>
  <c r="L40" i="35"/>
  <c r="O96" i="35"/>
  <c r="N96" i="35"/>
  <c r="K96" i="35"/>
  <c r="L96" i="35"/>
  <c r="M96" i="35"/>
  <c r="L43" i="39"/>
  <c r="K43" i="39"/>
  <c r="M43" i="39"/>
  <c r="O43" i="39"/>
  <c r="N43" i="39"/>
  <c r="K140" i="35"/>
  <c r="N140" i="35"/>
  <c r="M140" i="35"/>
  <c r="O140" i="35"/>
  <c r="L140" i="35"/>
  <c r="R175" i="36" s="1"/>
  <c r="N98" i="37"/>
  <c r="M98" i="37"/>
  <c r="L98" i="37"/>
  <c r="O98" i="37"/>
  <c r="K98" i="37"/>
  <c r="K50" i="39"/>
  <c r="N50" i="39"/>
  <c r="M50" i="39"/>
  <c r="O50" i="39"/>
  <c r="L50" i="39"/>
  <c r="N126" i="39"/>
  <c r="M126" i="39"/>
  <c r="L126" i="39"/>
  <c r="R184" i="40" s="1"/>
  <c r="K126" i="39"/>
  <c r="O126" i="39"/>
  <c r="N41" i="37"/>
  <c r="O41" i="37"/>
  <c r="L41" i="37"/>
  <c r="M41" i="37"/>
  <c r="K41" i="37"/>
  <c r="N55" i="37"/>
  <c r="L55" i="37"/>
  <c r="O55" i="37"/>
  <c r="M55" i="37"/>
  <c r="K55" i="37"/>
  <c r="K130" i="37"/>
  <c r="N130" i="37"/>
  <c r="L130" i="37"/>
  <c r="R188" i="38" s="1"/>
  <c r="O130" i="37"/>
  <c r="M130" i="37"/>
  <c r="R305" i="38" s="1"/>
  <c r="O131" i="39"/>
  <c r="M131" i="39"/>
  <c r="R294" i="40" s="1"/>
  <c r="L131" i="39"/>
  <c r="K131" i="39"/>
  <c r="N131" i="39"/>
  <c r="L40" i="39"/>
  <c r="O40" i="39"/>
  <c r="K40" i="39"/>
  <c r="M40" i="39"/>
  <c r="N40" i="39"/>
  <c r="K136" i="35"/>
  <c r="O136" i="35"/>
  <c r="M136" i="35"/>
  <c r="L136" i="35"/>
  <c r="R171" i="36" s="1"/>
  <c r="N136" i="35"/>
  <c r="L75" i="37"/>
  <c r="N75" i="37"/>
  <c r="O75" i="37"/>
  <c r="M75" i="37"/>
  <c r="R270" i="38" s="1"/>
  <c r="K75" i="37"/>
  <c r="O118" i="37"/>
  <c r="K118" i="37"/>
  <c r="M118" i="37"/>
  <c r="N118" i="37"/>
  <c r="L118" i="37"/>
  <c r="O137" i="35"/>
  <c r="K137" i="35"/>
  <c r="N137" i="35"/>
  <c r="M137" i="35"/>
  <c r="R289" i="36" s="1"/>
  <c r="L137" i="35"/>
  <c r="R172" i="36" s="1"/>
  <c r="O124" i="37"/>
  <c r="N124" i="37"/>
  <c r="L124" i="37"/>
  <c r="M124" i="37"/>
  <c r="R273" i="38" s="1"/>
  <c r="K124" i="37"/>
  <c r="K29" i="39"/>
  <c r="N29" i="39"/>
  <c r="M29" i="39"/>
  <c r="O29" i="39"/>
  <c r="L29" i="39"/>
  <c r="M133" i="39"/>
  <c r="R295" i="40" s="1"/>
  <c r="L133" i="39"/>
  <c r="R178" i="40" s="1"/>
  <c r="O133" i="39"/>
  <c r="N133" i="39"/>
  <c r="K133" i="39"/>
  <c r="L108" i="41"/>
  <c r="N108" i="41"/>
  <c r="K108" i="41"/>
  <c r="O108" i="41"/>
  <c r="M108" i="41"/>
  <c r="R256" i="42" s="1"/>
  <c r="N133" i="37"/>
  <c r="O133" i="37"/>
  <c r="M133" i="37"/>
  <c r="L133" i="37"/>
  <c r="R178" i="38" s="1"/>
  <c r="K133" i="37"/>
  <c r="O103" i="39"/>
  <c r="K103" i="39"/>
  <c r="N103" i="39"/>
  <c r="M103" i="39"/>
  <c r="R266" i="40" s="1"/>
  <c r="L103" i="39"/>
  <c r="R149" i="40" s="1"/>
  <c r="N135" i="39"/>
  <c r="M135" i="39"/>
  <c r="R287" i="40" s="1"/>
  <c r="L135" i="39"/>
  <c r="O135" i="39"/>
  <c r="K135" i="39"/>
  <c r="K26" i="39"/>
  <c r="N26" i="39"/>
  <c r="O26" i="39"/>
  <c r="M26" i="39"/>
  <c r="L26" i="39"/>
  <c r="O69" i="39"/>
  <c r="L69" i="39"/>
  <c r="R164" i="40" s="1"/>
  <c r="M69" i="39"/>
  <c r="K69" i="39"/>
  <c r="N69" i="39"/>
  <c r="L96" i="39"/>
  <c r="M96" i="39"/>
  <c r="K96" i="39"/>
  <c r="O96" i="39"/>
  <c r="N96" i="39"/>
  <c r="L69" i="41"/>
  <c r="O69" i="41"/>
  <c r="K69" i="41"/>
  <c r="N69" i="41"/>
  <c r="M69" i="41"/>
  <c r="R281" i="42" s="1"/>
  <c r="K111" i="41"/>
  <c r="N111" i="41"/>
  <c r="M111" i="41"/>
  <c r="R258" i="42" s="1"/>
  <c r="L111" i="41"/>
  <c r="R141" i="42" s="1"/>
  <c r="O111" i="41"/>
  <c r="O40" i="43"/>
  <c r="K40" i="43"/>
  <c r="N40" i="43"/>
  <c r="M40" i="43"/>
  <c r="L40" i="43"/>
  <c r="O98" i="41"/>
  <c r="K98" i="41"/>
  <c r="N98" i="41"/>
  <c r="M98" i="41"/>
  <c r="L98" i="41"/>
  <c r="L75" i="43"/>
  <c r="O75" i="43"/>
  <c r="N75" i="43"/>
  <c r="M75" i="43"/>
  <c r="K75" i="43"/>
  <c r="O63" i="43"/>
  <c r="L63" i="43"/>
  <c r="K63" i="43"/>
  <c r="N63" i="43"/>
  <c r="M63" i="43"/>
  <c r="M51" i="41"/>
  <c r="O51" i="41"/>
  <c r="N51" i="41"/>
  <c r="L51" i="41"/>
  <c r="K51" i="41"/>
  <c r="O135" i="41"/>
  <c r="M135" i="41"/>
  <c r="L135" i="41"/>
  <c r="N135" i="41"/>
  <c r="K135" i="41"/>
  <c r="K55" i="43"/>
  <c r="N55" i="43"/>
  <c r="M55" i="43"/>
  <c r="O55" i="43"/>
  <c r="L55" i="43"/>
  <c r="N132" i="43"/>
  <c r="M132" i="43"/>
  <c r="O132" i="43"/>
  <c r="L132" i="43"/>
  <c r="K132" i="43"/>
  <c r="O34" i="43"/>
  <c r="K34" i="43"/>
  <c r="M34" i="43"/>
  <c r="N34" i="43"/>
  <c r="L34" i="43"/>
  <c r="O66" i="43"/>
  <c r="M66" i="43"/>
  <c r="L66" i="43"/>
  <c r="N66" i="43"/>
  <c r="K66" i="43"/>
  <c r="O70" i="43"/>
  <c r="N70" i="43"/>
  <c r="L70" i="43"/>
  <c r="M70" i="43"/>
  <c r="R286" i="44" s="1"/>
  <c r="K70" i="43"/>
  <c r="I16" i="44"/>
  <c r="O136" i="43"/>
  <c r="M136" i="43"/>
  <c r="L136" i="43"/>
  <c r="R171" i="44" s="1"/>
  <c r="K136" i="43"/>
  <c r="N136" i="43"/>
  <c r="O83" i="43"/>
  <c r="N83" i="43"/>
  <c r="L83" i="43"/>
  <c r="R191" i="44" s="1"/>
  <c r="M83" i="43"/>
  <c r="K83" i="43"/>
  <c r="L112" i="43"/>
  <c r="K112" i="43"/>
  <c r="N112" i="43"/>
  <c r="O112" i="43"/>
  <c r="M112" i="43"/>
  <c r="I24" i="22"/>
  <c r="R24" i="22"/>
  <c r="I24" i="24"/>
  <c r="R24" i="24"/>
  <c r="R24" i="32"/>
  <c r="I24" i="32"/>
  <c r="R24" i="36"/>
  <c r="I24" i="36"/>
  <c r="I24" i="44"/>
  <c r="R24" i="44"/>
  <c r="R149" i="12"/>
  <c r="R32" i="22"/>
  <c r="I32" i="22"/>
  <c r="I32" i="28"/>
  <c r="R32" i="28"/>
  <c r="I32" i="34"/>
  <c r="R32" i="34"/>
  <c r="I40" i="14"/>
  <c r="R40" i="14"/>
  <c r="R165" i="8"/>
  <c r="I48" i="18"/>
  <c r="R48" i="18"/>
  <c r="I48" i="26"/>
  <c r="R48" i="26"/>
  <c r="I48" i="34"/>
  <c r="R48" i="34"/>
  <c r="I48" i="40"/>
  <c r="R48" i="40"/>
  <c r="R48" i="44"/>
  <c r="I48" i="44"/>
  <c r="I56" i="12"/>
  <c r="R56" i="12"/>
  <c r="I56" i="18"/>
  <c r="R56" i="18"/>
  <c r="R56" i="22"/>
  <c r="I56" i="22"/>
  <c r="R56" i="32"/>
  <c r="I56" i="32"/>
  <c r="I56" i="36"/>
  <c r="R56" i="36"/>
  <c r="R64" i="8"/>
  <c r="I64" i="8"/>
  <c r="I64" i="18"/>
  <c r="R64" i="18"/>
  <c r="I64" i="44"/>
  <c r="R64" i="44"/>
  <c r="R189" i="22"/>
  <c r="R72" i="32"/>
  <c r="I72" i="32"/>
  <c r="I72" i="5"/>
  <c r="R29" i="14"/>
  <c r="I29" i="14"/>
  <c r="I29" i="16"/>
  <c r="R29" i="16"/>
  <c r="R146" i="18"/>
  <c r="I29" i="28"/>
  <c r="R29" i="28"/>
  <c r="R29" i="32"/>
  <c r="I29" i="32"/>
  <c r="R146" i="36"/>
  <c r="R155" i="18"/>
  <c r="R272" i="26"/>
  <c r="R38" i="42"/>
  <c r="I38" i="42"/>
  <c r="R17" i="24"/>
  <c r="I17" i="24"/>
  <c r="I33" i="34"/>
  <c r="R33" i="34"/>
  <c r="R33" i="42"/>
  <c r="I33" i="42"/>
  <c r="I41" i="24"/>
  <c r="R41" i="24"/>
  <c r="R49" i="24"/>
  <c r="I49" i="24"/>
  <c r="R57" i="8"/>
  <c r="I57" i="8"/>
  <c r="R299" i="44"/>
  <c r="I73" i="18"/>
  <c r="R73" i="18"/>
  <c r="R73" i="28"/>
  <c r="I73" i="28"/>
  <c r="I17" i="14"/>
  <c r="R17" i="14"/>
  <c r="I17" i="30"/>
  <c r="R17" i="30"/>
  <c r="R17" i="34"/>
  <c r="I17" i="34"/>
  <c r="I25" i="24"/>
  <c r="R25" i="24"/>
  <c r="I25" i="36"/>
  <c r="R25" i="36"/>
  <c r="R25" i="38"/>
  <c r="I25" i="38"/>
  <c r="I33" i="32"/>
  <c r="R33" i="32"/>
  <c r="R41" i="8"/>
  <c r="I41" i="8"/>
  <c r="R49" i="16"/>
  <c r="I49" i="16"/>
  <c r="I49" i="26"/>
  <c r="R49" i="26"/>
  <c r="R57" i="14"/>
  <c r="I57" i="14"/>
  <c r="R174" i="20"/>
  <c r="R57" i="26"/>
  <c r="I57" i="26"/>
  <c r="R57" i="34"/>
  <c r="I57" i="34"/>
  <c r="R291" i="40"/>
  <c r="R57" i="44"/>
  <c r="I57" i="44"/>
  <c r="I65" i="14"/>
  <c r="R65" i="14"/>
  <c r="I65" i="18"/>
  <c r="R65" i="18"/>
  <c r="I65" i="5"/>
  <c r="I73" i="20"/>
  <c r="R73" i="20"/>
  <c r="R190" i="26"/>
  <c r="R145" i="14"/>
  <c r="R28" i="32"/>
  <c r="I28" i="32"/>
  <c r="R21" i="8"/>
  <c r="I21" i="8"/>
  <c r="I21" i="14"/>
  <c r="R21" i="14"/>
  <c r="I21" i="18"/>
  <c r="R21" i="18"/>
  <c r="I21" i="28"/>
  <c r="R21" i="28"/>
  <c r="I21" i="30"/>
  <c r="R21" i="30"/>
  <c r="I21" i="40"/>
  <c r="R21" i="40"/>
  <c r="R53" i="14"/>
  <c r="I53" i="14"/>
  <c r="R53" i="10"/>
  <c r="I53" i="10"/>
  <c r="I53" i="24"/>
  <c r="R53" i="24"/>
  <c r="R170" i="40"/>
  <c r="I53" i="5"/>
  <c r="R61" i="14"/>
  <c r="I61" i="14"/>
  <c r="R61" i="22"/>
  <c r="I61" i="22"/>
  <c r="I61" i="28"/>
  <c r="R61" i="28"/>
  <c r="R61" i="36"/>
  <c r="I61" i="36"/>
  <c r="I61" i="42"/>
  <c r="R61" i="42"/>
  <c r="R30" i="10"/>
  <c r="I30" i="10"/>
  <c r="I30" i="12"/>
  <c r="R30" i="12"/>
  <c r="R264" i="16"/>
  <c r="R30" i="28"/>
  <c r="I30" i="28"/>
  <c r="R62" i="10"/>
  <c r="I62" i="10"/>
  <c r="I62" i="14"/>
  <c r="R62" i="14"/>
  <c r="R62" i="20"/>
  <c r="I62" i="20"/>
  <c r="I62" i="34"/>
  <c r="R62" i="34"/>
  <c r="R70" i="12"/>
  <c r="I70" i="12"/>
  <c r="I70" i="16"/>
  <c r="R70" i="16"/>
  <c r="I18" i="10"/>
  <c r="R18" i="10"/>
  <c r="I18" i="14"/>
  <c r="R18" i="14"/>
  <c r="R260" i="30"/>
  <c r="R42" i="10"/>
  <c r="I42" i="10"/>
  <c r="I42" i="14"/>
  <c r="R42" i="14"/>
  <c r="R42" i="42"/>
  <c r="I42" i="42"/>
  <c r="I42" i="44"/>
  <c r="R42" i="44"/>
  <c r="R50" i="24"/>
  <c r="I50" i="24"/>
  <c r="I50" i="32"/>
  <c r="R50" i="32"/>
  <c r="R58" i="8"/>
  <c r="I58" i="8"/>
  <c r="I58" i="34"/>
  <c r="R58" i="34"/>
  <c r="R58" i="40"/>
  <c r="I58" i="40"/>
  <c r="I66" i="10"/>
  <c r="R66" i="10"/>
  <c r="I66" i="32"/>
  <c r="R66" i="32"/>
  <c r="R183" i="38"/>
  <c r="I66" i="5"/>
  <c r="I74" i="42"/>
  <c r="R74" i="42"/>
  <c r="R75" i="12"/>
  <c r="I75" i="12"/>
  <c r="I75" i="20"/>
  <c r="R75" i="20"/>
  <c r="R75" i="26"/>
  <c r="I75" i="26"/>
  <c r="R75" i="34"/>
  <c r="I75" i="34"/>
  <c r="R153" i="28"/>
  <c r="R45" i="26"/>
  <c r="I45" i="26"/>
  <c r="R45" i="28"/>
  <c r="I45" i="28"/>
  <c r="R45" i="34"/>
  <c r="I45" i="34"/>
  <c r="R45" i="40"/>
  <c r="I45" i="40"/>
  <c r="R45" i="44"/>
  <c r="I45" i="44"/>
  <c r="R69" i="14"/>
  <c r="I69" i="14"/>
  <c r="R69" i="34"/>
  <c r="I69" i="34"/>
  <c r="R46" i="10"/>
  <c r="I46" i="10"/>
  <c r="R280" i="30"/>
  <c r="R46" i="36"/>
  <c r="I46" i="36"/>
  <c r="R46" i="40"/>
  <c r="I46" i="40"/>
  <c r="R19" i="8"/>
  <c r="I19" i="8"/>
  <c r="R19" i="22"/>
  <c r="I19" i="22"/>
  <c r="R19" i="40"/>
  <c r="I19" i="40"/>
  <c r="R27" i="14"/>
  <c r="I27" i="14"/>
  <c r="R144" i="34"/>
  <c r="I27" i="5"/>
  <c r="I43" i="26"/>
  <c r="R43" i="26"/>
  <c r="R51" i="10"/>
  <c r="I51" i="10"/>
  <c r="I51" i="24"/>
  <c r="R51" i="24"/>
  <c r="R51" i="30"/>
  <c r="I51" i="30"/>
  <c r="I51" i="34"/>
  <c r="R51" i="34"/>
  <c r="I59" i="10"/>
  <c r="R59" i="10"/>
  <c r="R59" i="22"/>
  <c r="I59" i="22"/>
  <c r="I59" i="24"/>
  <c r="R59" i="24"/>
  <c r="I59" i="36"/>
  <c r="R59" i="36"/>
  <c r="R59" i="42"/>
  <c r="I59" i="42"/>
  <c r="I67" i="8"/>
  <c r="R67" i="8"/>
  <c r="R67" i="22"/>
  <c r="I67" i="22"/>
  <c r="R184" i="26"/>
  <c r="I67" i="40"/>
  <c r="R67" i="40"/>
  <c r="R254" i="12"/>
  <c r="I20" i="26"/>
  <c r="R20" i="26"/>
  <c r="I20" i="34"/>
  <c r="R20" i="34"/>
  <c r="I20" i="38"/>
  <c r="R20" i="38"/>
  <c r="I20" i="44"/>
  <c r="R20" i="44"/>
  <c r="I44" i="14"/>
  <c r="R44" i="14"/>
  <c r="R278" i="16"/>
  <c r="R161" i="16"/>
  <c r="I44" i="28"/>
  <c r="R44" i="28"/>
  <c r="R294" i="8"/>
  <c r="I60" i="14"/>
  <c r="R60" i="14"/>
  <c r="I60" i="18"/>
  <c r="R60" i="18"/>
  <c r="R60" i="34"/>
  <c r="I60" i="34"/>
  <c r="I60" i="38"/>
  <c r="R60" i="38"/>
  <c r="I60" i="42"/>
  <c r="R60" i="42"/>
  <c r="I68" i="26"/>
  <c r="R68" i="26"/>
  <c r="I37" i="16"/>
  <c r="R37" i="16"/>
  <c r="R37" i="30"/>
  <c r="I37" i="30"/>
  <c r="I37" i="40"/>
  <c r="R37" i="40"/>
  <c r="R22" i="10"/>
  <c r="I22" i="10"/>
  <c r="R22" i="14"/>
  <c r="I22" i="14"/>
  <c r="R22" i="26"/>
  <c r="I22" i="26"/>
  <c r="R139" i="42"/>
  <c r="R288" i="8"/>
  <c r="R288" i="12"/>
  <c r="R288" i="22"/>
  <c r="R54" i="30"/>
  <c r="I54" i="30"/>
  <c r="R288" i="44"/>
  <c r="I23" i="8"/>
  <c r="R23" i="8"/>
  <c r="R23" i="26"/>
  <c r="I23" i="26"/>
  <c r="R140" i="30"/>
  <c r="I23" i="44"/>
  <c r="R23" i="44"/>
  <c r="R31" i="14"/>
  <c r="I31" i="14"/>
  <c r="I31" i="12"/>
  <c r="R31" i="12"/>
  <c r="I31" i="20"/>
  <c r="R31" i="20"/>
  <c r="I31" i="5"/>
  <c r="I39" i="10"/>
  <c r="R39" i="10"/>
  <c r="I39" i="24"/>
  <c r="R39" i="24"/>
  <c r="I39" i="28"/>
  <c r="R39" i="28"/>
  <c r="R39" i="40"/>
  <c r="I39" i="40"/>
  <c r="I39" i="42"/>
  <c r="R39" i="42"/>
  <c r="R47" i="40"/>
  <c r="I47" i="40"/>
  <c r="I47" i="44"/>
  <c r="R47" i="44"/>
  <c r="I55" i="30"/>
  <c r="R55" i="30"/>
  <c r="I55" i="42"/>
  <c r="R55" i="42"/>
  <c r="I63" i="8"/>
  <c r="R63" i="8"/>
  <c r="R63" i="36"/>
  <c r="I63" i="36"/>
  <c r="R71" i="14"/>
  <c r="I71" i="14"/>
  <c r="N85" i="11"/>
  <c r="M85" i="11"/>
  <c r="R260" i="12" s="1"/>
  <c r="K85" i="11"/>
  <c r="O85" i="11"/>
  <c r="L85" i="11"/>
  <c r="R143" i="12" s="1"/>
  <c r="O53" i="7"/>
  <c r="N53" i="7"/>
  <c r="M53" i="7"/>
  <c r="L53" i="7"/>
  <c r="K53" i="7"/>
  <c r="K35" i="9"/>
  <c r="M35" i="9"/>
  <c r="L35" i="9"/>
  <c r="O35" i="9"/>
  <c r="N35" i="9"/>
  <c r="M52" i="9"/>
  <c r="O52" i="9"/>
  <c r="N52" i="9"/>
  <c r="L52" i="9"/>
  <c r="K52" i="9"/>
  <c r="I16" i="8"/>
  <c r="O107" i="7"/>
  <c r="N107" i="7"/>
  <c r="L107" i="7"/>
  <c r="M107" i="7"/>
  <c r="K107" i="7"/>
  <c r="M124" i="9"/>
  <c r="O124" i="9"/>
  <c r="K124" i="9"/>
  <c r="N124" i="9"/>
  <c r="L124" i="9"/>
  <c r="R156" i="10" s="1"/>
  <c r="O89" i="9"/>
  <c r="N89" i="9"/>
  <c r="M89" i="9"/>
  <c r="L89" i="9"/>
  <c r="R147" i="10" s="1"/>
  <c r="K89" i="9"/>
  <c r="K69" i="11"/>
  <c r="L69" i="11"/>
  <c r="R164" i="12" s="1"/>
  <c r="O69" i="11"/>
  <c r="N69" i="11"/>
  <c r="M69" i="11"/>
  <c r="N38" i="13"/>
  <c r="O38" i="13"/>
  <c r="M38" i="13"/>
  <c r="L38" i="13"/>
  <c r="K38" i="13"/>
  <c r="O111" i="7"/>
  <c r="N111" i="7"/>
  <c r="L111" i="7"/>
  <c r="M111" i="7"/>
  <c r="K111" i="7"/>
  <c r="O88" i="9"/>
  <c r="N88" i="9"/>
  <c r="M88" i="9"/>
  <c r="R263" i="10" s="1"/>
  <c r="L88" i="9"/>
  <c r="K88" i="9"/>
  <c r="M27" i="7"/>
  <c r="K27" i="7"/>
  <c r="N27" i="7"/>
  <c r="O27" i="7"/>
  <c r="L27" i="7"/>
  <c r="O41" i="7"/>
  <c r="K41" i="7"/>
  <c r="L41" i="7"/>
  <c r="N41" i="7"/>
  <c r="M41" i="7"/>
  <c r="M81" i="7"/>
  <c r="R307" i="8" s="1"/>
  <c r="L81" i="7"/>
  <c r="R190" i="8" s="1"/>
  <c r="K81" i="7"/>
  <c r="N81" i="7"/>
  <c r="O81" i="7"/>
  <c r="M24" i="9"/>
  <c r="R276" i="10" s="1"/>
  <c r="O24" i="9"/>
  <c r="N24" i="9"/>
  <c r="L24" i="9"/>
  <c r="K24" i="9"/>
  <c r="O94" i="13"/>
  <c r="M94" i="13"/>
  <c r="N94" i="13"/>
  <c r="L94" i="13"/>
  <c r="K94" i="13"/>
  <c r="O109" i="7"/>
  <c r="N109" i="7"/>
  <c r="M109" i="7"/>
  <c r="R257" i="8" s="1"/>
  <c r="L109" i="7"/>
  <c r="R140" i="8" s="1"/>
  <c r="K109" i="7"/>
  <c r="O39" i="9"/>
  <c r="M39" i="9"/>
  <c r="R282" i="10" s="1"/>
  <c r="L39" i="9"/>
  <c r="N39" i="9"/>
  <c r="K39" i="9"/>
  <c r="O119" i="9"/>
  <c r="L119" i="9"/>
  <c r="N119" i="9"/>
  <c r="M119" i="9"/>
  <c r="K119" i="9"/>
  <c r="O26" i="13"/>
  <c r="M26" i="13"/>
  <c r="R250" i="14" s="1"/>
  <c r="L26" i="13"/>
  <c r="N26" i="13"/>
  <c r="K26" i="13"/>
  <c r="L63" i="15"/>
  <c r="M63" i="15"/>
  <c r="K63" i="15"/>
  <c r="N63" i="15"/>
  <c r="O63" i="15"/>
  <c r="N69" i="7"/>
  <c r="M69" i="7"/>
  <c r="R281" i="8" s="1"/>
  <c r="L69" i="7"/>
  <c r="R164" i="8" s="1"/>
  <c r="K69" i="7"/>
  <c r="O69" i="7"/>
  <c r="L24" i="7"/>
  <c r="O24" i="7"/>
  <c r="N24" i="7"/>
  <c r="M24" i="7"/>
  <c r="K24" i="7"/>
  <c r="M51" i="7"/>
  <c r="O51" i="7"/>
  <c r="K51" i="7"/>
  <c r="N51" i="7"/>
  <c r="L51" i="7"/>
  <c r="O108" i="15"/>
  <c r="N108" i="15"/>
  <c r="M108" i="15"/>
  <c r="R256" i="16" s="1"/>
  <c r="K108" i="15"/>
  <c r="L108" i="15"/>
  <c r="R139" i="16" s="1"/>
  <c r="M94" i="7"/>
  <c r="O94" i="7"/>
  <c r="K94" i="7"/>
  <c r="N94" i="7"/>
  <c r="L94" i="7"/>
  <c r="N68" i="9"/>
  <c r="L68" i="9"/>
  <c r="R163" i="10" s="1"/>
  <c r="O68" i="9"/>
  <c r="K68" i="9"/>
  <c r="M68" i="9"/>
  <c r="L55" i="13"/>
  <c r="M55" i="13"/>
  <c r="K55" i="13"/>
  <c r="O55" i="13"/>
  <c r="N55" i="13"/>
  <c r="L101" i="17"/>
  <c r="M101" i="17"/>
  <c r="N101" i="17"/>
  <c r="O101" i="17"/>
  <c r="K101" i="17"/>
  <c r="L72" i="11"/>
  <c r="O72" i="11"/>
  <c r="N72" i="11"/>
  <c r="M72" i="11"/>
  <c r="K72" i="11"/>
  <c r="O111" i="11"/>
  <c r="N111" i="11"/>
  <c r="L111" i="11"/>
  <c r="M111" i="11"/>
  <c r="K111" i="11"/>
  <c r="L76" i="13"/>
  <c r="O76" i="13"/>
  <c r="N76" i="13"/>
  <c r="M76" i="13"/>
  <c r="K76" i="13"/>
  <c r="N93" i="17"/>
  <c r="K93" i="17"/>
  <c r="L93" i="17"/>
  <c r="O93" i="17"/>
  <c r="M93" i="17"/>
  <c r="L73" i="9"/>
  <c r="N73" i="9"/>
  <c r="O73" i="9"/>
  <c r="M73" i="9"/>
  <c r="K73" i="9"/>
  <c r="K133" i="9"/>
  <c r="M133" i="9"/>
  <c r="R295" i="10" s="1"/>
  <c r="N133" i="9"/>
  <c r="L133" i="9"/>
  <c r="O133" i="9"/>
  <c r="N38" i="11"/>
  <c r="L38" i="11"/>
  <c r="K38" i="11"/>
  <c r="O38" i="11"/>
  <c r="M38" i="11"/>
  <c r="L88" i="13"/>
  <c r="R146" i="14" s="1"/>
  <c r="K88" i="13"/>
  <c r="O88" i="13"/>
  <c r="N88" i="13"/>
  <c r="M88" i="13"/>
  <c r="M22" i="17"/>
  <c r="K22" i="17"/>
  <c r="O22" i="17"/>
  <c r="L22" i="17"/>
  <c r="R133" i="18" s="1"/>
  <c r="N22" i="17"/>
  <c r="L133" i="11"/>
  <c r="R178" i="12" s="1"/>
  <c r="K133" i="11"/>
  <c r="M133" i="11"/>
  <c r="O133" i="11"/>
  <c r="N133" i="11"/>
  <c r="K107" i="15"/>
  <c r="O107" i="15"/>
  <c r="N107" i="15"/>
  <c r="M107" i="15"/>
  <c r="R255" i="16" s="1"/>
  <c r="L107" i="15"/>
  <c r="L124" i="7"/>
  <c r="O124" i="7"/>
  <c r="K124" i="7"/>
  <c r="M124" i="7"/>
  <c r="R273" i="8" s="1"/>
  <c r="N124" i="7"/>
  <c r="O45" i="11"/>
  <c r="N45" i="11"/>
  <c r="M45" i="11"/>
  <c r="L45" i="11"/>
  <c r="K45" i="11"/>
  <c r="N109" i="11"/>
  <c r="K109" i="11"/>
  <c r="M109" i="11"/>
  <c r="R257" i="12" s="1"/>
  <c r="L109" i="11"/>
  <c r="R140" i="12" s="1"/>
  <c r="O109" i="11"/>
  <c r="M38" i="15"/>
  <c r="O38" i="15"/>
  <c r="L38" i="15"/>
  <c r="N38" i="15"/>
  <c r="K38" i="15"/>
  <c r="L138" i="15"/>
  <c r="M138" i="15"/>
  <c r="R290" i="16" s="1"/>
  <c r="K138" i="15"/>
  <c r="O138" i="15"/>
  <c r="N138" i="15"/>
  <c r="O70" i="15"/>
  <c r="N70" i="15"/>
  <c r="M70" i="15"/>
  <c r="L70" i="15"/>
  <c r="R169" i="16" s="1"/>
  <c r="K70" i="15"/>
  <c r="K136" i="15"/>
  <c r="M136" i="15"/>
  <c r="O136" i="15"/>
  <c r="N136" i="15"/>
  <c r="L136" i="15"/>
  <c r="L138" i="17"/>
  <c r="N138" i="17"/>
  <c r="M138" i="17"/>
  <c r="K138" i="17"/>
  <c r="O138" i="17"/>
  <c r="O73" i="15"/>
  <c r="K73" i="15"/>
  <c r="L73" i="15"/>
  <c r="M73" i="15"/>
  <c r="N73" i="15"/>
  <c r="L39" i="17"/>
  <c r="K39" i="17"/>
  <c r="N39" i="17"/>
  <c r="O39" i="17"/>
  <c r="M39" i="17"/>
  <c r="N22" i="11"/>
  <c r="M22" i="11"/>
  <c r="L22" i="11"/>
  <c r="R133" i="12" s="1"/>
  <c r="O22" i="11"/>
  <c r="K22" i="11"/>
  <c r="M92" i="11"/>
  <c r="L92" i="11"/>
  <c r="K92" i="11"/>
  <c r="N92" i="11"/>
  <c r="O92" i="11"/>
  <c r="O127" i="13"/>
  <c r="N127" i="13"/>
  <c r="M127" i="13"/>
  <c r="R302" i="14" s="1"/>
  <c r="K127" i="13"/>
  <c r="L127" i="13"/>
  <c r="R185" i="14" s="1"/>
  <c r="L84" i="13"/>
  <c r="R192" i="14" s="1"/>
  <c r="O84" i="13"/>
  <c r="N84" i="13"/>
  <c r="M84" i="13"/>
  <c r="R309" i="14" s="1"/>
  <c r="K84" i="13"/>
  <c r="L23" i="15"/>
  <c r="O23" i="15"/>
  <c r="N23" i="15"/>
  <c r="M23" i="15"/>
  <c r="K23" i="15"/>
  <c r="O128" i="15"/>
  <c r="N128" i="15"/>
  <c r="M128" i="15"/>
  <c r="R303" i="16" s="1"/>
  <c r="K128" i="15"/>
  <c r="L128" i="15"/>
  <c r="R186" i="16" s="1"/>
  <c r="N70" i="17"/>
  <c r="K70" i="17"/>
  <c r="O70" i="17"/>
  <c r="M70" i="17"/>
  <c r="R286" i="18" s="1"/>
  <c r="L70" i="17"/>
  <c r="R169" i="18" s="1"/>
  <c r="N111" i="17"/>
  <c r="O111" i="17"/>
  <c r="L111" i="17"/>
  <c r="M111" i="17"/>
  <c r="K111" i="17"/>
  <c r="K24" i="25"/>
  <c r="L24" i="25"/>
  <c r="O24" i="25"/>
  <c r="N24" i="25"/>
  <c r="M24" i="25"/>
  <c r="L43" i="23"/>
  <c r="O43" i="23"/>
  <c r="N43" i="23"/>
  <c r="K43" i="23"/>
  <c r="M43" i="23"/>
  <c r="K103" i="17"/>
  <c r="O103" i="17"/>
  <c r="N103" i="17"/>
  <c r="L103" i="17"/>
  <c r="M103" i="17"/>
  <c r="R32" i="19"/>
  <c r="O32" i="19"/>
  <c r="N32" i="19"/>
  <c r="M32" i="19"/>
  <c r="L32" i="19"/>
  <c r="N98" i="19"/>
  <c r="M98" i="19"/>
  <c r="L98" i="19"/>
  <c r="K98" i="19"/>
  <c r="O98" i="19"/>
  <c r="M129" i="21"/>
  <c r="K129" i="21"/>
  <c r="L129" i="21"/>
  <c r="R187" i="22" s="1"/>
  <c r="N129" i="21"/>
  <c r="O129" i="21"/>
  <c r="M111" i="23"/>
  <c r="O111" i="23"/>
  <c r="L111" i="23"/>
  <c r="N111" i="23"/>
  <c r="K111" i="23"/>
  <c r="O79" i="13"/>
  <c r="N79" i="13"/>
  <c r="M79" i="13"/>
  <c r="K79" i="13"/>
  <c r="L79" i="13"/>
  <c r="K114" i="13"/>
  <c r="N114" i="13"/>
  <c r="M114" i="13"/>
  <c r="L114" i="13"/>
  <c r="O114" i="13"/>
  <c r="L58" i="15"/>
  <c r="M58" i="15"/>
  <c r="O58" i="15"/>
  <c r="N58" i="15"/>
  <c r="K58" i="15"/>
  <c r="O92" i="15"/>
  <c r="K92" i="15"/>
  <c r="M92" i="15"/>
  <c r="L92" i="15"/>
  <c r="N92" i="15"/>
  <c r="K40" i="17"/>
  <c r="M40" i="17"/>
  <c r="L40" i="17"/>
  <c r="N40" i="17"/>
  <c r="O40" i="17"/>
  <c r="M41" i="19"/>
  <c r="L41" i="19"/>
  <c r="O41" i="19"/>
  <c r="K41" i="19"/>
  <c r="N41" i="19"/>
  <c r="M50" i="21"/>
  <c r="K50" i="21"/>
  <c r="O50" i="21"/>
  <c r="L50" i="21"/>
  <c r="N50" i="21"/>
  <c r="N98" i="21"/>
  <c r="L98" i="21"/>
  <c r="K98" i="21"/>
  <c r="O98" i="21"/>
  <c r="M98" i="21"/>
  <c r="L52" i="19"/>
  <c r="O52" i="19"/>
  <c r="N52" i="19"/>
  <c r="M52" i="19"/>
  <c r="K52" i="19"/>
  <c r="N33" i="21"/>
  <c r="O33" i="21"/>
  <c r="M33" i="21"/>
  <c r="R274" i="22" s="1"/>
  <c r="L33" i="21"/>
  <c r="K33" i="21"/>
  <c r="M51" i="21"/>
  <c r="O51" i="21"/>
  <c r="L51" i="21"/>
  <c r="N51" i="21"/>
  <c r="K51" i="21"/>
  <c r="M124" i="21"/>
  <c r="L124" i="21"/>
  <c r="O124" i="21"/>
  <c r="N124" i="21"/>
  <c r="K124" i="21"/>
  <c r="O38" i="23"/>
  <c r="N38" i="23"/>
  <c r="M38" i="23"/>
  <c r="L38" i="23"/>
  <c r="K38" i="23"/>
  <c r="O30" i="25"/>
  <c r="N30" i="25"/>
  <c r="K30" i="25"/>
  <c r="M30" i="25"/>
  <c r="L30" i="25"/>
  <c r="R183" i="26" s="1"/>
  <c r="N80" i="27"/>
  <c r="K80" i="27"/>
  <c r="M80" i="27"/>
  <c r="R306" i="28" s="1"/>
  <c r="L80" i="27"/>
  <c r="O80" i="27"/>
  <c r="K35" i="19"/>
  <c r="N35" i="19"/>
  <c r="M35" i="19"/>
  <c r="L35" i="19"/>
  <c r="R152" i="20" s="1"/>
  <c r="O35" i="19"/>
  <c r="K114" i="19"/>
  <c r="M114" i="19"/>
  <c r="L114" i="19"/>
  <c r="N114" i="19"/>
  <c r="O114" i="19"/>
  <c r="O135" i="19"/>
  <c r="M135" i="19"/>
  <c r="R287" i="20" s="1"/>
  <c r="L135" i="19"/>
  <c r="R170" i="20" s="1"/>
  <c r="K135" i="19"/>
  <c r="N135" i="19"/>
  <c r="L109" i="21"/>
  <c r="R140" i="22" s="1"/>
  <c r="K109" i="21"/>
  <c r="O109" i="21"/>
  <c r="N109" i="21"/>
  <c r="M109" i="21"/>
  <c r="R257" i="22" s="1"/>
  <c r="N120" i="23"/>
  <c r="L120" i="23"/>
  <c r="K120" i="23"/>
  <c r="M120" i="23"/>
  <c r="O120" i="23"/>
  <c r="L45" i="17"/>
  <c r="O45" i="17"/>
  <c r="M45" i="17"/>
  <c r="R268" i="18" s="1"/>
  <c r="N45" i="17"/>
  <c r="K45" i="17"/>
  <c r="L80" i="17"/>
  <c r="R189" i="18" s="1"/>
  <c r="N80" i="17"/>
  <c r="O80" i="17"/>
  <c r="M80" i="17"/>
  <c r="K80" i="17"/>
  <c r="N141" i="17"/>
  <c r="K141" i="17"/>
  <c r="O141" i="17"/>
  <c r="L141" i="17"/>
  <c r="R176" i="18" s="1"/>
  <c r="M141" i="17"/>
  <c r="R293" i="18" s="1"/>
  <c r="L72" i="19"/>
  <c r="M72" i="19"/>
  <c r="N72" i="19"/>
  <c r="O72" i="19"/>
  <c r="K72" i="19"/>
  <c r="O58" i="25"/>
  <c r="M58" i="25"/>
  <c r="R252" i="26" s="1"/>
  <c r="K58" i="25"/>
  <c r="L58" i="25"/>
  <c r="N58" i="25"/>
  <c r="K50" i="17"/>
  <c r="L50" i="17"/>
  <c r="N50" i="17"/>
  <c r="O50" i="17"/>
  <c r="M50" i="17"/>
  <c r="O131" i="17"/>
  <c r="M131" i="17"/>
  <c r="R294" i="18" s="1"/>
  <c r="K131" i="17"/>
  <c r="N131" i="17"/>
  <c r="L131" i="17"/>
  <c r="L120" i="19"/>
  <c r="O120" i="19"/>
  <c r="N120" i="19"/>
  <c r="M120" i="19"/>
  <c r="K120" i="19"/>
  <c r="K96" i="21"/>
  <c r="M96" i="21"/>
  <c r="L96" i="21"/>
  <c r="O96" i="21"/>
  <c r="N96" i="21"/>
  <c r="N101" i="23"/>
  <c r="O101" i="23"/>
  <c r="M101" i="23"/>
  <c r="L101" i="23"/>
  <c r="K101" i="23"/>
  <c r="K52" i="25"/>
  <c r="O52" i="25"/>
  <c r="N52" i="25"/>
  <c r="M52" i="25"/>
  <c r="L52" i="25"/>
  <c r="M127" i="25"/>
  <c r="K127" i="25"/>
  <c r="O127" i="25"/>
  <c r="N127" i="25"/>
  <c r="L127" i="25"/>
  <c r="R185" i="26" s="1"/>
  <c r="O112" i="23"/>
  <c r="K112" i="23"/>
  <c r="N112" i="23"/>
  <c r="M112" i="23"/>
  <c r="L112" i="23"/>
  <c r="N22" i="27"/>
  <c r="L22" i="27"/>
  <c r="K22" i="27"/>
  <c r="O22" i="27"/>
  <c r="M22" i="27"/>
  <c r="R250" i="28" s="1"/>
  <c r="N32" i="23"/>
  <c r="M32" i="23"/>
  <c r="R32" i="23"/>
  <c r="O32" i="23"/>
  <c r="I16" i="24"/>
  <c r="L67" i="27"/>
  <c r="O67" i="27"/>
  <c r="M67" i="27"/>
  <c r="K67" i="27"/>
  <c r="N67" i="27"/>
  <c r="K48" i="23"/>
  <c r="L48" i="23"/>
  <c r="N48" i="23"/>
  <c r="M48" i="23"/>
  <c r="O48" i="23"/>
  <c r="L131" i="23"/>
  <c r="R177" i="24" s="1"/>
  <c r="K131" i="23"/>
  <c r="O131" i="23"/>
  <c r="M131" i="23"/>
  <c r="R294" i="24" s="1"/>
  <c r="N131" i="23"/>
  <c r="M66" i="25"/>
  <c r="N66" i="25"/>
  <c r="L66" i="25"/>
  <c r="O66" i="25"/>
  <c r="K66" i="25"/>
  <c r="O81" i="23"/>
  <c r="M81" i="23"/>
  <c r="L81" i="23"/>
  <c r="R190" i="24" s="1"/>
  <c r="K81" i="23"/>
  <c r="N81" i="23"/>
  <c r="M124" i="23"/>
  <c r="R273" i="24" s="1"/>
  <c r="L124" i="23"/>
  <c r="R156" i="24" s="1"/>
  <c r="K124" i="23"/>
  <c r="N124" i="23"/>
  <c r="O124" i="23"/>
  <c r="M50" i="25"/>
  <c r="K50" i="25"/>
  <c r="L50" i="25"/>
  <c r="O50" i="25"/>
  <c r="N50" i="25"/>
  <c r="N94" i="25"/>
  <c r="O94" i="25"/>
  <c r="L94" i="25"/>
  <c r="M94" i="25"/>
  <c r="K94" i="25"/>
  <c r="M62" i="29"/>
  <c r="K62" i="29"/>
  <c r="O62" i="29"/>
  <c r="N62" i="29"/>
  <c r="L62" i="29"/>
  <c r="O124" i="25"/>
  <c r="M124" i="25"/>
  <c r="R273" i="26" s="1"/>
  <c r="L124" i="25"/>
  <c r="R156" i="26" s="1"/>
  <c r="K124" i="25"/>
  <c r="N124" i="25"/>
  <c r="K35" i="29"/>
  <c r="M35" i="29"/>
  <c r="R269" i="30" s="1"/>
  <c r="L35" i="29"/>
  <c r="O35" i="29"/>
  <c r="N35" i="29"/>
  <c r="K108" i="25"/>
  <c r="N108" i="25"/>
  <c r="O108" i="25"/>
  <c r="L108" i="25"/>
  <c r="R139" i="26" s="1"/>
  <c r="M108" i="25"/>
  <c r="R256" i="26" s="1"/>
  <c r="K132" i="29"/>
  <c r="L132" i="29"/>
  <c r="O132" i="29"/>
  <c r="N132" i="29"/>
  <c r="M132" i="29"/>
  <c r="R299" i="30" s="1"/>
  <c r="L41" i="27"/>
  <c r="O41" i="27"/>
  <c r="K41" i="27"/>
  <c r="M41" i="27"/>
  <c r="N41" i="27"/>
  <c r="L80" i="29"/>
  <c r="M80" i="29"/>
  <c r="R306" i="30" s="1"/>
  <c r="N80" i="29"/>
  <c r="O80" i="29"/>
  <c r="K80" i="29"/>
  <c r="K85" i="31"/>
  <c r="M85" i="31"/>
  <c r="R260" i="32" s="1"/>
  <c r="L85" i="31"/>
  <c r="O85" i="31"/>
  <c r="N85" i="31"/>
  <c r="K86" i="27"/>
  <c r="O86" i="27"/>
  <c r="L86" i="27"/>
  <c r="R144" i="28" s="1"/>
  <c r="N86" i="27"/>
  <c r="M86" i="27"/>
  <c r="L29" i="27"/>
  <c r="M29" i="27"/>
  <c r="O29" i="27"/>
  <c r="K29" i="27"/>
  <c r="N29" i="27"/>
  <c r="L64" i="27"/>
  <c r="M64" i="27"/>
  <c r="R278" i="28" s="1"/>
  <c r="O64" i="27"/>
  <c r="N64" i="27"/>
  <c r="K64" i="27"/>
  <c r="M106" i="27"/>
  <c r="R255" i="28" s="1"/>
  <c r="L106" i="27"/>
  <c r="N106" i="27"/>
  <c r="O106" i="27"/>
  <c r="K106" i="27"/>
  <c r="K108" i="29"/>
  <c r="L108" i="29"/>
  <c r="N108" i="29"/>
  <c r="O108" i="29"/>
  <c r="M108" i="29"/>
  <c r="L81" i="27"/>
  <c r="R190" i="28" s="1"/>
  <c r="O81" i="27"/>
  <c r="M81" i="27"/>
  <c r="R307" i="28" s="1"/>
  <c r="K81" i="27"/>
  <c r="N81" i="27"/>
  <c r="L41" i="29"/>
  <c r="K41" i="29"/>
  <c r="O41" i="29"/>
  <c r="N41" i="29"/>
  <c r="M41" i="29"/>
  <c r="K121" i="29"/>
  <c r="O121" i="29"/>
  <c r="L121" i="29"/>
  <c r="N121" i="29"/>
  <c r="M121" i="29"/>
  <c r="O45" i="33"/>
  <c r="N45" i="33"/>
  <c r="K45" i="33"/>
  <c r="M45" i="33"/>
  <c r="L45" i="33"/>
  <c r="O103" i="29"/>
  <c r="N103" i="29"/>
  <c r="M103" i="29"/>
  <c r="L103" i="29"/>
  <c r="K103" i="29"/>
  <c r="L29" i="31"/>
  <c r="M29" i="31"/>
  <c r="O29" i="31"/>
  <c r="K29" i="31"/>
  <c r="N29" i="31"/>
  <c r="N58" i="31"/>
  <c r="K58" i="31"/>
  <c r="L58" i="31"/>
  <c r="O58" i="31"/>
  <c r="M58" i="31"/>
  <c r="O24" i="35"/>
  <c r="N24" i="35"/>
  <c r="M24" i="35"/>
  <c r="L24" i="35"/>
  <c r="K24" i="35"/>
  <c r="N23" i="33"/>
  <c r="M23" i="33"/>
  <c r="R274" i="34" s="1"/>
  <c r="O23" i="33"/>
  <c r="K23" i="33"/>
  <c r="L23" i="33"/>
  <c r="L28" i="29"/>
  <c r="R160" i="30" s="1"/>
  <c r="K28" i="29"/>
  <c r="O28" i="29"/>
  <c r="N28" i="29"/>
  <c r="M28" i="29"/>
  <c r="R277" i="30" s="1"/>
  <c r="M107" i="31"/>
  <c r="O107" i="31"/>
  <c r="N107" i="31"/>
  <c r="L107" i="31"/>
  <c r="K107" i="31"/>
  <c r="N95" i="33"/>
  <c r="O95" i="33"/>
  <c r="M95" i="33"/>
  <c r="K95" i="33"/>
  <c r="L95" i="33"/>
  <c r="L98" i="31"/>
  <c r="M98" i="31"/>
  <c r="K98" i="31"/>
  <c r="O98" i="31"/>
  <c r="N98" i="31"/>
  <c r="M133" i="35"/>
  <c r="R295" i="36" s="1"/>
  <c r="K133" i="35"/>
  <c r="N133" i="35"/>
  <c r="O133" i="35"/>
  <c r="L133" i="35"/>
  <c r="K112" i="31"/>
  <c r="N112" i="31"/>
  <c r="L112" i="31"/>
  <c r="O112" i="31"/>
  <c r="M112" i="31"/>
  <c r="L88" i="39"/>
  <c r="R146" i="40" s="1"/>
  <c r="M88" i="39"/>
  <c r="N88" i="39"/>
  <c r="O88" i="39"/>
  <c r="K88" i="39"/>
  <c r="O58" i="35"/>
  <c r="M58" i="35"/>
  <c r="L58" i="35"/>
  <c r="N58" i="35"/>
  <c r="K58" i="35"/>
  <c r="L131" i="35"/>
  <c r="R177" i="36" s="1"/>
  <c r="O131" i="35"/>
  <c r="N131" i="35"/>
  <c r="K131" i="35"/>
  <c r="M131" i="35"/>
  <c r="R294" i="36" s="1"/>
  <c r="K45" i="35"/>
  <c r="O45" i="35"/>
  <c r="M45" i="35"/>
  <c r="N45" i="35"/>
  <c r="L45" i="35"/>
  <c r="R151" i="36" s="1"/>
  <c r="N33" i="37"/>
  <c r="M33" i="37"/>
  <c r="O33" i="37"/>
  <c r="L33" i="37"/>
  <c r="K33" i="37"/>
  <c r="L138" i="31"/>
  <c r="O138" i="31"/>
  <c r="M138" i="31"/>
  <c r="N138" i="31"/>
  <c r="K138" i="31"/>
  <c r="K119" i="33"/>
  <c r="O119" i="33"/>
  <c r="N119" i="33"/>
  <c r="M119" i="33"/>
  <c r="L119" i="33"/>
  <c r="N121" i="33"/>
  <c r="L121" i="33"/>
  <c r="O121" i="33"/>
  <c r="M121" i="33"/>
  <c r="K121" i="33"/>
  <c r="N49" i="35"/>
  <c r="K49" i="35"/>
  <c r="M49" i="35"/>
  <c r="L49" i="35"/>
  <c r="O49" i="35"/>
  <c r="K64" i="37"/>
  <c r="O64" i="37"/>
  <c r="M64" i="37"/>
  <c r="R278" i="38" s="1"/>
  <c r="N64" i="37"/>
  <c r="L64" i="37"/>
  <c r="R161" i="38" s="1"/>
  <c r="N32" i="33"/>
  <c r="M32" i="33"/>
  <c r="O32" i="33"/>
  <c r="R32" i="33"/>
  <c r="L32" i="33" s="1"/>
  <c r="M89" i="33"/>
  <c r="L89" i="33"/>
  <c r="N89" i="33"/>
  <c r="O89" i="33"/>
  <c r="K89" i="33"/>
  <c r="K53" i="37"/>
  <c r="N53" i="37"/>
  <c r="O53" i="37"/>
  <c r="L53" i="37"/>
  <c r="M53" i="37"/>
  <c r="N66" i="33"/>
  <c r="O66" i="33"/>
  <c r="K66" i="33"/>
  <c r="M66" i="33"/>
  <c r="L66" i="33"/>
  <c r="K73" i="35"/>
  <c r="O73" i="35"/>
  <c r="N73" i="35"/>
  <c r="L73" i="35"/>
  <c r="M73" i="35"/>
  <c r="M115" i="37"/>
  <c r="L115" i="37"/>
  <c r="O115" i="37"/>
  <c r="N115" i="37"/>
  <c r="K115" i="37"/>
  <c r="N53" i="33"/>
  <c r="O53" i="33"/>
  <c r="K53" i="33"/>
  <c r="M53" i="33"/>
  <c r="L53" i="33"/>
  <c r="L84" i="33"/>
  <c r="K84" i="33"/>
  <c r="M84" i="33"/>
  <c r="O84" i="33"/>
  <c r="N84" i="33"/>
  <c r="K53" i="35"/>
  <c r="N53" i="35"/>
  <c r="L53" i="35"/>
  <c r="O53" i="35"/>
  <c r="M53" i="35"/>
  <c r="O119" i="35"/>
  <c r="M119" i="35"/>
  <c r="N119" i="35"/>
  <c r="L119" i="35"/>
  <c r="K119" i="35"/>
  <c r="K138" i="37"/>
  <c r="L138" i="37"/>
  <c r="O138" i="37"/>
  <c r="M138" i="37"/>
  <c r="R290" i="38" s="1"/>
  <c r="N138" i="37"/>
  <c r="K34" i="35"/>
  <c r="L34" i="35"/>
  <c r="O34" i="35"/>
  <c r="N34" i="35"/>
  <c r="M34" i="35"/>
  <c r="L83" i="37"/>
  <c r="R191" i="38" s="1"/>
  <c r="M83" i="37"/>
  <c r="N83" i="37"/>
  <c r="O83" i="37"/>
  <c r="K83" i="37"/>
  <c r="O39" i="37"/>
  <c r="M39" i="37"/>
  <c r="N39" i="37"/>
  <c r="L39" i="37"/>
  <c r="R165" i="38" s="1"/>
  <c r="K39" i="37"/>
  <c r="O23" i="37"/>
  <c r="K23" i="37"/>
  <c r="M23" i="37"/>
  <c r="N23" i="37"/>
  <c r="L23" i="37"/>
  <c r="L101" i="37"/>
  <c r="K101" i="37"/>
  <c r="M101" i="37"/>
  <c r="N101" i="37"/>
  <c r="O101" i="37"/>
  <c r="O64" i="39"/>
  <c r="N64" i="39"/>
  <c r="K64" i="39"/>
  <c r="L64" i="39"/>
  <c r="M64" i="39"/>
  <c r="R278" i="40" s="1"/>
  <c r="N34" i="37"/>
  <c r="M34" i="37"/>
  <c r="L34" i="37"/>
  <c r="O34" i="37"/>
  <c r="K34" i="37"/>
  <c r="O136" i="39"/>
  <c r="K136" i="39"/>
  <c r="L136" i="39"/>
  <c r="R171" i="40" s="1"/>
  <c r="N136" i="39"/>
  <c r="M136" i="39"/>
  <c r="R288" i="40" s="1"/>
  <c r="O42" i="37"/>
  <c r="N42" i="37"/>
  <c r="M42" i="37"/>
  <c r="L42" i="37"/>
  <c r="K42" i="37"/>
  <c r="L141" i="39"/>
  <c r="O141" i="39"/>
  <c r="N141" i="39"/>
  <c r="K141" i="39"/>
  <c r="M141" i="39"/>
  <c r="L73" i="41"/>
  <c r="N73" i="41"/>
  <c r="K73" i="41"/>
  <c r="O73" i="41"/>
  <c r="M73" i="41"/>
  <c r="L27" i="37"/>
  <c r="R158" i="38" s="1"/>
  <c r="N27" i="37"/>
  <c r="O27" i="37"/>
  <c r="M27" i="37"/>
  <c r="K27" i="37"/>
  <c r="L76" i="37"/>
  <c r="R154" i="38" s="1"/>
  <c r="N76" i="37"/>
  <c r="O76" i="37"/>
  <c r="M76" i="37"/>
  <c r="K76" i="37"/>
  <c r="K119" i="37"/>
  <c r="M119" i="37"/>
  <c r="L119" i="37"/>
  <c r="O119" i="37"/>
  <c r="N119" i="37"/>
  <c r="O106" i="39"/>
  <c r="L106" i="39"/>
  <c r="R137" i="40" s="1"/>
  <c r="N106" i="39"/>
  <c r="M106" i="39"/>
  <c r="K106" i="39"/>
  <c r="K79" i="37"/>
  <c r="M79" i="37"/>
  <c r="O79" i="37"/>
  <c r="L79" i="37"/>
  <c r="N79" i="37"/>
  <c r="O137" i="37"/>
  <c r="N137" i="37"/>
  <c r="M137" i="37"/>
  <c r="R289" i="38" s="1"/>
  <c r="L137" i="37"/>
  <c r="R172" i="38" s="1"/>
  <c r="K137" i="37"/>
  <c r="O79" i="39"/>
  <c r="K79" i="39"/>
  <c r="M79" i="39"/>
  <c r="L79" i="39"/>
  <c r="N79" i="39"/>
  <c r="I16" i="40"/>
  <c r="O139" i="41"/>
  <c r="L139" i="41"/>
  <c r="R174" i="42" s="1"/>
  <c r="M139" i="41"/>
  <c r="K139" i="41"/>
  <c r="N139" i="41"/>
  <c r="O62" i="39"/>
  <c r="L62" i="39"/>
  <c r="K62" i="39"/>
  <c r="N62" i="39"/>
  <c r="M62" i="39"/>
  <c r="L111" i="39"/>
  <c r="O111" i="39"/>
  <c r="N111" i="39"/>
  <c r="M111" i="39"/>
  <c r="K111" i="39"/>
  <c r="O68" i="41"/>
  <c r="L68" i="41"/>
  <c r="K68" i="41"/>
  <c r="M68" i="41"/>
  <c r="R280" i="42" s="1"/>
  <c r="N68" i="41"/>
  <c r="N35" i="39"/>
  <c r="O35" i="39"/>
  <c r="M35" i="39"/>
  <c r="K35" i="39"/>
  <c r="L35" i="39"/>
  <c r="O103" i="41"/>
  <c r="K103" i="41"/>
  <c r="M103" i="41"/>
  <c r="R266" i="42" s="1"/>
  <c r="L103" i="41"/>
  <c r="N103" i="41"/>
  <c r="M70" i="39"/>
  <c r="R286" i="40" s="1"/>
  <c r="L70" i="39"/>
  <c r="R169" i="40" s="1"/>
  <c r="K70" i="39"/>
  <c r="O70" i="39"/>
  <c r="N70" i="39"/>
  <c r="L98" i="39"/>
  <c r="K98" i="39"/>
  <c r="O98" i="39"/>
  <c r="N98" i="39"/>
  <c r="M98" i="39"/>
  <c r="N39" i="41"/>
  <c r="L39" i="41"/>
  <c r="M39" i="41"/>
  <c r="O39" i="41"/>
  <c r="K39" i="41"/>
  <c r="O66" i="41"/>
  <c r="M66" i="41"/>
  <c r="L66" i="41"/>
  <c r="K66" i="41"/>
  <c r="N66" i="41"/>
  <c r="N119" i="41"/>
  <c r="K119" i="41"/>
  <c r="O119" i="41"/>
  <c r="M119" i="41"/>
  <c r="L119" i="41"/>
  <c r="L38" i="41"/>
  <c r="O38" i="41"/>
  <c r="N38" i="41"/>
  <c r="K38" i="41"/>
  <c r="M38" i="41"/>
  <c r="O112" i="41"/>
  <c r="M112" i="41"/>
  <c r="N112" i="41"/>
  <c r="L112" i="41"/>
  <c r="K112" i="41"/>
  <c r="M101" i="43"/>
  <c r="L101" i="43"/>
  <c r="N101" i="43"/>
  <c r="O101" i="43"/>
  <c r="K101" i="43"/>
  <c r="M133" i="43"/>
  <c r="L133" i="43"/>
  <c r="O133" i="43"/>
  <c r="N133" i="43"/>
  <c r="K133" i="43"/>
  <c r="L52" i="41"/>
  <c r="N52" i="41"/>
  <c r="M52" i="41"/>
  <c r="O52" i="41"/>
  <c r="K52" i="41"/>
  <c r="N121" i="41"/>
  <c r="O121" i="41"/>
  <c r="L121" i="41"/>
  <c r="M121" i="41"/>
  <c r="K121" i="41"/>
  <c r="O136" i="41"/>
  <c r="L136" i="41"/>
  <c r="N136" i="41"/>
  <c r="M136" i="41"/>
  <c r="K136" i="41"/>
  <c r="N52" i="43"/>
  <c r="O52" i="43"/>
  <c r="K52" i="43"/>
  <c r="M52" i="43"/>
  <c r="L52" i="43"/>
  <c r="O58" i="43"/>
  <c r="N58" i="43"/>
  <c r="M58" i="43"/>
  <c r="R252" i="44" s="1"/>
  <c r="L58" i="43"/>
  <c r="R135" i="44" s="1"/>
  <c r="K58" i="43"/>
  <c r="N123" i="41"/>
  <c r="O123" i="41"/>
  <c r="M123" i="41"/>
  <c r="R272" i="42" s="1"/>
  <c r="K123" i="41"/>
  <c r="L123" i="41"/>
  <c r="R155" i="42" s="1"/>
  <c r="L35" i="43"/>
  <c r="K35" i="43"/>
  <c r="O35" i="43"/>
  <c r="N35" i="43"/>
  <c r="M35" i="43"/>
  <c r="N89" i="43"/>
  <c r="M89" i="43"/>
  <c r="K89" i="43"/>
  <c r="L89" i="43"/>
  <c r="R147" i="44" s="1"/>
  <c r="O89" i="43"/>
  <c r="M137" i="43"/>
  <c r="R289" i="44" s="1"/>
  <c r="L137" i="43"/>
  <c r="R172" i="44" s="1"/>
  <c r="K137" i="43"/>
  <c r="O137" i="43"/>
  <c r="N137" i="43"/>
  <c r="N84" i="43"/>
  <c r="M84" i="43"/>
  <c r="R309" i="44" s="1"/>
  <c r="O84" i="43"/>
  <c r="L84" i="43"/>
  <c r="R192" i="44" s="1"/>
  <c r="K84" i="43"/>
  <c r="O119" i="43"/>
  <c r="N119" i="43"/>
  <c r="M119" i="43"/>
  <c r="L119" i="43"/>
  <c r="K119" i="43"/>
  <c r="I24" i="10"/>
  <c r="R24" i="10"/>
  <c r="R266" i="18"/>
  <c r="I32" i="24"/>
  <c r="R32" i="24"/>
  <c r="R149" i="30"/>
  <c r="I32" i="42"/>
  <c r="R32" i="42"/>
  <c r="I40" i="20"/>
  <c r="R40" i="20"/>
  <c r="R40" i="28"/>
  <c r="I40" i="28"/>
  <c r="I40" i="32"/>
  <c r="R40" i="32"/>
  <c r="I48" i="14"/>
  <c r="R48" i="14"/>
  <c r="I48" i="5"/>
  <c r="R290" i="18"/>
  <c r="R173" i="32"/>
  <c r="I56" i="38"/>
  <c r="R56" i="38"/>
  <c r="R56" i="42"/>
  <c r="I56" i="42"/>
  <c r="R64" i="24"/>
  <c r="I64" i="24"/>
  <c r="I64" i="38"/>
  <c r="R64" i="38"/>
  <c r="R189" i="8"/>
  <c r="R306" i="18"/>
  <c r="R306" i="24"/>
  <c r="I29" i="20"/>
  <c r="R29" i="20"/>
  <c r="R29" i="38"/>
  <c r="I29" i="38"/>
  <c r="I38" i="12"/>
  <c r="R38" i="12"/>
  <c r="R38" i="18"/>
  <c r="I38" i="18"/>
  <c r="I38" i="30"/>
  <c r="R38" i="30"/>
  <c r="I17" i="16"/>
  <c r="R17" i="16"/>
  <c r="R25" i="10"/>
  <c r="I25" i="10"/>
  <c r="I25" i="14"/>
  <c r="R25" i="14"/>
  <c r="I25" i="28"/>
  <c r="R25" i="28"/>
  <c r="I33" i="18"/>
  <c r="R33" i="18"/>
  <c r="I49" i="38"/>
  <c r="R49" i="38"/>
  <c r="I57" i="30"/>
  <c r="R57" i="30"/>
  <c r="R57" i="32"/>
  <c r="I57" i="32"/>
  <c r="I57" i="40"/>
  <c r="R57" i="40"/>
  <c r="R182" i="30"/>
  <c r="R73" i="40"/>
  <c r="I73" i="40"/>
  <c r="I28" i="16"/>
  <c r="R28" i="16"/>
  <c r="R262" i="32"/>
  <c r="I28" i="44"/>
  <c r="R28" i="44"/>
  <c r="R17" i="26"/>
  <c r="I17" i="26"/>
  <c r="I17" i="18"/>
  <c r="R17" i="18"/>
  <c r="I17" i="32"/>
  <c r="R17" i="32"/>
  <c r="I17" i="44"/>
  <c r="R17" i="44"/>
  <c r="I25" i="12"/>
  <c r="R25" i="12"/>
  <c r="R142" i="20"/>
  <c r="I33" i="20"/>
  <c r="R33" i="20"/>
  <c r="I33" i="44"/>
  <c r="R33" i="44"/>
  <c r="I41" i="12"/>
  <c r="R41" i="12"/>
  <c r="I41" i="20"/>
  <c r="R41" i="20"/>
  <c r="R41" i="34"/>
  <c r="I41" i="34"/>
  <c r="I41" i="5"/>
  <c r="I49" i="14"/>
  <c r="R49" i="14"/>
  <c r="I49" i="32"/>
  <c r="R49" i="32"/>
  <c r="I49" i="30"/>
  <c r="R49" i="30"/>
  <c r="R291" i="12"/>
  <c r="I57" i="12"/>
  <c r="R57" i="12"/>
  <c r="I57" i="18"/>
  <c r="R57" i="18"/>
  <c r="I57" i="22"/>
  <c r="R57" i="22"/>
  <c r="R65" i="8"/>
  <c r="I65" i="8"/>
  <c r="I65" i="22"/>
  <c r="R65" i="22"/>
  <c r="I65" i="36"/>
  <c r="R65" i="36"/>
  <c r="R73" i="8"/>
  <c r="I73" i="8"/>
  <c r="R73" i="24"/>
  <c r="I73" i="24"/>
  <c r="I73" i="30"/>
  <c r="R73" i="30"/>
  <c r="R307" i="32"/>
  <c r="R307" i="40"/>
  <c r="R73" i="42"/>
  <c r="I73" i="42"/>
  <c r="R262" i="34"/>
  <c r="R28" i="40"/>
  <c r="I28" i="40"/>
  <c r="R52" i="10"/>
  <c r="I52" i="10"/>
  <c r="R286" i="16"/>
  <c r="R169" i="26"/>
  <c r="I21" i="44"/>
  <c r="R21" i="44"/>
  <c r="R53" i="8"/>
  <c r="I53" i="8"/>
  <c r="R295" i="12"/>
  <c r="I61" i="38"/>
  <c r="R61" i="38"/>
  <c r="R295" i="42"/>
  <c r="R30" i="8"/>
  <c r="I30" i="8"/>
  <c r="R30" i="22"/>
  <c r="I30" i="22"/>
  <c r="I30" i="32"/>
  <c r="R30" i="32"/>
  <c r="R62" i="12"/>
  <c r="I62" i="12"/>
  <c r="I62" i="32"/>
  <c r="R62" i="32"/>
  <c r="R62" i="42"/>
  <c r="I62" i="42"/>
  <c r="I62" i="5"/>
  <c r="R187" i="14"/>
  <c r="R70" i="30"/>
  <c r="I70" i="30"/>
  <c r="R70" i="40"/>
  <c r="I70" i="40"/>
  <c r="R70" i="42"/>
  <c r="I70" i="42"/>
  <c r="I18" i="28"/>
  <c r="R18" i="28"/>
  <c r="I18" i="44"/>
  <c r="R18" i="44"/>
  <c r="R260" i="16"/>
  <c r="R143" i="30"/>
  <c r="I26" i="40"/>
  <c r="R26" i="40"/>
  <c r="I34" i="16"/>
  <c r="R34" i="16"/>
  <c r="I34" i="24"/>
  <c r="R34" i="24"/>
  <c r="R159" i="8"/>
  <c r="I42" i="28"/>
  <c r="R42" i="28"/>
  <c r="R159" i="36"/>
  <c r="I42" i="5"/>
  <c r="I50" i="22"/>
  <c r="R50" i="22"/>
  <c r="R50" i="30"/>
  <c r="I50" i="30"/>
  <c r="I58" i="10"/>
  <c r="R58" i="10"/>
  <c r="I58" i="16"/>
  <c r="R58" i="16"/>
  <c r="I58" i="38"/>
  <c r="R58" i="38"/>
  <c r="I58" i="44"/>
  <c r="R58" i="44"/>
  <c r="I66" i="8"/>
  <c r="R66" i="8"/>
  <c r="R183" i="18"/>
  <c r="I66" i="28"/>
  <c r="R66" i="28"/>
  <c r="I66" i="36"/>
  <c r="R66" i="36"/>
  <c r="R74" i="14"/>
  <c r="I74" i="14"/>
  <c r="I74" i="24"/>
  <c r="R74" i="24"/>
  <c r="R75" i="30"/>
  <c r="I75" i="30"/>
  <c r="R192" i="34"/>
  <c r="R75" i="40"/>
  <c r="I75" i="40"/>
  <c r="R153" i="8"/>
  <c r="R36" i="20"/>
  <c r="I36" i="20"/>
  <c r="R36" i="22"/>
  <c r="I36" i="22"/>
  <c r="R36" i="42"/>
  <c r="I36" i="42"/>
  <c r="I45" i="10"/>
  <c r="R45" i="10"/>
  <c r="I45" i="20"/>
  <c r="R45" i="20"/>
  <c r="R45" i="32"/>
  <c r="I45" i="32"/>
  <c r="R162" i="40"/>
  <c r="I45" i="5"/>
  <c r="R69" i="36"/>
  <c r="I69" i="36"/>
  <c r="R69" i="42"/>
  <c r="I69" i="42"/>
  <c r="R46" i="16"/>
  <c r="I46" i="16"/>
  <c r="I46" i="22"/>
  <c r="R46" i="22"/>
  <c r="R163" i="42"/>
  <c r="R19" i="14"/>
  <c r="I19" i="14"/>
  <c r="R19" i="24"/>
  <c r="I19" i="24"/>
  <c r="I27" i="16"/>
  <c r="R27" i="16"/>
  <c r="R27" i="28"/>
  <c r="I27" i="28"/>
  <c r="I27" i="36"/>
  <c r="R27" i="36"/>
  <c r="I27" i="40"/>
  <c r="R27" i="40"/>
  <c r="I35" i="8"/>
  <c r="R35" i="8"/>
  <c r="I35" i="24"/>
  <c r="R35" i="24"/>
  <c r="R35" i="38"/>
  <c r="I35" i="38"/>
  <c r="R43" i="8"/>
  <c r="I43" i="8"/>
  <c r="R43" i="22"/>
  <c r="I43" i="22"/>
  <c r="I43" i="38"/>
  <c r="R43" i="38"/>
  <c r="I51" i="12"/>
  <c r="R51" i="12"/>
  <c r="I51" i="36"/>
  <c r="R51" i="36"/>
  <c r="R176" i="10"/>
  <c r="I59" i="20"/>
  <c r="R59" i="20"/>
  <c r="R59" i="38"/>
  <c r="I59" i="38"/>
  <c r="I59" i="44"/>
  <c r="R59" i="44"/>
  <c r="I67" i="28"/>
  <c r="R67" i="28"/>
  <c r="I67" i="5"/>
  <c r="I20" i="10"/>
  <c r="R20" i="10"/>
  <c r="R137" i="16"/>
  <c r="R254" i="16"/>
  <c r="I20" i="20"/>
  <c r="R20" i="20"/>
  <c r="R278" i="12"/>
  <c r="I44" i="24"/>
  <c r="R44" i="24"/>
  <c r="I44" i="30"/>
  <c r="R44" i="30"/>
  <c r="R60" i="16"/>
  <c r="I60" i="16"/>
  <c r="R177" i="20"/>
  <c r="R294" i="20"/>
  <c r="I60" i="32"/>
  <c r="R60" i="32"/>
  <c r="I60" i="44"/>
  <c r="R60" i="44"/>
  <c r="R302" i="16"/>
  <c r="R68" i="16"/>
  <c r="I68" i="16"/>
  <c r="I68" i="32"/>
  <c r="R68" i="32"/>
  <c r="I68" i="40"/>
  <c r="R68" i="40"/>
  <c r="I68" i="5"/>
  <c r="R37" i="14"/>
  <c r="I37" i="14"/>
  <c r="R154" i="24"/>
  <c r="R37" i="26"/>
  <c r="I37" i="26"/>
  <c r="R37" i="36"/>
  <c r="I37" i="36"/>
  <c r="I22" i="18"/>
  <c r="R22" i="18"/>
  <c r="I22" i="24"/>
  <c r="R22" i="24"/>
  <c r="R139" i="30"/>
  <c r="I22" i="34"/>
  <c r="R22" i="34"/>
  <c r="R171" i="12"/>
  <c r="R54" i="8"/>
  <c r="I54" i="8"/>
  <c r="R288" i="18"/>
  <c r="R288" i="26"/>
  <c r="I54" i="34"/>
  <c r="R54" i="34"/>
  <c r="I54" i="40"/>
  <c r="R54" i="40"/>
  <c r="I54" i="5"/>
  <c r="I23" i="16"/>
  <c r="R23" i="16"/>
  <c r="I23" i="14"/>
  <c r="R23" i="14"/>
  <c r="I23" i="20"/>
  <c r="R23" i="20"/>
  <c r="R23" i="38"/>
  <c r="I23" i="38"/>
  <c r="I31" i="38"/>
  <c r="R31" i="38"/>
  <c r="R273" i="10"/>
  <c r="R39" i="14"/>
  <c r="I39" i="14"/>
  <c r="R39" i="34"/>
  <c r="I39" i="34"/>
  <c r="R273" i="36"/>
  <c r="R47" i="10"/>
  <c r="I47" i="10"/>
  <c r="R164" i="18"/>
  <c r="R164" i="26"/>
  <c r="R281" i="26"/>
  <c r="R289" i="20"/>
  <c r="I55" i="22"/>
  <c r="R55" i="22"/>
  <c r="R289" i="22"/>
  <c r="R63" i="12"/>
  <c r="I63" i="12"/>
  <c r="R63" i="26"/>
  <c r="I63" i="26"/>
  <c r="I63" i="38"/>
  <c r="R63" i="38"/>
  <c r="I71" i="16"/>
  <c r="R71" i="16"/>
  <c r="R188" i="18"/>
  <c r="I71" i="30"/>
  <c r="R71" i="30"/>
  <c r="I71" i="34"/>
  <c r="R71" i="34"/>
  <c r="I71" i="40"/>
  <c r="R71" i="40"/>
  <c r="I71" i="5"/>
  <c r="N94" i="11"/>
  <c r="M94" i="11"/>
  <c r="O94" i="11"/>
  <c r="L94" i="11"/>
  <c r="K94" i="11"/>
  <c r="O67" i="7"/>
  <c r="N67" i="7"/>
  <c r="M67" i="7"/>
  <c r="L67" i="7"/>
  <c r="K67" i="7"/>
  <c r="K48" i="9"/>
  <c r="L48" i="9"/>
  <c r="O48" i="9"/>
  <c r="N48" i="9"/>
  <c r="M48" i="9"/>
  <c r="O48" i="7"/>
  <c r="K48" i="7"/>
  <c r="L48" i="7"/>
  <c r="M48" i="7"/>
  <c r="N48" i="7"/>
  <c r="K75" i="9"/>
  <c r="L75" i="9"/>
  <c r="N75" i="9"/>
  <c r="M75" i="9"/>
  <c r="R270" i="10" s="1"/>
  <c r="O75" i="9"/>
  <c r="L33" i="9"/>
  <c r="N33" i="9"/>
  <c r="K33" i="9"/>
  <c r="M33" i="9"/>
  <c r="O33" i="9"/>
  <c r="O42" i="7"/>
  <c r="M42" i="7"/>
  <c r="R275" i="8" s="1"/>
  <c r="N42" i="7"/>
  <c r="K42" i="7"/>
  <c r="L42" i="7"/>
  <c r="M108" i="7"/>
  <c r="O108" i="7"/>
  <c r="L108" i="7"/>
  <c r="R139" i="8" s="1"/>
  <c r="N108" i="7"/>
  <c r="K108" i="7"/>
  <c r="M23" i="11"/>
  <c r="K23" i="11"/>
  <c r="O23" i="11"/>
  <c r="N23" i="11"/>
  <c r="L23" i="11"/>
  <c r="O60" i="17"/>
  <c r="N60" i="17"/>
  <c r="K60" i="17"/>
  <c r="M60" i="17"/>
  <c r="R279" i="18" s="1"/>
  <c r="L60" i="17"/>
  <c r="N120" i="7"/>
  <c r="O120" i="7"/>
  <c r="M120" i="7"/>
  <c r="L120" i="7"/>
  <c r="K120" i="7"/>
  <c r="N92" i="9"/>
  <c r="K92" i="9"/>
  <c r="L92" i="9"/>
  <c r="O92" i="9"/>
  <c r="M92" i="9"/>
  <c r="L52" i="7"/>
  <c r="O52" i="7"/>
  <c r="N52" i="7"/>
  <c r="M52" i="7"/>
  <c r="K52" i="7"/>
  <c r="K96" i="13"/>
  <c r="N96" i="13"/>
  <c r="L96" i="13"/>
  <c r="M96" i="13"/>
  <c r="O96" i="13"/>
  <c r="N43" i="7"/>
  <c r="K43" i="7"/>
  <c r="O43" i="7"/>
  <c r="L43" i="7"/>
  <c r="M43" i="7"/>
  <c r="N26" i="9"/>
  <c r="M26" i="9"/>
  <c r="L26" i="9"/>
  <c r="K26" i="9"/>
  <c r="O26" i="9"/>
  <c r="M83" i="11"/>
  <c r="R308" i="12" s="1"/>
  <c r="L83" i="11"/>
  <c r="R191" i="12" s="1"/>
  <c r="K83" i="11"/>
  <c r="O83" i="11"/>
  <c r="N83" i="11"/>
  <c r="O137" i="13"/>
  <c r="K137" i="13"/>
  <c r="N137" i="13"/>
  <c r="L137" i="13"/>
  <c r="R172" i="14" s="1"/>
  <c r="M137" i="13"/>
  <c r="R289" i="14" s="1"/>
  <c r="N120" i="11"/>
  <c r="L120" i="11"/>
  <c r="K120" i="11"/>
  <c r="M120" i="11"/>
  <c r="O120" i="11"/>
  <c r="M60" i="7"/>
  <c r="L60" i="7"/>
  <c r="R162" i="8" s="1"/>
  <c r="N60" i="7"/>
  <c r="O60" i="7"/>
  <c r="K60" i="7"/>
  <c r="O123" i="7"/>
  <c r="N123" i="7"/>
  <c r="K123" i="7"/>
  <c r="M123" i="7"/>
  <c r="L123" i="7"/>
  <c r="R155" i="8" s="1"/>
  <c r="M126" i="9"/>
  <c r="R301" i="10" s="1"/>
  <c r="K126" i="9"/>
  <c r="N126" i="9"/>
  <c r="L126" i="9"/>
  <c r="O126" i="9"/>
  <c r="L40" i="13"/>
  <c r="O40" i="13"/>
  <c r="M40" i="13"/>
  <c r="K40" i="13"/>
  <c r="N40" i="13"/>
  <c r="K140" i="15"/>
  <c r="M140" i="15"/>
  <c r="R292" i="16" s="1"/>
  <c r="O140" i="15"/>
  <c r="L140" i="15"/>
  <c r="R175" i="16" s="1"/>
  <c r="N140" i="15"/>
  <c r="L75" i="7"/>
  <c r="N75" i="7"/>
  <c r="O75" i="7"/>
  <c r="K75" i="7"/>
  <c r="M75" i="7"/>
  <c r="R270" i="8" s="1"/>
  <c r="M23" i="7"/>
  <c r="O23" i="7"/>
  <c r="N23" i="7"/>
  <c r="K23" i="7"/>
  <c r="L23" i="7"/>
  <c r="R157" i="8" s="1"/>
  <c r="L59" i="7"/>
  <c r="N59" i="7"/>
  <c r="M59" i="7"/>
  <c r="O59" i="7"/>
  <c r="K59" i="7"/>
  <c r="M93" i="9"/>
  <c r="O93" i="9"/>
  <c r="K93" i="9"/>
  <c r="L93" i="9"/>
  <c r="R165" i="10" s="1"/>
  <c r="N93" i="9"/>
  <c r="K64" i="11"/>
  <c r="N64" i="11"/>
  <c r="O64" i="11"/>
  <c r="M64" i="11"/>
  <c r="L64" i="11"/>
  <c r="O28" i="7"/>
  <c r="L28" i="7"/>
  <c r="M28" i="7"/>
  <c r="R277" i="8" s="1"/>
  <c r="K28" i="7"/>
  <c r="N28" i="7"/>
  <c r="O121" i="7"/>
  <c r="K121" i="7"/>
  <c r="N121" i="7"/>
  <c r="L121" i="7"/>
  <c r="M121" i="7"/>
  <c r="N84" i="9"/>
  <c r="K84" i="9"/>
  <c r="M84" i="9"/>
  <c r="O84" i="9"/>
  <c r="L84" i="9"/>
  <c r="R192" i="10" s="1"/>
  <c r="R32" i="11"/>
  <c r="M32" i="11"/>
  <c r="O32" i="11"/>
  <c r="N32" i="11"/>
  <c r="L32" i="11"/>
  <c r="O59" i="13"/>
  <c r="N59" i="13"/>
  <c r="K59" i="13"/>
  <c r="L59" i="13"/>
  <c r="M59" i="13"/>
  <c r="M86" i="15"/>
  <c r="O86" i="15"/>
  <c r="K86" i="15"/>
  <c r="L86" i="15"/>
  <c r="R144" i="16" s="1"/>
  <c r="N86" i="15"/>
  <c r="O111" i="21"/>
  <c r="N111" i="21"/>
  <c r="L111" i="21"/>
  <c r="R141" i="22" s="1"/>
  <c r="M111" i="21"/>
  <c r="R258" i="22" s="1"/>
  <c r="K111" i="21"/>
  <c r="K49" i="19"/>
  <c r="L49" i="19"/>
  <c r="O49" i="19"/>
  <c r="N49" i="19"/>
  <c r="M49" i="19"/>
  <c r="N79" i="11"/>
  <c r="M79" i="11"/>
  <c r="L79" i="11"/>
  <c r="O79" i="11"/>
  <c r="K79" i="11"/>
  <c r="O114" i="11"/>
  <c r="N114" i="11"/>
  <c r="M114" i="11"/>
  <c r="K114" i="11"/>
  <c r="L114" i="11"/>
  <c r="R141" i="12" s="1"/>
  <c r="N81" i="13"/>
  <c r="K81" i="13"/>
  <c r="O81" i="13"/>
  <c r="L81" i="13"/>
  <c r="R190" i="14" s="1"/>
  <c r="M81" i="13"/>
  <c r="L96" i="17"/>
  <c r="O96" i="17"/>
  <c r="N96" i="17"/>
  <c r="M96" i="17"/>
  <c r="K96" i="17"/>
  <c r="K49" i="9"/>
  <c r="O49" i="9"/>
  <c r="N49" i="9"/>
  <c r="L49" i="9"/>
  <c r="M49" i="9"/>
  <c r="O135" i="9"/>
  <c r="L135" i="9"/>
  <c r="N135" i="9"/>
  <c r="M135" i="9"/>
  <c r="R287" i="10" s="1"/>
  <c r="K135" i="9"/>
  <c r="L39" i="11"/>
  <c r="M39" i="11"/>
  <c r="K39" i="11"/>
  <c r="O39" i="11"/>
  <c r="N39" i="11"/>
  <c r="O84" i="11"/>
  <c r="N84" i="11"/>
  <c r="L84" i="11"/>
  <c r="K84" i="11"/>
  <c r="M84" i="11"/>
  <c r="R309" i="12" s="1"/>
  <c r="M29" i="13"/>
  <c r="N29" i="13"/>
  <c r="O29" i="13"/>
  <c r="K29" i="13"/>
  <c r="L29" i="13"/>
  <c r="M107" i="13"/>
  <c r="N107" i="13"/>
  <c r="K107" i="13"/>
  <c r="O107" i="13"/>
  <c r="L107" i="13"/>
  <c r="M59" i="11"/>
  <c r="L59" i="11"/>
  <c r="O59" i="11"/>
  <c r="N59" i="11"/>
  <c r="K59" i="11"/>
  <c r="O135" i="11"/>
  <c r="K135" i="11"/>
  <c r="L135" i="11"/>
  <c r="N135" i="11"/>
  <c r="M135" i="11"/>
  <c r="R287" i="12" s="1"/>
  <c r="N126" i="15"/>
  <c r="M126" i="15"/>
  <c r="L126" i="15"/>
  <c r="R184" i="16" s="1"/>
  <c r="O126" i="15"/>
  <c r="K126" i="15"/>
  <c r="O135" i="7"/>
  <c r="N135" i="7"/>
  <c r="M135" i="7"/>
  <c r="R287" i="8" s="1"/>
  <c r="L135" i="7"/>
  <c r="R170" i="8" s="1"/>
  <c r="K135" i="7"/>
  <c r="M128" i="11"/>
  <c r="R303" i="12" s="1"/>
  <c r="O128" i="11"/>
  <c r="N128" i="11"/>
  <c r="K128" i="11"/>
  <c r="L128" i="11"/>
  <c r="R186" i="12" s="1"/>
  <c r="N60" i="13"/>
  <c r="O60" i="13"/>
  <c r="K60" i="13"/>
  <c r="L60" i="13"/>
  <c r="R162" i="14" s="1"/>
  <c r="M60" i="13"/>
  <c r="O107" i="17"/>
  <c r="M107" i="17"/>
  <c r="K107" i="17"/>
  <c r="N107" i="17"/>
  <c r="L107" i="17"/>
  <c r="L115" i="13"/>
  <c r="O115" i="13"/>
  <c r="N115" i="13"/>
  <c r="K115" i="13"/>
  <c r="M115" i="13"/>
  <c r="R259" i="14" s="1"/>
  <c r="O68" i="19"/>
  <c r="N68" i="19"/>
  <c r="M68" i="19"/>
  <c r="R280" i="20" s="1"/>
  <c r="L68" i="19"/>
  <c r="R163" i="20" s="1"/>
  <c r="K68" i="19"/>
  <c r="L30" i="13"/>
  <c r="R183" i="14" s="1"/>
  <c r="O30" i="13"/>
  <c r="M30" i="13"/>
  <c r="R300" i="14" s="1"/>
  <c r="N30" i="13"/>
  <c r="K30" i="13"/>
  <c r="O52" i="17"/>
  <c r="L52" i="17"/>
  <c r="K52" i="17"/>
  <c r="M52" i="17"/>
  <c r="N52" i="17"/>
  <c r="M24" i="11"/>
  <c r="R276" i="12" s="1"/>
  <c r="L24" i="11"/>
  <c r="R159" i="12" s="1"/>
  <c r="K24" i="11"/>
  <c r="O24" i="11"/>
  <c r="N24" i="11"/>
  <c r="N58" i="13"/>
  <c r="O58" i="13"/>
  <c r="K58" i="13"/>
  <c r="M58" i="13"/>
  <c r="L58" i="13"/>
  <c r="R135" i="14" s="1"/>
  <c r="N129" i="13"/>
  <c r="M129" i="13"/>
  <c r="K129" i="13"/>
  <c r="L129" i="13"/>
  <c r="O129" i="13"/>
  <c r="O136" i="19"/>
  <c r="L136" i="19"/>
  <c r="M136" i="19"/>
  <c r="R288" i="20" s="1"/>
  <c r="N136" i="19"/>
  <c r="K136" i="19"/>
  <c r="M85" i="13"/>
  <c r="R260" i="14" s="1"/>
  <c r="L85" i="13"/>
  <c r="O85" i="13"/>
  <c r="N85" i="13"/>
  <c r="K85" i="13"/>
  <c r="N29" i="15"/>
  <c r="L29" i="15"/>
  <c r="M29" i="15"/>
  <c r="O29" i="15"/>
  <c r="K29" i="15"/>
  <c r="M129" i="15"/>
  <c r="R304" i="16" s="1"/>
  <c r="L129" i="15"/>
  <c r="R187" i="16" s="1"/>
  <c r="K129" i="15"/>
  <c r="N129" i="15"/>
  <c r="O129" i="15"/>
  <c r="O136" i="17"/>
  <c r="K136" i="17"/>
  <c r="M136" i="17"/>
  <c r="N136" i="17"/>
  <c r="L136" i="17"/>
  <c r="R171" i="18" s="1"/>
  <c r="O94" i="21"/>
  <c r="N94" i="21"/>
  <c r="M94" i="21"/>
  <c r="L94" i="21"/>
  <c r="K94" i="21"/>
  <c r="O64" i="23"/>
  <c r="M64" i="23"/>
  <c r="R278" i="24" s="1"/>
  <c r="L64" i="23"/>
  <c r="R161" i="24" s="1"/>
  <c r="N64" i="23"/>
  <c r="K64" i="23"/>
  <c r="O67" i="23"/>
  <c r="M67" i="23"/>
  <c r="K67" i="23"/>
  <c r="L67" i="23"/>
  <c r="N67" i="23"/>
  <c r="K28" i="15"/>
  <c r="N28" i="15"/>
  <c r="O28" i="15"/>
  <c r="M28" i="15"/>
  <c r="L28" i="15"/>
  <c r="M101" i="15"/>
  <c r="N101" i="15"/>
  <c r="L101" i="15"/>
  <c r="K101" i="15"/>
  <c r="O101" i="15"/>
  <c r="O55" i="17"/>
  <c r="N55" i="17"/>
  <c r="L55" i="17"/>
  <c r="M55" i="17"/>
  <c r="K55" i="17"/>
  <c r="N106" i="17"/>
  <c r="L106" i="17"/>
  <c r="R137" i="18" s="1"/>
  <c r="O106" i="17"/>
  <c r="M106" i="17"/>
  <c r="R255" i="18" s="1"/>
  <c r="K106" i="17"/>
  <c r="O45" i="19"/>
  <c r="N45" i="19"/>
  <c r="M45" i="19"/>
  <c r="L45" i="19"/>
  <c r="K45" i="19"/>
  <c r="O126" i="19"/>
  <c r="M126" i="19"/>
  <c r="R301" i="20" s="1"/>
  <c r="L126" i="19"/>
  <c r="N126" i="19"/>
  <c r="K126" i="19"/>
  <c r="O141" i="21"/>
  <c r="N141" i="21"/>
  <c r="K141" i="21"/>
  <c r="L141" i="21"/>
  <c r="R176" i="22" s="1"/>
  <c r="M141" i="21"/>
  <c r="R293" i="22" s="1"/>
  <c r="M108" i="17"/>
  <c r="L108" i="17"/>
  <c r="R139" i="18" s="1"/>
  <c r="N108" i="17"/>
  <c r="O108" i="17"/>
  <c r="K108" i="17"/>
  <c r="L84" i="19"/>
  <c r="R192" i="20" s="1"/>
  <c r="K84" i="19"/>
  <c r="O84" i="19"/>
  <c r="N84" i="19"/>
  <c r="M84" i="19"/>
  <c r="R309" i="20" s="1"/>
  <c r="L76" i="21"/>
  <c r="R154" i="22" s="1"/>
  <c r="N76" i="21"/>
  <c r="K76" i="21"/>
  <c r="O76" i="21"/>
  <c r="M76" i="21"/>
  <c r="R271" i="22" s="1"/>
  <c r="K75" i="23"/>
  <c r="M75" i="23"/>
  <c r="R270" i="24" s="1"/>
  <c r="L75" i="23"/>
  <c r="R153" i="24" s="1"/>
  <c r="O75" i="23"/>
  <c r="N75" i="23"/>
  <c r="L121" i="23"/>
  <c r="N121" i="23"/>
  <c r="K121" i="23"/>
  <c r="M121" i="23"/>
  <c r="O121" i="23"/>
  <c r="L131" i="13"/>
  <c r="R177" i="14" s="1"/>
  <c r="N131" i="13"/>
  <c r="O131" i="13"/>
  <c r="K131" i="13"/>
  <c r="M131" i="13"/>
  <c r="R294" i="14" s="1"/>
  <c r="O62" i="15"/>
  <c r="M62" i="15"/>
  <c r="N62" i="15"/>
  <c r="K62" i="15"/>
  <c r="L62" i="15"/>
  <c r="L55" i="21"/>
  <c r="K55" i="21"/>
  <c r="M55" i="21"/>
  <c r="O55" i="21"/>
  <c r="N55" i="21"/>
  <c r="M121" i="21"/>
  <c r="L121" i="21"/>
  <c r="K121" i="21"/>
  <c r="O121" i="21"/>
  <c r="N121" i="21"/>
  <c r="M53" i="19"/>
  <c r="R277" i="20" s="1"/>
  <c r="N53" i="19"/>
  <c r="L53" i="19"/>
  <c r="O53" i="19"/>
  <c r="K53" i="19"/>
  <c r="L141" i="19"/>
  <c r="K141" i="19"/>
  <c r="M141" i="19"/>
  <c r="O141" i="19"/>
  <c r="N141" i="19"/>
  <c r="L34" i="21"/>
  <c r="K34" i="21"/>
  <c r="N34" i="21"/>
  <c r="O34" i="21"/>
  <c r="M34" i="21"/>
  <c r="M53" i="21"/>
  <c r="L53" i="21"/>
  <c r="O53" i="21"/>
  <c r="N53" i="21"/>
  <c r="K53" i="21"/>
  <c r="K83" i="21"/>
  <c r="O83" i="21"/>
  <c r="L83" i="21"/>
  <c r="R191" i="22" s="1"/>
  <c r="M83" i="21"/>
  <c r="R308" i="22" s="1"/>
  <c r="N83" i="21"/>
  <c r="L126" i="21"/>
  <c r="O126" i="21"/>
  <c r="N126" i="21"/>
  <c r="M126" i="21"/>
  <c r="R301" i="22" s="1"/>
  <c r="K126" i="21"/>
  <c r="N42" i="25"/>
  <c r="M42" i="25"/>
  <c r="L42" i="25"/>
  <c r="R158" i="26" s="1"/>
  <c r="O42" i="25"/>
  <c r="K42" i="25"/>
  <c r="L88" i="27"/>
  <c r="R146" i="28" s="1"/>
  <c r="M88" i="27"/>
  <c r="R263" i="28" s="1"/>
  <c r="O88" i="27"/>
  <c r="K88" i="27"/>
  <c r="N88" i="27"/>
  <c r="M40" i="27"/>
  <c r="O40" i="27"/>
  <c r="N40" i="27"/>
  <c r="L40" i="27"/>
  <c r="K40" i="27"/>
  <c r="K64" i="19"/>
  <c r="M64" i="19"/>
  <c r="L64" i="19"/>
  <c r="O64" i="19"/>
  <c r="N64" i="19"/>
  <c r="K115" i="19"/>
  <c r="O115" i="19"/>
  <c r="N115" i="19"/>
  <c r="M115" i="19"/>
  <c r="L115" i="19"/>
  <c r="O49" i="21"/>
  <c r="M49" i="21"/>
  <c r="L49" i="21"/>
  <c r="N49" i="21"/>
  <c r="K49" i="21"/>
  <c r="L115" i="21"/>
  <c r="R142" i="22" s="1"/>
  <c r="N115" i="21"/>
  <c r="O115" i="21"/>
  <c r="K115" i="21"/>
  <c r="M115" i="21"/>
  <c r="O126" i="23"/>
  <c r="L126" i="23"/>
  <c r="R184" i="24" s="1"/>
  <c r="M126" i="23"/>
  <c r="R301" i="24" s="1"/>
  <c r="K126" i="23"/>
  <c r="N126" i="23"/>
  <c r="N101" i="25"/>
  <c r="K101" i="25"/>
  <c r="O101" i="25"/>
  <c r="M101" i="25"/>
  <c r="L101" i="25"/>
  <c r="L81" i="17"/>
  <c r="R190" i="18" s="1"/>
  <c r="N81" i="17"/>
  <c r="O81" i="17"/>
  <c r="M81" i="17"/>
  <c r="R307" i="18" s="1"/>
  <c r="K81" i="17"/>
  <c r="L73" i="19"/>
  <c r="M73" i="19"/>
  <c r="O73" i="19"/>
  <c r="N73" i="19"/>
  <c r="K73" i="19"/>
  <c r="K64" i="17"/>
  <c r="O64" i="17"/>
  <c r="M64" i="17"/>
  <c r="R278" i="18" s="1"/>
  <c r="N64" i="17"/>
  <c r="L64" i="17"/>
  <c r="R161" i="18" s="1"/>
  <c r="N132" i="17"/>
  <c r="O132" i="17"/>
  <c r="K132" i="17"/>
  <c r="L132" i="17"/>
  <c r="R182" i="18" s="1"/>
  <c r="M132" i="17"/>
  <c r="R299" i="18" s="1"/>
  <c r="K121" i="19"/>
  <c r="L121" i="19"/>
  <c r="M121" i="19"/>
  <c r="N121" i="19"/>
  <c r="O121" i="19"/>
  <c r="M35" i="21"/>
  <c r="R269" i="22" s="1"/>
  <c r="O35" i="21"/>
  <c r="L35" i="21"/>
  <c r="R152" i="22" s="1"/>
  <c r="K35" i="21"/>
  <c r="N35" i="21"/>
  <c r="K59" i="21"/>
  <c r="O59" i="21"/>
  <c r="M59" i="21"/>
  <c r="L59" i="21"/>
  <c r="R157" i="22" s="1"/>
  <c r="N59" i="21"/>
  <c r="L115" i="23"/>
  <c r="R142" i="24" s="1"/>
  <c r="N115" i="23"/>
  <c r="M115" i="23"/>
  <c r="K115" i="23"/>
  <c r="O115" i="23"/>
  <c r="M129" i="25"/>
  <c r="R304" i="26" s="1"/>
  <c r="L129" i="25"/>
  <c r="R187" i="26" s="1"/>
  <c r="O129" i="25"/>
  <c r="N129" i="25"/>
  <c r="K129" i="25"/>
  <c r="K72" i="23"/>
  <c r="M72" i="23"/>
  <c r="O72" i="23"/>
  <c r="N72" i="23"/>
  <c r="L72" i="23"/>
  <c r="L130" i="23"/>
  <c r="R188" i="24" s="1"/>
  <c r="N130" i="23"/>
  <c r="K130" i="23"/>
  <c r="O130" i="23"/>
  <c r="M130" i="23"/>
  <c r="L48" i="25"/>
  <c r="O48" i="25"/>
  <c r="N48" i="25"/>
  <c r="M48" i="25"/>
  <c r="K48" i="25"/>
  <c r="L89" i="25"/>
  <c r="R147" i="26" s="1"/>
  <c r="K89" i="25"/>
  <c r="O89" i="25"/>
  <c r="N89" i="25"/>
  <c r="M89" i="25"/>
  <c r="L114" i="27"/>
  <c r="O114" i="27"/>
  <c r="M114" i="27"/>
  <c r="N114" i="27"/>
  <c r="K114" i="27"/>
  <c r="O101" i="31"/>
  <c r="M101" i="31"/>
  <c r="K101" i="31"/>
  <c r="L101" i="31"/>
  <c r="N101" i="31"/>
  <c r="K40" i="23"/>
  <c r="L40" i="23"/>
  <c r="R168" i="24" s="1"/>
  <c r="O40" i="23"/>
  <c r="N40" i="23"/>
  <c r="M40" i="23"/>
  <c r="R300" i="24" s="1"/>
  <c r="K39" i="25"/>
  <c r="N39" i="25"/>
  <c r="M39" i="25"/>
  <c r="R282" i="26" s="1"/>
  <c r="L39" i="25"/>
  <c r="R165" i="26" s="1"/>
  <c r="O39" i="25"/>
  <c r="M95" i="25"/>
  <c r="N95" i="25"/>
  <c r="L95" i="25"/>
  <c r="O95" i="25"/>
  <c r="K95" i="25"/>
  <c r="O70" i="27"/>
  <c r="N70" i="27"/>
  <c r="K70" i="27"/>
  <c r="L70" i="27"/>
  <c r="R169" i="28" s="1"/>
  <c r="M70" i="27"/>
  <c r="R286" i="28" s="1"/>
  <c r="M51" i="23"/>
  <c r="L51" i="23"/>
  <c r="N51" i="23"/>
  <c r="O51" i="23"/>
  <c r="K51" i="23"/>
  <c r="N85" i="23"/>
  <c r="K85" i="23"/>
  <c r="O85" i="23"/>
  <c r="L85" i="23"/>
  <c r="M85" i="23"/>
  <c r="R260" i="24" s="1"/>
  <c r="L132" i="23"/>
  <c r="R182" i="24" s="1"/>
  <c r="O132" i="23"/>
  <c r="M132" i="23"/>
  <c r="N132" i="23"/>
  <c r="K132" i="23"/>
  <c r="L75" i="25"/>
  <c r="R153" i="26" s="1"/>
  <c r="O75" i="25"/>
  <c r="M75" i="25"/>
  <c r="N75" i="25"/>
  <c r="K75" i="25"/>
  <c r="L129" i="27"/>
  <c r="R187" i="28" s="1"/>
  <c r="O129" i="27"/>
  <c r="K129" i="27"/>
  <c r="M129" i="27"/>
  <c r="R304" i="28" s="1"/>
  <c r="N129" i="27"/>
  <c r="O84" i="23"/>
  <c r="N84" i="23"/>
  <c r="L84" i="23"/>
  <c r="R192" i="24" s="1"/>
  <c r="M84" i="23"/>
  <c r="R309" i="24" s="1"/>
  <c r="K84" i="23"/>
  <c r="N127" i="23"/>
  <c r="M127" i="23"/>
  <c r="R302" i="24" s="1"/>
  <c r="L127" i="23"/>
  <c r="R185" i="24" s="1"/>
  <c r="K127" i="23"/>
  <c r="O127" i="23"/>
  <c r="M119" i="25"/>
  <c r="K119" i="25"/>
  <c r="L119" i="25"/>
  <c r="N119" i="25"/>
  <c r="O119" i="25"/>
  <c r="N70" i="29"/>
  <c r="M70" i="29"/>
  <c r="R286" i="30" s="1"/>
  <c r="K70" i="29"/>
  <c r="O70" i="29"/>
  <c r="L70" i="29"/>
  <c r="R169" i="30" s="1"/>
  <c r="L27" i="27"/>
  <c r="R158" i="28" s="1"/>
  <c r="K27" i="27"/>
  <c r="M27" i="27"/>
  <c r="N27" i="27"/>
  <c r="O27" i="27"/>
  <c r="L128" i="25"/>
  <c r="R186" i="26" s="1"/>
  <c r="N128" i="25"/>
  <c r="M128" i="25"/>
  <c r="R303" i="26" s="1"/>
  <c r="K128" i="25"/>
  <c r="O128" i="25"/>
  <c r="L55" i="27"/>
  <c r="K55" i="27"/>
  <c r="M55" i="27"/>
  <c r="N55" i="27"/>
  <c r="O55" i="27"/>
  <c r="K86" i="25"/>
  <c r="N86" i="25"/>
  <c r="O86" i="25"/>
  <c r="M86" i="25"/>
  <c r="L86" i="25"/>
  <c r="R144" i="26" s="1"/>
  <c r="O52" i="27"/>
  <c r="K52" i="27"/>
  <c r="M52" i="27"/>
  <c r="N52" i="27"/>
  <c r="L52" i="27"/>
  <c r="O135" i="29"/>
  <c r="M135" i="29"/>
  <c r="K135" i="29"/>
  <c r="L135" i="29"/>
  <c r="R170" i="30" s="1"/>
  <c r="N135" i="29"/>
  <c r="O42" i="27"/>
  <c r="N42" i="27"/>
  <c r="M42" i="27"/>
  <c r="L42" i="27"/>
  <c r="K42" i="27"/>
  <c r="N95" i="27"/>
  <c r="O95" i="27"/>
  <c r="K95" i="27"/>
  <c r="M95" i="27"/>
  <c r="L95" i="27"/>
  <c r="M93" i="29"/>
  <c r="O93" i="29"/>
  <c r="K93" i="29"/>
  <c r="L93" i="29"/>
  <c r="N93" i="29"/>
  <c r="M95" i="31"/>
  <c r="N95" i="31"/>
  <c r="O95" i="31"/>
  <c r="L95" i="31"/>
  <c r="K95" i="31"/>
  <c r="M35" i="27"/>
  <c r="R269" i="28" s="1"/>
  <c r="K35" i="27"/>
  <c r="N35" i="27"/>
  <c r="L35" i="27"/>
  <c r="R152" i="28" s="1"/>
  <c r="O35" i="27"/>
  <c r="O94" i="27"/>
  <c r="K94" i="27"/>
  <c r="N94" i="27"/>
  <c r="M94" i="27"/>
  <c r="L94" i="27"/>
  <c r="O40" i="31"/>
  <c r="N40" i="31"/>
  <c r="L40" i="31"/>
  <c r="M40" i="31"/>
  <c r="K40" i="31"/>
  <c r="M133" i="27"/>
  <c r="R295" i="28" s="1"/>
  <c r="L133" i="27"/>
  <c r="R178" i="28" s="1"/>
  <c r="N133" i="27"/>
  <c r="O133" i="27"/>
  <c r="K133" i="27"/>
  <c r="L131" i="29"/>
  <c r="R177" i="30" s="1"/>
  <c r="K131" i="29"/>
  <c r="O131" i="29"/>
  <c r="N131" i="29"/>
  <c r="M131" i="29"/>
  <c r="R294" i="30" s="1"/>
  <c r="K43" i="29"/>
  <c r="N43" i="29"/>
  <c r="O43" i="29"/>
  <c r="M43" i="29"/>
  <c r="L43" i="29"/>
  <c r="M108" i="27"/>
  <c r="N108" i="27"/>
  <c r="K108" i="27"/>
  <c r="O108" i="27"/>
  <c r="L108" i="27"/>
  <c r="R139" i="28" s="1"/>
  <c r="K124" i="29"/>
  <c r="N124" i="29"/>
  <c r="L124" i="29"/>
  <c r="R156" i="30" s="1"/>
  <c r="O124" i="29"/>
  <c r="M124" i="29"/>
  <c r="R273" i="30" s="1"/>
  <c r="M32" i="31"/>
  <c r="O32" i="31"/>
  <c r="R32" i="31"/>
  <c r="L32" i="31" s="1"/>
  <c r="N32" i="31"/>
  <c r="M96" i="31"/>
  <c r="N96" i="31"/>
  <c r="O96" i="31"/>
  <c r="L96" i="31"/>
  <c r="K96" i="31"/>
  <c r="O81" i="33"/>
  <c r="N81" i="33"/>
  <c r="L81" i="33"/>
  <c r="R190" i="34" s="1"/>
  <c r="M81" i="33"/>
  <c r="R307" i="34" s="1"/>
  <c r="K81" i="33"/>
  <c r="N28" i="35"/>
  <c r="K28" i="35"/>
  <c r="M28" i="35"/>
  <c r="L28" i="35"/>
  <c r="R160" i="36" s="1"/>
  <c r="O28" i="35"/>
  <c r="L60" i="31"/>
  <c r="R162" i="32" s="1"/>
  <c r="M60" i="31"/>
  <c r="R279" i="32" s="1"/>
  <c r="N60" i="31"/>
  <c r="O60" i="31"/>
  <c r="K60" i="31"/>
  <c r="O76" i="33"/>
  <c r="N76" i="33"/>
  <c r="M76" i="33"/>
  <c r="R271" i="34" s="1"/>
  <c r="L76" i="33"/>
  <c r="R154" i="34" s="1"/>
  <c r="K76" i="33"/>
  <c r="M140" i="37"/>
  <c r="R292" i="38" s="1"/>
  <c r="L140" i="37"/>
  <c r="R175" i="38" s="1"/>
  <c r="O140" i="37"/>
  <c r="N140" i="37"/>
  <c r="K140" i="37"/>
  <c r="O48" i="29"/>
  <c r="L48" i="29"/>
  <c r="N48" i="29"/>
  <c r="K48" i="29"/>
  <c r="M48" i="29"/>
  <c r="K50" i="31"/>
  <c r="L50" i="31"/>
  <c r="N50" i="31"/>
  <c r="M50" i="31"/>
  <c r="O50" i="31"/>
  <c r="M119" i="31"/>
  <c r="O119" i="31"/>
  <c r="L119" i="31"/>
  <c r="K119" i="31"/>
  <c r="N119" i="31"/>
  <c r="K22" i="35"/>
  <c r="L22" i="35"/>
  <c r="N22" i="35"/>
  <c r="O22" i="35"/>
  <c r="M22" i="35"/>
  <c r="R250" i="36" s="1"/>
  <c r="L88" i="29"/>
  <c r="R146" i="30" s="1"/>
  <c r="N88" i="29"/>
  <c r="M88" i="29"/>
  <c r="K88" i="29"/>
  <c r="O88" i="29"/>
  <c r="M128" i="31"/>
  <c r="R303" i="32" s="1"/>
  <c r="O128" i="31"/>
  <c r="L128" i="31"/>
  <c r="N128" i="31"/>
  <c r="K128" i="31"/>
  <c r="K60" i="37"/>
  <c r="L60" i="37"/>
  <c r="N60" i="37"/>
  <c r="M60" i="37"/>
  <c r="R279" i="38" s="1"/>
  <c r="O60" i="37"/>
  <c r="K118" i="31"/>
  <c r="N118" i="31"/>
  <c r="M118" i="31"/>
  <c r="L118" i="31"/>
  <c r="O118" i="31"/>
  <c r="M111" i="33"/>
  <c r="L111" i="33"/>
  <c r="K111" i="33"/>
  <c r="O111" i="33"/>
  <c r="N111" i="33"/>
  <c r="L109" i="33"/>
  <c r="R140" i="34" s="1"/>
  <c r="O109" i="33"/>
  <c r="N109" i="33"/>
  <c r="M109" i="33"/>
  <c r="K109" i="33"/>
  <c r="N123" i="33"/>
  <c r="M123" i="33"/>
  <c r="L123" i="33"/>
  <c r="R155" i="34" s="1"/>
  <c r="O123" i="33"/>
  <c r="K123" i="33"/>
  <c r="K139" i="31"/>
  <c r="M139" i="31"/>
  <c r="R291" i="32" s="1"/>
  <c r="O139" i="31"/>
  <c r="N139" i="31"/>
  <c r="L139" i="31"/>
  <c r="R174" i="32" s="1"/>
  <c r="M127" i="33"/>
  <c r="R302" i="34" s="1"/>
  <c r="O127" i="33"/>
  <c r="L127" i="33"/>
  <c r="R185" i="34" s="1"/>
  <c r="K127" i="33"/>
  <c r="N127" i="33"/>
  <c r="M33" i="33"/>
  <c r="L33" i="33"/>
  <c r="K33" i="33"/>
  <c r="N33" i="33"/>
  <c r="O33" i="33"/>
  <c r="M85" i="33"/>
  <c r="R260" i="34" s="1"/>
  <c r="L85" i="33"/>
  <c r="R143" i="34" s="1"/>
  <c r="K85" i="33"/>
  <c r="O85" i="33"/>
  <c r="N85" i="33"/>
  <c r="M126" i="33"/>
  <c r="R301" i="34" s="1"/>
  <c r="N126" i="33"/>
  <c r="L126" i="33"/>
  <c r="R184" i="34" s="1"/>
  <c r="K126" i="33"/>
  <c r="O126" i="33"/>
  <c r="O70" i="37"/>
  <c r="N70" i="37"/>
  <c r="L70" i="37"/>
  <c r="R169" i="38" s="1"/>
  <c r="M70" i="37"/>
  <c r="R286" i="38" s="1"/>
  <c r="K70" i="37"/>
  <c r="O34" i="33"/>
  <c r="L34" i="33"/>
  <c r="K34" i="33"/>
  <c r="N34" i="33"/>
  <c r="M34" i="33"/>
  <c r="O51" i="35"/>
  <c r="M51" i="35"/>
  <c r="L51" i="35"/>
  <c r="N51" i="35"/>
  <c r="K51" i="35"/>
  <c r="O58" i="37"/>
  <c r="L58" i="37"/>
  <c r="K58" i="37"/>
  <c r="N58" i="37"/>
  <c r="M58" i="37"/>
  <c r="K108" i="33"/>
  <c r="M108" i="33"/>
  <c r="R256" i="34" s="1"/>
  <c r="L108" i="33"/>
  <c r="R139" i="34" s="1"/>
  <c r="O108" i="33"/>
  <c r="N108" i="33"/>
  <c r="K76" i="35"/>
  <c r="M76" i="35"/>
  <c r="R271" i="36" s="1"/>
  <c r="N76" i="35"/>
  <c r="L76" i="35"/>
  <c r="R154" i="36" s="1"/>
  <c r="O76" i="35"/>
  <c r="K96" i="33"/>
  <c r="L96" i="33"/>
  <c r="O96" i="33"/>
  <c r="N96" i="33"/>
  <c r="M96" i="33"/>
  <c r="K139" i="35"/>
  <c r="M139" i="35"/>
  <c r="R291" i="36" s="1"/>
  <c r="L139" i="35"/>
  <c r="R174" i="36" s="1"/>
  <c r="O139" i="35"/>
  <c r="N139" i="35"/>
  <c r="O27" i="39"/>
  <c r="M27" i="39"/>
  <c r="L27" i="39"/>
  <c r="K27" i="39"/>
  <c r="N27" i="39"/>
  <c r="N93" i="35"/>
  <c r="O93" i="35"/>
  <c r="L93" i="35"/>
  <c r="M93" i="35"/>
  <c r="K93" i="35"/>
  <c r="N109" i="37"/>
  <c r="O109" i="37"/>
  <c r="K109" i="37"/>
  <c r="M109" i="37"/>
  <c r="R257" i="38" s="1"/>
  <c r="L109" i="37"/>
  <c r="R140" i="38" s="1"/>
  <c r="O64" i="35"/>
  <c r="K64" i="35"/>
  <c r="N64" i="35"/>
  <c r="L64" i="35"/>
  <c r="R161" i="36" s="1"/>
  <c r="M64" i="35"/>
  <c r="R278" i="36" s="1"/>
  <c r="M101" i="35"/>
  <c r="O101" i="35"/>
  <c r="N101" i="35"/>
  <c r="L101" i="35"/>
  <c r="K101" i="35"/>
  <c r="K42" i="35"/>
  <c r="N42" i="35"/>
  <c r="M42" i="35"/>
  <c r="L42" i="35"/>
  <c r="O42" i="35"/>
  <c r="K108" i="35"/>
  <c r="M108" i="35"/>
  <c r="R256" i="36" s="1"/>
  <c r="O108" i="35"/>
  <c r="L108" i="35"/>
  <c r="R139" i="36" s="1"/>
  <c r="N108" i="35"/>
  <c r="O51" i="37"/>
  <c r="M51" i="37"/>
  <c r="L51" i="37"/>
  <c r="N51" i="37"/>
  <c r="K51" i="37"/>
  <c r="O75" i="39"/>
  <c r="N75" i="39"/>
  <c r="M75" i="39"/>
  <c r="R270" i="40" s="1"/>
  <c r="L75" i="39"/>
  <c r="R153" i="40" s="1"/>
  <c r="K75" i="39"/>
  <c r="L132" i="37"/>
  <c r="K132" i="37"/>
  <c r="O132" i="37"/>
  <c r="N132" i="37"/>
  <c r="M132" i="37"/>
  <c r="R299" i="38" s="1"/>
  <c r="K45" i="37"/>
  <c r="L45" i="37"/>
  <c r="O45" i="37"/>
  <c r="N45" i="37"/>
  <c r="M45" i="37"/>
  <c r="R268" i="38" s="1"/>
  <c r="N32" i="41"/>
  <c r="M32" i="41"/>
  <c r="O32" i="41"/>
  <c r="L32" i="41"/>
  <c r="R32" i="41"/>
  <c r="O43" i="37"/>
  <c r="N43" i="37"/>
  <c r="M43" i="37"/>
  <c r="K43" i="37"/>
  <c r="L43" i="37"/>
  <c r="O66" i="37"/>
  <c r="N66" i="37"/>
  <c r="M66" i="37"/>
  <c r="K66" i="37"/>
  <c r="L66" i="37"/>
  <c r="N60" i="39"/>
  <c r="M60" i="39"/>
  <c r="R279" i="40" s="1"/>
  <c r="L60" i="39"/>
  <c r="O60" i="39"/>
  <c r="K60" i="39"/>
  <c r="M140" i="39"/>
  <c r="R292" i="40" s="1"/>
  <c r="O140" i="39"/>
  <c r="N140" i="39"/>
  <c r="K140" i="39"/>
  <c r="L140" i="39"/>
  <c r="R175" i="40" s="1"/>
  <c r="K28" i="37"/>
  <c r="M28" i="37"/>
  <c r="O28" i="37"/>
  <c r="L28" i="37"/>
  <c r="R160" i="38" s="1"/>
  <c r="N28" i="37"/>
  <c r="M126" i="37"/>
  <c r="R301" i="38" s="1"/>
  <c r="L126" i="37"/>
  <c r="R184" i="38" s="1"/>
  <c r="O126" i="37"/>
  <c r="K126" i="37"/>
  <c r="N126" i="37"/>
  <c r="L132" i="39"/>
  <c r="R182" i="40" s="1"/>
  <c r="K132" i="39"/>
  <c r="N132" i="39"/>
  <c r="M132" i="39"/>
  <c r="R299" i="40" s="1"/>
  <c r="O132" i="39"/>
  <c r="N139" i="37"/>
  <c r="L139" i="37"/>
  <c r="O139" i="37"/>
  <c r="M139" i="37"/>
  <c r="R291" i="38" s="1"/>
  <c r="K139" i="37"/>
  <c r="O23" i="41"/>
  <c r="N23" i="41"/>
  <c r="M23" i="41"/>
  <c r="L23" i="41"/>
  <c r="R157" i="42" s="1"/>
  <c r="K23" i="41"/>
  <c r="O33" i="39"/>
  <c r="N33" i="39"/>
  <c r="K33" i="39"/>
  <c r="L33" i="39"/>
  <c r="M33" i="39"/>
  <c r="K84" i="39"/>
  <c r="L84" i="39"/>
  <c r="R192" i="40" s="1"/>
  <c r="N84" i="39"/>
  <c r="M84" i="39"/>
  <c r="O84" i="39"/>
  <c r="M141" i="41"/>
  <c r="R293" i="42" s="1"/>
  <c r="N141" i="41"/>
  <c r="L141" i="41"/>
  <c r="R176" i="42" s="1"/>
  <c r="K141" i="41"/>
  <c r="O141" i="41"/>
  <c r="M63" i="39"/>
  <c r="L63" i="39"/>
  <c r="K63" i="39"/>
  <c r="O63" i="39"/>
  <c r="N63" i="39"/>
  <c r="N114" i="39"/>
  <c r="M114" i="39"/>
  <c r="O114" i="39"/>
  <c r="L114" i="39"/>
  <c r="K114" i="39"/>
  <c r="N51" i="39"/>
  <c r="K51" i="39"/>
  <c r="O51" i="39"/>
  <c r="M51" i="39"/>
  <c r="L51" i="39"/>
  <c r="O30" i="41"/>
  <c r="L30" i="41"/>
  <c r="N30" i="41"/>
  <c r="M30" i="41"/>
  <c r="R285" i="42" s="1"/>
  <c r="K30" i="41"/>
  <c r="N109" i="41"/>
  <c r="L109" i="41"/>
  <c r="R140" i="42" s="1"/>
  <c r="M109" i="41"/>
  <c r="R257" i="42" s="1"/>
  <c r="O109" i="41"/>
  <c r="K109" i="41"/>
  <c r="N85" i="39"/>
  <c r="K85" i="39"/>
  <c r="M85" i="39"/>
  <c r="R260" i="40" s="1"/>
  <c r="L85" i="39"/>
  <c r="R143" i="40" s="1"/>
  <c r="O85" i="39"/>
  <c r="M101" i="39"/>
  <c r="K101" i="39"/>
  <c r="L101" i="39"/>
  <c r="N101" i="39"/>
  <c r="O101" i="39"/>
  <c r="L120" i="41"/>
  <c r="N120" i="41"/>
  <c r="O120" i="41"/>
  <c r="K120" i="41"/>
  <c r="M120" i="41"/>
  <c r="O40" i="41"/>
  <c r="K40" i="41"/>
  <c r="M40" i="41"/>
  <c r="L40" i="41"/>
  <c r="N40" i="41"/>
  <c r="L81" i="41"/>
  <c r="R190" i="42" s="1"/>
  <c r="N81" i="41"/>
  <c r="M81" i="41"/>
  <c r="R307" i="42" s="1"/>
  <c r="O81" i="41"/>
  <c r="K81" i="41"/>
  <c r="N85" i="43"/>
  <c r="K85" i="43"/>
  <c r="M85" i="43"/>
  <c r="L85" i="43"/>
  <c r="R143" i="44" s="1"/>
  <c r="O85" i="43"/>
  <c r="O124" i="41"/>
  <c r="M124" i="41"/>
  <c r="R273" i="42" s="1"/>
  <c r="K124" i="41"/>
  <c r="L124" i="41"/>
  <c r="R156" i="42" s="1"/>
  <c r="N124" i="41"/>
  <c r="L101" i="41"/>
  <c r="M101" i="41"/>
  <c r="K101" i="41"/>
  <c r="O101" i="41"/>
  <c r="N101" i="41"/>
  <c r="K127" i="41"/>
  <c r="O127" i="41"/>
  <c r="N127" i="41"/>
  <c r="M127" i="41"/>
  <c r="R302" i="42" s="1"/>
  <c r="L127" i="41"/>
  <c r="L53" i="41"/>
  <c r="N53" i="41"/>
  <c r="M53" i="41"/>
  <c r="O53" i="41"/>
  <c r="K53" i="41"/>
  <c r="O128" i="41"/>
  <c r="N128" i="41"/>
  <c r="K128" i="41"/>
  <c r="L128" i="41"/>
  <c r="R186" i="42" s="1"/>
  <c r="M128" i="41"/>
  <c r="L137" i="41"/>
  <c r="O137" i="41"/>
  <c r="N137" i="41"/>
  <c r="M137" i="41"/>
  <c r="K137" i="41"/>
  <c r="K62" i="43"/>
  <c r="M62" i="43"/>
  <c r="L62" i="43"/>
  <c r="O62" i="43"/>
  <c r="N62" i="43"/>
  <c r="N129" i="41"/>
  <c r="O129" i="41"/>
  <c r="K129" i="41"/>
  <c r="M129" i="41"/>
  <c r="R304" i="42" s="1"/>
  <c r="L129" i="41"/>
  <c r="R187" i="42" s="1"/>
  <c r="O42" i="43"/>
  <c r="K42" i="43"/>
  <c r="M42" i="43"/>
  <c r="N42" i="43"/>
  <c r="L42" i="43"/>
  <c r="M73" i="43"/>
  <c r="L73" i="43"/>
  <c r="N73" i="43"/>
  <c r="K73" i="43"/>
  <c r="O73" i="43"/>
  <c r="O138" i="43"/>
  <c r="L138" i="43"/>
  <c r="N138" i="43"/>
  <c r="M138" i="43"/>
  <c r="R290" i="44" s="1"/>
  <c r="K138" i="43"/>
  <c r="K88" i="43"/>
  <c r="O88" i="43"/>
  <c r="L88" i="43"/>
  <c r="R146" i="44" s="1"/>
  <c r="N88" i="43"/>
  <c r="M88" i="43"/>
  <c r="R263" i="44" s="1"/>
  <c r="O69" i="43"/>
  <c r="K69" i="43"/>
  <c r="L69" i="43"/>
  <c r="R164" i="44" s="1"/>
  <c r="N69" i="43"/>
  <c r="M69" i="43"/>
  <c r="R281" i="44" s="1"/>
  <c r="M120" i="43"/>
  <c r="L120" i="43"/>
  <c r="K120" i="43"/>
  <c r="O120" i="43"/>
  <c r="N120" i="43"/>
  <c r="I24" i="14"/>
  <c r="R24" i="14"/>
  <c r="I24" i="28"/>
  <c r="R24" i="28"/>
  <c r="R141" i="40"/>
  <c r="I24" i="5"/>
  <c r="R32" i="14"/>
  <c r="I32" i="14"/>
  <c r="R149" i="22"/>
  <c r="R266" i="24"/>
  <c r="R266" i="30"/>
  <c r="R32" i="38"/>
  <c r="I32" i="38"/>
  <c r="R149" i="42"/>
  <c r="I48" i="24"/>
  <c r="R48" i="24"/>
  <c r="I48" i="28"/>
  <c r="R48" i="28"/>
  <c r="R56" i="14"/>
  <c r="I56" i="14"/>
  <c r="R173" i="38"/>
  <c r="I64" i="22"/>
  <c r="R64" i="22"/>
  <c r="I64" i="30"/>
  <c r="R64" i="30"/>
  <c r="R64" i="40"/>
  <c r="I64" i="40"/>
  <c r="I72" i="10"/>
  <c r="R72" i="10"/>
  <c r="R72" i="24"/>
  <c r="I72" i="24"/>
  <c r="R189" i="26"/>
  <c r="R189" i="30"/>
  <c r="I29" i="18"/>
  <c r="R29" i="18"/>
  <c r="R272" i="24"/>
  <c r="I38" i="28"/>
  <c r="R38" i="28"/>
  <c r="R155" i="32"/>
  <c r="R17" i="8"/>
  <c r="I17" i="8"/>
  <c r="I17" i="28"/>
  <c r="R17" i="28"/>
  <c r="I17" i="38"/>
  <c r="R17" i="38"/>
  <c r="I251" i="5"/>
  <c r="K251" i="5" s="1"/>
  <c r="K17" i="5"/>
  <c r="I25" i="16"/>
  <c r="R25" i="16"/>
  <c r="R33" i="14"/>
  <c r="I33" i="14"/>
  <c r="I41" i="14"/>
  <c r="R41" i="14"/>
  <c r="I41" i="36"/>
  <c r="R41" i="36"/>
  <c r="I49" i="22"/>
  <c r="R49" i="22"/>
  <c r="I49" i="40"/>
  <c r="R49" i="40"/>
  <c r="I49" i="42"/>
  <c r="R49" i="42"/>
  <c r="R174" i="12"/>
  <c r="I57" i="20"/>
  <c r="R57" i="20"/>
  <c r="I57" i="38"/>
  <c r="R57" i="38"/>
  <c r="R299" i="24"/>
  <c r="I65" i="40"/>
  <c r="R65" i="40"/>
  <c r="R73" i="32"/>
  <c r="I73" i="32"/>
  <c r="R73" i="36"/>
  <c r="I73" i="36"/>
  <c r="R73" i="44"/>
  <c r="I73" i="44"/>
  <c r="R28" i="10"/>
  <c r="I28" i="10"/>
  <c r="I28" i="12"/>
  <c r="R28" i="12"/>
  <c r="R145" i="32"/>
  <c r="I28" i="42"/>
  <c r="R28" i="42"/>
  <c r="I28" i="5"/>
  <c r="R52" i="16"/>
  <c r="I52" i="16"/>
  <c r="I52" i="20"/>
  <c r="R52" i="20"/>
  <c r="R52" i="34"/>
  <c r="I52" i="34"/>
  <c r="I52" i="40"/>
  <c r="R52" i="40"/>
  <c r="R255" i="12"/>
  <c r="I21" i="16"/>
  <c r="R21" i="16"/>
  <c r="I21" i="22"/>
  <c r="R21" i="22"/>
  <c r="R138" i="30"/>
  <c r="I21" i="34"/>
  <c r="R21" i="34"/>
  <c r="R170" i="12"/>
  <c r="R53" i="20"/>
  <c r="I53" i="20"/>
  <c r="I53" i="22"/>
  <c r="R53" i="22"/>
  <c r="R53" i="32"/>
  <c r="I53" i="32"/>
  <c r="R287" i="28"/>
  <c r="I53" i="38"/>
  <c r="R53" i="38"/>
  <c r="I53" i="42"/>
  <c r="R53" i="42"/>
  <c r="R178" i="10"/>
  <c r="R61" i="10"/>
  <c r="I61" i="10"/>
  <c r="I61" i="18"/>
  <c r="R61" i="18"/>
  <c r="I61" i="30"/>
  <c r="R61" i="30"/>
  <c r="R295" i="44"/>
  <c r="I30" i="18"/>
  <c r="R30" i="18"/>
  <c r="R30" i="20"/>
  <c r="I30" i="20"/>
  <c r="R147" i="34"/>
  <c r="I30" i="38"/>
  <c r="R30" i="38"/>
  <c r="R264" i="44"/>
  <c r="I62" i="24"/>
  <c r="R62" i="24"/>
  <c r="I62" i="38"/>
  <c r="R62" i="38"/>
  <c r="I70" i="20"/>
  <c r="R70" i="20"/>
  <c r="R18" i="12"/>
  <c r="I18" i="12"/>
  <c r="I18" i="18"/>
  <c r="R18" i="18"/>
  <c r="I18" i="22"/>
  <c r="R18" i="22"/>
  <c r="I18" i="32"/>
  <c r="R18" i="32"/>
  <c r="R18" i="38"/>
  <c r="I18" i="38"/>
  <c r="I18" i="5"/>
  <c r="R26" i="22"/>
  <c r="I26" i="22"/>
  <c r="R26" i="32"/>
  <c r="I26" i="32"/>
  <c r="R26" i="36"/>
  <c r="I26" i="36"/>
  <c r="R34" i="12"/>
  <c r="I34" i="12"/>
  <c r="I34" i="28"/>
  <c r="R34" i="28"/>
  <c r="R34" i="40"/>
  <c r="I34" i="40"/>
  <c r="R42" i="26"/>
  <c r="I42" i="26"/>
  <c r="I42" i="24"/>
  <c r="R42" i="24"/>
  <c r="R159" i="38"/>
  <c r="R50" i="10"/>
  <c r="I50" i="10"/>
  <c r="I50" i="14"/>
  <c r="R50" i="14"/>
  <c r="R58" i="12"/>
  <c r="I58" i="12"/>
  <c r="R58" i="18"/>
  <c r="I58" i="18"/>
  <c r="R58" i="26"/>
  <c r="I58" i="26"/>
  <c r="I66" i="20"/>
  <c r="R66" i="20"/>
  <c r="I66" i="26"/>
  <c r="R66" i="26"/>
  <c r="R66" i="42"/>
  <c r="I66" i="42"/>
  <c r="I74" i="18"/>
  <c r="R74" i="18"/>
  <c r="R191" i="36"/>
  <c r="I74" i="38"/>
  <c r="R74" i="38"/>
  <c r="R308" i="44"/>
  <c r="I75" i="10"/>
  <c r="R75" i="10"/>
  <c r="R75" i="18"/>
  <c r="I75" i="18"/>
  <c r="R309" i="26"/>
  <c r="R309" i="34"/>
  <c r="R309" i="40"/>
  <c r="I75" i="5"/>
  <c r="R36" i="10"/>
  <c r="I36" i="10"/>
  <c r="R36" i="36"/>
  <c r="I36" i="36"/>
  <c r="I36" i="38"/>
  <c r="R36" i="38"/>
  <c r="R279" i="14"/>
  <c r="R162" i="38"/>
  <c r="R69" i="8"/>
  <c r="I69" i="8"/>
  <c r="R303" i="42"/>
  <c r="I19" i="32"/>
  <c r="R19" i="32"/>
  <c r="I19" i="44"/>
  <c r="R19" i="44"/>
  <c r="R35" i="10"/>
  <c r="I35" i="10"/>
  <c r="I35" i="26"/>
  <c r="R35" i="26"/>
  <c r="R43" i="12"/>
  <c r="I43" i="12"/>
  <c r="I43" i="32"/>
  <c r="R43" i="32"/>
  <c r="R43" i="34"/>
  <c r="I43" i="34"/>
  <c r="I43" i="40"/>
  <c r="R43" i="40"/>
  <c r="I43" i="5"/>
  <c r="R168" i="14"/>
  <c r="I51" i="28"/>
  <c r="R51" i="28"/>
  <c r="I59" i="14"/>
  <c r="R59" i="14"/>
  <c r="R293" i="16"/>
  <c r="R176" i="20"/>
  <c r="R59" i="30"/>
  <c r="I59" i="30"/>
  <c r="R176" i="40"/>
  <c r="R184" i="10"/>
  <c r="R67" i="26"/>
  <c r="I67" i="26"/>
  <c r="R67" i="34"/>
  <c r="I67" i="34"/>
  <c r="R67" i="42"/>
  <c r="I67" i="42"/>
  <c r="I20" i="14"/>
  <c r="R20" i="14"/>
  <c r="I20" i="16"/>
  <c r="R20" i="16"/>
  <c r="R137" i="30"/>
  <c r="I20" i="5"/>
  <c r="R161" i="12"/>
  <c r="I44" i="38"/>
  <c r="R44" i="38"/>
  <c r="I44" i="42"/>
  <c r="R44" i="42"/>
  <c r="R177" i="8"/>
  <c r="I60" i="12"/>
  <c r="R60" i="12"/>
  <c r="I60" i="22"/>
  <c r="R60" i="22"/>
  <c r="R177" i="40"/>
  <c r="R68" i="8"/>
  <c r="I68" i="8"/>
  <c r="R185" i="8"/>
  <c r="R68" i="20"/>
  <c r="I68" i="20"/>
  <c r="R68" i="22"/>
  <c r="I68" i="22"/>
  <c r="R302" i="26"/>
  <c r="R37" i="8"/>
  <c r="I37" i="8"/>
  <c r="I37" i="22"/>
  <c r="R37" i="22"/>
  <c r="R37" i="34"/>
  <c r="I37" i="34"/>
  <c r="I37" i="38"/>
  <c r="R37" i="38"/>
  <c r="R37" i="42"/>
  <c r="I37" i="42"/>
  <c r="R256" i="8"/>
  <c r="I22" i="12"/>
  <c r="R22" i="12"/>
  <c r="R256" i="14"/>
  <c r="I22" i="30"/>
  <c r="R22" i="30"/>
  <c r="I22" i="36"/>
  <c r="R22" i="36"/>
  <c r="R22" i="44"/>
  <c r="I22" i="44"/>
  <c r="I54" i="12"/>
  <c r="R54" i="12"/>
  <c r="R54" i="14"/>
  <c r="I54" i="14"/>
  <c r="R171" i="20"/>
  <c r="R288" i="24"/>
  <c r="R54" i="28"/>
  <c r="I54" i="28"/>
  <c r="R288" i="36"/>
  <c r="I54" i="38"/>
  <c r="R54" i="38"/>
  <c r="R257" i="10"/>
  <c r="I23" i="22"/>
  <c r="R23" i="22"/>
  <c r="I23" i="30"/>
  <c r="R23" i="30"/>
  <c r="R257" i="34"/>
  <c r="R23" i="40"/>
  <c r="I23" i="40"/>
  <c r="R31" i="16"/>
  <c r="I31" i="16"/>
  <c r="R39" i="8"/>
  <c r="I39" i="8"/>
  <c r="R273" i="22"/>
  <c r="I39" i="18"/>
  <c r="R39" i="18"/>
  <c r="I39" i="44"/>
  <c r="R39" i="44"/>
  <c r="R281" i="12"/>
  <c r="R164" i="42"/>
  <c r="I47" i="5"/>
  <c r="R55" i="16"/>
  <c r="I55" i="16"/>
  <c r="I55" i="20"/>
  <c r="R55" i="20"/>
  <c r="I55" i="28"/>
  <c r="R55" i="28"/>
  <c r="R55" i="24"/>
  <c r="I55" i="24"/>
  <c r="I55" i="32"/>
  <c r="R55" i="32"/>
  <c r="I55" i="40"/>
  <c r="R55" i="40"/>
  <c r="R289" i="42"/>
  <c r="R63" i="18"/>
  <c r="I63" i="18"/>
  <c r="R63" i="28"/>
  <c r="I63" i="28"/>
  <c r="I63" i="44"/>
  <c r="R63" i="44"/>
  <c r="R188" i="8"/>
  <c r="I71" i="22"/>
  <c r="R71" i="22"/>
  <c r="R305" i="24"/>
  <c r="R305" i="34"/>
  <c r="R71" i="42"/>
  <c r="I71" i="42"/>
  <c r="M45" i="7"/>
  <c r="O45" i="7"/>
  <c r="N45" i="7"/>
  <c r="L45" i="7"/>
  <c r="R151" i="8" s="1"/>
  <c r="K45" i="7"/>
  <c r="O101" i="11"/>
  <c r="M101" i="11"/>
  <c r="R268" i="12" s="1"/>
  <c r="K101" i="11"/>
  <c r="L101" i="11"/>
  <c r="R151" i="12" s="1"/>
  <c r="N101" i="11"/>
  <c r="O115" i="7"/>
  <c r="L115" i="7"/>
  <c r="K115" i="7"/>
  <c r="M115" i="7"/>
  <c r="N115" i="7"/>
  <c r="M58" i="7"/>
  <c r="O58" i="7"/>
  <c r="N58" i="7"/>
  <c r="L58" i="7"/>
  <c r="K58" i="7"/>
  <c r="N128" i="9"/>
  <c r="M128" i="9"/>
  <c r="R303" i="10" s="1"/>
  <c r="O128" i="9"/>
  <c r="K128" i="9"/>
  <c r="L128" i="9"/>
  <c r="R186" i="10" s="1"/>
  <c r="L45" i="9"/>
  <c r="O45" i="9"/>
  <c r="N45" i="9"/>
  <c r="M45" i="9"/>
  <c r="K45" i="9"/>
  <c r="O123" i="9"/>
  <c r="N123" i="9"/>
  <c r="M123" i="9"/>
  <c r="L123" i="9"/>
  <c r="R155" i="10" s="1"/>
  <c r="K123" i="9"/>
  <c r="O88" i="7"/>
  <c r="N88" i="7"/>
  <c r="M88" i="7"/>
  <c r="R263" i="8" s="1"/>
  <c r="L88" i="7"/>
  <c r="R146" i="8" s="1"/>
  <c r="K88" i="7"/>
  <c r="O129" i="7"/>
  <c r="M129" i="7"/>
  <c r="N129" i="7"/>
  <c r="L129" i="7"/>
  <c r="R187" i="8" s="1"/>
  <c r="K129" i="7"/>
  <c r="N121" i="11"/>
  <c r="L121" i="11"/>
  <c r="O121" i="11"/>
  <c r="K121" i="11"/>
  <c r="M121" i="11"/>
  <c r="K48" i="15"/>
  <c r="L48" i="15"/>
  <c r="O48" i="15"/>
  <c r="N48" i="15"/>
  <c r="M48" i="15"/>
  <c r="M94" i="9"/>
  <c r="N94" i="9"/>
  <c r="O94" i="9"/>
  <c r="L94" i="9"/>
  <c r="K94" i="9"/>
  <c r="K124" i="11"/>
  <c r="N124" i="11"/>
  <c r="M124" i="11"/>
  <c r="R273" i="12" s="1"/>
  <c r="O124" i="11"/>
  <c r="L124" i="11"/>
  <c r="R156" i="12" s="1"/>
  <c r="M45" i="15"/>
  <c r="R268" i="16" s="1"/>
  <c r="O45" i="15"/>
  <c r="N45" i="15"/>
  <c r="L45" i="15"/>
  <c r="R151" i="16" s="1"/>
  <c r="K45" i="15"/>
  <c r="L128" i="7"/>
  <c r="R186" i="8" s="1"/>
  <c r="O128" i="7"/>
  <c r="M128" i="7"/>
  <c r="N128" i="7"/>
  <c r="K128" i="7"/>
  <c r="N108" i="9"/>
  <c r="O108" i="9"/>
  <c r="M108" i="9"/>
  <c r="K108" i="9"/>
  <c r="L108" i="9"/>
  <c r="R139" i="10" s="1"/>
  <c r="O68" i="7"/>
  <c r="M68" i="7"/>
  <c r="R280" i="8" s="1"/>
  <c r="K68" i="7"/>
  <c r="L68" i="7"/>
  <c r="R163" i="8" s="1"/>
  <c r="N68" i="7"/>
  <c r="L27" i="9"/>
  <c r="R158" i="10" s="1"/>
  <c r="K27" i="9"/>
  <c r="O27" i="9"/>
  <c r="N27" i="9"/>
  <c r="M27" i="9"/>
  <c r="R275" i="10" s="1"/>
  <c r="M114" i="9"/>
  <c r="N114" i="9"/>
  <c r="O114" i="9"/>
  <c r="L114" i="9"/>
  <c r="K114" i="9"/>
  <c r="I16" i="14"/>
  <c r="M35" i="13"/>
  <c r="R269" i="14" s="1"/>
  <c r="O35" i="13"/>
  <c r="N35" i="13"/>
  <c r="K35" i="13"/>
  <c r="L35" i="13"/>
  <c r="R152" i="14" s="1"/>
  <c r="O62" i="7"/>
  <c r="N62" i="7"/>
  <c r="K62" i="7"/>
  <c r="M62" i="7"/>
  <c r="L62" i="7"/>
  <c r="N127" i="7"/>
  <c r="L127" i="7"/>
  <c r="O127" i="7"/>
  <c r="M127" i="7"/>
  <c r="K127" i="7"/>
  <c r="M55" i="11"/>
  <c r="L55" i="11"/>
  <c r="K55" i="11"/>
  <c r="N55" i="11"/>
  <c r="O55" i="11"/>
  <c r="N34" i="17"/>
  <c r="K34" i="17"/>
  <c r="O34" i="17"/>
  <c r="M34" i="17"/>
  <c r="L34" i="17"/>
  <c r="O96" i="9"/>
  <c r="L96" i="9"/>
  <c r="M96" i="9"/>
  <c r="N96" i="9"/>
  <c r="K96" i="9"/>
  <c r="K73" i="11"/>
  <c r="O73" i="11"/>
  <c r="N73" i="11"/>
  <c r="M73" i="11"/>
  <c r="L73" i="11"/>
  <c r="L64" i="13"/>
  <c r="K64" i="13"/>
  <c r="M64" i="13"/>
  <c r="R278" i="14" s="1"/>
  <c r="O64" i="13"/>
  <c r="N64" i="13"/>
  <c r="M30" i="7"/>
  <c r="N30" i="7"/>
  <c r="O30" i="7"/>
  <c r="L30" i="7"/>
  <c r="R183" i="8" s="1"/>
  <c r="K30" i="7"/>
  <c r="N126" i="7"/>
  <c r="L126" i="7"/>
  <c r="R184" i="8" s="1"/>
  <c r="M126" i="7"/>
  <c r="R301" i="8" s="1"/>
  <c r="O126" i="7"/>
  <c r="K126" i="7"/>
  <c r="M86" i="9"/>
  <c r="R261" i="10" s="1"/>
  <c r="O86" i="9"/>
  <c r="L86" i="9"/>
  <c r="R144" i="10" s="1"/>
  <c r="N86" i="9"/>
  <c r="K86" i="9"/>
  <c r="M67" i="13"/>
  <c r="L67" i="13"/>
  <c r="N67" i="13"/>
  <c r="O67" i="13"/>
  <c r="K67" i="13"/>
  <c r="K68" i="17"/>
  <c r="M68" i="17"/>
  <c r="R280" i="18" s="1"/>
  <c r="N68" i="17"/>
  <c r="L68" i="17"/>
  <c r="O68" i="17"/>
  <c r="M80" i="11"/>
  <c r="R306" i="12" s="1"/>
  <c r="O80" i="11"/>
  <c r="N80" i="11"/>
  <c r="L80" i="11"/>
  <c r="R189" i="12" s="1"/>
  <c r="K80" i="11"/>
  <c r="M118" i="11"/>
  <c r="L118" i="11"/>
  <c r="K118" i="11"/>
  <c r="O118" i="11"/>
  <c r="N118" i="11"/>
  <c r="L126" i="13"/>
  <c r="R184" i="14" s="1"/>
  <c r="M126" i="13"/>
  <c r="R301" i="14" s="1"/>
  <c r="O126" i="13"/>
  <c r="N126" i="13"/>
  <c r="K126" i="13"/>
  <c r="M114" i="15"/>
  <c r="O114" i="15"/>
  <c r="N114" i="15"/>
  <c r="L114" i="15"/>
  <c r="R141" i="16" s="1"/>
  <c r="K114" i="15"/>
  <c r="M51" i="9"/>
  <c r="O51" i="9"/>
  <c r="K51" i="9"/>
  <c r="N51" i="9"/>
  <c r="L51" i="9"/>
  <c r="M81" i="9"/>
  <c r="R307" i="10" s="1"/>
  <c r="N81" i="9"/>
  <c r="L81" i="9"/>
  <c r="R190" i="10" s="1"/>
  <c r="O81" i="9"/>
  <c r="K81" i="9"/>
  <c r="L136" i="9"/>
  <c r="R171" i="10" s="1"/>
  <c r="M136" i="9"/>
  <c r="R288" i="10" s="1"/>
  <c r="K136" i="9"/>
  <c r="O136" i="9"/>
  <c r="N136" i="9"/>
  <c r="K88" i="11"/>
  <c r="M88" i="11"/>
  <c r="R263" i="12" s="1"/>
  <c r="L88" i="11"/>
  <c r="R146" i="12" s="1"/>
  <c r="O88" i="11"/>
  <c r="N88" i="11"/>
  <c r="R32" i="13"/>
  <c r="L32" i="13" s="1"/>
  <c r="M32" i="13"/>
  <c r="O32" i="13"/>
  <c r="N32" i="13"/>
  <c r="K109" i="13"/>
  <c r="M109" i="13"/>
  <c r="R257" i="14" s="1"/>
  <c r="L109" i="13"/>
  <c r="R140" i="14" s="1"/>
  <c r="O109" i="13"/>
  <c r="N109" i="13"/>
  <c r="N83" i="17"/>
  <c r="O83" i="17"/>
  <c r="M83" i="17"/>
  <c r="R308" i="18" s="1"/>
  <c r="L83" i="17"/>
  <c r="K83" i="17"/>
  <c r="L70" i="11"/>
  <c r="K70" i="11"/>
  <c r="O70" i="11"/>
  <c r="N70" i="11"/>
  <c r="M70" i="11"/>
  <c r="R286" i="12" s="1"/>
  <c r="L23" i="13"/>
  <c r="N23" i="13"/>
  <c r="M23" i="13"/>
  <c r="O23" i="13"/>
  <c r="K23" i="13"/>
  <c r="L128" i="13"/>
  <c r="R186" i="14" s="1"/>
  <c r="K128" i="13"/>
  <c r="O128" i="13"/>
  <c r="N128" i="13"/>
  <c r="M128" i="13"/>
  <c r="R303" i="14" s="1"/>
  <c r="L26" i="17"/>
  <c r="K26" i="17"/>
  <c r="N26" i="17"/>
  <c r="O26" i="17"/>
  <c r="M26" i="17"/>
  <c r="O138" i="7"/>
  <c r="K138" i="7"/>
  <c r="L138" i="7"/>
  <c r="N138" i="7"/>
  <c r="M138" i="7"/>
  <c r="R290" i="8" s="1"/>
  <c r="M132" i="11"/>
  <c r="R299" i="12" s="1"/>
  <c r="O132" i="11"/>
  <c r="N132" i="11"/>
  <c r="L132" i="11"/>
  <c r="R182" i="12" s="1"/>
  <c r="K132" i="11"/>
  <c r="N80" i="13"/>
  <c r="O80" i="13"/>
  <c r="M80" i="13"/>
  <c r="R306" i="14" s="1"/>
  <c r="K80" i="13"/>
  <c r="L80" i="13"/>
  <c r="R189" i="14" s="1"/>
  <c r="L67" i="17"/>
  <c r="O67" i="17"/>
  <c r="K67" i="17"/>
  <c r="N67" i="17"/>
  <c r="M67" i="17"/>
  <c r="O128" i="17"/>
  <c r="N128" i="17"/>
  <c r="L128" i="17"/>
  <c r="K128" i="17"/>
  <c r="M128" i="17"/>
  <c r="R303" i="18" s="1"/>
  <c r="M123" i="13"/>
  <c r="N123" i="13"/>
  <c r="O123" i="13"/>
  <c r="L123" i="13"/>
  <c r="K123" i="13"/>
  <c r="N80" i="15"/>
  <c r="K80" i="15"/>
  <c r="O80" i="15"/>
  <c r="M80" i="15"/>
  <c r="R306" i="16" s="1"/>
  <c r="L80" i="15"/>
  <c r="R189" i="16" s="1"/>
  <c r="N79" i="19"/>
  <c r="M79" i="19"/>
  <c r="L79" i="19"/>
  <c r="O79" i="19"/>
  <c r="K79" i="19"/>
  <c r="O101" i="19"/>
  <c r="N101" i="19"/>
  <c r="M101" i="19"/>
  <c r="L101" i="19"/>
  <c r="K101" i="19"/>
  <c r="O33" i="13"/>
  <c r="K33" i="13"/>
  <c r="M33" i="13"/>
  <c r="L33" i="13"/>
  <c r="N33" i="13"/>
  <c r="O108" i="13"/>
  <c r="N108" i="13"/>
  <c r="K108" i="13"/>
  <c r="M108" i="13"/>
  <c r="L108" i="13"/>
  <c r="R139" i="14" s="1"/>
  <c r="O86" i="19"/>
  <c r="M86" i="19"/>
  <c r="L86" i="19"/>
  <c r="R144" i="20" s="1"/>
  <c r="N86" i="19"/>
  <c r="K86" i="19"/>
  <c r="K41" i="11"/>
  <c r="N41" i="11"/>
  <c r="L41" i="11"/>
  <c r="M41" i="11"/>
  <c r="O41" i="11"/>
  <c r="K123" i="11"/>
  <c r="M123" i="11"/>
  <c r="R272" i="12" s="1"/>
  <c r="L123" i="11"/>
  <c r="R155" i="12" s="1"/>
  <c r="O123" i="11"/>
  <c r="N123" i="11"/>
  <c r="O136" i="13"/>
  <c r="N136" i="13"/>
  <c r="L136" i="13"/>
  <c r="R171" i="14" s="1"/>
  <c r="K136" i="13"/>
  <c r="M136" i="13"/>
  <c r="R288" i="14" s="1"/>
  <c r="I16" i="18"/>
  <c r="K28" i="21"/>
  <c r="L28" i="21"/>
  <c r="N28" i="21"/>
  <c r="O28" i="21"/>
  <c r="M28" i="21"/>
  <c r="N81" i="15"/>
  <c r="K81" i="15"/>
  <c r="M81" i="15"/>
  <c r="R307" i="16" s="1"/>
  <c r="L81" i="15"/>
  <c r="R190" i="16" s="1"/>
  <c r="O81" i="15"/>
  <c r="O75" i="17"/>
  <c r="N75" i="17"/>
  <c r="M75" i="17"/>
  <c r="R270" i="18" s="1"/>
  <c r="L75" i="17"/>
  <c r="R153" i="18" s="1"/>
  <c r="K75" i="17"/>
  <c r="O107" i="21"/>
  <c r="K107" i="21"/>
  <c r="M107" i="21"/>
  <c r="L107" i="21"/>
  <c r="R138" i="22" s="1"/>
  <c r="N107" i="21"/>
  <c r="M48" i="21"/>
  <c r="L48" i="21"/>
  <c r="N48" i="21"/>
  <c r="O48" i="21"/>
  <c r="K48" i="21"/>
  <c r="L83" i="23"/>
  <c r="R191" i="24" s="1"/>
  <c r="O83" i="23"/>
  <c r="N83" i="23"/>
  <c r="K83" i="23"/>
  <c r="M83" i="23"/>
  <c r="R308" i="24" s="1"/>
  <c r="N112" i="15"/>
  <c r="O112" i="15"/>
  <c r="M112" i="15"/>
  <c r="R259" i="16" s="1"/>
  <c r="L112" i="15"/>
  <c r="K112" i="15"/>
  <c r="M58" i="17"/>
  <c r="K58" i="17"/>
  <c r="N58" i="17"/>
  <c r="L58" i="17"/>
  <c r="R135" i="18" s="1"/>
  <c r="O58" i="17"/>
  <c r="L109" i="17"/>
  <c r="R140" i="18" s="1"/>
  <c r="O109" i="17"/>
  <c r="M109" i="17"/>
  <c r="R257" i="18" s="1"/>
  <c r="N109" i="17"/>
  <c r="K109" i="17"/>
  <c r="K138" i="19"/>
  <c r="O138" i="19"/>
  <c r="N138" i="19"/>
  <c r="L138" i="19"/>
  <c r="R173" i="20" s="1"/>
  <c r="M138" i="19"/>
  <c r="O23" i="23"/>
  <c r="N23" i="23"/>
  <c r="M23" i="23"/>
  <c r="R274" i="24" s="1"/>
  <c r="L23" i="23"/>
  <c r="K23" i="23"/>
  <c r="L34" i="19"/>
  <c r="M34" i="19"/>
  <c r="N34" i="19"/>
  <c r="K34" i="19"/>
  <c r="O34" i="19"/>
  <c r="O89" i="19"/>
  <c r="N89" i="19"/>
  <c r="L89" i="19"/>
  <c r="R147" i="20" s="1"/>
  <c r="M89" i="19"/>
  <c r="K89" i="19"/>
  <c r="K95" i="21"/>
  <c r="M95" i="21"/>
  <c r="L95" i="21"/>
  <c r="O95" i="21"/>
  <c r="N95" i="21"/>
  <c r="L140" i="13"/>
  <c r="N140" i="13"/>
  <c r="O140" i="13"/>
  <c r="K140" i="13"/>
  <c r="M140" i="13"/>
  <c r="R292" i="14" s="1"/>
  <c r="K72" i="15"/>
  <c r="L72" i="15"/>
  <c r="O72" i="15"/>
  <c r="N72" i="15"/>
  <c r="M72" i="15"/>
  <c r="L119" i="17"/>
  <c r="O119" i="17"/>
  <c r="M119" i="17"/>
  <c r="K119" i="17"/>
  <c r="N119" i="17"/>
  <c r="N63" i="19"/>
  <c r="M63" i="19"/>
  <c r="L63" i="19"/>
  <c r="K63" i="19"/>
  <c r="O63" i="19"/>
  <c r="K55" i="19"/>
  <c r="M55" i="19"/>
  <c r="L55" i="19"/>
  <c r="O55" i="19"/>
  <c r="N55" i="19"/>
  <c r="O40" i="21"/>
  <c r="L40" i="21"/>
  <c r="K40" i="21"/>
  <c r="M40" i="21"/>
  <c r="N40" i="21"/>
  <c r="O127" i="21"/>
  <c r="L127" i="21"/>
  <c r="N127" i="21"/>
  <c r="M127" i="21"/>
  <c r="K127" i="21"/>
  <c r="O45" i="25"/>
  <c r="N45" i="25"/>
  <c r="M45" i="25"/>
  <c r="R268" i="26" s="1"/>
  <c r="K45" i="25"/>
  <c r="L45" i="25"/>
  <c r="R151" i="26" s="1"/>
  <c r="K50" i="29"/>
  <c r="N50" i="29"/>
  <c r="M50" i="29"/>
  <c r="L50" i="29"/>
  <c r="R183" i="30" s="1"/>
  <c r="O50" i="29"/>
  <c r="K123" i="29"/>
  <c r="L123" i="29"/>
  <c r="O123" i="29"/>
  <c r="N123" i="29"/>
  <c r="M123" i="29"/>
  <c r="K124" i="19"/>
  <c r="M124" i="19"/>
  <c r="R273" i="20" s="1"/>
  <c r="L124" i="19"/>
  <c r="O124" i="19"/>
  <c r="N124" i="19"/>
  <c r="L131" i="21"/>
  <c r="R177" i="22" s="1"/>
  <c r="N131" i="21"/>
  <c r="M131" i="21"/>
  <c r="R294" i="22" s="1"/>
  <c r="O131" i="21"/>
  <c r="K131" i="21"/>
  <c r="N53" i="27"/>
  <c r="K53" i="27"/>
  <c r="M53" i="27"/>
  <c r="L53" i="27"/>
  <c r="O53" i="27"/>
  <c r="K89" i="17"/>
  <c r="L89" i="17"/>
  <c r="R147" i="18" s="1"/>
  <c r="M89" i="17"/>
  <c r="R264" i="18" s="1"/>
  <c r="N89" i="17"/>
  <c r="O89" i="17"/>
  <c r="O26" i="19"/>
  <c r="K26" i="19"/>
  <c r="L26" i="19"/>
  <c r="N26" i="19"/>
  <c r="M26" i="19"/>
  <c r="K75" i="19"/>
  <c r="L75" i="19"/>
  <c r="R153" i="20" s="1"/>
  <c r="M75" i="19"/>
  <c r="N75" i="19"/>
  <c r="O75" i="19"/>
  <c r="O42" i="23"/>
  <c r="N42" i="23"/>
  <c r="M42" i="23"/>
  <c r="L42" i="23"/>
  <c r="R158" i="24" s="1"/>
  <c r="K42" i="23"/>
  <c r="O107" i="27"/>
  <c r="L107" i="27"/>
  <c r="R138" i="28" s="1"/>
  <c r="K107" i="27"/>
  <c r="N107" i="27"/>
  <c r="M107" i="27"/>
  <c r="M135" i="17"/>
  <c r="R287" i="18" s="1"/>
  <c r="K135" i="17"/>
  <c r="N135" i="17"/>
  <c r="L135" i="17"/>
  <c r="R170" i="18" s="1"/>
  <c r="O135" i="17"/>
  <c r="K123" i="19"/>
  <c r="L123" i="19"/>
  <c r="R155" i="20" s="1"/>
  <c r="N123" i="19"/>
  <c r="M123" i="19"/>
  <c r="O123" i="19"/>
  <c r="L38" i="21"/>
  <c r="O38" i="21"/>
  <c r="N38" i="21"/>
  <c r="M38" i="21"/>
  <c r="R283" i="22" s="1"/>
  <c r="K38" i="21"/>
  <c r="N59" i="25"/>
  <c r="M59" i="25"/>
  <c r="L59" i="25"/>
  <c r="K59" i="25"/>
  <c r="O59" i="25"/>
  <c r="K135" i="25"/>
  <c r="O135" i="25"/>
  <c r="N135" i="25"/>
  <c r="M135" i="25"/>
  <c r="R287" i="26" s="1"/>
  <c r="L135" i="25"/>
  <c r="M137" i="23"/>
  <c r="R289" i="24" s="1"/>
  <c r="K137" i="23"/>
  <c r="O137" i="23"/>
  <c r="L137" i="23"/>
  <c r="R172" i="24" s="1"/>
  <c r="N137" i="23"/>
  <c r="L55" i="25"/>
  <c r="O55" i="25"/>
  <c r="N55" i="25"/>
  <c r="M55" i="25"/>
  <c r="K55" i="25"/>
  <c r="L111" i="31"/>
  <c r="O111" i="31"/>
  <c r="N111" i="31"/>
  <c r="M111" i="31"/>
  <c r="K111" i="31"/>
  <c r="L41" i="25"/>
  <c r="N41" i="25"/>
  <c r="M41" i="25"/>
  <c r="O41" i="25"/>
  <c r="K41" i="25"/>
  <c r="M109" i="25"/>
  <c r="R257" i="26" s="1"/>
  <c r="L109" i="25"/>
  <c r="R140" i="26" s="1"/>
  <c r="O109" i="25"/>
  <c r="N109" i="25"/>
  <c r="K109" i="25"/>
  <c r="N87" i="27"/>
  <c r="M87" i="27"/>
  <c r="R262" i="28" s="1"/>
  <c r="L87" i="27"/>
  <c r="R145" i="28" s="1"/>
  <c r="O87" i="27"/>
  <c r="K87" i="27"/>
  <c r="O52" i="23"/>
  <c r="N52" i="23"/>
  <c r="M52" i="23"/>
  <c r="L52" i="23"/>
  <c r="K52" i="23"/>
  <c r="K86" i="23"/>
  <c r="L86" i="23"/>
  <c r="R144" i="24" s="1"/>
  <c r="N86" i="23"/>
  <c r="O86" i="23"/>
  <c r="M86" i="23"/>
  <c r="R261" i="24" s="1"/>
  <c r="K133" i="23"/>
  <c r="N133" i="23"/>
  <c r="O133" i="23"/>
  <c r="M133" i="23"/>
  <c r="R295" i="24" s="1"/>
  <c r="L133" i="23"/>
  <c r="R178" i="24" s="1"/>
  <c r="O76" i="25"/>
  <c r="M76" i="25"/>
  <c r="R271" i="26" s="1"/>
  <c r="L76" i="25"/>
  <c r="R154" i="26" s="1"/>
  <c r="N76" i="25"/>
  <c r="K76" i="25"/>
  <c r="N135" i="23"/>
  <c r="M135" i="23"/>
  <c r="R287" i="24" s="1"/>
  <c r="K135" i="23"/>
  <c r="L135" i="23"/>
  <c r="R170" i="24" s="1"/>
  <c r="O135" i="23"/>
  <c r="O131" i="25"/>
  <c r="N131" i="25"/>
  <c r="L131" i="25"/>
  <c r="R177" i="26" s="1"/>
  <c r="M131" i="25"/>
  <c r="R294" i="26" s="1"/>
  <c r="K131" i="25"/>
  <c r="M124" i="27"/>
  <c r="N124" i="27"/>
  <c r="K124" i="27"/>
  <c r="O124" i="27"/>
  <c r="L124" i="27"/>
  <c r="R156" i="28" s="1"/>
  <c r="O89" i="29"/>
  <c r="N89" i="29"/>
  <c r="L89" i="29"/>
  <c r="R147" i="30" s="1"/>
  <c r="K89" i="29"/>
  <c r="M89" i="29"/>
  <c r="R264" i="30" s="1"/>
  <c r="N130" i="25"/>
  <c r="L130" i="25"/>
  <c r="R188" i="26" s="1"/>
  <c r="O130" i="25"/>
  <c r="K130" i="25"/>
  <c r="M130" i="25"/>
  <c r="R305" i="26" s="1"/>
  <c r="N66" i="27"/>
  <c r="O66" i="27"/>
  <c r="M66" i="27"/>
  <c r="L66" i="27"/>
  <c r="K66" i="27"/>
  <c r="K40" i="25"/>
  <c r="N40" i="25"/>
  <c r="M40" i="25"/>
  <c r="R300" i="26" s="1"/>
  <c r="O40" i="25"/>
  <c r="L40" i="25"/>
  <c r="R168" i="26" s="1"/>
  <c r="L69" i="29"/>
  <c r="K69" i="29"/>
  <c r="O69" i="29"/>
  <c r="N69" i="29"/>
  <c r="M69" i="29"/>
  <c r="R281" i="30" s="1"/>
  <c r="M88" i="31"/>
  <c r="R263" i="32" s="1"/>
  <c r="N88" i="31"/>
  <c r="L88" i="31"/>
  <c r="R146" i="32" s="1"/>
  <c r="O88" i="31"/>
  <c r="K88" i="31"/>
  <c r="L45" i="27"/>
  <c r="N45" i="27"/>
  <c r="K45" i="27"/>
  <c r="M45" i="27"/>
  <c r="O45" i="27"/>
  <c r="N101" i="27"/>
  <c r="M101" i="27"/>
  <c r="L101" i="27"/>
  <c r="K101" i="27"/>
  <c r="O101" i="27"/>
  <c r="O120" i="29"/>
  <c r="M120" i="29"/>
  <c r="L120" i="29"/>
  <c r="N120" i="29"/>
  <c r="K120" i="29"/>
  <c r="K103" i="31"/>
  <c r="M103" i="31"/>
  <c r="R266" i="32" s="1"/>
  <c r="N103" i="31"/>
  <c r="L103" i="31"/>
  <c r="O103" i="31"/>
  <c r="L96" i="27"/>
  <c r="O96" i="27"/>
  <c r="M96" i="27"/>
  <c r="K96" i="27"/>
  <c r="N96" i="27"/>
  <c r="N60" i="29"/>
  <c r="L60" i="29"/>
  <c r="O60" i="29"/>
  <c r="K60" i="29"/>
  <c r="M60" i="29"/>
  <c r="R279" i="30" s="1"/>
  <c r="N45" i="31"/>
  <c r="O45" i="31"/>
  <c r="M45" i="31"/>
  <c r="L45" i="31"/>
  <c r="R151" i="32" s="1"/>
  <c r="K45" i="31"/>
  <c r="L48" i="27"/>
  <c r="R166" i="28" s="1"/>
  <c r="M48" i="27"/>
  <c r="N48" i="27"/>
  <c r="K48" i="27"/>
  <c r="O48" i="27"/>
  <c r="L69" i="27"/>
  <c r="R164" i="28" s="1"/>
  <c r="O69" i="27"/>
  <c r="M69" i="27"/>
  <c r="R281" i="28" s="1"/>
  <c r="N69" i="27"/>
  <c r="K69" i="27"/>
  <c r="K136" i="27"/>
  <c r="N136" i="27"/>
  <c r="O136" i="27"/>
  <c r="M136" i="27"/>
  <c r="L136" i="27"/>
  <c r="R171" i="28" s="1"/>
  <c r="O73" i="29"/>
  <c r="M73" i="29"/>
  <c r="N73" i="29"/>
  <c r="L73" i="29"/>
  <c r="K73" i="29"/>
  <c r="O55" i="31"/>
  <c r="N55" i="31"/>
  <c r="M55" i="31"/>
  <c r="K55" i="31"/>
  <c r="L55" i="31"/>
  <c r="O43" i="27"/>
  <c r="K43" i="27"/>
  <c r="L43" i="27"/>
  <c r="N43" i="27"/>
  <c r="M43" i="27"/>
  <c r="K93" i="27"/>
  <c r="M93" i="27"/>
  <c r="N93" i="27"/>
  <c r="O93" i="27"/>
  <c r="L93" i="27"/>
  <c r="O53" i="29"/>
  <c r="L53" i="29"/>
  <c r="M53" i="29"/>
  <c r="N53" i="29"/>
  <c r="K53" i="29"/>
  <c r="O33" i="31"/>
  <c r="K33" i="31"/>
  <c r="L33" i="31"/>
  <c r="M33" i="31"/>
  <c r="N33" i="31"/>
  <c r="L73" i="33"/>
  <c r="N73" i="33"/>
  <c r="O73" i="33"/>
  <c r="K73" i="33"/>
  <c r="M73" i="33"/>
  <c r="M112" i="27"/>
  <c r="K112" i="27"/>
  <c r="O112" i="27"/>
  <c r="N112" i="27"/>
  <c r="L112" i="27"/>
  <c r="R142" i="28" s="1"/>
  <c r="K63" i="29"/>
  <c r="L63" i="29"/>
  <c r="N63" i="29"/>
  <c r="M63" i="29"/>
  <c r="O63" i="29"/>
  <c r="O136" i="29"/>
  <c r="L136" i="29"/>
  <c r="N136" i="29"/>
  <c r="M136" i="29"/>
  <c r="R288" i="30" s="1"/>
  <c r="K136" i="29"/>
  <c r="L35" i="31"/>
  <c r="K35" i="31"/>
  <c r="O35" i="31"/>
  <c r="N35" i="31"/>
  <c r="M35" i="31"/>
  <c r="R269" i="32" s="1"/>
  <c r="M109" i="31"/>
  <c r="O109" i="31"/>
  <c r="L109" i="31"/>
  <c r="N109" i="31"/>
  <c r="K109" i="31"/>
  <c r="L129" i="33"/>
  <c r="R187" i="34" s="1"/>
  <c r="O129" i="33"/>
  <c r="N129" i="33"/>
  <c r="M129" i="33"/>
  <c r="R304" i="34" s="1"/>
  <c r="K129" i="33"/>
  <c r="L35" i="35"/>
  <c r="K35" i="35"/>
  <c r="N35" i="35"/>
  <c r="O35" i="35"/>
  <c r="M35" i="35"/>
  <c r="K64" i="31"/>
  <c r="O64" i="31"/>
  <c r="N64" i="31"/>
  <c r="M64" i="31"/>
  <c r="R278" i="32" s="1"/>
  <c r="L64" i="31"/>
  <c r="R161" i="32" s="1"/>
  <c r="O80" i="33"/>
  <c r="N80" i="33"/>
  <c r="K80" i="33"/>
  <c r="M80" i="33"/>
  <c r="R306" i="34" s="1"/>
  <c r="L80" i="33"/>
  <c r="R189" i="34" s="1"/>
  <c r="N72" i="27"/>
  <c r="K72" i="27"/>
  <c r="L72" i="27"/>
  <c r="M72" i="27"/>
  <c r="O72" i="27"/>
  <c r="L109" i="27"/>
  <c r="R140" i="28" s="1"/>
  <c r="O109" i="27"/>
  <c r="M109" i="27"/>
  <c r="R257" i="28" s="1"/>
  <c r="N109" i="27"/>
  <c r="K109" i="27"/>
  <c r="L98" i="29"/>
  <c r="O98" i="29"/>
  <c r="K98" i="29"/>
  <c r="N98" i="29"/>
  <c r="M98" i="29"/>
  <c r="O52" i="31"/>
  <c r="N52" i="31"/>
  <c r="K52" i="31"/>
  <c r="M52" i="31"/>
  <c r="L52" i="31"/>
  <c r="M130" i="31"/>
  <c r="R305" i="32" s="1"/>
  <c r="L130" i="31"/>
  <c r="R188" i="32" s="1"/>
  <c r="K130" i="31"/>
  <c r="O130" i="31"/>
  <c r="N130" i="31"/>
  <c r="O26" i="35"/>
  <c r="N26" i="35"/>
  <c r="M26" i="35"/>
  <c r="L26" i="35"/>
  <c r="K26" i="35"/>
  <c r="O30" i="29"/>
  <c r="L30" i="29"/>
  <c r="R168" i="30" s="1"/>
  <c r="N30" i="29"/>
  <c r="M30" i="29"/>
  <c r="R285" i="30" s="1"/>
  <c r="K30" i="29"/>
  <c r="L94" i="29"/>
  <c r="N94" i="29"/>
  <c r="O94" i="29"/>
  <c r="M94" i="29"/>
  <c r="K94" i="29"/>
  <c r="K135" i="31"/>
  <c r="N135" i="31"/>
  <c r="M135" i="31"/>
  <c r="R287" i="32" s="1"/>
  <c r="L135" i="31"/>
  <c r="R170" i="32" s="1"/>
  <c r="O135" i="31"/>
  <c r="O124" i="33"/>
  <c r="L124" i="33"/>
  <c r="R156" i="34" s="1"/>
  <c r="K124" i="33"/>
  <c r="N124" i="33"/>
  <c r="M124" i="33"/>
  <c r="R273" i="34" s="1"/>
  <c r="O130" i="33"/>
  <c r="N130" i="33"/>
  <c r="M130" i="33"/>
  <c r="L130" i="33"/>
  <c r="K130" i="33"/>
  <c r="M132" i="33"/>
  <c r="R299" i="34" s="1"/>
  <c r="L132" i="33"/>
  <c r="R182" i="34" s="1"/>
  <c r="K132" i="33"/>
  <c r="O132" i="33"/>
  <c r="N132" i="33"/>
  <c r="L53" i="31"/>
  <c r="O53" i="31"/>
  <c r="M53" i="31"/>
  <c r="N53" i="31"/>
  <c r="K53" i="31"/>
  <c r="K106" i="31"/>
  <c r="N106" i="31"/>
  <c r="L106" i="31"/>
  <c r="R137" i="32" s="1"/>
  <c r="M106" i="31"/>
  <c r="R255" i="32" s="1"/>
  <c r="O106" i="31"/>
  <c r="O43" i="33"/>
  <c r="M43" i="33"/>
  <c r="L43" i="33"/>
  <c r="K43" i="33"/>
  <c r="N43" i="33"/>
  <c r="O131" i="33"/>
  <c r="N131" i="33"/>
  <c r="M131" i="33"/>
  <c r="R294" i="34" s="1"/>
  <c r="L131" i="33"/>
  <c r="K131" i="33"/>
  <c r="K136" i="33"/>
  <c r="N136" i="33"/>
  <c r="M136" i="33"/>
  <c r="R288" i="34" s="1"/>
  <c r="O136" i="33"/>
  <c r="L136" i="33"/>
  <c r="R171" i="34" s="1"/>
  <c r="O88" i="37"/>
  <c r="K88" i="37"/>
  <c r="N88" i="37"/>
  <c r="L88" i="37"/>
  <c r="R146" i="38" s="1"/>
  <c r="M88" i="37"/>
  <c r="L35" i="33"/>
  <c r="R152" i="34" s="1"/>
  <c r="K35" i="33"/>
  <c r="M35" i="33"/>
  <c r="O35" i="33"/>
  <c r="N35" i="33"/>
  <c r="O55" i="35"/>
  <c r="L55" i="35"/>
  <c r="N55" i="35"/>
  <c r="K55" i="35"/>
  <c r="M55" i="35"/>
  <c r="M114" i="33"/>
  <c r="K114" i="33"/>
  <c r="L114" i="33"/>
  <c r="R141" i="34" s="1"/>
  <c r="O114" i="33"/>
  <c r="N114" i="33"/>
  <c r="O67" i="35"/>
  <c r="N67" i="35"/>
  <c r="M67" i="35"/>
  <c r="L67" i="35"/>
  <c r="K67" i="35"/>
  <c r="N141" i="35"/>
  <c r="K141" i="35"/>
  <c r="M141" i="35"/>
  <c r="R293" i="36" s="1"/>
  <c r="L141" i="35"/>
  <c r="R176" i="36" s="1"/>
  <c r="O141" i="35"/>
  <c r="M76" i="39"/>
  <c r="R271" i="40" s="1"/>
  <c r="K76" i="39"/>
  <c r="O76" i="39"/>
  <c r="L76" i="39"/>
  <c r="R154" i="40" s="1"/>
  <c r="N76" i="39"/>
  <c r="L103" i="35"/>
  <c r="R149" i="36" s="1"/>
  <c r="M103" i="35"/>
  <c r="K103" i="35"/>
  <c r="O103" i="35"/>
  <c r="N103" i="35"/>
  <c r="M131" i="37"/>
  <c r="L131" i="37"/>
  <c r="R177" i="38" s="1"/>
  <c r="O131" i="37"/>
  <c r="N131" i="37"/>
  <c r="K131" i="37"/>
  <c r="K70" i="35"/>
  <c r="M70" i="35"/>
  <c r="R286" i="36" s="1"/>
  <c r="L70" i="35"/>
  <c r="R169" i="36" s="1"/>
  <c r="O70" i="35"/>
  <c r="N70" i="35"/>
  <c r="O118" i="35"/>
  <c r="M118" i="35"/>
  <c r="N118" i="35"/>
  <c r="L118" i="35"/>
  <c r="K118" i="35"/>
  <c r="L115" i="35"/>
  <c r="R142" i="36" s="1"/>
  <c r="O115" i="35"/>
  <c r="N115" i="35"/>
  <c r="M115" i="35"/>
  <c r="R259" i="36" s="1"/>
  <c r="K115" i="35"/>
  <c r="O120" i="37"/>
  <c r="L120" i="37"/>
  <c r="K120" i="37"/>
  <c r="N120" i="37"/>
  <c r="M120" i="37"/>
  <c r="O69" i="37"/>
  <c r="N69" i="37"/>
  <c r="M69" i="37"/>
  <c r="L69" i="37"/>
  <c r="R164" i="38" s="1"/>
  <c r="K69" i="37"/>
  <c r="M35" i="37"/>
  <c r="L35" i="37"/>
  <c r="R152" i="38" s="1"/>
  <c r="O35" i="37"/>
  <c r="N35" i="37"/>
  <c r="K35" i="37"/>
  <c r="O38" i="39"/>
  <c r="N38" i="39"/>
  <c r="M38" i="39"/>
  <c r="L38" i="39"/>
  <c r="K38" i="39"/>
  <c r="L130" i="39"/>
  <c r="R188" i="40" s="1"/>
  <c r="K130" i="39"/>
  <c r="M130" i="39"/>
  <c r="R305" i="40" s="1"/>
  <c r="O130" i="39"/>
  <c r="N130" i="39"/>
  <c r="K48" i="41"/>
  <c r="O48" i="41"/>
  <c r="L48" i="41"/>
  <c r="N48" i="41"/>
  <c r="M48" i="41"/>
  <c r="K73" i="37"/>
  <c r="M73" i="37"/>
  <c r="L73" i="37"/>
  <c r="O73" i="37"/>
  <c r="N73" i="37"/>
  <c r="N92" i="41"/>
  <c r="M92" i="41"/>
  <c r="K92" i="41"/>
  <c r="O92" i="41"/>
  <c r="L92" i="41"/>
  <c r="K34" i="41"/>
  <c r="O34" i="41"/>
  <c r="M34" i="41"/>
  <c r="L34" i="41"/>
  <c r="N34" i="41"/>
  <c r="O128" i="37"/>
  <c r="L128" i="37"/>
  <c r="R186" i="38" s="1"/>
  <c r="K128" i="37"/>
  <c r="N128" i="37"/>
  <c r="M128" i="37"/>
  <c r="R303" i="38" s="1"/>
  <c r="N50" i="41"/>
  <c r="M50" i="41"/>
  <c r="K50" i="41"/>
  <c r="L50" i="41"/>
  <c r="R183" i="42" s="1"/>
  <c r="O50" i="41"/>
  <c r="K24" i="39"/>
  <c r="M24" i="39"/>
  <c r="R276" i="40" s="1"/>
  <c r="O24" i="39"/>
  <c r="L24" i="39"/>
  <c r="R159" i="40" s="1"/>
  <c r="N24" i="39"/>
  <c r="L34" i="39"/>
  <c r="K34" i="39"/>
  <c r="M34" i="39"/>
  <c r="O34" i="39"/>
  <c r="N34" i="39"/>
  <c r="N112" i="39"/>
  <c r="K112" i="39"/>
  <c r="L112" i="39"/>
  <c r="R142" i="40" s="1"/>
  <c r="M112" i="39"/>
  <c r="O112" i="39"/>
  <c r="K83" i="41"/>
  <c r="N83" i="41"/>
  <c r="M83" i="41"/>
  <c r="R308" i="42" s="1"/>
  <c r="L83" i="41"/>
  <c r="R191" i="42" s="1"/>
  <c r="O83" i="41"/>
  <c r="N30" i="39"/>
  <c r="L30" i="39"/>
  <c r="R168" i="40" s="1"/>
  <c r="M30" i="39"/>
  <c r="R300" i="40" s="1"/>
  <c r="K30" i="39"/>
  <c r="O30" i="39"/>
  <c r="O72" i="39"/>
  <c r="K72" i="39"/>
  <c r="L72" i="39"/>
  <c r="N72" i="39"/>
  <c r="M72" i="39"/>
  <c r="L118" i="39"/>
  <c r="M118" i="39"/>
  <c r="K118" i="39"/>
  <c r="O118" i="39"/>
  <c r="N118" i="39"/>
  <c r="O89" i="41"/>
  <c r="L89" i="41"/>
  <c r="M89" i="41"/>
  <c r="R264" i="42" s="1"/>
  <c r="K89" i="41"/>
  <c r="N89" i="41"/>
  <c r="M59" i="39"/>
  <c r="O59" i="39"/>
  <c r="K59" i="39"/>
  <c r="N59" i="39"/>
  <c r="L59" i="39"/>
  <c r="L41" i="41"/>
  <c r="K41" i="41"/>
  <c r="O41" i="41"/>
  <c r="N41" i="41"/>
  <c r="M41" i="41"/>
  <c r="L39" i="43"/>
  <c r="R165" i="44" s="1"/>
  <c r="O39" i="43"/>
  <c r="N39" i="43"/>
  <c r="M39" i="43"/>
  <c r="K39" i="43"/>
  <c r="M108" i="39"/>
  <c r="O108" i="39"/>
  <c r="L108" i="39"/>
  <c r="R139" i="40" s="1"/>
  <c r="N108" i="39"/>
  <c r="K108" i="39"/>
  <c r="K87" i="41"/>
  <c r="L87" i="41"/>
  <c r="R145" i="42" s="1"/>
  <c r="M87" i="41"/>
  <c r="R262" i="42" s="1"/>
  <c r="N87" i="41"/>
  <c r="O87" i="41"/>
  <c r="K55" i="41"/>
  <c r="L55" i="41"/>
  <c r="O55" i="41"/>
  <c r="N55" i="41"/>
  <c r="M55" i="41"/>
  <c r="N85" i="41"/>
  <c r="L85" i="41"/>
  <c r="R143" i="42" s="1"/>
  <c r="O85" i="41"/>
  <c r="M85" i="41"/>
  <c r="R260" i="42" s="1"/>
  <c r="K85" i="41"/>
  <c r="N93" i="43"/>
  <c r="O93" i="43"/>
  <c r="M93" i="43"/>
  <c r="L93" i="43"/>
  <c r="K93" i="43"/>
  <c r="O63" i="41"/>
  <c r="N63" i="41"/>
  <c r="K63" i="41"/>
  <c r="M63" i="41"/>
  <c r="L63" i="41"/>
  <c r="K27" i="43"/>
  <c r="O27" i="43"/>
  <c r="L27" i="43"/>
  <c r="R158" i="44" s="1"/>
  <c r="N27" i="43"/>
  <c r="M27" i="43"/>
  <c r="R275" i="44" s="1"/>
  <c r="M58" i="41"/>
  <c r="R252" i="42" s="1"/>
  <c r="L58" i="41"/>
  <c r="O58" i="41"/>
  <c r="N58" i="41"/>
  <c r="K58" i="41"/>
  <c r="O130" i="41"/>
  <c r="L130" i="41"/>
  <c r="K130" i="41"/>
  <c r="M130" i="41"/>
  <c r="N130" i="41"/>
  <c r="N138" i="41"/>
  <c r="M138" i="41"/>
  <c r="R290" i="42" s="1"/>
  <c r="L138" i="41"/>
  <c r="R173" i="42" s="1"/>
  <c r="O138" i="41"/>
  <c r="K138" i="41"/>
  <c r="M64" i="43"/>
  <c r="R278" i="44" s="1"/>
  <c r="L64" i="43"/>
  <c r="O64" i="43"/>
  <c r="K64" i="43"/>
  <c r="N64" i="43"/>
  <c r="K132" i="41"/>
  <c r="O132" i="41"/>
  <c r="N132" i="41"/>
  <c r="L132" i="41"/>
  <c r="R182" i="42" s="1"/>
  <c r="M132" i="41"/>
  <c r="R299" i="42" s="1"/>
  <c r="O43" i="43"/>
  <c r="K43" i="43"/>
  <c r="L43" i="43"/>
  <c r="N43" i="43"/>
  <c r="M43" i="43"/>
  <c r="K96" i="43"/>
  <c r="N96" i="43"/>
  <c r="M96" i="43"/>
  <c r="L96" i="43"/>
  <c r="O96" i="43"/>
  <c r="O60" i="43"/>
  <c r="M60" i="43"/>
  <c r="R279" i="44" s="1"/>
  <c r="K60" i="43"/>
  <c r="N60" i="43"/>
  <c r="L60" i="43"/>
  <c r="R162" i="44" s="1"/>
  <c r="L115" i="43"/>
  <c r="M115" i="43"/>
  <c r="N115" i="43"/>
  <c r="O115" i="43"/>
  <c r="K115" i="43"/>
  <c r="K68" i="43"/>
  <c r="O68" i="43"/>
  <c r="N68" i="43"/>
  <c r="L68" i="43"/>
  <c r="R163" i="44" s="1"/>
  <c r="M68" i="43"/>
  <c r="N92" i="43"/>
  <c r="M92" i="43"/>
  <c r="O92" i="43"/>
  <c r="L92" i="43"/>
  <c r="K92" i="43"/>
  <c r="L129" i="43"/>
  <c r="O129" i="43"/>
  <c r="K129" i="43"/>
  <c r="N129" i="43"/>
  <c r="M129" i="43"/>
  <c r="R24" i="16"/>
  <c r="I24" i="16"/>
  <c r="I24" i="38"/>
  <c r="R24" i="38"/>
  <c r="R32" i="8"/>
  <c r="I32" i="8"/>
  <c r="I32" i="32"/>
  <c r="R32" i="32"/>
  <c r="I40" i="18"/>
  <c r="R40" i="18"/>
  <c r="I40" i="26"/>
  <c r="R40" i="26"/>
  <c r="I40" i="40"/>
  <c r="R40" i="40"/>
  <c r="R40" i="44"/>
  <c r="I40" i="44"/>
  <c r="R48" i="12"/>
  <c r="I48" i="12"/>
  <c r="R48" i="16"/>
  <c r="I48" i="16"/>
  <c r="I48" i="32"/>
  <c r="R48" i="32"/>
  <c r="R48" i="36"/>
  <c r="I48" i="36"/>
  <c r="R48" i="42"/>
  <c r="I48" i="42"/>
  <c r="R173" i="8"/>
  <c r="R290" i="20"/>
  <c r="R173" i="36"/>
  <c r="R56" i="44"/>
  <c r="I56" i="44"/>
  <c r="R64" i="14"/>
  <c r="I64" i="14"/>
  <c r="I64" i="34"/>
  <c r="R64" i="34"/>
  <c r="I64" i="5"/>
  <c r="R72" i="14"/>
  <c r="I72" i="14"/>
  <c r="R189" i="24"/>
  <c r="I72" i="34"/>
  <c r="R72" i="34"/>
  <c r="R72" i="42"/>
  <c r="I72" i="42"/>
  <c r="R29" i="8"/>
  <c r="I29" i="8"/>
  <c r="R263" i="14"/>
  <c r="R29" i="34"/>
  <c r="I29" i="34"/>
  <c r="R29" i="40"/>
  <c r="I29" i="40"/>
  <c r="R272" i="14"/>
  <c r="I38" i="14"/>
  <c r="R38" i="14"/>
  <c r="R38" i="24"/>
  <c r="I38" i="24"/>
  <c r="R155" i="30"/>
  <c r="R272" i="32"/>
  <c r="I38" i="44"/>
  <c r="R38" i="44"/>
  <c r="I17" i="12"/>
  <c r="R17" i="12"/>
  <c r="R17" i="22"/>
  <c r="I17" i="22"/>
  <c r="R25" i="8"/>
  <c r="I25" i="8"/>
  <c r="R259" i="22"/>
  <c r="R25" i="30"/>
  <c r="I25" i="30"/>
  <c r="I25" i="42"/>
  <c r="R25" i="42"/>
  <c r="R33" i="10"/>
  <c r="I33" i="10"/>
  <c r="I33" i="12"/>
  <c r="R33" i="12"/>
  <c r="I33" i="22"/>
  <c r="R33" i="22"/>
  <c r="I33" i="36"/>
  <c r="R33" i="36"/>
  <c r="R41" i="16"/>
  <c r="I41" i="16"/>
  <c r="I41" i="22"/>
  <c r="R41" i="22"/>
  <c r="I41" i="32"/>
  <c r="R41" i="32"/>
  <c r="I41" i="40"/>
  <c r="R41" i="40"/>
  <c r="I41" i="38"/>
  <c r="R41" i="38"/>
  <c r="R166" i="24"/>
  <c r="I49" i="44"/>
  <c r="R49" i="44"/>
  <c r="R57" i="28"/>
  <c r="I57" i="28"/>
  <c r="R174" i="38"/>
  <c r="I57" i="5"/>
  <c r="I65" i="20"/>
  <c r="R65" i="20"/>
  <c r="I65" i="30"/>
  <c r="R65" i="30"/>
  <c r="R73" i="12"/>
  <c r="I73" i="12"/>
  <c r="R73" i="26"/>
  <c r="I73" i="26"/>
  <c r="R307" i="44"/>
  <c r="R28" i="8"/>
  <c r="I28" i="8"/>
  <c r="R145" i="26"/>
  <c r="R28" i="34"/>
  <c r="I28" i="34"/>
  <c r="I52" i="26"/>
  <c r="R52" i="26"/>
  <c r="R169" i="34"/>
  <c r="R52" i="36"/>
  <c r="I52" i="36"/>
  <c r="R52" i="42"/>
  <c r="I52" i="42"/>
  <c r="R21" i="12"/>
  <c r="I21" i="12"/>
  <c r="R138" i="16"/>
  <c r="R255" i="24"/>
  <c r="R255" i="30"/>
  <c r="R21" i="38"/>
  <c r="I21" i="38"/>
  <c r="I21" i="5"/>
  <c r="R53" i="30"/>
  <c r="I53" i="30"/>
  <c r="I53" i="36"/>
  <c r="R53" i="36"/>
  <c r="R170" i="42"/>
  <c r="R61" i="8"/>
  <c r="I61" i="8"/>
  <c r="R61" i="26"/>
  <c r="I61" i="26"/>
  <c r="R295" i="38"/>
  <c r="R178" i="44"/>
  <c r="R264" i="20"/>
  <c r="I30" i="26"/>
  <c r="R30" i="26"/>
  <c r="R30" i="34"/>
  <c r="I30" i="34"/>
  <c r="I30" i="44"/>
  <c r="R30" i="44"/>
  <c r="R70" i="8"/>
  <c r="I70" i="8"/>
  <c r="R70" i="26"/>
  <c r="I70" i="26"/>
  <c r="R70" i="32"/>
  <c r="I70" i="32"/>
  <c r="R304" i="40"/>
  <c r="I70" i="44"/>
  <c r="R70" i="44"/>
  <c r="R18" i="8"/>
  <c r="I18" i="8"/>
  <c r="R26" i="10"/>
  <c r="I26" i="10"/>
  <c r="R143" i="14"/>
  <c r="R26" i="28"/>
  <c r="I26" i="28"/>
  <c r="I26" i="42"/>
  <c r="R26" i="42"/>
  <c r="I34" i="10"/>
  <c r="R34" i="10"/>
  <c r="R34" i="18"/>
  <c r="I34" i="18"/>
  <c r="R151" i="28"/>
  <c r="I34" i="34"/>
  <c r="R34" i="34"/>
  <c r="I34" i="44"/>
  <c r="R34" i="44"/>
  <c r="R42" i="12"/>
  <c r="I42" i="12"/>
  <c r="R42" i="36"/>
  <c r="I42" i="36"/>
  <c r="R50" i="36"/>
  <c r="I50" i="36"/>
  <c r="I58" i="30"/>
  <c r="R58" i="30"/>
  <c r="I58" i="5"/>
  <c r="R183" i="24"/>
  <c r="R300" i="30"/>
  <c r="R74" i="10"/>
  <c r="I74" i="10"/>
  <c r="R191" i="18"/>
  <c r="R74" i="32"/>
  <c r="I74" i="32"/>
  <c r="R308" i="38"/>
  <c r="I75" i="28"/>
  <c r="R75" i="28"/>
  <c r="R192" i="38"/>
  <c r="R153" i="10"/>
  <c r="I36" i="26"/>
  <c r="R36" i="26"/>
  <c r="R153" i="38"/>
  <c r="R153" i="44"/>
  <c r="I45" i="18"/>
  <c r="R45" i="18"/>
  <c r="R162" i="18"/>
  <c r="R45" i="24"/>
  <c r="I45" i="24"/>
  <c r="I45" i="36"/>
  <c r="R45" i="36"/>
  <c r="I45" i="42"/>
  <c r="R45" i="42"/>
  <c r="R186" i="30"/>
  <c r="I69" i="40"/>
  <c r="R69" i="40"/>
  <c r="I46" i="14"/>
  <c r="R46" i="14"/>
  <c r="I46" i="28"/>
  <c r="R46" i="28"/>
  <c r="R46" i="32"/>
  <c r="I46" i="32"/>
  <c r="I46" i="42"/>
  <c r="R46" i="42"/>
  <c r="R19" i="10"/>
  <c r="I19" i="10"/>
  <c r="R19" i="16"/>
  <c r="I19" i="16"/>
  <c r="I19" i="28"/>
  <c r="R19" i="28"/>
  <c r="I19" i="5"/>
  <c r="I27" i="8"/>
  <c r="R27" i="8"/>
  <c r="I27" i="18"/>
  <c r="R27" i="18"/>
  <c r="R261" i="26"/>
  <c r="R27" i="22"/>
  <c r="I27" i="22"/>
  <c r="R27" i="34"/>
  <c r="I27" i="34"/>
  <c r="R27" i="42"/>
  <c r="I27" i="42"/>
  <c r="R152" i="12"/>
  <c r="R35" i="12"/>
  <c r="I35" i="12"/>
  <c r="I35" i="30"/>
  <c r="R35" i="30"/>
  <c r="R35" i="40"/>
  <c r="I35" i="40"/>
  <c r="I43" i="20"/>
  <c r="R43" i="20"/>
  <c r="R43" i="18"/>
  <c r="I43" i="18"/>
  <c r="R51" i="8"/>
  <c r="I51" i="8"/>
  <c r="I51" i="16"/>
  <c r="R51" i="16"/>
  <c r="I51" i="22"/>
  <c r="R51" i="22"/>
  <c r="R51" i="38"/>
  <c r="I51" i="38"/>
  <c r="I51" i="42"/>
  <c r="R51" i="42"/>
  <c r="I59" i="16"/>
  <c r="R59" i="16"/>
  <c r="I59" i="28"/>
  <c r="R59" i="28"/>
  <c r="R59" i="32"/>
  <c r="I59" i="32"/>
  <c r="R67" i="12"/>
  <c r="I67" i="12"/>
  <c r="R301" i="26"/>
  <c r="R301" i="40"/>
  <c r="I20" i="18"/>
  <c r="R20" i="18"/>
  <c r="R20" i="24"/>
  <c r="I20" i="24"/>
  <c r="I20" i="30"/>
  <c r="R20" i="30"/>
  <c r="I20" i="36"/>
  <c r="R20" i="36"/>
  <c r="R278" i="8"/>
  <c r="R161" i="14"/>
  <c r="I60" i="10"/>
  <c r="R60" i="10"/>
  <c r="R60" i="8"/>
  <c r="I60" i="8"/>
  <c r="R60" i="20"/>
  <c r="I60" i="20"/>
  <c r="R177" i="18"/>
  <c r="I60" i="28"/>
  <c r="R60" i="28"/>
  <c r="R60" i="36"/>
  <c r="I60" i="36"/>
  <c r="R302" i="8"/>
  <c r="R302" i="18"/>
  <c r="R185" i="20"/>
  <c r="R37" i="10"/>
  <c r="I37" i="10"/>
  <c r="R154" i="14"/>
  <c r="R271" i="42"/>
  <c r="R256" i="10"/>
  <c r="R256" i="12"/>
  <c r="I22" i="20"/>
  <c r="R22" i="20"/>
  <c r="I22" i="22"/>
  <c r="R22" i="22"/>
  <c r="R256" i="32"/>
  <c r="R171" i="16"/>
  <c r="I54" i="16"/>
  <c r="R54" i="16"/>
  <c r="R288" i="28"/>
  <c r="R54" i="36"/>
  <c r="I54" i="36"/>
  <c r="R171" i="42"/>
  <c r="I23" i="10"/>
  <c r="R23" i="10"/>
  <c r="R140" i="32"/>
  <c r="R23" i="36"/>
  <c r="I23" i="36"/>
  <c r="I23" i="42"/>
  <c r="R23" i="42"/>
  <c r="I23" i="5"/>
  <c r="R31" i="8"/>
  <c r="I31" i="8"/>
  <c r="I31" i="22"/>
  <c r="R31" i="22"/>
  <c r="R31" i="26"/>
  <c r="I31" i="26"/>
  <c r="I31" i="42"/>
  <c r="R31" i="42"/>
  <c r="R156" i="8"/>
  <c r="R156" i="22"/>
  <c r="I39" i="20"/>
  <c r="R39" i="20"/>
  <c r="R39" i="30"/>
  <c r="I39" i="30"/>
  <c r="R156" i="44"/>
  <c r="R47" i="14"/>
  <c r="I47" i="14"/>
  <c r="I47" i="24"/>
  <c r="R47" i="24"/>
  <c r="I47" i="28"/>
  <c r="R47" i="28"/>
  <c r="R281" i="40"/>
  <c r="R289" i="8"/>
  <c r="R289" i="18"/>
  <c r="R55" i="26"/>
  <c r="I55" i="26"/>
  <c r="R55" i="34"/>
  <c r="I55" i="34"/>
  <c r="R55" i="38"/>
  <c r="I55" i="38"/>
  <c r="R172" i="42"/>
  <c r="I63" i="14"/>
  <c r="R63" i="14"/>
  <c r="R71" i="12"/>
  <c r="I71" i="12"/>
  <c r="R71" i="26"/>
  <c r="I71" i="26"/>
  <c r="I71" i="32"/>
  <c r="R71" i="32"/>
  <c r="R71" i="36"/>
  <c r="I71" i="36"/>
  <c r="O114" i="7"/>
  <c r="N114" i="7"/>
  <c r="M114" i="7"/>
  <c r="L114" i="7"/>
  <c r="K114" i="7"/>
  <c r="N22" i="7"/>
  <c r="K22" i="7"/>
  <c r="M22" i="7"/>
  <c r="O22" i="7"/>
  <c r="L22" i="7"/>
  <c r="K28" i="9"/>
  <c r="M28" i="9"/>
  <c r="R277" i="10" s="1"/>
  <c r="L28" i="9"/>
  <c r="R160" i="10" s="1"/>
  <c r="O28" i="9"/>
  <c r="N28" i="9"/>
  <c r="O63" i="11"/>
  <c r="L63" i="11"/>
  <c r="R157" i="12" s="1"/>
  <c r="K63" i="11"/>
  <c r="N63" i="11"/>
  <c r="M63" i="11"/>
  <c r="R274" i="12" s="1"/>
  <c r="L23" i="9"/>
  <c r="O23" i="9"/>
  <c r="K23" i="9"/>
  <c r="M23" i="9"/>
  <c r="N23" i="9"/>
  <c r="M93" i="13"/>
  <c r="N93" i="13"/>
  <c r="O93" i="13"/>
  <c r="L93" i="13"/>
  <c r="R165" i="14" s="1"/>
  <c r="K93" i="13"/>
  <c r="N127" i="11"/>
  <c r="O127" i="11"/>
  <c r="M127" i="11"/>
  <c r="R302" i="12" s="1"/>
  <c r="K127" i="11"/>
  <c r="L127" i="11"/>
  <c r="R185" i="12" s="1"/>
  <c r="O137" i="15"/>
  <c r="L137" i="15"/>
  <c r="R172" i="16" s="1"/>
  <c r="N137" i="15"/>
  <c r="K137" i="15"/>
  <c r="M137" i="15"/>
  <c r="R289" i="16" s="1"/>
  <c r="N106" i="9"/>
  <c r="O106" i="9"/>
  <c r="L106" i="9"/>
  <c r="R138" i="10" s="1"/>
  <c r="M106" i="9"/>
  <c r="R255" i="10" s="1"/>
  <c r="K106" i="9"/>
  <c r="M131" i="11"/>
  <c r="L131" i="11"/>
  <c r="O131" i="11"/>
  <c r="N131" i="11"/>
  <c r="K131" i="11"/>
  <c r="K108" i="11"/>
  <c r="L108" i="11"/>
  <c r="R139" i="12" s="1"/>
  <c r="M108" i="11"/>
  <c r="O108" i="11"/>
  <c r="N108" i="11"/>
  <c r="L95" i="7"/>
  <c r="O95" i="7"/>
  <c r="N95" i="7"/>
  <c r="M95" i="7"/>
  <c r="K95" i="7"/>
  <c r="N40" i="9"/>
  <c r="M40" i="9"/>
  <c r="L40" i="9"/>
  <c r="K40" i="9"/>
  <c r="O40" i="9"/>
  <c r="O127" i="9"/>
  <c r="M127" i="9"/>
  <c r="R302" i="10" s="1"/>
  <c r="N127" i="9"/>
  <c r="K127" i="9"/>
  <c r="L127" i="9"/>
  <c r="R185" i="10" s="1"/>
  <c r="L55" i="15"/>
  <c r="O55" i="15"/>
  <c r="K55" i="15"/>
  <c r="N55" i="15"/>
  <c r="M55" i="15"/>
  <c r="N64" i="7"/>
  <c r="L64" i="7"/>
  <c r="K64" i="7"/>
  <c r="O64" i="7"/>
  <c r="M64" i="7"/>
  <c r="L133" i="7"/>
  <c r="R178" i="8" s="1"/>
  <c r="N133" i="7"/>
  <c r="O133" i="7"/>
  <c r="K133" i="7"/>
  <c r="M133" i="7"/>
  <c r="R295" i="8" s="1"/>
  <c r="L76" i="9"/>
  <c r="R154" i="10" s="1"/>
  <c r="O76" i="9"/>
  <c r="N76" i="9"/>
  <c r="M76" i="9"/>
  <c r="R271" i="10" s="1"/>
  <c r="K76" i="9"/>
  <c r="O66" i="11"/>
  <c r="N66" i="11"/>
  <c r="L66" i="11"/>
  <c r="K66" i="11"/>
  <c r="M66" i="11"/>
  <c r="R252" i="12" s="1"/>
  <c r="M69" i="13"/>
  <c r="R281" i="14" s="1"/>
  <c r="K69" i="13"/>
  <c r="N69" i="13"/>
  <c r="O69" i="13"/>
  <c r="L69" i="13"/>
  <c r="R164" i="14" s="1"/>
  <c r="O96" i="7"/>
  <c r="N96" i="7"/>
  <c r="M96" i="7"/>
  <c r="L96" i="7"/>
  <c r="K96" i="7"/>
  <c r="K64" i="9"/>
  <c r="M64" i="9"/>
  <c r="R278" i="10" s="1"/>
  <c r="L64" i="9"/>
  <c r="O64" i="9"/>
  <c r="N64" i="9"/>
  <c r="O98" i="9"/>
  <c r="L98" i="9"/>
  <c r="M98" i="9"/>
  <c r="K98" i="9"/>
  <c r="N98" i="9"/>
  <c r="O89" i="11"/>
  <c r="N89" i="11"/>
  <c r="M89" i="11"/>
  <c r="L89" i="11"/>
  <c r="R147" i="12" s="1"/>
  <c r="K89" i="11"/>
  <c r="M33" i="7"/>
  <c r="L33" i="7"/>
  <c r="N33" i="7"/>
  <c r="K33" i="7"/>
  <c r="O33" i="7"/>
  <c r="L81" i="11"/>
  <c r="O81" i="11"/>
  <c r="N81" i="11"/>
  <c r="M81" i="11"/>
  <c r="K81" i="11"/>
  <c r="L114" i="17"/>
  <c r="K114" i="17"/>
  <c r="N114" i="17"/>
  <c r="O114" i="17"/>
  <c r="M114" i="17"/>
  <c r="R258" i="18" s="1"/>
  <c r="M137" i="11"/>
  <c r="K137" i="11"/>
  <c r="O137" i="11"/>
  <c r="N137" i="11"/>
  <c r="L137" i="11"/>
  <c r="O133" i="15"/>
  <c r="L133" i="15"/>
  <c r="R178" i="16" s="1"/>
  <c r="N133" i="15"/>
  <c r="M133" i="15"/>
  <c r="R295" i="16" s="1"/>
  <c r="K133" i="15"/>
  <c r="O87" i="19"/>
  <c r="N87" i="19"/>
  <c r="M87" i="19"/>
  <c r="R262" i="20" s="1"/>
  <c r="L87" i="19"/>
  <c r="R145" i="20" s="1"/>
  <c r="K87" i="19"/>
  <c r="N83" i="9"/>
  <c r="M83" i="9"/>
  <c r="R308" i="10" s="1"/>
  <c r="O83" i="9"/>
  <c r="L83" i="9"/>
  <c r="R191" i="10" s="1"/>
  <c r="K83" i="9"/>
  <c r="L51" i="11"/>
  <c r="N51" i="11"/>
  <c r="M51" i="11"/>
  <c r="O51" i="11"/>
  <c r="K51" i="11"/>
  <c r="M43" i="13"/>
  <c r="K43" i="13"/>
  <c r="O43" i="13"/>
  <c r="L43" i="13"/>
  <c r="N43" i="13"/>
  <c r="M119" i="13"/>
  <c r="K119" i="13"/>
  <c r="L119" i="13"/>
  <c r="O119" i="13"/>
  <c r="N119" i="13"/>
  <c r="N119" i="15"/>
  <c r="M119" i="15"/>
  <c r="L119" i="15"/>
  <c r="K119" i="15"/>
  <c r="O119" i="15"/>
  <c r="L76" i="11"/>
  <c r="R154" i="12" s="1"/>
  <c r="K76" i="11"/>
  <c r="N76" i="11"/>
  <c r="M76" i="11"/>
  <c r="R271" i="12" s="1"/>
  <c r="O76" i="11"/>
  <c r="O42" i="13"/>
  <c r="N42" i="13"/>
  <c r="K42" i="13"/>
  <c r="M42" i="13"/>
  <c r="L42" i="13"/>
  <c r="L135" i="13"/>
  <c r="R170" i="14" s="1"/>
  <c r="M135" i="13"/>
  <c r="R287" i="14" s="1"/>
  <c r="K135" i="13"/>
  <c r="O135" i="13"/>
  <c r="N135" i="13"/>
  <c r="O103" i="9"/>
  <c r="N103" i="9"/>
  <c r="M103" i="9"/>
  <c r="L103" i="9"/>
  <c r="R149" i="10" s="1"/>
  <c r="K103" i="9"/>
  <c r="K87" i="11"/>
  <c r="L87" i="11"/>
  <c r="N87" i="11"/>
  <c r="M87" i="11"/>
  <c r="R262" i="12" s="1"/>
  <c r="O87" i="11"/>
  <c r="O86" i="13"/>
  <c r="K86" i="13"/>
  <c r="M86" i="13"/>
  <c r="R261" i="14" s="1"/>
  <c r="L86" i="13"/>
  <c r="R144" i="14" s="1"/>
  <c r="N86" i="13"/>
  <c r="M132" i="13"/>
  <c r="R299" i="14" s="1"/>
  <c r="N132" i="13"/>
  <c r="O132" i="13"/>
  <c r="L132" i="13"/>
  <c r="K132" i="13"/>
  <c r="L83" i="15"/>
  <c r="R191" i="16" s="1"/>
  <c r="M83" i="15"/>
  <c r="R308" i="16" s="1"/>
  <c r="O83" i="15"/>
  <c r="K83" i="15"/>
  <c r="N83" i="15"/>
  <c r="O107" i="19"/>
  <c r="N107" i="19"/>
  <c r="M107" i="19"/>
  <c r="L107" i="19"/>
  <c r="R137" i="20" s="1"/>
  <c r="K107" i="19"/>
  <c r="L63" i="13"/>
  <c r="O63" i="13"/>
  <c r="N63" i="13"/>
  <c r="M63" i="13"/>
  <c r="K63" i="13"/>
  <c r="K121" i="15"/>
  <c r="N121" i="15"/>
  <c r="L121" i="15"/>
  <c r="M121" i="15"/>
  <c r="O121" i="15"/>
  <c r="L124" i="17"/>
  <c r="N124" i="17"/>
  <c r="M124" i="17"/>
  <c r="R273" i="18" s="1"/>
  <c r="K124" i="17"/>
  <c r="O124" i="17"/>
  <c r="O26" i="21"/>
  <c r="N26" i="21"/>
  <c r="M26" i="21"/>
  <c r="L26" i="21"/>
  <c r="K26" i="21"/>
  <c r="K75" i="11"/>
  <c r="O75" i="11"/>
  <c r="N75" i="11"/>
  <c r="L75" i="11"/>
  <c r="R153" i="12" s="1"/>
  <c r="M75" i="11"/>
  <c r="O126" i="11"/>
  <c r="N126" i="11"/>
  <c r="M126" i="11"/>
  <c r="R301" i="12" s="1"/>
  <c r="L126" i="11"/>
  <c r="R184" i="12" s="1"/>
  <c r="K126" i="11"/>
  <c r="O72" i="13"/>
  <c r="K72" i="13"/>
  <c r="M72" i="13"/>
  <c r="L72" i="13"/>
  <c r="N72" i="13"/>
  <c r="K138" i="13"/>
  <c r="L138" i="13"/>
  <c r="R173" i="14" s="1"/>
  <c r="O138" i="13"/>
  <c r="N138" i="13"/>
  <c r="M138" i="13"/>
  <c r="R290" i="14" s="1"/>
  <c r="L98" i="15"/>
  <c r="M98" i="15"/>
  <c r="R269" i="16" s="1"/>
  <c r="O98" i="15"/>
  <c r="N98" i="15"/>
  <c r="K98" i="15"/>
  <c r="M33" i="19"/>
  <c r="L33" i="19"/>
  <c r="K33" i="19"/>
  <c r="O33" i="19"/>
  <c r="N33" i="19"/>
  <c r="O22" i="21"/>
  <c r="M22" i="21"/>
  <c r="K22" i="21"/>
  <c r="N22" i="21"/>
  <c r="L22" i="21"/>
  <c r="R133" i="22" s="1"/>
  <c r="O63" i="21"/>
  <c r="M63" i="21"/>
  <c r="N63" i="21"/>
  <c r="K63" i="21"/>
  <c r="L63" i="21"/>
  <c r="M89" i="23"/>
  <c r="R264" i="24" s="1"/>
  <c r="O89" i="23"/>
  <c r="N89" i="23"/>
  <c r="L89" i="23"/>
  <c r="R147" i="24" s="1"/>
  <c r="K89" i="23"/>
  <c r="N32" i="15"/>
  <c r="M32" i="15"/>
  <c r="R32" i="15"/>
  <c r="L32" i="15" s="1"/>
  <c r="L145" i="15" s="1"/>
  <c r="O32" i="15"/>
  <c r="K112" i="17"/>
  <c r="M112" i="17"/>
  <c r="N112" i="17"/>
  <c r="L112" i="17"/>
  <c r="O112" i="17"/>
  <c r="N59" i="19"/>
  <c r="M59" i="19"/>
  <c r="L59" i="19"/>
  <c r="O59" i="19"/>
  <c r="K59" i="19"/>
  <c r="O38" i="19"/>
  <c r="N38" i="19"/>
  <c r="M38" i="19"/>
  <c r="L38" i="19"/>
  <c r="R166" i="20" s="1"/>
  <c r="K38" i="19"/>
  <c r="K92" i="19"/>
  <c r="N92" i="19"/>
  <c r="M92" i="19"/>
  <c r="L92" i="19"/>
  <c r="O92" i="19"/>
  <c r="O43" i="25"/>
  <c r="M43" i="25"/>
  <c r="L43" i="25"/>
  <c r="R160" i="26" s="1"/>
  <c r="K43" i="25"/>
  <c r="N43" i="25"/>
  <c r="M137" i="25"/>
  <c r="R289" i="26" s="1"/>
  <c r="O137" i="25"/>
  <c r="N137" i="25"/>
  <c r="K137" i="25"/>
  <c r="L137" i="25"/>
  <c r="R172" i="26" s="1"/>
  <c r="L75" i="15"/>
  <c r="R153" i="16" s="1"/>
  <c r="K75" i="15"/>
  <c r="N75" i="15"/>
  <c r="M75" i="15"/>
  <c r="R270" i="16" s="1"/>
  <c r="O75" i="15"/>
  <c r="O95" i="15"/>
  <c r="L95" i="15"/>
  <c r="N95" i="15"/>
  <c r="M95" i="15"/>
  <c r="K95" i="15"/>
  <c r="N66" i="17"/>
  <c r="M66" i="17"/>
  <c r="L66" i="17"/>
  <c r="O66" i="17"/>
  <c r="K66" i="17"/>
  <c r="L133" i="17"/>
  <c r="R178" i="18" s="1"/>
  <c r="N133" i="17"/>
  <c r="K133" i="17"/>
  <c r="O133" i="17"/>
  <c r="M133" i="17"/>
  <c r="O66" i="19"/>
  <c r="N66" i="19"/>
  <c r="M66" i="19"/>
  <c r="L66" i="19"/>
  <c r="K66" i="19"/>
  <c r="K66" i="21"/>
  <c r="N66" i="21"/>
  <c r="L66" i="21"/>
  <c r="O66" i="21"/>
  <c r="M66" i="21"/>
  <c r="N24" i="21"/>
  <c r="M24" i="21"/>
  <c r="L24" i="21"/>
  <c r="O24" i="21"/>
  <c r="K24" i="21"/>
  <c r="N41" i="21"/>
  <c r="K41" i="21"/>
  <c r="M41" i="21"/>
  <c r="L41" i="21"/>
  <c r="O41" i="21"/>
  <c r="L60" i="21"/>
  <c r="R162" i="22" s="1"/>
  <c r="O60" i="21"/>
  <c r="N60" i="21"/>
  <c r="M60" i="21"/>
  <c r="R279" i="22" s="1"/>
  <c r="K60" i="21"/>
  <c r="M87" i="21"/>
  <c r="R262" i="22" s="1"/>
  <c r="O87" i="21"/>
  <c r="N87" i="21"/>
  <c r="L87" i="21"/>
  <c r="R145" i="22" s="1"/>
  <c r="K87" i="21"/>
  <c r="L130" i="21"/>
  <c r="R188" i="22" s="1"/>
  <c r="O130" i="21"/>
  <c r="K130" i="21"/>
  <c r="N130" i="21"/>
  <c r="M130" i="21"/>
  <c r="R305" i="22" s="1"/>
  <c r="O29" i="25"/>
  <c r="L29" i="25"/>
  <c r="N29" i="25"/>
  <c r="M29" i="25"/>
  <c r="R283" i="26" s="1"/>
  <c r="K29" i="25"/>
  <c r="M127" i="19"/>
  <c r="R302" i="20" s="1"/>
  <c r="L127" i="19"/>
  <c r="N127" i="19"/>
  <c r="O127" i="19"/>
  <c r="K127" i="19"/>
  <c r="L138" i="21"/>
  <c r="K138" i="21"/>
  <c r="M138" i="21"/>
  <c r="R290" i="22" s="1"/>
  <c r="O138" i="21"/>
  <c r="N138" i="21"/>
  <c r="L33" i="25"/>
  <c r="R157" i="26" s="1"/>
  <c r="O33" i="25"/>
  <c r="N33" i="25"/>
  <c r="K33" i="25"/>
  <c r="M33" i="25"/>
  <c r="O66" i="29"/>
  <c r="M66" i="29"/>
  <c r="L66" i="29"/>
  <c r="N66" i="29"/>
  <c r="K66" i="29"/>
  <c r="K27" i="19"/>
  <c r="L27" i="19"/>
  <c r="M27" i="19"/>
  <c r="O27" i="19"/>
  <c r="N27" i="19"/>
  <c r="N62" i="21"/>
  <c r="M62" i="21"/>
  <c r="L62" i="21"/>
  <c r="K62" i="21"/>
  <c r="O62" i="21"/>
  <c r="K108" i="21"/>
  <c r="M108" i="21"/>
  <c r="R256" i="22" s="1"/>
  <c r="O108" i="21"/>
  <c r="N108" i="21"/>
  <c r="L108" i="21"/>
  <c r="R139" i="22" s="1"/>
  <c r="R32" i="17"/>
  <c r="M32" i="17"/>
  <c r="N32" i="17"/>
  <c r="O32" i="17"/>
  <c r="L32" i="17"/>
  <c r="K139" i="17"/>
  <c r="O139" i="17"/>
  <c r="M139" i="17"/>
  <c r="R291" i="18" s="1"/>
  <c r="L139" i="17"/>
  <c r="R174" i="18" s="1"/>
  <c r="N139" i="17"/>
  <c r="O58" i="19"/>
  <c r="K58" i="19"/>
  <c r="M58" i="19"/>
  <c r="L58" i="19"/>
  <c r="N58" i="19"/>
  <c r="K39" i="21"/>
  <c r="O39" i="21"/>
  <c r="L39" i="21"/>
  <c r="R165" i="22" s="1"/>
  <c r="N39" i="21"/>
  <c r="M39" i="21"/>
  <c r="R282" i="22" s="1"/>
  <c r="O68" i="21"/>
  <c r="M68" i="21"/>
  <c r="R280" i="22" s="1"/>
  <c r="N68" i="21"/>
  <c r="K68" i="21"/>
  <c r="L68" i="21"/>
  <c r="R163" i="22" s="1"/>
  <c r="O28" i="23"/>
  <c r="K28" i="23"/>
  <c r="M28" i="23"/>
  <c r="L28" i="23"/>
  <c r="R160" i="24" s="1"/>
  <c r="N28" i="23"/>
  <c r="N32" i="25"/>
  <c r="M32" i="25"/>
  <c r="R32" i="25"/>
  <c r="L32" i="25" s="1"/>
  <c r="R133" i="26" s="1"/>
  <c r="O32" i="25"/>
  <c r="L139" i="25"/>
  <c r="R174" i="26" s="1"/>
  <c r="N139" i="25"/>
  <c r="M139" i="25"/>
  <c r="R291" i="26" s="1"/>
  <c r="O139" i="25"/>
  <c r="K139" i="25"/>
  <c r="M140" i="23"/>
  <c r="R292" i="24" s="1"/>
  <c r="L140" i="23"/>
  <c r="R175" i="24" s="1"/>
  <c r="K140" i="23"/>
  <c r="O140" i="23"/>
  <c r="N140" i="23"/>
  <c r="K64" i="25"/>
  <c r="M64" i="25"/>
  <c r="R278" i="26" s="1"/>
  <c r="N64" i="25"/>
  <c r="L64" i="25"/>
  <c r="R161" i="26" s="1"/>
  <c r="O64" i="25"/>
  <c r="M107" i="25"/>
  <c r="R254" i="26" s="1"/>
  <c r="L107" i="25"/>
  <c r="N107" i="25"/>
  <c r="O107" i="25"/>
  <c r="K107" i="25"/>
  <c r="L79" i="29"/>
  <c r="M79" i="29"/>
  <c r="O79" i="29"/>
  <c r="N79" i="29"/>
  <c r="K79" i="29"/>
  <c r="M87" i="23"/>
  <c r="R262" i="24" s="1"/>
  <c r="O87" i="23"/>
  <c r="L87" i="23"/>
  <c r="R145" i="24" s="1"/>
  <c r="N87" i="23"/>
  <c r="K87" i="23"/>
  <c r="K53" i="25"/>
  <c r="M53" i="25"/>
  <c r="L53" i="25"/>
  <c r="O53" i="25"/>
  <c r="N53" i="25"/>
  <c r="M112" i="25"/>
  <c r="L112" i="25"/>
  <c r="O112" i="25"/>
  <c r="N112" i="25"/>
  <c r="K112" i="25"/>
  <c r="M137" i="27"/>
  <c r="O137" i="27"/>
  <c r="N137" i="27"/>
  <c r="L137" i="27"/>
  <c r="R172" i="28" s="1"/>
  <c r="K137" i="27"/>
  <c r="O53" i="23"/>
  <c r="N53" i="23"/>
  <c r="L53" i="23"/>
  <c r="K53" i="23"/>
  <c r="M53" i="23"/>
  <c r="K141" i="23"/>
  <c r="N141" i="23"/>
  <c r="O141" i="23"/>
  <c r="M141" i="23"/>
  <c r="R293" i="24" s="1"/>
  <c r="L141" i="23"/>
  <c r="R176" i="24" s="1"/>
  <c r="K138" i="23"/>
  <c r="L138" i="23"/>
  <c r="R173" i="24" s="1"/>
  <c r="M138" i="23"/>
  <c r="R290" i="24" s="1"/>
  <c r="N138" i="23"/>
  <c r="O138" i="23"/>
  <c r="N140" i="25"/>
  <c r="L140" i="25"/>
  <c r="R175" i="26" s="1"/>
  <c r="O140" i="25"/>
  <c r="M140" i="25"/>
  <c r="R292" i="26" s="1"/>
  <c r="K140" i="25"/>
  <c r="N29" i="29"/>
  <c r="M29" i="29"/>
  <c r="K29" i="29"/>
  <c r="L29" i="29"/>
  <c r="O29" i="29"/>
  <c r="O127" i="29"/>
  <c r="M127" i="29"/>
  <c r="L127" i="29"/>
  <c r="R185" i="30" s="1"/>
  <c r="N127" i="29"/>
  <c r="K127" i="29"/>
  <c r="K68" i="31"/>
  <c r="L68" i="31"/>
  <c r="R163" i="32" s="1"/>
  <c r="O68" i="31"/>
  <c r="M68" i="31"/>
  <c r="R280" i="32" s="1"/>
  <c r="N68" i="31"/>
  <c r="O138" i="25"/>
  <c r="N138" i="25"/>
  <c r="K138" i="25"/>
  <c r="M138" i="25"/>
  <c r="R290" i="26" s="1"/>
  <c r="L138" i="25"/>
  <c r="R173" i="26" s="1"/>
  <c r="M75" i="29"/>
  <c r="R270" i="30" s="1"/>
  <c r="K75" i="29"/>
  <c r="O75" i="29"/>
  <c r="N75" i="29"/>
  <c r="L75" i="29"/>
  <c r="R153" i="30" s="1"/>
  <c r="M103" i="27"/>
  <c r="R266" i="28" s="1"/>
  <c r="O103" i="27"/>
  <c r="L103" i="27"/>
  <c r="R149" i="28" s="1"/>
  <c r="N103" i="27"/>
  <c r="K103" i="27"/>
  <c r="O83" i="29"/>
  <c r="K83" i="29"/>
  <c r="L83" i="29"/>
  <c r="R191" i="30" s="1"/>
  <c r="N83" i="29"/>
  <c r="M83" i="29"/>
  <c r="R308" i="30" s="1"/>
  <c r="N108" i="31"/>
  <c r="O108" i="31"/>
  <c r="L108" i="31"/>
  <c r="R139" i="32" s="1"/>
  <c r="M108" i="31"/>
  <c r="K108" i="31"/>
  <c r="M120" i="27"/>
  <c r="N120" i="27"/>
  <c r="K120" i="27"/>
  <c r="L120" i="27"/>
  <c r="O120" i="27"/>
  <c r="I16" i="30"/>
  <c r="K28" i="33"/>
  <c r="L28" i="33"/>
  <c r="R160" i="34" s="1"/>
  <c r="O28" i="33"/>
  <c r="N28" i="33"/>
  <c r="M28" i="33"/>
  <c r="R277" i="34" s="1"/>
  <c r="M111" i="27"/>
  <c r="R258" i="28" s="1"/>
  <c r="K111" i="27"/>
  <c r="O111" i="27"/>
  <c r="N111" i="27"/>
  <c r="L111" i="27"/>
  <c r="R141" i="28" s="1"/>
  <c r="M67" i="29"/>
  <c r="O67" i="29"/>
  <c r="L67" i="29"/>
  <c r="K67" i="29"/>
  <c r="N67" i="29"/>
  <c r="M76" i="31"/>
  <c r="R271" i="32" s="1"/>
  <c r="L76" i="31"/>
  <c r="R154" i="32" s="1"/>
  <c r="N76" i="31"/>
  <c r="K76" i="31"/>
  <c r="O76" i="31"/>
  <c r="O49" i="27"/>
  <c r="M49" i="27"/>
  <c r="N49" i="27"/>
  <c r="L49" i="27"/>
  <c r="R165" i="28" s="1"/>
  <c r="K49" i="27"/>
  <c r="O24" i="29"/>
  <c r="M24" i="29"/>
  <c r="N24" i="29"/>
  <c r="L24" i="29"/>
  <c r="R159" i="30" s="1"/>
  <c r="K24" i="29"/>
  <c r="O81" i="29"/>
  <c r="K81" i="29"/>
  <c r="L81" i="29"/>
  <c r="R190" i="30" s="1"/>
  <c r="N81" i="29"/>
  <c r="M81" i="29"/>
  <c r="R307" i="30" s="1"/>
  <c r="O72" i="29"/>
  <c r="M72" i="29"/>
  <c r="L72" i="29"/>
  <c r="N72" i="29"/>
  <c r="K72" i="29"/>
  <c r="L121" i="27"/>
  <c r="M121" i="27"/>
  <c r="O121" i="27"/>
  <c r="K121" i="27"/>
  <c r="N121" i="27"/>
  <c r="K33" i="29"/>
  <c r="M33" i="29"/>
  <c r="L33" i="29"/>
  <c r="O33" i="29"/>
  <c r="N33" i="29"/>
  <c r="L137" i="29"/>
  <c r="R172" i="30" s="1"/>
  <c r="O137" i="29"/>
  <c r="N137" i="29"/>
  <c r="M137" i="29"/>
  <c r="R289" i="30" s="1"/>
  <c r="K137" i="29"/>
  <c r="O38" i="31"/>
  <c r="M38" i="31"/>
  <c r="N38" i="31"/>
  <c r="L38" i="31"/>
  <c r="R166" i="32" s="1"/>
  <c r="K38" i="31"/>
  <c r="L124" i="31"/>
  <c r="R156" i="32" s="1"/>
  <c r="O124" i="31"/>
  <c r="K124" i="31"/>
  <c r="N124" i="31"/>
  <c r="M124" i="31"/>
  <c r="R273" i="32" s="1"/>
  <c r="O52" i="35"/>
  <c r="M52" i="35"/>
  <c r="L52" i="35"/>
  <c r="N52" i="35"/>
  <c r="K52" i="35"/>
  <c r="O27" i="31"/>
  <c r="M27" i="31"/>
  <c r="K27" i="31"/>
  <c r="N27" i="31"/>
  <c r="L27" i="31"/>
  <c r="R158" i="32" s="1"/>
  <c r="L70" i="31"/>
  <c r="M70" i="31"/>
  <c r="R286" i="32" s="1"/>
  <c r="K70" i="31"/>
  <c r="O70" i="31"/>
  <c r="N70" i="31"/>
  <c r="L126" i="27"/>
  <c r="O126" i="27"/>
  <c r="K126" i="27"/>
  <c r="N126" i="27"/>
  <c r="M126" i="27"/>
  <c r="R301" i="28" s="1"/>
  <c r="O69" i="31"/>
  <c r="L69" i="31"/>
  <c r="R164" i="32" s="1"/>
  <c r="M69" i="31"/>
  <c r="R281" i="32" s="1"/>
  <c r="N69" i="31"/>
  <c r="K69" i="31"/>
  <c r="L72" i="37"/>
  <c r="M72" i="37"/>
  <c r="K72" i="37"/>
  <c r="O72" i="37"/>
  <c r="N72" i="37"/>
  <c r="L95" i="29"/>
  <c r="N95" i="29"/>
  <c r="M95" i="29"/>
  <c r="O95" i="29"/>
  <c r="K95" i="29"/>
  <c r="O22" i="33"/>
  <c r="N22" i="33"/>
  <c r="M22" i="33"/>
  <c r="L22" i="33"/>
  <c r="K22" i="33"/>
  <c r="O41" i="31"/>
  <c r="N41" i="31"/>
  <c r="M41" i="31"/>
  <c r="K41" i="31"/>
  <c r="L41" i="31"/>
  <c r="L133" i="33"/>
  <c r="R178" i="34" s="1"/>
  <c r="O133" i="33"/>
  <c r="K133" i="33"/>
  <c r="N133" i="33"/>
  <c r="M133" i="33"/>
  <c r="R295" i="34" s="1"/>
  <c r="K140" i="33"/>
  <c r="O140" i="33"/>
  <c r="N140" i="33"/>
  <c r="M140" i="33"/>
  <c r="R292" i="34" s="1"/>
  <c r="L140" i="33"/>
  <c r="R175" i="34" s="1"/>
  <c r="O52" i="33"/>
  <c r="N52" i="33"/>
  <c r="L52" i="33"/>
  <c r="M52" i="33"/>
  <c r="K52" i="33"/>
  <c r="O137" i="33"/>
  <c r="N137" i="33"/>
  <c r="K137" i="33"/>
  <c r="M137" i="33"/>
  <c r="L137" i="33"/>
  <c r="R172" i="34" s="1"/>
  <c r="O80" i="37"/>
  <c r="L80" i="37"/>
  <c r="R189" i="38" s="1"/>
  <c r="K80" i="37"/>
  <c r="N80" i="37"/>
  <c r="M80" i="37"/>
  <c r="R306" i="38" s="1"/>
  <c r="K114" i="31"/>
  <c r="O114" i="31"/>
  <c r="N114" i="31"/>
  <c r="M114" i="31"/>
  <c r="L114" i="31"/>
  <c r="R141" i="32" s="1"/>
  <c r="R32" i="35"/>
  <c r="L32" i="35" s="1"/>
  <c r="N32" i="35"/>
  <c r="M32" i="35"/>
  <c r="O32" i="35"/>
  <c r="O141" i="33"/>
  <c r="N141" i="33"/>
  <c r="L141" i="33"/>
  <c r="R176" i="34" s="1"/>
  <c r="M141" i="33"/>
  <c r="R293" i="34" s="1"/>
  <c r="K141" i="33"/>
  <c r="M63" i="35"/>
  <c r="L63" i="35"/>
  <c r="N63" i="35"/>
  <c r="O63" i="35"/>
  <c r="K63" i="35"/>
  <c r="N106" i="37"/>
  <c r="M106" i="37"/>
  <c r="R255" i="38" s="1"/>
  <c r="L106" i="37"/>
  <c r="R138" i="38" s="1"/>
  <c r="K106" i="37"/>
  <c r="O106" i="37"/>
  <c r="K38" i="33"/>
  <c r="M38" i="33"/>
  <c r="L38" i="33"/>
  <c r="O38" i="33"/>
  <c r="N38" i="33"/>
  <c r="O94" i="33"/>
  <c r="L94" i="33"/>
  <c r="K94" i="33"/>
  <c r="N94" i="33"/>
  <c r="M94" i="33"/>
  <c r="L29" i="35"/>
  <c r="R166" i="36" s="1"/>
  <c r="K29" i="35"/>
  <c r="N29" i="35"/>
  <c r="O29" i="35"/>
  <c r="M29" i="35"/>
  <c r="R283" i="36" s="1"/>
  <c r="O89" i="35"/>
  <c r="N89" i="35"/>
  <c r="M89" i="35"/>
  <c r="R264" i="36" s="1"/>
  <c r="L89" i="35"/>
  <c r="R147" i="36" s="1"/>
  <c r="K89" i="35"/>
  <c r="M40" i="33"/>
  <c r="N40" i="33"/>
  <c r="L40" i="33"/>
  <c r="O40" i="33"/>
  <c r="K40" i="33"/>
  <c r="M68" i="33"/>
  <c r="N68" i="33"/>
  <c r="O68" i="33"/>
  <c r="L68" i="33"/>
  <c r="R163" i="34" s="1"/>
  <c r="K68" i="33"/>
  <c r="K120" i="33"/>
  <c r="M120" i="33"/>
  <c r="L120" i="33"/>
  <c r="O120" i="33"/>
  <c r="N120" i="33"/>
  <c r="M86" i="35"/>
  <c r="K86" i="35"/>
  <c r="N86" i="35"/>
  <c r="L86" i="35"/>
  <c r="R144" i="36" s="1"/>
  <c r="O86" i="35"/>
  <c r="N48" i="35"/>
  <c r="M48" i="35"/>
  <c r="O48" i="35"/>
  <c r="L48" i="35"/>
  <c r="K48" i="35"/>
  <c r="N128" i="35"/>
  <c r="O128" i="35"/>
  <c r="L128" i="35"/>
  <c r="R186" i="36" s="1"/>
  <c r="K128" i="35"/>
  <c r="M128" i="35"/>
  <c r="R303" i="36" s="1"/>
  <c r="N39" i="39"/>
  <c r="M39" i="39"/>
  <c r="L39" i="39"/>
  <c r="O39" i="39"/>
  <c r="K39" i="39"/>
  <c r="N127" i="35"/>
  <c r="L127" i="35"/>
  <c r="R185" i="36" s="1"/>
  <c r="M127" i="35"/>
  <c r="R302" i="36" s="1"/>
  <c r="K127" i="35"/>
  <c r="O127" i="35"/>
  <c r="L89" i="37"/>
  <c r="R147" i="38" s="1"/>
  <c r="N89" i="37"/>
  <c r="O89" i="37"/>
  <c r="M89" i="37"/>
  <c r="R264" i="38" s="1"/>
  <c r="K89" i="37"/>
  <c r="K69" i="35"/>
  <c r="O69" i="35"/>
  <c r="L69" i="35"/>
  <c r="R164" i="36" s="1"/>
  <c r="N69" i="35"/>
  <c r="M69" i="35"/>
  <c r="R281" i="36" s="1"/>
  <c r="M123" i="35"/>
  <c r="R272" i="36" s="1"/>
  <c r="L123" i="35"/>
  <c r="R155" i="36" s="1"/>
  <c r="O123" i="35"/>
  <c r="N123" i="35"/>
  <c r="K123" i="35"/>
  <c r="O55" i="39"/>
  <c r="K55" i="39"/>
  <c r="N55" i="39"/>
  <c r="M55" i="39"/>
  <c r="L55" i="39"/>
  <c r="L63" i="37"/>
  <c r="N63" i="37"/>
  <c r="O63" i="37"/>
  <c r="M63" i="37"/>
  <c r="K63" i="37"/>
  <c r="N45" i="39"/>
  <c r="M45" i="39"/>
  <c r="L45" i="39"/>
  <c r="O45" i="39"/>
  <c r="K45" i="39"/>
  <c r="M84" i="35"/>
  <c r="R309" i="36" s="1"/>
  <c r="K84" i="35"/>
  <c r="L84" i="35"/>
  <c r="R192" i="36" s="1"/>
  <c r="O84" i="35"/>
  <c r="N84" i="35"/>
  <c r="L62" i="37"/>
  <c r="M62" i="37"/>
  <c r="R252" i="38" s="1"/>
  <c r="O62" i="37"/>
  <c r="N62" i="37"/>
  <c r="K62" i="37"/>
  <c r="O81" i="37"/>
  <c r="N81" i="37"/>
  <c r="K81" i="37"/>
  <c r="L81" i="37"/>
  <c r="R190" i="38" s="1"/>
  <c r="M81" i="37"/>
  <c r="R307" i="38" s="1"/>
  <c r="K68" i="39"/>
  <c r="M68" i="39"/>
  <c r="R280" i="40" s="1"/>
  <c r="O68" i="39"/>
  <c r="N68" i="39"/>
  <c r="L68" i="39"/>
  <c r="R163" i="40" s="1"/>
  <c r="N29" i="41"/>
  <c r="L29" i="41"/>
  <c r="R166" i="42" s="1"/>
  <c r="O29" i="41"/>
  <c r="K29" i="41"/>
  <c r="M29" i="41"/>
  <c r="O94" i="39"/>
  <c r="K94" i="39"/>
  <c r="L94" i="39"/>
  <c r="M94" i="39"/>
  <c r="N94" i="39"/>
  <c r="K38" i="37"/>
  <c r="O38" i="37"/>
  <c r="L38" i="37"/>
  <c r="N38" i="37"/>
  <c r="M38" i="37"/>
  <c r="I16" i="38"/>
  <c r="N64" i="41"/>
  <c r="K64" i="41"/>
  <c r="L64" i="41"/>
  <c r="R161" i="42" s="1"/>
  <c r="O64" i="41"/>
  <c r="M64" i="41"/>
  <c r="R278" i="42" s="1"/>
  <c r="O85" i="37"/>
  <c r="L85" i="37"/>
  <c r="R143" i="38" s="1"/>
  <c r="K85" i="37"/>
  <c r="N85" i="37"/>
  <c r="M85" i="37"/>
  <c r="M86" i="41"/>
  <c r="R261" i="42" s="1"/>
  <c r="L86" i="41"/>
  <c r="K86" i="41"/>
  <c r="O86" i="41"/>
  <c r="N86" i="41"/>
  <c r="N119" i="39"/>
  <c r="M119" i="39"/>
  <c r="O119" i="39"/>
  <c r="L119" i="39"/>
  <c r="K119" i="39"/>
  <c r="M120" i="39"/>
  <c r="L120" i="39"/>
  <c r="O120" i="39"/>
  <c r="N120" i="39"/>
  <c r="K120" i="39"/>
  <c r="L126" i="41"/>
  <c r="O126" i="41"/>
  <c r="N126" i="41"/>
  <c r="M126" i="41"/>
  <c r="K126" i="41"/>
  <c r="L109" i="39"/>
  <c r="R140" i="40" s="1"/>
  <c r="N109" i="39"/>
  <c r="M109" i="39"/>
  <c r="R257" i="40" s="1"/>
  <c r="O109" i="39"/>
  <c r="K109" i="39"/>
  <c r="O35" i="41"/>
  <c r="K35" i="41"/>
  <c r="M35" i="41"/>
  <c r="R269" i="42" s="1"/>
  <c r="N35" i="41"/>
  <c r="L35" i="41"/>
  <c r="O75" i="41"/>
  <c r="L75" i="41"/>
  <c r="R153" i="42" s="1"/>
  <c r="N75" i="41"/>
  <c r="M75" i="41"/>
  <c r="K75" i="41"/>
  <c r="N130" i="43"/>
  <c r="K130" i="43"/>
  <c r="O130" i="43"/>
  <c r="M130" i="43"/>
  <c r="R305" i="44" s="1"/>
  <c r="L130" i="43"/>
  <c r="R188" i="44" s="1"/>
  <c r="N107" i="43"/>
  <c r="L107" i="43"/>
  <c r="R137" i="44" s="1"/>
  <c r="K107" i="43"/>
  <c r="O107" i="43"/>
  <c r="M107" i="43"/>
  <c r="R254" i="44" s="1"/>
  <c r="O79" i="41"/>
  <c r="L79" i="41"/>
  <c r="K79" i="41"/>
  <c r="N79" i="41"/>
  <c r="M79" i="41"/>
  <c r="N106" i="41"/>
  <c r="M106" i="41"/>
  <c r="R254" i="42" s="1"/>
  <c r="L106" i="41"/>
  <c r="R138" i="42" s="1"/>
  <c r="O106" i="41"/>
  <c r="K106" i="41"/>
  <c r="M24" i="43"/>
  <c r="R276" i="44" s="1"/>
  <c r="N24" i="43"/>
  <c r="L24" i="43"/>
  <c r="R159" i="44" s="1"/>
  <c r="O24" i="43"/>
  <c r="K24" i="43"/>
  <c r="M59" i="41"/>
  <c r="L59" i="41"/>
  <c r="O59" i="41"/>
  <c r="N59" i="41"/>
  <c r="K59" i="41"/>
  <c r="K38" i="43"/>
  <c r="L38" i="43"/>
  <c r="R166" i="44" s="1"/>
  <c r="N38" i="43"/>
  <c r="O38" i="43"/>
  <c r="M38" i="43"/>
  <c r="R283" i="44" s="1"/>
  <c r="L22" i="43"/>
  <c r="K22" i="43"/>
  <c r="O22" i="43"/>
  <c r="N22" i="43"/>
  <c r="M22" i="43"/>
  <c r="K79" i="43"/>
  <c r="O79" i="43"/>
  <c r="N79" i="43"/>
  <c r="M79" i="43"/>
  <c r="L79" i="43"/>
  <c r="N140" i="41"/>
  <c r="L140" i="41"/>
  <c r="R175" i="42" s="1"/>
  <c r="M140" i="41"/>
  <c r="R292" i="42" s="1"/>
  <c r="K140" i="41"/>
  <c r="O140" i="41"/>
  <c r="O49" i="43"/>
  <c r="K49" i="43"/>
  <c r="M49" i="43"/>
  <c r="N49" i="43"/>
  <c r="L49" i="43"/>
  <c r="O103" i="43"/>
  <c r="N103" i="43"/>
  <c r="K103" i="43"/>
  <c r="M103" i="43"/>
  <c r="R266" i="44" s="1"/>
  <c r="L103" i="43"/>
  <c r="N86" i="43"/>
  <c r="M86" i="43"/>
  <c r="R261" i="44" s="1"/>
  <c r="O86" i="43"/>
  <c r="L86" i="43"/>
  <c r="R144" i="44" s="1"/>
  <c r="K86" i="43"/>
  <c r="K118" i="43"/>
  <c r="L118" i="43"/>
  <c r="M118" i="43"/>
  <c r="N118" i="43"/>
  <c r="O118" i="43"/>
  <c r="L95" i="43"/>
  <c r="M95" i="43"/>
  <c r="K95" i="43"/>
  <c r="O95" i="43"/>
  <c r="N95" i="43"/>
  <c r="L76" i="43"/>
  <c r="R154" i="44" s="1"/>
  <c r="O76" i="43"/>
  <c r="M76" i="43"/>
  <c r="R271" i="44" s="1"/>
  <c r="N76" i="43"/>
  <c r="K76" i="43"/>
  <c r="O141" i="43"/>
  <c r="K141" i="43"/>
  <c r="L141" i="43"/>
  <c r="R176" i="44" s="1"/>
  <c r="M141" i="43"/>
  <c r="R293" i="44" s="1"/>
  <c r="N141" i="43"/>
  <c r="I24" i="8"/>
  <c r="R24" i="8"/>
  <c r="R24" i="30"/>
  <c r="I24" i="30"/>
  <c r="R258" i="34"/>
  <c r="R149" i="18"/>
  <c r="R149" i="32"/>
  <c r="R266" i="36"/>
  <c r="I40" i="8"/>
  <c r="R40" i="8"/>
  <c r="R40" i="36"/>
  <c r="I40" i="36"/>
  <c r="I40" i="5"/>
  <c r="R165" i="36"/>
  <c r="I56" i="16"/>
  <c r="R56" i="16"/>
  <c r="R173" i="18"/>
  <c r="R173" i="22"/>
  <c r="R290" i="32"/>
  <c r="R290" i="36"/>
  <c r="R173" i="44"/>
  <c r="I64" i="12"/>
  <c r="R64" i="12"/>
  <c r="I64" i="26"/>
  <c r="R64" i="26"/>
  <c r="R72" i="8"/>
  <c r="I72" i="8"/>
  <c r="I72" i="16"/>
  <c r="R72" i="16"/>
  <c r="I72" i="30"/>
  <c r="R72" i="30"/>
  <c r="I72" i="28"/>
  <c r="R72" i="28"/>
  <c r="I72" i="38"/>
  <c r="R72" i="38"/>
  <c r="R29" i="30"/>
  <c r="I29" i="30"/>
  <c r="I29" i="44"/>
  <c r="R29" i="44"/>
  <c r="I38" i="8"/>
  <c r="R38" i="8"/>
  <c r="R155" i="14"/>
  <c r="I38" i="32"/>
  <c r="R38" i="32"/>
  <c r="R272" i="34"/>
  <c r="R38" i="36"/>
  <c r="I38" i="36"/>
  <c r="R17" i="40"/>
  <c r="I17" i="40"/>
  <c r="R142" i="14"/>
  <c r="R142" i="44"/>
  <c r="I33" i="30"/>
  <c r="R33" i="30"/>
  <c r="R33" i="38"/>
  <c r="I33" i="38"/>
  <c r="I33" i="5"/>
  <c r="R166" i="12"/>
  <c r="I49" i="10"/>
  <c r="R49" i="10"/>
  <c r="R283" i="16"/>
  <c r="R283" i="24"/>
  <c r="R49" i="34"/>
  <c r="I49" i="34"/>
  <c r="I57" i="10"/>
  <c r="R57" i="10"/>
  <c r="R174" i="24"/>
  <c r="R291" i="42"/>
  <c r="I65" i="12"/>
  <c r="R65" i="12"/>
  <c r="R299" i="10"/>
  <c r="R182" i="14"/>
  <c r="R65" i="24"/>
  <c r="I65" i="24"/>
  <c r="R65" i="28"/>
  <c r="I65" i="28"/>
  <c r="R182" i="38"/>
  <c r="I65" i="42"/>
  <c r="R65" i="42"/>
  <c r="R190" i="12"/>
  <c r="R307" i="12"/>
  <c r="R307" i="24"/>
  <c r="R190" i="32"/>
  <c r="R190" i="44"/>
  <c r="I28" i="30"/>
  <c r="R28" i="30"/>
  <c r="R28" i="36"/>
  <c r="I28" i="36"/>
  <c r="R145" i="40"/>
  <c r="I52" i="12"/>
  <c r="R52" i="12"/>
  <c r="I52" i="18"/>
  <c r="R52" i="18"/>
  <c r="I52" i="28"/>
  <c r="R52" i="28"/>
  <c r="R52" i="32"/>
  <c r="I52" i="32"/>
  <c r="R52" i="44"/>
  <c r="I52" i="44"/>
  <c r="R21" i="20"/>
  <c r="I21" i="20"/>
  <c r="R255" i="22"/>
  <c r="R21" i="32"/>
  <c r="I21" i="32"/>
  <c r="R170" i="10"/>
  <c r="R287" i="30"/>
  <c r="R287" i="42"/>
  <c r="R61" i="12"/>
  <c r="I61" i="12"/>
  <c r="I61" i="34"/>
  <c r="R61" i="34"/>
  <c r="R61" i="40"/>
  <c r="I61" i="40"/>
  <c r="I61" i="44"/>
  <c r="R61" i="44"/>
  <c r="R264" i="10"/>
  <c r="R264" i="22"/>
  <c r="R264" i="26"/>
  <c r="R264" i="34"/>
  <c r="I30" i="5"/>
  <c r="R62" i="16"/>
  <c r="I62" i="16"/>
  <c r="I62" i="28"/>
  <c r="R62" i="28"/>
  <c r="R304" i="14"/>
  <c r="I70" i="14"/>
  <c r="R70" i="14"/>
  <c r="R187" i="30"/>
  <c r="R187" i="32"/>
  <c r="R70" i="36"/>
  <c r="I70" i="36"/>
  <c r="R187" i="44"/>
  <c r="I18" i="24"/>
  <c r="R18" i="24"/>
  <c r="I18" i="30"/>
  <c r="R18" i="30"/>
  <c r="R26" i="8"/>
  <c r="I26" i="8"/>
  <c r="I26" i="14"/>
  <c r="R26" i="14"/>
  <c r="I26" i="26"/>
  <c r="R26" i="26"/>
  <c r="R143" i="24"/>
  <c r="I26" i="34"/>
  <c r="R26" i="34"/>
  <c r="I26" i="38"/>
  <c r="R26" i="38"/>
  <c r="R260" i="44"/>
  <c r="I34" i="14"/>
  <c r="R34" i="14"/>
  <c r="I34" i="38"/>
  <c r="R34" i="38"/>
  <c r="I34" i="5"/>
  <c r="I42" i="16"/>
  <c r="R42" i="16"/>
  <c r="R276" i="30"/>
  <c r="R276" i="36"/>
  <c r="I50" i="16"/>
  <c r="R50" i="16"/>
  <c r="I50" i="18"/>
  <c r="R50" i="18"/>
  <c r="I50" i="28"/>
  <c r="R50" i="28"/>
  <c r="R50" i="34"/>
  <c r="I50" i="34"/>
  <c r="I50" i="38"/>
  <c r="R50" i="38"/>
  <c r="R50" i="44"/>
  <c r="I50" i="44"/>
  <c r="R175" i="14"/>
  <c r="I58" i="28"/>
  <c r="R58" i="28"/>
  <c r="R175" i="30"/>
  <c r="I58" i="42"/>
  <c r="R58" i="42"/>
  <c r="R66" i="12"/>
  <c r="I66" i="12"/>
  <c r="I66" i="24"/>
  <c r="R66" i="24"/>
  <c r="R66" i="38"/>
  <c r="I66" i="38"/>
  <c r="R300" i="42"/>
  <c r="R191" i="32"/>
  <c r="R74" i="34"/>
  <c r="I74" i="34"/>
  <c r="R74" i="44"/>
  <c r="I74" i="44"/>
  <c r="R309" i="10"/>
  <c r="I75" i="24"/>
  <c r="R75" i="24"/>
  <c r="R309" i="38"/>
  <c r="R270" i="12"/>
  <c r="I36" i="30"/>
  <c r="R36" i="30"/>
  <c r="R270" i="28"/>
  <c r="R36" i="32"/>
  <c r="I36" i="32"/>
  <c r="R36" i="40"/>
  <c r="I36" i="40"/>
  <c r="I36" i="44"/>
  <c r="R36" i="44"/>
  <c r="I45" i="12"/>
  <c r="R45" i="12"/>
  <c r="R279" i="24"/>
  <c r="R186" i="18"/>
  <c r="I69" i="16"/>
  <c r="R69" i="16"/>
  <c r="I69" i="22"/>
  <c r="R69" i="22"/>
  <c r="R303" i="30"/>
  <c r="I69" i="32"/>
  <c r="R69" i="32"/>
  <c r="R69" i="38"/>
  <c r="I69" i="38"/>
  <c r="R280" i="10"/>
  <c r="R46" i="24"/>
  <c r="I46" i="24"/>
  <c r="I46" i="44"/>
  <c r="R46" i="44"/>
  <c r="I19" i="18"/>
  <c r="R19" i="18"/>
  <c r="I27" i="10"/>
  <c r="R27" i="10"/>
  <c r="R261" i="20"/>
  <c r="R261" i="28"/>
  <c r="R261" i="36"/>
  <c r="R144" i="42"/>
  <c r="I35" i="14"/>
  <c r="R35" i="14"/>
  <c r="R269" i="12"/>
  <c r="R269" i="20"/>
  <c r="R152" i="30"/>
  <c r="R35" i="34"/>
  <c r="I35" i="34"/>
  <c r="R152" i="42"/>
  <c r="I35" i="44"/>
  <c r="R35" i="44"/>
  <c r="I43" i="10"/>
  <c r="R43" i="10"/>
  <c r="R43" i="14"/>
  <c r="I43" i="14"/>
  <c r="I43" i="28"/>
  <c r="R43" i="28"/>
  <c r="I43" i="30"/>
  <c r="R43" i="30"/>
  <c r="I51" i="20"/>
  <c r="R51" i="20"/>
  <c r="R285" i="26"/>
  <c r="R51" i="32"/>
  <c r="I51" i="32"/>
  <c r="R51" i="40"/>
  <c r="I51" i="40"/>
  <c r="I51" i="44"/>
  <c r="R51" i="44"/>
  <c r="I59" i="12"/>
  <c r="R59" i="12"/>
  <c r="R176" i="16"/>
  <c r="R293" i="20"/>
  <c r="R293" i="40"/>
  <c r="I59" i="5"/>
  <c r="I67" i="14"/>
  <c r="R67" i="14"/>
  <c r="R184" i="20"/>
  <c r="R67" i="24"/>
  <c r="I67" i="24"/>
  <c r="R184" i="28"/>
  <c r="R184" i="42"/>
  <c r="I20" i="12"/>
  <c r="R20" i="12"/>
  <c r="I20" i="22"/>
  <c r="R20" i="22"/>
  <c r="I20" i="40"/>
  <c r="R20" i="40"/>
  <c r="R161" i="8"/>
  <c r="I44" i="22"/>
  <c r="R44" i="22"/>
  <c r="I44" i="16"/>
  <c r="R44" i="16"/>
  <c r="I44" i="18"/>
  <c r="R44" i="18"/>
  <c r="I44" i="26"/>
  <c r="R44" i="26"/>
  <c r="R44" i="32"/>
  <c r="I44" i="32"/>
  <c r="R161" i="40"/>
  <c r="R161" i="44"/>
  <c r="R177" i="10"/>
  <c r="R177" i="12"/>
  <c r="R177" i="34"/>
  <c r="I60" i="5"/>
  <c r="I68" i="14"/>
  <c r="R68" i="14"/>
  <c r="R185" i="22"/>
  <c r="I68" i="28"/>
  <c r="R68" i="28"/>
  <c r="R68" i="42"/>
  <c r="I68" i="42"/>
  <c r="R154" i="28"/>
  <c r="I37" i="32"/>
  <c r="R37" i="32"/>
  <c r="R271" i="38"/>
  <c r="I22" i="16"/>
  <c r="R22" i="16"/>
  <c r="R256" i="18"/>
  <c r="R256" i="28"/>
  <c r="I22" i="38"/>
  <c r="R22" i="38"/>
  <c r="I22" i="5"/>
  <c r="I54" i="18"/>
  <c r="R54" i="18"/>
  <c r="R288" i="16"/>
  <c r="I54" i="32"/>
  <c r="R54" i="32"/>
  <c r="R171" i="30"/>
  <c r="R288" i="42"/>
  <c r="I23" i="12"/>
  <c r="R23" i="12"/>
  <c r="R257" i="24"/>
  <c r="R257" i="32"/>
  <c r="R31" i="18"/>
  <c r="I31" i="18"/>
  <c r="I39" i="12"/>
  <c r="R39" i="12"/>
  <c r="R156" i="20"/>
  <c r="R156" i="18"/>
  <c r="R156" i="38"/>
  <c r="R273" i="44"/>
  <c r="R281" i="38"/>
  <c r="I55" i="8"/>
  <c r="R55" i="8"/>
  <c r="R172" i="12"/>
  <c r="I55" i="18"/>
  <c r="R55" i="18"/>
  <c r="R289" i="34"/>
  <c r="I55" i="36"/>
  <c r="R55" i="36"/>
  <c r="I55" i="44"/>
  <c r="R55" i="44"/>
  <c r="R63" i="34"/>
  <c r="I63" i="34"/>
  <c r="R63" i="40"/>
  <c r="I63" i="40"/>
  <c r="I63" i="5"/>
  <c r="I71" i="8"/>
  <c r="R71" i="8"/>
  <c r="R305" i="18"/>
  <c r="R188" i="34"/>
  <c r="R305" i="42"/>
  <c r="O67" i="9"/>
  <c r="M67" i="9"/>
  <c r="N67" i="9"/>
  <c r="L67" i="9"/>
  <c r="K67" i="9"/>
  <c r="N50" i="7"/>
  <c r="K50" i="7"/>
  <c r="L50" i="7"/>
  <c r="O50" i="7"/>
  <c r="M50" i="7"/>
  <c r="O87" i="7"/>
  <c r="N87" i="7"/>
  <c r="M87" i="7"/>
  <c r="R262" i="8" s="1"/>
  <c r="L87" i="7"/>
  <c r="R145" i="8" s="1"/>
  <c r="K87" i="7"/>
  <c r="N84" i="7"/>
  <c r="K84" i="7"/>
  <c r="M84" i="7"/>
  <c r="R309" i="8" s="1"/>
  <c r="O84" i="7"/>
  <c r="L84" i="7"/>
  <c r="R192" i="8" s="1"/>
  <c r="O63" i="7"/>
  <c r="L63" i="7"/>
  <c r="M63" i="7"/>
  <c r="K63" i="7"/>
  <c r="N63" i="7"/>
  <c r="M30" i="9"/>
  <c r="O30" i="9"/>
  <c r="K30" i="9"/>
  <c r="N30" i="9"/>
  <c r="L30" i="9"/>
  <c r="L80" i="9"/>
  <c r="R189" i="10" s="1"/>
  <c r="M80" i="9"/>
  <c r="R306" i="10" s="1"/>
  <c r="O80" i="9"/>
  <c r="N80" i="9"/>
  <c r="K80" i="9"/>
  <c r="M50" i="11"/>
  <c r="L50" i="11"/>
  <c r="K50" i="11"/>
  <c r="O50" i="11"/>
  <c r="N50" i="11"/>
  <c r="O118" i="13"/>
  <c r="N118" i="13"/>
  <c r="M118" i="13"/>
  <c r="K118" i="13"/>
  <c r="L118" i="13"/>
  <c r="L138" i="11"/>
  <c r="R173" i="12" s="1"/>
  <c r="K138" i="11"/>
  <c r="O138" i="11"/>
  <c r="N138" i="11"/>
  <c r="M138" i="11"/>
  <c r="R290" i="12" s="1"/>
  <c r="O73" i="17"/>
  <c r="N73" i="17"/>
  <c r="L73" i="17"/>
  <c r="M73" i="17"/>
  <c r="K73" i="17"/>
  <c r="M131" i="9"/>
  <c r="R294" i="10" s="1"/>
  <c r="L131" i="9"/>
  <c r="O131" i="9"/>
  <c r="N131" i="9"/>
  <c r="K131" i="9"/>
  <c r="K140" i="11"/>
  <c r="O140" i="11"/>
  <c r="N140" i="11"/>
  <c r="L140" i="11"/>
  <c r="R175" i="12" s="1"/>
  <c r="M140" i="11"/>
  <c r="R292" i="12" s="1"/>
  <c r="O87" i="15"/>
  <c r="M87" i="15"/>
  <c r="R262" i="16" s="1"/>
  <c r="L87" i="15"/>
  <c r="R145" i="16" s="1"/>
  <c r="K87" i="15"/>
  <c r="N87" i="15"/>
  <c r="L59" i="15"/>
  <c r="M59" i="15"/>
  <c r="N59" i="15"/>
  <c r="O59" i="15"/>
  <c r="K59" i="15"/>
  <c r="K66" i="15"/>
  <c r="O66" i="15"/>
  <c r="N66" i="15"/>
  <c r="M66" i="15"/>
  <c r="L66" i="15"/>
  <c r="R135" i="16" s="1"/>
  <c r="M101" i="7"/>
  <c r="L101" i="7"/>
  <c r="K101" i="7"/>
  <c r="N101" i="7"/>
  <c r="O101" i="7"/>
  <c r="O41" i="9"/>
  <c r="K41" i="9"/>
  <c r="N41" i="9"/>
  <c r="M41" i="9"/>
  <c r="L41" i="9"/>
  <c r="L130" i="9"/>
  <c r="R188" i="10" s="1"/>
  <c r="O130" i="9"/>
  <c r="N130" i="9"/>
  <c r="K130" i="9"/>
  <c r="M130" i="9"/>
  <c r="R305" i="10" s="1"/>
  <c r="O53" i="17"/>
  <c r="L53" i="17"/>
  <c r="M53" i="17"/>
  <c r="N53" i="17"/>
  <c r="K53" i="17"/>
  <c r="L79" i="7"/>
  <c r="N79" i="7"/>
  <c r="M79" i="7"/>
  <c r="O79" i="7"/>
  <c r="K79" i="7"/>
  <c r="L141" i="7"/>
  <c r="R176" i="8" s="1"/>
  <c r="N141" i="7"/>
  <c r="K141" i="7"/>
  <c r="M141" i="7"/>
  <c r="R293" i="8" s="1"/>
  <c r="O141" i="7"/>
  <c r="L106" i="7"/>
  <c r="R138" i="8" s="1"/>
  <c r="O106" i="7"/>
  <c r="N106" i="7"/>
  <c r="K106" i="7"/>
  <c r="M106" i="7"/>
  <c r="R254" i="8" s="1"/>
  <c r="O32" i="7"/>
  <c r="R32" i="7"/>
  <c r="L32" i="7" s="1"/>
  <c r="N32" i="7"/>
  <c r="M32" i="7"/>
  <c r="M107" i="9"/>
  <c r="O107" i="9"/>
  <c r="L107" i="9"/>
  <c r="N107" i="9"/>
  <c r="K107" i="9"/>
  <c r="O115" i="11"/>
  <c r="N115" i="11"/>
  <c r="M115" i="11"/>
  <c r="L115" i="11"/>
  <c r="K115" i="11"/>
  <c r="N35" i="7"/>
  <c r="K35" i="7"/>
  <c r="M35" i="7"/>
  <c r="R269" i="8" s="1"/>
  <c r="O35" i="7"/>
  <c r="L35" i="7"/>
  <c r="R152" i="8" s="1"/>
  <c r="L38" i="9"/>
  <c r="R166" i="10" s="1"/>
  <c r="O38" i="9"/>
  <c r="M38" i="9"/>
  <c r="R283" i="10" s="1"/>
  <c r="N38" i="9"/>
  <c r="K38" i="9"/>
  <c r="O111" i="9"/>
  <c r="N111" i="9"/>
  <c r="M111" i="9"/>
  <c r="R258" i="10" s="1"/>
  <c r="K111" i="9"/>
  <c r="L111" i="9"/>
  <c r="R141" i="10" s="1"/>
  <c r="N112" i="11"/>
  <c r="K112" i="11"/>
  <c r="M112" i="11"/>
  <c r="L112" i="11"/>
  <c r="R142" i="12" s="1"/>
  <c r="O112" i="11"/>
  <c r="K103" i="13"/>
  <c r="N103" i="13"/>
  <c r="M103" i="13"/>
  <c r="R266" i="14" s="1"/>
  <c r="O103" i="13"/>
  <c r="L103" i="13"/>
  <c r="R149" i="14" s="1"/>
  <c r="M48" i="19"/>
  <c r="L48" i="19"/>
  <c r="K48" i="19"/>
  <c r="O48" i="19"/>
  <c r="N48" i="19"/>
  <c r="O69" i="19"/>
  <c r="N69" i="19"/>
  <c r="K69" i="19"/>
  <c r="L69" i="19"/>
  <c r="R164" i="20" s="1"/>
  <c r="M69" i="19"/>
  <c r="R281" i="20" s="1"/>
  <c r="K42" i="11"/>
  <c r="M42" i="11"/>
  <c r="L42" i="11"/>
  <c r="N42" i="11"/>
  <c r="O42" i="11"/>
  <c r="N86" i="11"/>
  <c r="O86" i="11"/>
  <c r="K86" i="11"/>
  <c r="L86" i="11"/>
  <c r="R144" i="12" s="1"/>
  <c r="M86" i="11"/>
  <c r="R261" i="12" s="1"/>
  <c r="O27" i="13"/>
  <c r="K27" i="13"/>
  <c r="L27" i="13"/>
  <c r="R158" i="14" s="1"/>
  <c r="N27" i="13"/>
  <c r="M27" i="13"/>
  <c r="R275" i="14" s="1"/>
  <c r="O41" i="15"/>
  <c r="N41" i="15"/>
  <c r="M41" i="15"/>
  <c r="K41" i="15"/>
  <c r="L41" i="15"/>
  <c r="L139" i="15"/>
  <c r="R174" i="16" s="1"/>
  <c r="O139" i="15"/>
  <c r="N139" i="15"/>
  <c r="M139" i="15"/>
  <c r="R291" i="16" s="1"/>
  <c r="K139" i="15"/>
  <c r="L60" i="9"/>
  <c r="R162" i="10" s="1"/>
  <c r="N60" i="9"/>
  <c r="O60" i="9"/>
  <c r="M60" i="9"/>
  <c r="R279" i="10" s="1"/>
  <c r="K60" i="9"/>
  <c r="M85" i="9"/>
  <c r="R260" i="10" s="1"/>
  <c r="O85" i="9"/>
  <c r="K85" i="9"/>
  <c r="L85" i="9"/>
  <c r="R143" i="10" s="1"/>
  <c r="N85" i="9"/>
  <c r="O130" i="13"/>
  <c r="K130" i="13"/>
  <c r="L130" i="13"/>
  <c r="R188" i="14" s="1"/>
  <c r="N130" i="13"/>
  <c r="M130" i="13"/>
  <c r="N123" i="15"/>
  <c r="O123" i="15"/>
  <c r="K123" i="15"/>
  <c r="M123" i="15"/>
  <c r="R272" i="16" s="1"/>
  <c r="L123" i="15"/>
  <c r="R155" i="16" s="1"/>
  <c r="O40" i="19"/>
  <c r="N40" i="19"/>
  <c r="M40" i="19"/>
  <c r="L40" i="19"/>
  <c r="R168" i="20" s="1"/>
  <c r="K40" i="19"/>
  <c r="N48" i="13"/>
  <c r="O48" i="13"/>
  <c r="K48" i="13"/>
  <c r="M48" i="13"/>
  <c r="R283" i="14" s="1"/>
  <c r="L48" i="13"/>
  <c r="M141" i="13"/>
  <c r="R293" i="14" s="1"/>
  <c r="N141" i="13"/>
  <c r="L141" i="13"/>
  <c r="R176" i="14" s="1"/>
  <c r="O141" i="13"/>
  <c r="K141" i="13"/>
  <c r="L139" i="9"/>
  <c r="R174" i="10" s="1"/>
  <c r="O139" i="9"/>
  <c r="N139" i="9"/>
  <c r="M139" i="9"/>
  <c r="K139" i="9"/>
  <c r="N92" i="13"/>
  <c r="O92" i="13"/>
  <c r="M92" i="13"/>
  <c r="L92" i="13"/>
  <c r="K92" i="13"/>
  <c r="O108" i="19"/>
  <c r="N108" i="19"/>
  <c r="M108" i="19"/>
  <c r="R256" i="20" s="1"/>
  <c r="L108" i="19"/>
  <c r="R139" i="20" s="1"/>
  <c r="K108" i="19"/>
  <c r="O62" i="17"/>
  <c r="N62" i="17"/>
  <c r="M62" i="17"/>
  <c r="L62" i="17"/>
  <c r="K62" i="17"/>
  <c r="K132" i="19"/>
  <c r="L132" i="19"/>
  <c r="R182" i="20" s="1"/>
  <c r="O132" i="19"/>
  <c r="N132" i="19"/>
  <c r="M132" i="19"/>
  <c r="R299" i="20" s="1"/>
  <c r="N66" i="13"/>
  <c r="M66" i="13"/>
  <c r="O66" i="13"/>
  <c r="K66" i="13"/>
  <c r="L66" i="13"/>
  <c r="N124" i="15"/>
  <c r="L124" i="15"/>
  <c r="R156" i="16" s="1"/>
  <c r="O124" i="15"/>
  <c r="M124" i="15"/>
  <c r="R273" i="16" s="1"/>
  <c r="K124" i="15"/>
  <c r="L129" i="17"/>
  <c r="R187" i="18" s="1"/>
  <c r="M129" i="17"/>
  <c r="R304" i="18" s="1"/>
  <c r="K129" i="17"/>
  <c r="N129" i="17"/>
  <c r="O129" i="17"/>
  <c r="L49" i="11"/>
  <c r="R165" i="12" s="1"/>
  <c r="K49" i="11"/>
  <c r="M49" i="11"/>
  <c r="R282" i="12" s="1"/>
  <c r="O49" i="11"/>
  <c r="N49" i="11"/>
  <c r="M130" i="11"/>
  <c r="R305" i="12" s="1"/>
  <c r="O130" i="11"/>
  <c r="N130" i="11"/>
  <c r="K130" i="11"/>
  <c r="L130" i="11"/>
  <c r="R188" i="12" s="1"/>
  <c r="M75" i="13"/>
  <c r="R270" i="14" s="1"/>
  <c r="K75" i="13"/>
  <c r="O75" i="13"/>
  <c r="L75" i="13"/>
  <c r="R153" i="14" s="1"/>
  <c r="N75" i="13"/>
  <c r="N22" i="15"/>
  <c r="K22" i="15"/>
  <c r="M22" i="15"/>
  <c r="L22" i="15"/>
  <c r="R133" i="16" s="1"/>
  <c r="O22" i="15"/>
  <c r="O120" i="15"/>
  <c r="M120" i="15"/>
  <c r="N120" i="15"/>
  <c r="L120" i="15"/>
  <c r="K120" i="15"/>
  <c r="M101" i="13"/>
  <c r="L101" i="13"/>
  <c r="O101" i="13"/>
  <c r="N101" i="13"/>
  <c r="K101" i="13"/>
  <c r="N88" i="15"/>
  <c r="M88" i="15"/>
  <c r="R263" i="16" s="1"/>
  <c r="L88" i="15"/>
  <c r="R146" i="16" s="1"/>
  <c r="K88" i="15"/>
  <c r="O88" i="15"/>
  <c r="O24" i="17"/>
  <c r="L24" i="17"/>
  <c r="R159" i="18" s="1"/>
  <c r="K24" i="17"/>
  <c r="M24" i="17"/>
  <c r="R276" i="18" s="1"/>
  <c r="N24" i="17"/>
  <c r="M85" i="17"/>
  <c r="R260" i="18" s="1"/>
  <c r="N85" i="17"/>
  <c r="L85" i="17"/>
  <c r="R143" i="18" s="1"/>
  <c r="O85" i="17"/>
  <c r="K85" i="17"/>
  <c r="N27" i="21"/>
  <c r="O27" i="21"/>
  <c r="M27" i="21"/>
  <c r="L27" i="21"/>
  <c r="R158" i="22" s="1"/>
  <c r="K27" i="21"/>
  <c r="O24" i="23"/>
  <c r="N24" i="23"/>
  <c r="M24" i="23"/>
  <c r="L24" i="23"/>
  <c r="R159" i="24" s="1"/>
  <c r="K24" i="23"/>
  <c r="O73" i="21"/>
  <c r="N73" i="21"/>
  <c r="M73" i="21"/>
  <c r="L73" i="21"/>
  <c r="K73" i="21"/>
  <c r="O132" i="21"/>
  <c r="L132" i="21"/>
  <c r="R182" i="22" s="1"/>
  <c r="N132" i="21"/>
  <c r="K132" i="21"/>
  <c r="M132" i="21"/>
  <c r="R299" i="22" s="1"/>
  <c r="O98" i="23"/>
  <c r="N98" i="23"/>
  <c r="K98" i="23"/>
  <c r="L98" i="23"/>
  <c r="M98" i="23"/>
  <c r="O27" i="17"/>
  <c r="M27" i="17"/>
  <c r="N27" i="17"/>
  <c r="K27" i="17"/>
  <c r="L27" i="17"/>
  <c r="N120" i="17"/>
  <c r="L120" i="17"/>
  <c r="O120" i="17"/>
  <c r="M120" i="17"/>
  <c r="K120" i="17"/>
  <c r="M62" i="19"/>
  <c r="K62" i="19"/>
  <c r="N62" i="19"/>
  <c r="L62" i="19"/>
  <c r="O62" i="19"/>
  <c r="O79" i="21"/>
  <c r="N79" i="21"/>
  <c r="M79" i="21"/>
  <c r="K79" i="21"/>
  <c r="L79" i="21"/>
  <c r="L35" i="23"/>
  <c r="O35" i="23"/>
  <c r="N35" i="23"/>
  <c r="K35" i="23"/>
  <c r="M35" i="23"/>
  <c r="R269" i="24" s="1"/>
  <c r="O128" i="21"/>
  <c r="N128" i="21"/>
  <c r="L128" i="21"/>
  <c r="R186" i="22" s="1"/>
  <c r="M128" i="21"/>
  <c r="R303" i="22" s="1"/>
  <c r="K128" i="21"/>
  <c r="K33" i="23"/>
  <c r="M33" i="23"/>
  <c r="L33" i="23"/>
  <c r="O33" i="23"/>
  <c r="N33" i="23"/>
  <c r="N45" i="13"/>
  <c r="K45" i="13"/>
  <c r="O45" i="13"/>
  <c r="M45" i="13"/>
  <c r="R268" i="14" s="1"/>
  <c r="L45" i="13"/>
  <c r="R151" i="14" s="1"/>
  <c r="M89" i="13"/>
  <c r="R264" i="14" s="1"/>
  <c r="K89" i="13"/>
  <c r="O89" i="13"/>
  <c r="L89" i="13"/>
  <c r="R147" i="14" s="1"/>
  <c r="N89" i="13"/>
  <c r="L24" i="15"/>
  <c r="O24" i="15"/>
  <c r="N24" i="15"/>
  <c r="M24" i="15"/>
  <c r="K24" i="15"/>
  <c r="O79" i="15"/>
  <c r="N79" i="15"/>
  <c r="M79" i="15"/>
  <c r="K79" i="15"/>
  <c r="L79" i="15"/>
  <c r="M130" i="15"/>
  <c r="R305" i="16" s="1"/>
  <c r="K130" i="15"/>
  <c r="L130" i="15"/>
  <c r="R188" i="16" s="1"/>
  <c r="O130" i="15"/>
  <c r="N130" i="15"/>
  <c r="K88" i="19"/>
  <c r="O88" i="19"/>
  <c r="L88" i="19"/>
  <c r="R146" i="20" s="1"/>
  <c r="M88" i="19"/>
  <c r="R263" i="20" s="1"/>
  <c r="N88" i="19"/>
  <c r="N75" i="21"/>
  <c r="O75" i="21"/>
  <c r="L75" i="21"/>
  <c r="R153" i="22" s="1"/>
  <c r="K75" i="21"/>
  <c r="M75" i="21"/>
  <c r="R270" i="22" s="1"/>
  <c r="L42" i="21"/>
  <c r="N42" i="21"/>
  <c r="K42" i="21"/>
  <c r="O42" i="21"/>
  <c r="M42" i="21"/>
  <c r="L22" i="23"/>
  <c r="O22" i="23"/>
  <c r="N22" i="23"/>
  <c r="M22" i="23"/>
  <c r="R250" i="24" s="1"/>
  <c r="K22" i="23"/>
  <c r="N66" i="23"/>
  <c r="O66" i="23"/>
  <c r="K66" i="23"/>
  <c r="L66" i="23"/>
  <c r="M66" i="23"/>
  <c r="K133" i="25"/>
  <c r="O133" i="25"/>
  <c r="L133" i="25"/>
  <c r="R178" i="26" s="1"/>
  <c r="N133" i="25"/>
  <c r="M133" i="25"/>
  <c r="R295" i="26" s="1"/>
  <c r="K85" i="25"/>
  <c r="M85" i="25"/>
  <c r="R260" i="26" s="1"/>
  <c r="L85" i="25"/>
  <c r="R143" i="26" s="1"/>
  <c r="O85" i="25"/>
  <c r="N85" i="25"/>
  <c r="M24" i="19"/>
  <c r="L24" i="19"/>
  <c r="R159" i="20" s="1"/>
  <c r="N24" i="19"/>
  <c r="O24" i="19"/>
  <c r="K24" i="19"/>
  <c r="M128" i="19"/>
  <c r="R303" i="20" s="1"/>
  <c r="L128" i="19"/>
  <c r="R186" i="20" s="1"/>
  <c r="N128" i="19"/>
  <c r="O128" i="19"/>
  <c r="K128" i="19"/>
  <c r="M34" i="23"/>
  <c r="O34" i="23"/>
  <c r="K34" i="23"/>
  <c r="L34" i="23"/>
  <c r="N34" i="23"/>
  <c r="N141" i="29"/>
  <c r="M141" i="29"/>
  <c r="R293" i="30" s="1"/>
  <c r="K141" i="29"/>
  <c r="L141" i="29"/>
  <c r="R176" i="30" s="1"/>
  <c r="O141" i="29"/>
  <c r="M51" i="17"/>
  <c r="K51" i="17"/>
  <c r="N51" i="17"/>
  <c r="L51" i="17"/>
  <c r="O51" i="17"/>
  <c r="I16" i="20"/>
  <c r="N64" i="21"/>
  <c r="M64" i="21"/>
  <c r="R278" i="22" s="1"/>
  <c r="K64" i="21"/>
  <c r="L64" i="21"/>
  <c r="R161" i="22" s="1"/>
  <c r="O64" i="21"/>
  <c r="L133" i="21"/>
  <c r="R178" i="22" s="1"/>
  <c r="M133" i="21"/>
  <c r="R295" i="22" s="1"/>
  <c r="N133" i="21"/>
  <c r="O133" i="21"/>
  <c r="K133" i="21"/>
  <c r="N92" i="17"/>
  <c r="O92" i="17"/>
  <c r="M92" i="17"/>
  <c r="R283" i="18" s="1"/>
  <c r="L92" i="17"/>
  <c r="K92" i="17"/>
  <c r="O140" i="17"/>
  <c r="L140" i="17"/>
  <c r="R175" i="18" s="1"/>
  <c r="N140" i="17"/>
  <c r="M140" i="17"/>
  <c r="R292" i="18" s="1"/>
  <c r="K140" i="17"/>
  <c r="K70" i="19"/>
  <c r="L70" i="19"/>
  <c r="R169" i="20" s="1"/>
  <c r="M70" i="19"/>
  <c r="R286" i="20" s="1"/>
  <c r="O70" i="19"/>
  <c r="N70" i="19"/>
  <c r="K43" i="21"/>
  <c r="O43" i="21"/>
  <c r="M43" i="21"/>
  <c r="N43" i="21"/>
  <c r="L43" i="21"/>
  <c r="R160" i="22" s="1"/>
  <c r="O62" i="23"/>
  <c r="N62" i="23"/>
  <c r="K62" i="23"/>
  <c r="L62" i="23"/>
  <c r="M62" i="23"/>
  <c r="O34" i="25"/>
  <c r="M34" i="25"/>
  <c r="N34" i="25"/>
  <c r="L34" i="25"/>
  <c r="K34" i="25"/>
  <c r="L88" i="23"/>
  <c r="R146" i="24" s="1"/>
  <c r="M88" i="23"/>
  <c r="R263" i="24" s="1"/>
  <c r="N88" i="23"/>
  <c r="O88" i="23"/>
  <c r="K88" i="23"/>
  <c r="L68" i="25"/>
  <c r="R163" i="26" s="1"/>
  <c r="O68" i="25"/>
  <c r="N68" i="25"/>
  <c r="M68" i="25"/>
  <c r="R280" i="26" s="1"/>
  <c r="K68" i="25"/>
  <c r="O114" i="25"/>
  <c r="N114" i="25"/>
  <c r="M114" i="25"/>
  <c r="K114" i="25"/>
  <c r="L114" i="25"/>
  <c r="O26" i="33"/>
  <c r="M26" i="33"/>
  <c r="L26" i="33"/>
  <c r="K26" i="33"/>
  <c r="N26" i="33"/>
  <c r="N120" i="25"/>
  <c r="L120" i="25"/>
  <c r="M120" i="25"/>
  <c r="O120" i="25"/>
  <c r="K120" i="25"/>
  <c r="O119" i="29"/>
  <c r="N119" i="29"/>
  <c r="M119" i="29"/>
  <c r="L119" i="29"/>
  <c r="K119" i="29"/>
  <c r="M94" i="23"/>
  <c r="N94" i="23"/>
  <c r="O94" i="23"/>
  <c r="L94" i="23"/>
  <c r="K94" i="23"/>
  <c r="O26" i="25"/>
  <c r="M26" i="25"/>
  <c r="L26" i="25"/>
  <c r="N26" i="25"/>
  <c r="K26" i="25"/>
  <c r="M60" i="25"/>
  <c r="R279" i="26" s="1"/>
  <c r="N60" i="25"/>
  <c r="O60" i="25"/>
  <c r="K60" i="25"/>
  <c r="L60" i="25"/>
  <c r="R162" i="26" s="1"/>
  <c r="N141" i="25"/>
  <c r="L141" i="25"/>
  <c r="R176" i="26" s="1"/>
  <c r="O141" i="25"/>
  <c r="M141" i="25"/>
  <c r="R293" i="26" s="1"/>
  <c r="K141" i="25"/>
  <c r="N64" i="29"/>
  <c r="K64" i="29"/>
  <c r="M64" i="29"/>
  <c r="R278" i="30" s="1"/>
  <c r="L64" i="29"/>
  <c r="R161" i="30" s="1"/>
  <c r="O64" i="29"/>
  <c r="L129" i="29"/>
  <c r="O129" i="29"/>
  <c r="K129" i="29"/>
  <c r="N129" i="29"/>
  <c r="M129" i="29"/>
  <c r="R304" i="30" s="1"/>
  <c r="N73" i="27"/>
  <c r="L73" i="27"/>
  <c r="O73" i="27"/>
  <c r="M73" i="27"/>
  <c r="R274" i="28" s="1"/>
  <c r="K73" i="27"/>
  <c r="O79" i="31"/>
  <c r="M79" i="31"/>
  <c r="R268" i="32" s="1"/>
  <c r="K79" i="31"/>
  <c r="L79" i="31"/>
  <c r="N79" i="31"/>
  <c r="K98" i="27"/>
  <c r="L98" i="27"/>
  <c r="M98" i="27"/>
  <c r="O98" i="27"/>
  <c r="N98" i="27"/>
  <c r="L96" i="25"/>
  <c r="O96" i="25"/>
  <c r="N96" i="25"/>
  <c r="M96" i="25"/>
  <c r="R277" i="26" s="1"/>
  <c r="K96" i="25"/>
  <c r="L128" i="27"/>
  <c r="R186" i="28" s="1"/>
  <c r="O128" i="27"/>
  <c r="N128" i="27"/>
  <c r="M128" i="27"/>
  <c r="K128" i="27"/>
  <c r="M68" i="27"/>
  <c r="R280" i="28" s="1"/>
  <c r="O68" i="27"/>
  <c r="N68" i="27"/>
  <c r="L68" i="27"/>
  <c r="R163" i="28" s="1"/>
  <c r="K68" i="27"/>
  <c r="N138" i="27"/>
  <c r="O138" i="27"/>
  <c r="K138" i="27"/>
  <c r="M138" i="27"/>
  <c r="R290" i="28" s="1"/>
  <c r="L138" i="27"/>
  <c r="M50" i="27"/>
  <c r="R285" i="28" s="1"/>
  <c r="K50" i="27"/>
  <c r="N50" i="27"/>
  <c r="L50" i="27"/>
  <c r="R183" i="28" s="1"/>
  <c r="O50" i="27"/>
  <c r="K119" i="27"/>
  <c r="N119" i="27"/>
  <c r="L119" i="27"/>
  <c r="M119" i="27"/>
  <c r="O119" i="27"/>
  <c r="O80" i="31"/>
  <c r="L80" i="31"/>
  <c r="R189" i="32" s="1"/>
  <c r="M80" i="31"/>
  <c r="R306" i="32" s="1"/>
  <c r="N80" i="31"/>
  <c r="K80" i="31"/>
  <c r="L51" i="27"/>
  <c r="K51" i="27"/>
  <c r="O51" i="27"/>
  <c r="M51" i="27"/>
  <c r="N51" i="27"/>
  <c r="K89" i="31"/>
  <c r="M89" i="31"/>
  <c r="R264" i="32" s="1"/>
  <c r="N89" i="31"/>
  <c r="O89" i="31"/>
  <c r="L89" i="31"/>
  <c r="R147" i="32" s="1"/>
  <c r="L58" i="27"/>
  <c r="M58" i="27"/>
  <c r="O58" i="27"/>
  <c r="K58" i="27"/>
  <c r="N58" i="27"/>
  <c r="L115" i="27"/>
  <c r="O115" i="27"/>
  <c r="K115" i="27"/>
  <c r="M115" i="27"/>
  <c r="N115" i="27"/>
  <c r="N84" i="29"/>
  <c r="K84" i="29"/>
  <c r="M84" i="29"/>
  <c r="R309" i="30" s="1"/>
  <c r="L84" i="29"/>
  <c r="R192" i="30" s="1"/>
  <c r="O84" i="29"/>
  <c r="O130" i="27"/>
  <c r="M130" i="27"/>
  <c r="R305" i="28" s="1"/>
  <c r="K130" i="27"/>
  <c r="N130" i="27"/>
  <c r="L130" i="27"/>
  <c r="R188" i="28" s="1"/>
  <c r="K138" i="29"/>
  <c r="L138" i="29"/>
  <c r="R173" i="30" s="1"/>
  <c r="M138" i="29"/>
  <c r="R290" i="30" s="1"/>
  <c r="N138" i="29"/>
  <c r="O138" i="29"/>
  <c r="K49" i="31"/>
  <c r="O49" i="31"/>
  <c r="N49" i="31"/>
  <c r="M49" i="31"/>
  <c r="L49" i="31"/>
  <c r="M141" i="31"/>
  <c r="R293" i="32" s="1"/>
  <c r="L141" i="31"/>
  <c r="K141" i="31"/>
  <c r="O141" i="31"/>
  <c r="N141" i="31"/>
  <c r="O93" i="37"/>
  <c r="K93" i="37"/>
  <c r="N93" i="37"/>
  <c r="M93" i="37"/>
  <c r="L93" i="37"/>
  <c r="K92" i="31"/>
  <c r="L92" i="31"/>
  <c r="N92" i="31"/>
  <c r="M92" i="31"/>
  <c r="O92" i="31"/>
  <c r="L28" i="31"/>
  <c r="M28" i="31"/>
  <c r="R277" i="32" s="1"/>
  <c r="O28" i="31"/>
  <c r="K28" i="31"/>
  <c r="N28" i="31"/>
  <c r="K107" i="33"/>
  <c r="L107" i="33"/>
  <c r="N107" i="33"/>
  <c r="M107" i="33"/>
  <c r="O107" i="33"/>
  <c r="N141" i="27"/>
  <c r="M141" i="27"/>
  <c r="R293" i="28" s="1"/>
  <c r="K141" i="27"/>
  <c r="L141" i="27"/>
  <c r="R176" i="28" s="1"/>
  <c r="O141" i="27"/>
  <c r="K114" i="29"/>
  <c r="M114" i="29"/>
  <c r="N114" i="29"/>
  <c r="O114" i="29"/>
  <c r="L114" i="29"/>
  <c r="O75" i="31"/>
  <c r="K75" i="31"/>
  <c r="L75" i="31"/>
  <c r="R153" i="32" s="1"/>
  <c r="N75" i="31"/>
  <c r="M75" i="31"/>
  <c r="R270" i="32" s="1"/>
  <c r="O27" i="33"/>
  <c r="M27" i="33"/>
  <c r="N27" i="33"/>
  <c r="L27" i="33"/>
  <c r="K27" i="33"/>
  <c r="N59" i="35"/>
  <c r="L59" i="35"/>
  <c r="K59" i="35"/>
  <c r="O59" i="35"/>
  <c r="M59" i="35"/>
  <c r="N39" i="29"/>
  <c r="K39" i="29"/>
  <c r="O39" i="29"/>
  <c r="M39" i="29"/>
  <c r="R282" i="30" s="1"/>
  <c r="L39" i="29"/>
  <c r="R165" i="30" s="1"/>
  <c r="N96" i="29"/>
  <c r="K96" i="29"/>
  <c r="M96" i="29"/>
  <c r="L96" i="29"/>
  <c r="O96" i="29"/>
  <c r="N39" i="31"/>
  <c r="O39" i="31"/>
  <c r="M39" i="31"/>
  <c r="K39" i="31"/>
  <c r="L39" i="31"/>
  <c r="R165" i="32" s="1"/>
  <c r="L42" i="31"/>
  <c r="K42" i="31"/>
  <c r="O42" i="31"/>
  <c r="N42" i="31"/>
  <c r="M42" i="31"/>
  <c r="R275" i="32" s="1"/>
  <c r="M72" i="31"/>
  <c r="O72" i="31"/>
  <c r="K72" i="31"/>
  <c r="L72" i="31"/>
  <c r="N72" i="31"/>
  <c r="N120" i="31"/>
  <c r="O120" i="31"/>
  <c r="M120" i="31"/>
  <c r="L120" i="31"/>
  <c r="K120" i="31"/>
  <c r="O123" i="37"/>
  <c r="L123" i="37"/>
  <c r="R155" i="38" s="1"/>
  <c r="N123" i="37"/>
  <c r="M123" i="37"/>
  <c r="R272" i="38" s="1"/>
  <c r="K123" i="37"/>
  <c r="L79" i="35"/>
  <c r="O79" i="35"/>
  <c r="N79" i="35"/>
  <c r="M79" i="35"/>
  <c r="K79" i="35"/>
  <c r="O62" i="31"/>
  <c r="K62" i="31"/>
  <c r="N62" i="31"/>
  <c r="M62" i="31"/>
  <c r="R252" i="32" s="1"/>
  <c r="L62" i="31"/>
  <c r="O115" i="31"/>
  <c r="K115" i="31"/>
  <c r="M115" i="31"/>
  <c r="N115" i="31"/>
  <c r="L115" i="31"/>
  <c r="K64" i="33"/>
  <c r="L64" i="33"/>
  <c r="R161" i="34" s="1"/>
  <c r="M64" i="33"/>
  <c r="R278" i="34" s="1"/>
  <c r="O64" i="33"/>
  <c r="N64" i="33"/>
  <c r="O50" i="35"/>
  <c r="K50" i="35"/>
  <c r="M50" i="35"/>
  <c r="R300" i="36" s="1"/>
  <c r="L50" i="35"/>
  <c r="R183" i="36" s="1"/>
  <c r="N50" i="35"/>
  <c r="O50" i="33"/>
  <c r="M50" i="33"/>
  <c r="L50" i="33"/>
  <c r="K50" i="33"/>
  <c r="N50" i="33"/>
  <c r="O98" i="33"/>
  <c r="M98" i="33"/>
  <c r="L98" i="33"/>
  <c r="K98" i="33"/>
  <c r="N98" i="33"/>
  <c r="N23" i="35"/>
  <c r="M23" i="35"/>
  <c r="L23" i="35"/>
  <c r="O23" i="35"/>
  <c r="K23" i="35"/>
  <c r="M68" i="35"/>
  <c r="R280" i="36" s="1"/>
  <c r="L68" i="35"/>
  <c r="R163" i="36" s="1"/>
  <c r="K68" i="35"/>
  <c r="O68" i="35"/>
  <c r="N68" i="35"/>
  <c r="M52" i="39"/>
  <c r="N52" i="39"/>
  <c r="L52" i="39"/>
  <c r="O52" i="39"/>
  <c r="K52" i="39"/>
  <c r="O106" i="33"/>
  <c r="K106" i="33"/>
  <c r="L106" i="33"/>
  <c r="N106" i="33"/>
  <c r="M106" i="33"/>
  <c r="R255" i="34" s="1"/>
  <c r="K87" i="35"/>
  <c r="N87" i="35"/>
  <c r="M87" i="35"/>
  <c r="R262" i="36" s="1"/>
  <c r="L87" i="35"/>
  <c r="R145" i="36" s="1"/>
  <c r="O87" i="35"/>
  <c r="O24" i="33"/>
  <c r="N24" i="33"/>
  <c r="L24" i="33"/>
  <c r="R159" i="34" s="1"/>
  <c r="K24" i="33"/>
  <c r="M24" i="33"/>
  <c r="R276" i="34" s="1"/>
  <c r="O109" i="35"/>
  <c r="L109" i="35"/>
  <c r="R140" i="36" s="1"/>
  <c r="K109" i="35"/>
  <c r="M109" i="35"/>
  <c r="R257" i="36" s="1"/>
  <c r="N109" i="35"/>
  <c r="N41" i="33"/>
  <c r="O41" i="33"/>
  <c r="L41" i="33"/>
  <c r="M41" i="33"/>
  <c r="K41" i="33"/>
  <c r="O69" i="33"/>
  <c r="N69" i="33"/>
  <c r="L69" i="33"/>
  <c r="R164" i="34" s="1"/>
  <c r="M69" i="33"/>
  <c r="R281" i="34" s="1"/>
  <c r="K69" i="33"/>
  <c r="L135" i="33"/>
  <c r="R170" i="34" s="1"/>
  <c r="O135" i="33"/>
  <c r="N135" i="33"/>
  <c r="K135" i="33"/>
  <c r="M135" i="33"/>
  <c r="R287" i="34" s="1"/>
  <c r="K98" i="35"/>
  <c r="L98" i="35"/>
  <c r="M98" i="35"/>
  <c r="N98" i="35"/>
  <c r="O98" i="35"/>
  <c r="O62" i="35"/>
  <c r="L62" i="35"/>
  <c r="R135" i="36" s="1"/>
  <c r="N62" i="35"/>
  <c r="K62" i="35"/>
  <c r="M62" i="35"/>
  <c r="R252" i="36" s="1"/>
  <c r="K60" i="35"/>
  <c r="O60" i="35"/>
  <c r="M60" i="35"/>
  <c r="R279" i="36" s="1"/>
  <c r="N60" i="35"/>
  <c r="L60" i="35"/>
  <c r="R162" i="36" s="1"/>
  <c r="K132" i="35"/>
  <c r="N132" i="35"/>
  <c r="O132" i="35"/>
  <c r="M132" i="35"/>
  <c r="R299" i="36" s="1"/>
  <c r="L132" i="35"/>
  <c r="R182" i="36" s="1"/>
  <c r="O27" i="35"/>
  <c r="K27" i="35"/>
  <c r="L27" i="35"/>
  <c r="R158" i="36" s="1"/>
  <c r="N27" i="35"/>
  <c r="M27" i="35"/>
  <c r="R275" i="36" s="1"/>
  <c r="L135" i="35"/>
  <c r="R170" i="36" s="1"/>
  <c r="N135" i="35"/>
  <c r="M135" i="35"/>
  <c r="R287" i="36" s="1"/>
  <c r="O135" i="35"/>
  <c r="K135" i="35"/>
  <c r="N92" i="37"/>
  <c r="M92" i="37"/>
  <c r="O92" i="37"/>
  <c r="K92" i="37"/>
  <c r="L92" i="37"/>
  <c r="O107" i="39"/>
  <c r="K107" i="39"/>
  <c r="L107" i="39"/>
  <c r="R138" i="40" s="1"/>
  <c r="N107" i="39"/>
  <c r="M107" i="39"/>
  <c r="R254" i="40" s="1"/>
  <c r="O126" i="35"/>
  <c r="M126" i="35"/>
  <c r="R301" i="36" s="1"/>
  <c r="L126" i="35"/>
  <c r="R184" i="36" s="1"/>
  <c r="N126" i="35"/>
  <c r="K126" i="35"/>
  <c r="O129" i="37"/>
  <c r="N129" i="37"/>
  <c r="K129" i="37"/>
  <c r="L129" i="37"/>
  <c r="R187" i="38" s="1"/>
  <c r="M129" i="37"/>
  <c r="R304" i="38" s="1"/>
  <c r="O138" i="39"/>
  <c r="M138" i="39"/>
  <c r="N138" i="39"/>
  <c r="K138" i="39"/>
  <c r="L138" i="39"/>
  <c r="R173" i="40" s="1"/>
  <c r="L87" i="39"/>
  <c r="O87" i="39"/>
  <c r="N87" i="39"/>
  <c r="M87" i="39"/>
  <c r="K87" i="39"/>
  <c r="M92" i="35"/>
  <c r="K92" i="35"/>
  <c r="N92" i="35"/>
  <c r="L92" i="35"/>
  <c r="O92" i="35"/>
  <c r="N72" i="41"/>
  <c r="O72" i="41"/>
  <c r="M72" i="41"/>
  <c r="L72" i="41"/>
  <c r="K72" i="41"/>
  <c r="O73" i="39"/>
  <c r="N73" i="39"/>
  <c r="M73" i="39"/>
  <c r="L73" i="39"/>
  <c r="R157" i="40" s="1"/>
  <c r="K73" i="39"/>
  <c r="O42" i="41"/>
  <c r="K42" i="41"/>
  <c r="L42" i="41"/>
  <c r="R158" i="42" s="1"/>
  <c r="N42" i="41"/>
  <c r="M42" i="41"/>
  <c r="R275" i="42" s="1"/>
  <c r="L60" i="41"/>
  <c r="R162" i="42" s="1"/>
  <c r="N60" i="41"/>
  <c r="M60" i="41"/>
  <c r="O60" i="41"/>
  <c r="K60" i="41"/>
  <c r="K52" i="37"/>
  <c r="L52" i="37"/>
  <c r="O52" i="37"/>
  <c r="N52" i="37"/>
  <c r="M52" i="37"/>
  <c r="R275" i="38" s="1"/>
  <c r="L87" i="37"/>
  <c r="R145" i="38" s="1"/>
  <c r="N87" i="37"/>
  <c r="M87" i="37"/>
  <c r="R262" i="38" s="1"/>
  <c r="O87" i="37"/>
  <c r="K87" i="37"/>
  <c r="R32" i="39"/>
  <c r="O32" i="39"/>
  <c r="M32" i="39"/>
  <c r="R250" i="40" s="1"/>
  <c r="N32" i="39"/>
  <c r="L32" i="39"/>
  <c r="M29" i="37"/>
  <c r="L29" i="37"/>
  <c r="R166" i="38" s="1"/>
  <c r="O29" i="37"/>
  <c r="N29" i="37"/>
  <c r="K29" i="37"/>
  <c r="L86" i="37"/>
  <c r="R144" i="38" s="1"/>
  <c r="M86" i="37"/>
  <c r="R261" i="38" s="1"/>
  <c r="K86" i="37"/>
  <c r="O86" i="37"/>
  <c r="N86" i="37"/>
  <c r="O41" i="39"/>
  <c r="K41" i="39"/>
  <c r="M41" i="39"/>
  <c r="L41" i="39"/>
  <c r="N41" i="39"/>
  <c r="O135" i="37"/>
  <c r="N135" i="37"/>
  <c r="M135" i="37"/>
  <c r="R287" i="38" s="1"/>
  <c r="L135" i="37"/>
  <c r="R170" i="38" s="1"/>
  <c r="K135" i="37"/>
  <c r="K58" i="39"/>
  <c r="O58" i="39"/>
  <c r="L58" i="39"/>
  <c r="R135" i="40" s="1"/>
  <c r="N58" i="39"/>
  <c r="M58" i="39"/>
  <c r="R252" i="40" s="1"/>
  <c r="O124" i="39"/>
  <c r="L124" i="39"/>
  <c r="R156" i="40" s="1"/>
  <c r="K124" i="39"/>
  <c r="N124" i="39"/>
  <c r="M124" i="39"/>
  <c r="R273" i="40" s="1"/>
  <c r="K115" i="41"/>
  <c r="L115" i="41"/>
  <c r="R142" i="42" s="1"/>
  <c r="N115" i="41"/>
  <c r="O115" i="41"/>
  <c r="M115" i="41"/>
  <c r="R259" i="42" s="1"/>
  <c r="O48" i="39"/>
  <c r="L48" i="39"/>
  <c r="K48" i="39"/>
  <c r="N48" i="39"/>
  <c r="M48" i="39"/>
  <c r="L121" i="39"/>
  <c r="M121" i="39"/>
  <c r="K121" i="39"/>
  <c r="O121" i="39"/>
  <c r="N121" i="39"/>
  <c r="M87" i="43"/>
  <c r="R262" i="44" s="1"/>
  <c r="O87" i="43"/>
  <c r="N87" i="43"/>
  <c r="L87" i="43"/>
  <c r="R145" i="44" s="1"/>
  <c r="K87" i="43"/>
  <c r="K89" i="39"/>
  <c r="N89" i="39"/>
  <c r="M89" i="39"/>
  <c r="R264" i="40" s="1"/>
  <c r="O89" i="39"/>
  <c r="L89" i="39"/>
  <c r="R147" i="40" s="1"/>
  <c r="L137" i="39"/>
  <c r="R172" i="40" s="1"/>
  <c r="N137" i="39"/>
  <c r="M137" i="39"/>
  <c r="O137" i="39"/>
  <c r="K137" i="39"/>
  <c r="O94" i="41"/>
  <c r="L94" i="41"/>
  <c r="N94" i="41"/>
  <c r="M94" i="41"/>
  <c r="K94" i="41"/>
  <c r="M43" i="41"/>
  <c r="R277" i="42" s="1"/>
  <c r="N43" i="41"/>
  <c r="K43" i="41"/>
  <c r="L43" i="41"/>
  <c r="O43" i="41"/>
  <c r="M84" i="41"/>
  <c r="N84" i="41"/>
  <c r="L84" i="41"/>
  <c r="R192" i="42" s="1"/>
  <c r="O84" i="41"/>
  <c r="K84" i="41"/>
  <c r="M67" i="41"/>
  <c r="O67" i="41"/>
  <c r="K67" i="41"/>
  <c r="L67" i="41"/>
  <c r="N67" i="41"/>
  <c r="L96" i="41"/>
  <c r="N96" i="41"/>
  <c r="M96" i="41"/>
  <c r="O96" i="41"/>
  <c r="K96" i="41"/>
  <c r="N109" i="43"/>
  <c r="M109" i="43"/>
  <c r="R257" i="44" s="1"/>
  <c r="O109" i="43"/>
  <c r="L109" i="43"/>
  <c r="R140" i="44" s="1"/>
  <c r="K109" i="43"/>
  <c r="L80" i="41"/>
  <c r="R189" i="42" s="1"/>
  <c r="O80" i="41"/>
  <c r="M80" i="41"/>
  <c r="R306" i="42" s="1"/>
  <c r="K80" i="41"/>
  <c r="N80" i="41"/>
  <c r="O51" i="43"/>
  <c r="L51" i="43"/>
  <c r="K51" i="43"/>
  <c r="N51" i="43"/>
  <c r="M51" i="43"/>
  <c r="N45" i="43"/>
  <c r="K45" i="43"/>
  <c r="O45" i="43"/>
  <c r="L45" i="43"/>
  <c r="R151" i="44" s="1"/>
  <c r="M45" i="43"/>
  <c r="R268" i="44" s="1"/>
  <c r="O26" i="43"/>
  <c r="N26" i="43"/>
  <c r="M26" i="43"/>
  <c r="L26" i="43"/>
  <c r="K26" i="43"/>
  <c r="O94" i="43"/>
  <c r="N94" i="43"/>
  <c r="M94" i="43"/>
  <c r="L94" i="43"/>
  <c r="K94" i="43"/>
  <c r="O23" i="43"/>
  <c r="K23" i="43"/>
  <c r="L23" i="43"/>
  <c r="R157" i="44" s="1"/>
  <c r="N23" i="43"/>
  <c r="M23" i="43"/>
  <c r="R274" i="44" s="1"/>
  <c r="K50" i="43"/>
  <c r="O50" i="43"/>
  <c r="N50" i="43"/>
  <c r="M50" i="43"/>
  <c r="L50" i="43"/>
  <c r="I16" i="42"/>
  <c r="K108" i="43"/>
  <c r="N108" i="43"/>
  <c r="M108" i="43"/>
  <c r="R256" i="44" s="1"/>
  <c r="L108" i="43"/>
  <c r="R139" i="44" s="1"/>
  <c r="O108" i="43"/>
  <c r="O140" i="43"/>
  <c r="K140" i="43"/>
  <c r="M140" i="43"/>
  <c r="R292" i="44" s="1"/>
  <c r="L140" i="43"/>
  <c r="R175" i="44" s="1"/>
  <c r="N140" i="43"/>
  <c r="K114" i="43"/>
  <c r="O114" i="43"/>
  <c r="L114" i="43"/>
  <c r="N114" i="43"/>
  <c r="M114" i="43"/>
  <c r="L111" i="43"/>
  <c r="R141" i="44" s="1"/>
  <c r="O111" i="43"/>
  <c r="N111" i="43"/>
  <c r="M111" i="43"/>
  <c r="R258" i="44" s="1"/>
  <c r="K111" i="43"/>
  <c r="O98" i="43"/>
  <c r="N98" i="43"/>
  <c r="M98" i="43"/>
  <c r="L98" i="43"/>
  <c r="R152" i="44" s="1"/>
  <c r="K98" i="43"/>
  <c r="K135" i="43"/>
  <c r="L135" i="43"/>
  <c r="R170" i="44" s="1"/>
  <c r="O135" i="43"/>
  <c r="M135" i="43"/>
  <c r="R287" i="44" s="1"/>
  <c r="N135" i="43"/>
  <c r="R24" i="26"/>
  <c r="I24" i="26"/>
  <c r="I24" i="42"/>
  <c r="R24" i="42"/>
  <c r="R149" i="8"/>
  <c r="R266" i="10"/>
  <c r="I32" i="20"/>
  <c r="R32" i="20"/>
  <c r="R149" i="44"/>
  <c r="I40" i="16"/>
  <c r="R40" i="16"/>
  <c r="R40" i="24"/>
  <c r="I40" i="24"/>
  <c r="I40" i="30"/>
  <c r="R40" i="30"/>
  <c r="R48" i="8"/>
  <c r="I48" i="8"/>
  <c r="I48" i="20"/>
  <c r="R48" i="20"/>
  <c r="R282" i="18"/>
  <c r="R282" i="28"/>
  <c r="R282" i="36"/>
  <c r="I56" i="10"/>
  <c r="R56" i="10"/>
  <c r="R173" i="16"/>
  <c r="R56" i="28"/>
  <c r="I56" i="28"/>
  <c r="I56" i="34"/>
  <c r="R56" i="34"/>
  <c r="I64" i="16"/>
  <c r="R64" i="16"/>
  <c r="R64" i="42"/>
  <c r="I64" i="42"/>
  <c r="I72" i="18"/>
  <c r="R72" i="18"/>
  <c r="R72" i="20"/>
  <c r="I72" i="20"/>
  <c r="I72" i="26"/>
  <c r="R72" i="26"/>
  <c r="R72" i="44"/>
  <c r="I72" i="44"/>
  <c r="I29" i="12"/>
  <c r="R29" i="12"/>
  <c r="I29" i="24"/>
  <c r="R29" i="24"/>
  <c r="R29" i="26"/>
  <c r="I29" i="26"/>
  <c r="R263" i="38"/>
  <c r="I29" i="5"/>
  <c r="R272" i="8"/>
  <c r="I38" i="10"/>
  <c r="R38" i="10"/>
  <c r="R38" i="16"/>
  <c r="I38" i="16"/>
  <c r="R272" i="20"/>
  <c r="R272" i="30"/>
  <c r="I17" i="36"/>
  <c r="R17" i="36"/>
  <c r="R142" i="10"/>
  <c r="I25" i="18"/>
  <c r="R25" i="18"/>
  <c r="R25" i="22"/>
  <c r="I25" i="22"/>
  <c r="R25" i="32"/>
  <c r="I25" i="32"/>
  <c r="R33" i="8"/>
  <c r="I33" i="8"/>
  <c r="I33" i="16"/>
  <c r="R33" i="16"/>
  <c r="R33" i="26"/>
  <c r="I33" i="26"/>
  <c r="I33" i="28"/>
  <c r="R33" i="28"/>
  <c r="I33" i="40"/>
  <c r="R33" i="40"/>
  <c r="R158" i="8"/>
  <c r="R41" i="18"/>
  <c r="I41" i="18"/>
  <c r="I41" i="26"/>
  <c r="R41" i="26"/>
  <c r="I41" i="28"/>
  <c r="R41" i="28"/>
  <c r="I41" i="42"/>
  <c r="R41" i="42"/>
  <c r="I49" i="18"/>
  <c r="R49" i="18"/>
  <c r="R49" i="28"/>
  <c r="I49" i="28"/>
  <c r="R291" i="10"/>
  <c r="R291" i="14"/>
  <c r="R291" i="24"/>
  <c r="R57" i="24"/>
  <c r="I57" i="24"/>
  <c r="R174" i="40"/>
  <c r="R65" i="10"/>
  <c r="I65" i="10"/>
  <c r="R65" i="16"/>
  <c r="I65" i="16"/>
  <c r="I65" i="32"/>
  <c r="R65" i="32"/>
  <c r="R182" i="44"/>
  <c r="R73" i="14"/>
  <c r="I73" i="14"/>
  <c r="R73" i="10"/>
  <c r="I73" i="10"/>
  <c r="R307" i="14"/>
  <c r="R73" i="34"/>
  <c r="I73" i="34"/>
  <c r="I73" i="38"/>
  <c r="R73" i="38"/>
  <c r="I73" i="5"/>
  <c r="R145" i="12"/>
  <c r="I28" i="20"/>
  <c r="R28" i="20"/>
  <c r="I28" i="24"/>
  <c r="R28" i="24"/>
  <c r="I28" i="28"/>
  <c r="R28" i="28"/>
  <c r="I28" i="38"/>
  <c r="R28" i="38"/>
  <c r="R262" i="40"/>
  <c r="R52" i="14"/>
  <c r="I52" i="14"/>
  <c r="R169" i="12"/>
  <c r="R286" i="22"/>
  <c r="I52" i="24"/>
  <c r="R52" i="24"/>
  <c r="I52" i="30"/>
  <c r="R52" i="30"/>
  <c r="R169" i="32"/>
  <c r="R52" i="38"/>
  <c r="I52" i="38"/>
  <c r="R169" i="44"/>
  <c r="I21" i="10"/>
  <c r="R21" i="10"/>
  <c r="R255" i="8"/>
  <c r="R138" i="20"/>
  <c r="R21" i="26"/>
  <c r="I21" i="26"/>
  <c r="R255" i="40"/>
  <c r="I53" i="12"/>
  <c r="R53" i="12"/>
  <c r="R53" i="18"/>
  <c r="I53" i="18"/>
  <c r="R170" i="26"/>
  <c r="I53" i="34"/>
  <c r="R53" i="34"/>
  <c r="R178" i="14"/>
  <c r="R295" i="18"/>
  <c r="I61" i="32"/>
  <c r="R61" i="32"/>
  <c r="R178" i="36"/>
  <c r="I61" i="5"/>
  <c r="R264" i="12"/>
  <c r="I30" i="30"/>
  <c r="R30" i="30"/>
  <c r="I30" i="36"/>
  <c r="R30" i="36"/>
  <c r="R147" i="42"/>
  <c r="R62" i="8"/>
  <c r="I62" i="8"/>
  <c r="R62" i="18"/>
  <c r="I62" i="18"/>
  <c r="I62" i="40"/>
  <c r="R62" i="40"/>
  <c r="R304" i="8"/>
  <c r="R70" i="18"/>
  <c r="I70" i="18"/>
  <c r="R304" i="22"/>
  <c r="R304" i="24"/>
  <c r="R304" i="32"/>
  <c r="I70" i="38"/>
  <c r="R70" i="38"/>
  <c r="R304" i="44"/>
  <c r="I18" i="16"/>
  <c r="R18" i="16"/>
  <c r="I18" i="40"/>
  <c r="R18" i="40"/>
  <c r="I18" i="42"/>
  <c r="R18" i="42"/>
  <c r="R26" i="24"/>
  <c r="I26" i="24"/>
  <c r="I26" i="18"/>
  <c r="R26" i="18"/>
  <c r="R143" i="32"/>
  <c r="R260" i="38"/>
  <c r="R26" i="44"/>
  <c r="I26" i="44"/>
  <c r="R34" i="8"/>
  <c r="I34" i="8"/>
  <c r="I34" i="22"/>
  <c r="R34" i="22"/>
  <c r="R151" i="20"/>
  <c r="I34" i="32"/>
  <c r="R34" i="32"/>
  <c r="R268" i="36"/>
  <c r="R159" i="16"/>
  <c r="I42" i="32"/>
  <c r="R42" i="32"/>
  <c r="R276" i="38"/>
  <c r="I50" i="12"/>
  <c r="R50" i="12"/>
  <c r="R50" i="26"/>
  <c r="I50" i="26"/>
  <c r="I50" i="40"/>
  <c r="R50" i="40"/>
  <c r="R58" i="20"/>
  <c r="I58" i="20"/>
  <c r="R58" i="22"/>
  <c r="I58" i="22"/>
  <c r="I58" i="32"/>
  <c r="R58" i="32"/>
  <c r="R292" i="36"/>
  <c r="I66" i="14"/>
  <c r="R66" i="14"/>
  <c r="R300" i="20"/>
  <c r="R300" i="18"/>
  <c r="I66" i="30"/>
  <c r="R66" i="30"/>
  <c r="R300" i="38"/>
  <c r="R74" i="8"/>
  <c r="I74" i="8"/>
  <c r="R74" i="20"/>
  <c r="I74" i="20"/>
  <c r="I74" i="30"/>
  <c r="R74" i="30"/>
  <c r="I74" i="28"/>
  <c r="R74" i="28"/>
  <c r="I74" i="5"/>
  <c r="R192" i="12"/>
  <c r="R75" i="16"/>
  <c r="I75" i="16"/>
  <c r="R75" i="36"/>
  <c r="I75" i="36"/>
  <c r="R309" i="42"/>
  <c r="I36" i="12"/>
  <c r="R36" i="12"/>
  <c r="R270" i="20"/>
  <c r="I36" i="18"/>
  <c r="R36" i="18"/>
  <c r="R270" i="26"/>
  <c r="R270" i="42"/>
  <c r="R270" i="44"/>
  <c r="R279" i="8"/>
  <c r="R45" i="16"/>
  <c r="I45" i="16"/>
  <c r="R162" i="30"/>
  <c r="R45" i="38"/>
  <c r="I45" i="38"/>
  <c r="R279" i="42"/>
  <c r="R303" i="8"/>
  <c r="R69" i="18"/>
  <c r="I69" i="18"/>
  <c r="R69" i="26"/>
  <c r="I69" i="26"/>
  <c r="R303" i="28"/>
  <c r="R186" i="32"/>
  <c r="I69" i="44"/>
  <c r="R69" i="44"/>
  <c r="R280" i="12"/>
  <c r="I46" i="20"/>
  <c r="R46" i="20"/>
  <c r="R163" i="18"/>
  <c r="I46" i="26"/>
  <c r="R46" i="26"/>
  <c r="R280" i="34"/>
  <c r="R280" i="44"/>
  <c r="I19" i="20"/>
  <c r="R19" i="20"/>
  <c r="R261" i="16"/>
  <c r="R27" i="24"/>
  <c r="I27" i="24"/>
  <c r="R27" i="26"/>
  <c r="I27" i="26"/>
  <c r="I27" i="32"/>
  <c r="R27" i="32"/>
  <c r="R27" i="38"/>
  <c r="I27" i="38"/>
  <c r="R152" i="10"/>
  <c r="R35" i="16"/>
  <c r="I35" i="16"/>
  <c r="I35" i="22"/>
  <c r="R35" i="22"/>
  <c r="I35" i="28"/>
  <c r="R35" i="28"/>
  <c r="R152" i="32"/>
  <c r="I35" i="5"/>
  <c r="I43" i="36"/>
  <c r="R43" i="36"/>
  <c r="I43" i="42"/>
  <c r="R43" i="42"/>
  <c r="I51" i="14"/>
  <c r="R51" i="14"/>
  <c r="R285" i="20"/>
  <c r="R51" i="26"/>
  <c r="I51" i="26"/>
  <c r="R168" i="36"/>
  <c r="R168" i="38"/>
  <c r="R176" i="32"/>
  <c r="R59" i="34"/>
  <c r="I59" i="34"/>
  <c r="I59" i="40"/>
  <c r="R59" i="40"/>
  <c r="R301" i="16"/>
  <c r="I67" i="18"/>
  <c r="R67" i="18"/>
  <c r="R184" i="22"/>
  <c r="I67" i="32"/>
  <c r="R67" i="32"/>
  <c r="R67" i="38"/>
  <c r="I67" i="38"/>
  <c r="R301" i="42"/>
  <c r="R254" i="18"/>
  <c r="R137" i="12"/>
  <c r="R137" i="28"/>
  <c r="R137" i="26"/>
  <c r="R254" i="32"/>
  <c r="I20" i="42"/>
  <c r="R20" i="42"/>
  <c r="R161" i="10"/>
  <c r="R44" i="12"/>
  <c r="I44" i="12"/>
  <c r="R278" i="20"/>
  <c r="R161" i="20"/>
  <c r="R161" i="28"/>
  <c r="I44" i="40"/>
  <c r="R44" i="40"/>
  <c r="I44" i="44"/>
  <c r="R44" i="44"/>
  <c r="R294" i="12"/>
  <c r="R294" i="16"/>
  <c r="R60" i="24"/>
  <c r="I60" i="24"/>
  <c r="R177" i="28"/>
  <c r="R294" i="38"/>
  <c r="R302" i="22"/>
  <c r="R302" i="30"/>
  <c r="I68" i="36"/>
  <c r="R68" i="36"/>
  <c r="R185" i="42"/>
  <c r="R271" i="14"/>
  <c r="R271" i="18"/>
  <c r="I37" i="44"/>
  <c r="R37" i="44"/>
  <c r="R22" i="8"/>
  <c r="I22" i="8"/>
  <c r="R139" i="24"/>
  <c r="R256" i="30"/>
  <c r="R256" i="40"/>
  <c r="R54" i="10"/>
  <c r="I54" i="10"/>
  <c r="R54" i="22"/>
  <c r="I54" i="22"/>
  <c r="R54" i="26"/>
  <c r="I54" i="26"/>
  <c r="R171" i="32"/>
  <c r="I54" i="42"/>
  <c r="R54" i="42"/>
  <c r="I23" i="18"/>
  <c r="R23" i="18"/>
  <c r="I23" i="34"/>
  <c r="R23" i="34"/>
  <c r="I31" i="30"/>
  <c r="R31" i="30"/>
  <c r="R31" i="36"/>
  <c r="I31" i="36"/>
  <c r="R39" i="26"/>
  <c r="I39" i="26"/>
  <c r="R273" i="28"/>
  <c r="I39" i="5"/>
  <c r="R47" i="8"/>
  <c r="I47" i="8"/>
  <c r="R47" i="12"/>
  <c r="I47" i="12"/>
  <c r="R47" i="26"/>
  <c r="I47" i="26"/>
  <c r="R164" i="30"/>
  <c r="I47" i="38"/>
  <c r="R47" i="38"/>
  <c r="I55" i="14"/>
  <c r="R55" i="14"/>
  <c r="R289" i="12"/>
  <c r="R172" i="18"/>
  <c r="R289" i="28"/>
  <c r="R289" i="32"/>
  <c r="R289" i="40"/>
  <c r="I63" i="10"/>
  <c r="R63" i="10"/>
  <c r="I63" i="24"/>
  <c r="R63" i="24"/>
  <c r="I63" i="30"/>
  <c r="R63" i="30"/>
  <c r="R63" i="42"/>
  <c r="I63" i="42"/>
  <c r="I71" i="10"/>
  <c r="R71" i="10"/>
  <c r="R305" i="8"/>
  <c r="R305" i="14"/>
  <c r="R188" i="20"/>
  <c r="R188" i="30"/>
  <c r="R188" i="42"/>
  <c r="O70" i="9"/>
  <c r="N70" i="9"/>
  <c r="M70" i="9"/>
  <c r="R286" i="10" s="1"/>
  <c r="L70" i="9"/>
  <c r="R169" i="10" s="1"/>
  <c r="K70" i="9"/>
  <c r="O89" i="7"/>
  <c r="N89" i="7"/>
  <c r="K89" i="7"/>
  <c r="M89" i="7"/>
  <c r="R264" i="8" s="1"/>
  <c r="L89" i="7"/>
  <c r="R147" i="8" s="1"/>
  <c r="L40" i="11"/>
  <c r="R183" i="12" s="1"/>
  <c r="O40" i="11"/>
  <c r="N40" i="11"/>
  <c r="M40" i="11"/>
  <c r="K40" i="11"/>
  <c r="M112" i="7"/>
  <c r="O112" i="7"/>
  <c r="N112" i="7"/>
  <c r="L112" i="7"/>
  <c r="R142" i="8" s="1"/>
  <c r="K112" i="7"/>
  <c r="K50" i="9"/>
  <c r="N50" i="9"/>
  <c r="M50" i="9"/>
  <c r="R300" i="10" s="1"/>
  <c r="O50" i="9"/>
  <c r="L50" i="9"/>
  <c r="R183" i="10" s="1"/>
  <c r="L95" i="9"/>
  <c r="O95" i="9"/>
  <c r="N95" i="9"/>
  <c r="M95" i="9"/>
  <c r="K95" i="9"/>
  <c r="L120" i="13"/>
  <c r="K120" i="13"/>
  <c r="O120" i="13"/>
  <c r="N120" i="13"/>
  <c r="M120" i="13"/>
  <c r="N24" i="13"/>
  <c r="M24" i="13"/>
  <c r="R276" i="14" s="1"/>
  <c r="O24" i="13"/>
  <c r="L24" i="13"/>
  <c r="R159" i="14" s="1"/>
  <c r="K24" i="13"/>
  <c r="K63" i="9"/>
  <c r="M63" i="9"/>
  <c r="L63" i="9"/>
  <c r="O63" i="9"/>
  <c r="N63" i="9"/>
  <c r="I16" i="12"/>
  <c r="O73" i="7"/>
  <c r="N73" i="7"/>
  <c r="M73" i="7"/>
  <c r="L73" i="7"/>
  <c r="K73" i="7"/>
  <c r="M59" i="9"/>
  <c r="L59" i="9"/>
  <c r="R157" i="10" s="1"/>
  <c r="O59" i="9"/>
  <c r="N59" i="9"/>
  <c r="K59" i="9"/>
  <c r="M69" i="15"/>
  <c r="R281" i="16" s="1"/>
  <c r="O69" i="15"/>
  <c r="K69" i="15"/>
  <c r="L69" i="15"/>
  <c r="R164" i="16" s="1"/>
  <c r="N69" i="15"/>
  <c r="N26" i="7"/>
  <c r="M26" i="7"/>
  <c r="L26" i="7"/>
  <c r="K26" i="7"/>
  <c r="O26" i="7"/>
  <c r="L72" i="7"/>
  <c r="O72" i="7"/>
  <c r="N72" i="7"/>
  <c r="M72" i="7"/>
  <c r="R252" i="8" s="1"/>
  <c r="K72" i="7"/>
  <c r="K43" i="9"/>
  <c r="M43" i="9"/>
  <c r="L43" i="9"/>
  <c r="N43" i="9"/>
  <c r="O43" i="9"/>
  <c r="N138" i="9"/>
  <c r="O138" i="9"/>
  <c r="K138" i="9"/>
  <c r="M138" i="9"/>
  <c r="R290" i="10" s="1"/>
  <c r="L138" i="9"/>
  <c r="R173" i="10" s="1"/>
  <c r="M101" i="9"/>
  <c r="R268" i="10" s="1"/>
  <c r="O101" i="9"/>
  <c r="N101" i="9"/>
  <c r="L101" i="9"/>
  <c r="K101" i="9"/>
  <c r="O40" i="7"/>
  <c r="L40" i="7"/>
  <c r="R168" i="8" s="1"/>
  <c r="K40" i="7"/>
  <c r="M40" i="7"/>
  <c r="R300" i="8" s="1"/>
  <c r="N40" i="7"/>
  <c r="O83" i="7"/>
  <c r="K83" i="7"/>
  <c r="M83" i="7"/>
  <c r="R308" i="8" s="1"/>
  <c r="N83" i="7"/>
  <c r="L83" i="7"/>
  <c r="R191" i="8" s="1"/>
  <c r="L87" i="9"/>
  <c r="R145" i="10" s="1"/>
  <c r="N87" i="9"/>
  <c r="M87" i="9"/>
  <c r="R262" i="10" s="1"/>
  <c r="O87" i="9"/>
  <c r="K87" i="9"/>
  <c r="N106" i="13"/>
  <c r="O106" i="13"/>
  <c r="L106" i="13"/>
  <c r="R137" i="14" s="1"/>
  <c r="M106" i="13"/>
  <c r="R254" i="14" s="1"/>
  <c r="K106" i="13"/>
  <c r="N29" i="7"/>
  <c r="K29" i="7"/>
  <c r="M29" i="7"/>
  <c r="R283" i="8" s="1"/>
  <c r="L29" i="7"/>
  <c r="R166" i="8" s="1"/>
  <c r="O29" i="7"/>
  <c r="K69" i="9"/>
  <c r="L69" i="9"/>
  <c r="R164" i="10" s="1"/>
  <c r="O69" i="9"/>
  <c r="N69" i="9"/>
  <c r="M69" i="9"/>
  <c r="R281" i="10" s="1"/>
  <c r="M129" i="9"/>
  <c r="R304" i="10" s="1"/>
  <c r="N129" i="9"/>
  <c r="O129" i="9"/>
  <c r="K129" i="9"/>
  <c r="L129" i="9"/>
  <c r="R187" i="10" s="1"/>
  <c r="M119" i="11"/>
  <c r="L119" i="11"/>
  <c r="K119" i="11"/>
  <c r="N119" i="11"/>
  <c r="O119" i="11"/>
  <c r="K60" i="15"/>
  <c r="L60" i="15"/>
  <c r="R162" i="16" s="1"/>
  <c r="O60" i="15"/>
  <c r="M60" i="15"/>
  <c r="R279" i="16" s="1"/>
  <c r="N60" i="15"/>
  <c r="O70" i="7"/>
  <c r="L70" i="7"/>
  <c r="R169" i="8" s="1"/>
  <c r="N70" i="7"/>
  <c r="K70" i="7"/>
  <c r="M70" i="7"/>
  <c r="R286" i="8" s="1"/>
  <c r="L53" i="9"/>
  <c r="O53" i="9"/>
  <c r="M53" i="9"/>
  <c r="N53" i="9"/>
  <c r="K53" i="9"/>
  <c r="O118" i="9"/>
  <c r="M118" i="9"/>
  <c r="K118" i="9"/>
  <c r="L118" i="9"/>
  <c r="N118" i="9"/>
  <c r="O34" i="13"/>
  <c r="N34" i="13"/>
  <c r="M34" i="13"/>
  <c r="L34" i="13"/>
  <c r="K34" i="13"/>
  <c r="M133" i="13"/>
  <c r="R295" i="14" s="1"/>
  <c r="N133" i="13"/>
  <c r="O133" i="13"/>
  <c r="L133" i="13"/>
  <c r="K133" i="13"/>
  <c r="K96" i="19"/>
  <c r="O96" i="19"/>
  <c r="N96" i="19"/>
  <c r="M96" i="19"/>
  <c r="L96" i="19"/>
  <c r="R160" i="20" s="1"/>
  <c r="K81" i="19"/>
  <c r="N81" i="19"/>
  <c r="M81" i="19"/>
  <c r="R307" i="20" s="1"/>
  <c r="L81" i="19"/>
  <c r="R190" i="20" s="1"/>
  <c r="O81" i="19"/>
  <c r="L132" i="7"/>
  <c r="R182" i="8" s="1"/>
  <c r="O132" i="7"/>
  <c r="N132" i="7"/>
  <c r="K132" i="7"/>
  <c r="M132" i="7"/>
  <c r="R299" i="8" s="1"/>
  <c r="N62" i="9"/>
  <c r="M62" i="9"/>
  <c r="R252" i="10" s="1"/>
  <c r="K62" i="9"/>
  <c r="L62" i="9"/>
  <c r="O62" i="9"/>
  <c r="L60" i="11"/>
  <c r="R162" i="12" s="1"/>
  <c r="M60" i="11"/>
  <c r="R279" i="12" s="1"/>
  <c r="K60" i="11"/>
  <c r="O60" i="11"/>
  <c r="N60" i="11"/>
  <c r="L129" i="11"/>
  <c r="R187" i="12" s="1"/>
  <c r="O129" i="11"/>
  <c r="N129" i="11"/>
  <c r="K129" i="11"/>
  <c r="M129" i="11"/>
  <c r="R304" i="12" s="1"/>
  <c r="L62" i="13"/>
  <c r="N62" i="13"/>
  <c r="M62" i="13"/>
  <c r="O62" i="13"/>
  <c r="K62" i="13"/>
  <c r="K27" i="15"/>
  <c r="L27" i="15"/>
  <c r="R158" i="16" s="1"/>
  <c r="O27" i="15"/>
  <c r="N27" i="15"/>
  <c r="M27" i="15"/>
  <c r="K131" i="15"/>
  <c r="N131" i="15"/>
  <c r="M131" i="15"/>
  <c r="L131" i="15"/>
  <c r="R177" i="16" s="1"/>
  <c r="O131" i="15"/>
  <c r="N26" i="11"/>
  <c r="O26" i="11"/>
  <c r="K26" i="11"/>
  <c r="M26" i="11"/>
  <c r="L26" i="11"/>
  <c r="L96" i="11"/>
  <c r="M96" i="11"/>
  <c r="O96" i="11"/>
  <c r="N96" i="11"/>
  <c r="K96" i="11"/>
  <c r="O68" i="15"/>
  <c r="M68" i="15"/>
  <c r="R280" i="16" s="1"/>
  <c r="N68" i="15"/>
  <c r="L68" i="15"/>
  <c r="R163" i="16" s="1"/>
  <c r="K68" i="15"/>
  <c r="M126" i="17"/>
  <c r="R301" i="18" s="1"/>
  <c r="K126" i="17"/>
  <c r="N126" i="17"/>
  <c r="L126" i="17"/>
  <c r="R184" i="18" s="1"/>
  <c r="O126" i="17"/>
  <c r="I16" i="10"/>
  <c r="M95" i="11"/>
  <c r="L95" i="11"/>
  <c r="N95" i="11"/>
  <c r="O95" i="11"/>
  <c r="K95" i="11"/>
  <c r="O41" i="13"/>
  <c r="N41" i="13"/>
  <c r="M41" i="13"/>
  <c r="L41" i="13"/>
  <c r="K41" i="13"/>
  <c r="M124" i="13"/>
  <c r="R273" i="14" s="1"/>
  <c r="N124" i="13"/>
  <c r="O124" i="13"/>
  <c r="L124" i="13"/>
  <c r="R156" i="14" s="1"/>
  <c r="K124" i="13"/>
  <c r="M140" i="19"/>
  <c r="R292" i="20" s="1"/>
  <c r="L140" i="19"/>
  <c r="R175" i="20" s="1"/>
  <c r="K140" i="19"/>
  <c r="O140" i="19"/>
  <c r="N140" i="19"/>
  <c r="L30" i="15"/>
  <c r="R168" i="16" s="1"/>
  <c r="N30" i="15"/>
  <c r="O30" i="15"/>
  <c r="M30" i="15"/>
  <c r="R300" i="16" s="1"/>
  <c r="K30" i="15"/>
  <c r="K103" i="15"/>
  <c r="L103" i="15"/>
  <c r="R149" i="16" s="1"/>
  <c r="N103" i="15"/>
  <c r="M103" i="15"/>
  <c r="R266" i="16" s="1"/>
  <c r="O103" i="15"/>
  <c r="O103" i="19"/>
  <c r="M103" i="19"/>
  <c r="R266" i="20" s="1"/>
  <c r="L103" i="19"/>
  <c r="R149" i="20" s="1"/>
  <c r="K103" i="19"/>
  <c r="N103" i="19"/>
  <c r="N85" i="21"/>
  <c r="L85" i="21"/>
  <c r="R143" i="22" s="1"/>
  <c r="K85" i="21"/>
  <c r="M85" i="21"/>
  <c r="R260" i="22" s="1"/>
  <c r="O85" i="21"/>
  <c r="L68" i="13"/>
  <c r="R163" i="14" s="1"/>
  <c r="M68" i="13"/>
  <c r="R280" i="14" s="1"/>
  <c r="N68" i="13"/>
  <c r="O68" i="13"/>
  <c r="K68" i="13"/>
  <c r="K40" i="15"/>
  <c r="O40" i="15"/>
  <c r="N40" i="15"/>
  <c r="M40" i="15"/>
  <c r="L40" i="15"/>
  <c r="L135" i="15"/>
  <c r="R170" i="16" s="1"/>
  <c r="M135" i="15"/>
  <c r="R287" i="16" s="1"/>
  <c r="N135" i="15"/>
  <c r="O135" i="15"/>
  <c r="K135" i="15"/>
  <c r="O72" i="21"/>
  <c r="M72" i="21"/>
  <c r="L72" i="21"/>
  <c r="N72" i="21"/>
  <c r="K72" i="21"/>
  <c r="M141" i="11"/>
  <c r="R293" i="12" s="1"/>
  <c r="L141" i="11"/>
  <c r="R176" i="12" s="1"/>
  <c r="K141" i="11"/>
  <c r="O141" i="11"/>
  <c r="N141" i="11"/>
  <c r="O33" i="17"/>
  <c r="L33" i="17"/>
  <c r="M33" i="17"/>
  <c r="K33" i="17"/>
  <c r="N33" i="17"/>
  <c r="N119" i="21"/>
  <c r="M119" i="21"/>
  <c r="L119" i="21"/>
  <c r="O119" i="21"/>
  <c r="K119" i="21"/>
  <c r="O111" i="13"/>
  <c r="N111" i="13"/>
  <c r="M111" i="13"/>
  <c r="R258" i="14" s="1"/>
  <c r="L111" i="13"/>
  <c r="R141" i="14" s="1"/>
  <c r="K111" i="13"/>
  <c r="O93" i="15"/>
  <c r="M93" i="15"/>
  <c r="R282" i="16" s="1"/>
  <c r="N93" i="15"/>
  <c r="L93" i="15"/>
  <c r="K93" i="15"/>
  <c r="M35" i="17"/>
  <c r="R269" i="18" s="1"/>
  <c r="O35" i="17"/>
  <c r="K35" i="17"/>
  <c r="L35" i="17"/>
  <c r="R152" i="18" s="1"/>
  <c r="N35" i="17"/>
  <c r="O87" i="17"/>
  <c r="N87" i="17"/>
  <c r="K87" i="17"/>
  <c r="L87" i="17"/>
  <c r="R145" i="18" s="1"/>
  <c r="M87" i="17"/>
  <c r="R262" i="18" s="1"/>
  <c r="N60" i="19"/>
  <c r="M60" i="19"/>
  <c r="R279" i="20" s="1"/>
  <c r="L60" i="19"/>
  <c r="R162" i="20" s="1"/>
  <c r="O60" i="19"/>
  <c r="K60" i="19"/>
  <c r="L58" i="21"/>
  <c r="O58" i="21"/>
  <c r="K58" i="21"/>
  <c r="N58" i="21"/>
  <c r="M58" i="21"/>
  <c r="R252" i="22" s="1"/>
  <c r="O49" i="23"/>
  <c r="K49" i="23"/>
  <c r="L49" i="23"/>
  <c r="R165" i="24" s="1"/>
  <c r="M49" i="23"/>
  <c r="R282" i="24" s="1"/>
  <c r="N49" i="23"/>
  <c r="O92" i="21"/>
  <c r="K92" i="21"/>
  <c r="N92" i="21"/>
  <c r="M92" i="21"/>
  <c r="L92" i="21"/>
  <c r="I16" i="22"/>
  <c r="N84" i="15"/>
  <c r="O84" i="15"/>
  <c r="M84" i="15"/>
  <c r="R309" i="16" s="1"/>
  <c r="L84" i="15"/>
  <c r="R192" i="16" s="1"/>
  <c r="K84" i="15"/>
  <c r="L86" i="17"/>
  <c r="R144" i="18" s="1"/>
  <c r="K86" i="17"/>
  <c r="M86" i="17"/>
  <c r="R261" i="18" s="1"/>
  <c r="N86" i="17"/>
  <c r="O86" i="17"/>
  <c r="L121" i="17"/>
  <c r="O121" i="17"/>
  <c r="K121" i="17"/>
  <c r="M121" i="17"/>
  <c r="N121" i="17"/>
  <c r="K67" i="19"/>
  <c r="O67" i="19"/>
  <c r="N67" i="19"/>
  <c r="M67" i="19"/>
  <c r="L67" i="19"/>
  <c r="N51" i="19"/>
  <c r="O51" i="19"/>
  <c r="K51" i="19"/>
  <c r="M51" i="19"/>
  <c r="R250" i="20" s="1"/>
  <c r="L51" i="19"/>
  <c r="O111" i="19"/>
  <c r="N111" i="19"/>
  <c r="M111" i="19"/>
  <c r="R258" i="20" s="1"/>
  <c r="L111" i="19"/>
  <c r="R141" i="20" s="1"/>
  <c r="K111" i="19"/>
  <c r="L139" i="21"/>
  <c r="R174" i="22" s="1"/>
  <c r="O139" i="21"/>
  <c r="K139" i="21"/>
  <c r="N139" i="21"/>
  <c r="M139" i="21"/>
  <c r="R291" i="22" s="1"/>
  <c r="L45" i="23"/>
  <c r="R151" i="24" s="1"/>
  <c r="K45" i="23"/>
  <c r="M45" i="23"/>
  <c r="O45" i="23"/>
  <c r="N45" i="23"/>
  <c r="L98" i="13"/>
  <c r="M98" i="13"/>
  <c r="N98" i="13"/>
  <c r="O98" i="13"/>
  <c r="K98" i="13"/>
  <c r="K26" i="15"/>
  <c r="M26" i="15"/>
  <c r="L26" i="15"/>
  <c r="O26" i="15"/>
  <c r="N26" i="15"/>
  <c r="M132" i="15"/>
  <c r="R299" i="16" s="1"/>
  <c r="K132" i="15"/>
  <c r="L132" i="15"/>
  <c r="R182" i="16" s="1"/>
  <c r="O132" i="15"/>
  <c r="N132" i="15"/>
  <c r="N76" i="17"/>
  <c r="M76" i="17"/>
  <c r="O76" i="17"/>
  <c r="K76" i="17"/>
  <c r="L76" i="17"/>
  <c r="R154" i="18" s="1"/>
  <c r="K109" i="19"/>
  <c r="O109" i="19"/>
  <c r="N109" i="19"/>
  <c r="L109" i="19"/>
  <c r="R140" i="20" s="1"/>
  <c r="M109" i="19"/>
  <c r="R257" i="20" s="1"/>
  <c r="K84" i="21"/>
  <c r="N84" i="21"/>
  <c r="L84" i="21"/>
  <c r="R192" i="22" s="1"/>
  <c r="O84" i="21"/>
  <c r="M84" i="21"/>
  <c r="R309" i="22" s="1"/>
  <c r="N119" i="23"/>
  <c r="O119" i="23"/>
  <c r="M119" i="23"/>
  <c r="L119" i="23"/>
  <c r="K119" i="23"/>
  <c r="O45" i="21"/>
  <c r="N45" i="21"/>
  <c r="M45" i="21"/>
  <c r="R268" i="22" s="1"/>
  <c r="L45" i="21"/>
  <c r="R151" i="22" s="1"/>
  <c r="K45" i="21"/>
  <c r="M26" i="23"/>
  <c r="O26" i="23"/>
  <c r="L26" i="23"/>
  <c r="K26" i="23"/>
  <c r="N26" i="23"/>
  <c r="N93" i="23"/>
  <c r="M93" i="23"/>
  <c r="O93" i="23"/>
  <c r="L93" i="23"/>
  <c r="K93" i="23"/>
  <c r="O28" i="27"/>
  <c r="L28" i="27"/>
  <c r="M28" i="27"/>
  <c r="R277" i="28" s="1"/>
  <c r="N28" i="27"/>
  <c r="K28" i="27"/>
  <c r="L92" i="25"/>
  <c r="M92" i="25"/>
  <c r="O92" i="25"/>
  <c r="N92" i="25"/>
  <c r="K92" i="25"/>
  <c r="K76" i="19"/>
  <c r="L76" i="19"/>
  <c r="R154" i="20" s="1"/>
  <c r="M76" i="19"/>
  <c r="R271" i="20" s="1"/>
  <c r="O76" i="19"/>
  <c r="N76" i="19"/>
  <c r="K129" i="19"/>
  <c r="M129" i="19"/>
  <c r="R304" i="20" s="1"/>
  <c r="L129" i="19"/>
  <c r="R187" i="20" s="1"/>
  <c r="N129" i="19"/>
  <c r="O129" i="19"/>
  <c r="N69" i="21"/>
  <c r="O69" i="21"/>
  <c r="M69" i="21"/>
  <c r="R281" i="22" s="1"/>
  <c r="K69" i="21"/>
  <c r="L69" i="21"/>
  <c r="R164" i="22" s="1"/>
  <c r="L67" i="25"/>
  <c r="O67" i="25"/>
  <c r="N67" i="25"/>
  <c r="M67" i="25"/>
  <c r="K67" i="25"/>
  <c r="L23" i="17"/>
  <c r="K23" i="17"/>
  <c r="O23" i="17"/>
  <c r="M23" i="17"/>
  <c r="R274" i="18" s="1"/>
  <c r="N23" i="17"/>
  <c r="O59" i="17"/>
  <c r="K59" i="17"/>
  <c r="N59" i="17"/>
  <c r="L59" i="17"/>
  <c r="M59" i="17"/>
  <c r="O115" i="17"/>
  <c r="K115" i="17"/>
  <c r="N115" i="17"/>
  <c r="L115" i="17"/>
  <c r="M115" i="17"/>
  <c r="K42" i="19"/>
  <c r="L42" i="19"/>
  <c r="O42" i="19"/>
  <c r="N42" i="19"/>
  <c r="M42" i="19"/>
  <c r="R275" i="20" s="1"/>
  <c r="R133" i="20"/>
  <c r="K67" i="21"/>
  <c r="L67" i="21"/>
  <c r="O67" i="21"/>
  <c r="M67" i="21"/>
  <c r="N67" i="21"/>
  <c r="L135" i="21"/>
  <c r="R170" i="22" s="1"/>
  <c r="M135" i="21"/>
  <c r="R287" i="22" s="1"/>
  <c r="O135" i="21"/>
  <c r="N135" i="21"/>
  <c r="K135" i="21"/>
  <c r="K69" i="23"/>
  <c r="O69" i="23"/>
  <c r="N69" i="23"/>
  <c r="L69" i="23"/>
  <c r="R164" i="24" s="1"/>
  <c r="M69" i="23"/>
  <c r="R281" i="24" s="1"/>
  <c r="L94" i="17"/>
  <c r="O94" i="17"/>
  <c r="K94" i="17"/>
  <c r="M94" i="17"/>
  <c r="N94" i="17"/>
  <c r="M23" i="19"/>
  <c r="R274" i="20" s="1"/>
  <c r="O23" i="19"/>
  <c r="N23" i="19"/>
  <c r="L23" i="19"/>
  <c r="R157" i="20" s="1"/>
  <c r="K23" i="19"/>
  <c r="K93" i="19"/>
  <c r="O93" i="19"/>
  <c r="M93" i="19"/>
  <c r="L93" i="19"/>
  <c r="R165" i="20" s="1"/>
  <c r="N93" i="19"/>
  <c r="M30" i="21"/>
  <c r="R285" i="22" s="1"/>
  <c r="L30" i="21"/>
  <c r="R168" i="22" s="1"/>
  <c r="O30" i="21"/>
  <c r="N30" i="21"/>
  <c r="K30" i="21"/>
  <c r="K86" i="21"/>
  <c r="L86" i="21"/>
  <c r="R144" i="22" s="1"/>
  <c r="N86" i="21"/>
  <c r="M86" i="21"/>
  <c r="R261" i="22" s="1"/>
  <c r="O86" i="21"/>
  <c r="O68" i="23"/>
  <c r="L68" i="23"/>
  <c r="R163" i="24" s="1"/>
  <c r="K68" i="23"/>
  <c r="N68" i="23"/>
  <c r="M68" i="23"/>
  <c r="R280" i="24" s="1"/>
  <c r="K38" i="25"/>
  <c r="N38" i="25"/>
  <c r="O38" i="25"/>
  <c r="M38" i="25"/>
  <c r="L38" i="25"/>
  <c r="R166" i="26" s="1"/>
  <c r="N73" i="25"/>
  <c r="L73" i="25"/>
  <c r="O73" i="25"/>
  <c r="K73" i="25"/>
  <c r="M73" i="25"/>
  <c r="L49" i="29"/>
  <c r="K49" i="29"/>
  <c r="O49" i="29"/>
  <c r="N49" i="29"/>
  <c r="M49" i="29"/>
  <c r="M72" i="25"/>
  <c r="L72" i="25"/>
  <c r="K72" i="25"/>
  <c r="O72" i="25"/>
  <c r="N72" i="25"/>
  <c r="O115" i="25"/>
  <c r="N115" i="25"/>
  <c r="M115" i="25"/>
  <c r="L115" i="25"/>
  <c r="K115" i="25"/>
  <c r="M107" i="35"/>
  <c r="R254" i="36" s="1"/>
  <c r="O107" i="35"/>
  <c r="N107" i="35"/>
  <c r="L107" i="35"/>
  <c r="K107" i="35"/>
  <c r="K140" i="21"/>
  <c r="M140" i="21"/>
  <c r="R292" i="22" s="1"/>
  <c r="O140" i="21"/>
  <c r="L140" i="21"/>
  <c r="R175" i="22" s="1"/>
  <c r="N140" i="21"/>
  <c r="O118" i="23"/>
  <c r="M118" i="23"/>
  <c r="L118" i="23"/>
  <c r="N118" i="23"/>
  <c r="K118" i="23"/>
  <c r="N132" i="25"/>
  <c r="M132" i="25"/>
  <c r="R299" i="26" s="1"/>
  <c r="L132" i="25"/>
  <c r="R182" i="26" s="1"/>
  <c r="K132" i="25"/>
  <c r="O132" i="25"/>
  <c r="N126" i="31"/>
  <c r="K126" i="31"/>
  <c r="M126" i="31"/>
  <c r="R301" i="32" s="1"/>
  <c r="L126" i="31"/>
  <c r="R184" i="32" s="1"/>
  <c r="O126" i="31"/>
  <c r="K73" i="23"/>
  <c r="M73" i="23"/>
  <c r="O73" i="23"/>
  <c r="L73" i="23"/>
  <c r="N73" i="23"/>
  <c r="M96" i="23"/>
  <c r="K96" i="23"/>
  <c r="O96" i="23"/>
  <c r="L96" i="23"/>
  <c r="N96" i="23"/>
  <c r="O88" i="25"/>
  <c r="N88" i="25"/>
  <c r="M88" i="25"/>
  <c r="R263" i="26" s="1"/>
  <c r="K88" i="25"/>
  <c r="L88" i="25"/>
  <c r="R146" i="26" s="1"/>
  <c r="N95" i="23"/>
  <c r="K95" i="23"/>
  <c r="M95" i="23"/>
  <c r="L95" i="23"/>
  <c r="O95" i="23"/>
  <c r="I16" i="26"/>
  <c r="L79" i="33"/>
  <c r="K79" i="33"/>
  <c r="N79" i="33"/>
  <c r="M79" i="33"/>
  <c r="O79" i="33"/>
  <c r="O27" i="29"/>
  <c r="N27" i="29"/>
  <c r="M27" i="29"/>
  <c r="R275" i="30" s="1"/>
  <c r="L27" i="29"/>
  <c r="R158" i="30" s="1"/>
  <c r="K27" i="29"/>
  <c r="K80" i="35"/>
  <c r="M80" i="35"/>
  <c r="N80" i="35"/>
  <c r="O80" i="35"/>
  <c r="L80" i="35"/>
  <c r="R189" i="36" s="1"/>
  <c r="N123" i="27"/>
  <c r="K123" i="27"/>
  <c r="O123" i="27"/>
  <c r="M123" i="27"/>
  <c r="R272" i="28" s="1"/>
  <c r="L123" i="27"/>
  <c r="R155" i="28" s="1"/>
  <c r="M126" i="29"/>
  <c r="R301" i="30" s="1"/>
  <c r="K126" i="29"/>
  <c r="L126" i="29"/>
  <c r="R184" i="30" s="1"/>
  <c r="N126" i="29"/>
  <c r="O126" i="29"/>
  <c r="N79" i="25"/>
  <c r="O79" i="25"/>
  <c r="M79" i="25"/>
  <c r="L79" i="25"/>
  <c r="K79" i="25"/>
  <c r="O98" i="25"/>
  <c r="N98" i="25"/>
  <c r="M98" i="25"/>
  <c r="L98" i="25"/>
  <c r="R152" i="26" s="1"/>
  <c r="K98" i="25"/>
  <c r="K132" i="27"/>
  <c r="M132" i="27"/>
  <c r="R299" i="28" s="1"/>
  <c r="N132" i="27"/>
  <c r="O132" i="27"/>
  <c r="L132" i="27"/>
  <c r="R182" i="28" s="1"/>
  <c r="K24" i="27"/>
  <c r="O24" i="27"/>
  <c r="N24" i="27"/>
  <c r="L24" i="27"/>
  <c r="R159" i="28" s="1"/>
  <c r="M24" i="27"/>
  <c r="R276" i="28" s="1"/>
  <c r="L84" i="27"/>
  <c r="R192" i="28" s="1"/>
  <c r="O84" i="27"/>
  <c r="K84" i="27"/>
  <c r="N84" i="27"/>
  <c r="M84" i="27"/>
  <c r="R309" i="28" s="1"/>
  <c r="L43" i="31"/>
  <c r="O43" i="31"/>
  <c r="N43" i="31"/>
  <c r="M43" i="31"/>
  <c r="K43" i="31"/>
  <c r="M127" i="27"/>
  <c r="R302" i="28" s="1"/>
  <c r="L127" i="27"/>
  <c r="R185" i="28" s="1"/>
  <c r="N127" i="27"/>
  <c r="O127" i="27"/>
  <c r="K127" i="27"/>
  <c r="K87" i="29"/>
  <c r="L87" i="29"/>
  <c r="R145" i="30" s="1"/>
  <c r="O87" i="29"/>
  <c r="M87" i="29"/>
  <c r="R262" i="30" s="1"/>
  <c r="N87" i="29"/>
  <c r="O83" i="27"/>
  <c r="K83" i="27"/>
  <c r="L83" i="27"/>
  <c r="R191" i="28" s="1"/>
  <c r="M83" i="27"/>
  <c r="R308" i="28" s="1"/>
  <c r="N83" i="27"/>
  <c r="N45" i="29"/>
  <c r="L45" i="29"/>
  <c r="R151" i="30" s="1"/>
  <c r="O45" i="29"/>
  <c r="M45" i="29"/>
  <c r="R268" i="30" s="1"/>
  <c r="K45" i="29"/>
  <c r="N92" i="29"/>
  <c r="M92" i="29"/>
  <c r="L92" i="29"/>
  <c r="O92" i="29"/>
  <c r="K92" i="29"/>
  <c r="N60" i="27"/>
  <c r="M60" i="27"/>
  <c r="R279" i="28" s="1"/>
  <c r="L60" i="27"/>
  <c r="R162" i="28" s="1"/>
  <c r="O60" i="27"/>
  <c r="K60" i="27"/>
  <c r="K118" i="27"/>
  <c r="O118" i="27"/>
  <c r="L118" i="27"/>
  <c r="M118" i="27"/>
  <c r="N118" i="27"/>
  <c r="L86" i="29"/>
  <c r="R144" i="30" s="1"/>
  <c r="M86" i="29"/>
  <c r="R261" i="30" s="1"/>
  <c r="N86" i="29"/>
  <c r="O86" i="29"/>
  <c r="K86" i="29"/>
  <c r="M127" i="31"/>
  <c r="R302" i="32" s="1"/>
  <c r="K127" i="31"/>
  <c r="L127" i="31"/>
  <c r="R185" i="32" s="1"/>
  <c r="N127" i="31"/>
  <c r="O127" i="31"/>
  <c r="O140" i="27"/>
  <c r="M140" i="27"/>
  <c r="R292" i="28" s="1"/>
  <c r="K140" i="27"/>
  <c r="N140" i="27"/>
  <c r="L140" i="27"/>
  <c r="R175" i="28" s="1"/>
  <c r="L42" i="29"/>
  <c r="N42" i="29"/>
  <c r="M42" i="29"/>
  <c r="K42" i="29"/>
  <c r="O42" i="29"/>
  <c r="K76" i="29"/>
  <c r="O76" i="29"/>
  <c r="N76" i="29"/>
  <c r="M76" i="29"/>
  <c r="R271" i="30" s="1"/>
  <c r="L76" i="29"/>
  <c r="R154" i="30" s="1"/>
  <c r="O139" i="29"/>
  <c r="L139" i="29"/>
  <c r="R174" i="30" s="1"/>
  <c r="M139" i="29"/>
  <c r="R291" i="30" s="1"/>
  <c r="K139" i="29"/>
  <c r="N139" i="29"/>
  <c r="N30" i="33"/>
  <c r="M30" i="33"/>
  <c r="R285" i="34" s="1"/>
  <c r="K30" i="33"/>
  <c r="O30" i="33"/>
  <c r="L30" i="33"/>
  <c r="R183" i="34" s="1"/>
  <c r="L22" i="31"/>
  <c r="O22" i="31"/>
  <c r="K22" i="31"/>
  <c r="N22" i="31"/>
  <c r="M22" i="31"/>
  <c r="O140" i="31"/>
  <c r="L140" i="31"/>
  <c r="R175" i="32" s="1"/>
  <c r="M140" i="31"/>
  <c r="R292" i="32" s="1"/>
  <c r="N140" i="31"/>
  <c r="K140" i="31"/>
  <c r="M30" i="31"/>
  <c r="R300" i="32" s="1"/>
  <c r="O30" i="31"/>
  <c r="N30" i="31"/>
  <c r="K30" i="31"/>
  <c r="L30" i="31"/>
  <c r="R168" i="32" s="1"/>
  <c r="L112" i="33"/>
  <c r="R142" i="34" s="1"/>
  <c r="K112" i="33"/>
  <c r="O112" i="33"/>
  <c r="N112" i="33"/>
  <c r="M112" i="33"/>
  <c r="R259" i="34" s="1"/>
  <c r="M89" i="27"/>
  <c r="R264" i="28" s="1"/>
  <c r="O89" i="27"/>
  <c r="N89" i="27"/>
  <c r="L89" i="27"/>
  <c r="R147" i="28" s="1"/>
  <c r="K89" i="27"/>
  <c r="I16" i="28"/>
  <c r="L115" i="29"/>
  <c r="M115" i="29"/>
  <c r="K115" i="29"/>
  <c r="O115" i="29"/>
  <c r="N115" i="29"/>
  <c r="N39" i="33"/>
  <c r="M39" i="33"/>
  <c r="R282" i="34" s="1"/>
  <c r="L39" i="33"/>
  <c r="O39" i="33"/>
  <c r="K39" i="33"/>
  <c r="M58" i="29"/>
  <c r="R252" i="30" s="1"/>
  <c r="N58" i="29"/>
  <c r="O58" i="29"/>
  <c r="K58" i="29"/>
  <c r="L58" i="29"/>
  <c r="R135" i="30" s="1"/>
  <c r="O60" i="33"/>
  <c r="N60" i="33"/>
  <c r="M60" i="33"/>
  <c r="R279" i="34" s="1"/>
  <c r="L60" i="33"/>
  <c r="R162" i="34" s="1"/>
  <c r="K60" i="33"/>
  <c r="M84" i="31"/>
  <c r="R309" i="32" s="1"/>
  <c r="L84" i="31"/>
  <c r="R192" i="32" s="1"/>
  <c r="K84" i="31"/>
  <c r="O84" i="31"/>
  <c r="N84" i="31"/>
  <c r="N62" i="33"/>
  <c r="M62" i="33"/>
  <c r="L62" i="33"/>
  <c r="R135" i="34" s="1"/>
  <c r="K62" i="33"/>
  <c r="O62" i="33"/>
  <c r="O49" i="37"/>
  <c r="N49" i="37"/>
  <c r="M49" i="37"/>
  <c r="K49" i="37"/>
  <c r="L49" i="37"/>
  <c r="N121" i="31"/>
  <c r="O121" i="31"/>
  <c r="M121" i="31"/>
  <c r="L121" i="31"/>
  <c r="K121" i="31"/>
  <c r="O75" i="33"/>
  <c r="N75" i="33"/>
  <c r="L75" i="33"/>
  <c r="R153" i="34" s="1"/>
  <c r="M75" i="33"/>
  <c r="R270" i="34" s="1"/>
  <c r="K75" i="33"/>
  <c r="M63" i="31"/>
  <c r="L63" i="31"/>
  <c r="K63" i="31"/>
  <c r="O63" i="31"/>
  <c r="N63" i="31"/>
  <c r="O131" i="31"/>
  <c r="K131" i="31"/>
  <c r="M131" i="31"/>
  <c r="R294" i="32" s="1"/>
  <c r="L131" i="31"/>
  <c r="R177" i="32" s="1"/>
  <c r="N131" i="31"/>
  <c r="M67" i="33"/>
  <c r="K67" i="33"/>
  <c r="O67" i="33"/>
  <c r="N67" i="33"/>
  <c r="L67" i="33"/>
  <c r="M51" i="33"/>
  <c r="L51" i="33"/>
  <c r="K51" i="33"/>
  <c r="N51" i="33"/>
  <c r="O51" i="33"/>
  <c r="O101" i="33"/>
  <c r="L101" i="33"/>
  <c r="N101" i="33"/>
  <c r="M101" i="33"/>
  <c r="K101" i="33"/>
  <c r="O114" i="35"/>
  <c r="N114" i="35"/>
  <c r="L114" i="35"/>
  <c r="M114" i="35"/>
  <c r="K114" i="35"/>
  <c r="M118" i="33"/>
  <c r="L118" i="33"/>
  <c r="K118" i="33"/>
  <c r="O118" i="33"/>
  <c r="N118" i="33"/>
  <c r="M29" i="33"/>
  <c r="R283" i="34" s="1"/>
  <c r="L29" i="33"/>
  <c r="R166" i="34" s="1"/>
  <c r="O29" i="33"/>
  <c r="N29" i="33"/>
  <c r="K29" i="33"/>
  <c r="L88" i="33"/>
  <c r="R146" i="34" s="1"/>
  <c r="M88" i="33"/>
  <c r="R263" i="34" s="1"/>
  <c r="N88" i="33"/>
  <c r="O88" i="33"/>
  <c r="K88" i="33"/>
  <c r="N38" i="35"/>
  <c r="M38" i="35"/>
  <c r="L38" i="35"/>
  <c r="K38" i="35"/>
  <c r="O38" i="35"/>
  <c r="L68" i="37"/>
  <c r="R163" i="38" s="1"/>
  <c r="O68" i="37"/>
  <c r="N68" i="37"/>
  <c r="M68" i="37"/>
  <c r="R280" i="38" s="1"/>
  <c r="K68" i="37"/>
  <c r="O42" i="33"/>
  <c r="N42" i="33"/>
  <c r="M42" i="33"/>
  <c r="R275" i="34" s="1"/>
  <c r="L42" i="33"/>
  <c r="K42" i="33"/>
  <c r="K138" i="33"/>
  <c r="O138" i="33"/>
  <c r="L138" i="33"/>
  <c r="R173" i="34" s="1"/>
  <c r="M138" i="33"/>
  <c r="R290" i="34" s="1"/>
  <c r="N138" i="33"/>
  <c r="L120" i="35"/>
  <c r="K120" i="35"/>
  <c r="O120" i="35"/>
  <c r="N120" i="35"/>
  <c r="M120" i="35"/>
  <c r="O48" i="37"/>
  <c r="L48" i="37"/>
  <c r="M48" i="37"/>
  <c r="N48" i="37"/>
  <c r="K48" i="37"/>
  <c r="O81" i="35"/>
  <c r="L81" i="35"/>
  <c r="R190" i="36" s="1"/>
  <c r="M81" i="35"/>
  <c r="R307" i="36" s="1"/>
  <c r="K81" i="35"/>
  <c r="N81" i="35"/>
  <c r="L94" i="37"/>
  <c r="K94" i="37"/>
  <c r="N94" i="37"/>
  <c r="M94" i="37"/>
  <c r="O94" i="37"/>
  <c r="N85" i="35"/>
  <c r="O85" i="35"/>
  <c r="L85" i="35"/>
  <c r="R143" i="36" s="1"/>
  <c r="M85" i="35"/>
  <c r="R260" i="36" s="1"/>
  <c r="K85" i="35"/>
  <c r="M130" i="35"/>
  <c r="R305" i="36" s="1"/>
  <c r="L130" i="35"/>
  <c r="R188" i="36" s="1"/>
  <c r="K130" i="35"/>
  <c r="O130" i="35"/>
  <c r="N130" i="35"/>
  <c r="L141" i="37"/>
  <c r="R176" i="38" s="1"/>
  <c r="K141" i="37"/>
  <c r="O141" i="37"/>
  <c r="M141" i="37"/>
  <c r="R293" i="38" s="1"/>
  <c r="N141" i="37"/>
  <c r="N111" i="35"/>
  <c r="K111" i="35"/>
  <c r="L111" i="35"/>
  <c r="O111" i="35"/>
  <c r="M111" i="35"/>
  <c r="R258" i="36" s="1"/>
  <c r="O115" i="39"/>
  <c r="M115" i="39"/>
  <c r="L115" i="39"/>
  <c r="K115" i="39"/>
  <c r="N115" i="39"/>
  <c r="O96" i="37"/>
  <c r="N96" i="37"/>
  <c r="K96" i="37"/>
  <c r="M96" i="37"/>
  <c r="R277" i="38" s="1"/>
  <c r="L96" i="37"/>
  <c r="K22" i="37"/>
  <c r="M22" i="37"/>
  <c r="R250" i="38" s="1"/>
  <c r="O22" i="37"/>
  <c r="N22" i="37"/>
  <c r="L22" i="37"/>
  <c r="K107" i="37"/>
  <c r="O107" i="37"/>
  <c r="M107" i="37"/>
  <c r="R254" i="38" s="1"/>
  <c r="L107" i="37"/>
  <c r="R137" i="38" s="1"/>
  <c r="N107" i="37"/>
  <c r="N86" i="39"/>
  <c r="O86" i="39"/>
  <c r="M86" i="39"/>
  <c r="R261" i="40" s="1"/>
  <c r="L86" i="39"/>
  <c r="R144" i="40" s="1"/>
  <c r="K86" i="39"/>
  <c r="O118" i="41"/>
  <c r="M118" i="41"/>
  <c r="L118" i="41"/>
  <c r="N118" i="41"/>
  <c r="K118" i="41"/>
  <c r="O24" i="41"/>
  <c r="N24" i="41"/>
  <c r="K24" i="41"/>
  <c r="M24" i="41"/>
  <c r="R276" i="42" s="1"/>
  <c r="L24" i="41"/>
  <c r="M59" i="37"/>
  <c r="O59" i="37"/>
  <c r="L59" i="37"/>
  <c r="R157" i="38" s="1"/>
  <c r="N59" i="37"/>
  <c r="K59" i="37"/>
  <c r="L103" i="37"/>
  <c r="R149" i="38" s="1"/>
  <c r="M103" i="37"/>
  <c r="R266" i="38" s="1"/>
  <c r="K103" i="37"/>
  <c r="O103" i="37"/>
  <c r="N103" i="37"/>
  <c r="K42" i="39"/>
  <c r="O42" i="39"/>
  <c r="N42" i="39"/>
  <c r="M42" i="39"/>
  <c r="R275" i="40" s="1"/>
  <c r="L42" i="39"/>
  <c r="R158" i="40" s="1"/>
  <c r="M136" i="37"/>
  <c r="R288" i="38" s="1"/>
  <c r="L136" i="37"/>
  <c r="R171" i="38" s="1"/>
  <c r="K136" i="37"/>
  <c r="O136" i="37"/>
  <c r="N136" i="37"/>
  <c r="O66" i="39"/>
  <c r="M66" i="39"/>
  <c r="L66" i="39"/>
  <c r="N66" i="39"/>
  <c r="K66" i="39"/>
  <c r="O128" i="39"/>
  <c r="N128" i="39"/>
  <c r="L128" i="39"/>
  <c r="R186" i="40" s="1"/>
  <c r="M128" i="39"/>
  <c r="R303" i="40" s="1"/>
  <c r="K128" i="39"/>
  <c r="L33" i="43"/>
  <c r="M33" i="43"/>
  <c r="K33" i="43"/>
  <c r="N33" i="43"/>
  <c r="O33" i="43"/>
  <c r="M49" i="39"/>
  <c r="K49" i="39"/>
  <c r="L49" i="39"/>
  <c r="R165" i="40" s="1"/>
  <c r="O49" i="39"/>
  <c r="N49" i="39"/>
  <c r="O83" i="39"/>
  <c r="K83" i="39"/>
  <c r="N83" i="39"/>
  <c r="M83" i="39"/>
  <c r="R308" i="40" s="1"/>
  <c r="L83" i="39"/>
  <c r="R191" i="40" s="1"/>
  <c r="O123" i="39"/>
  <c r="L123" i="39"/>
  <c r="R155" i="40" s="1"/>
  <c r="N123" i="39"/>
  <c r="K123" i="39"/>
  <c r="M123" i="39"/>
  <c r="R272" i="40" s="1"/>
  <c r="L127" i="37"/>
  <c r="R185" i="38" s="1"/>
  <c r="K127" i="37"/>
  <c r="O127" i="37"/>
  <c r="N127" i="37"/>
  <c r="M127" i="37"/>
  <c r="R302" i="38" s="1"/>
  <c r="L80" i="39"/>
  <c r="R189" i="40" s="1"/>
  <c r="N80" i="39"/>
  <c r="O80" i="39"/>
  <c r="M80" i="39"/>
  <c r="R306" i="40" s="1"/>
  <c r="K80" i="39"/>
  <c r="K62" i="41"/>
  <c r="M62" i="41"/>
  <c r="N62" i="41"/>
  <c r="O62" i="41"/>
  <c r="L62" i="41"/>
  <c r="R135" i="42" s="1"/>
  <c r="L92" i="39"/>
  <c r="K92" i="39"/>
  <c r="N92" i="39"/>
  <c r="M92" i="39"/>
  <c r="O92" i="39"/>
  <c r="M49" i="41"/>
  <c r="O49" i="41"/>
  <c r="N49" i="41"/>
  <c r="L49" i="41"/>
  <c r="R165" i="42" s="1"/>
  <c r="K49" i="41"/>
  <c r="L30" i="43"/>
  <c r="R183" i="44" s="1"/>
  <c r="O30" i="43"/>
  <c r="N30" i="43"/>
  <c r="M30" i="43"/>
  <c r="R285" i="44" s="1"/>
  <c r="K30" i="43"/>
  <c r="L45" i="41"/>
  <c r="R151" i="42" s="1"/>
  <c r="N45" i="41"/>
  <c r="M45" i="41"/>
  <c r="R268" i="42" s="1"/>
  <c r="K45" i="41"/>
  <c r="O45" i="41"/>
  <c r="K88" i="41"/>
  <c r="O88" i="41"/>
  <c r="L88" i="41"/>
  <c r="R146" i="42" s="1"/>
  <c r="N88" i="41"/>
  <c r="M88" i="41"/>
  <c r="R263" i="42" s="1"/>
  <c r="K22" i="41"/>
  <c r="O22" i="41"/>
  <c r="M22" i="41"/>
  <c r="R250" i="42" s="1"/>
  <c r="L22" i="41"/>
  <c r="N22" i="41"/>
  <c r="N145" i="41" s="1"/>
  <c r="O70" i="41"/>
  <c r="N70" i="41"/>
  <c r="M70" i="41"/>
  <c r="R286" i="42" s="1"/>
  <c r="L70" i="41"/>
  <c r="R169" i="42" s="1"/>
  <c r="K70" i="41"/>
  <c r="L128" i="43"/>
  <c r="R186" i="44" s="1"/>
  <c r="K128" i="43"/>
  <c r="N128" i="43"/>
  <c r="M128" i="43"/>
  <c r="R303" i="44" s="1"/>
  <c r="O128" i="43"/>
  <c r="R32" i="43"/>
  <c r="L32" i="43" s="1"/>
  <c r="R133" i="44" s="1"/>
  <c r="N32" i="43"/>
  <c r="M32" i="43"/>
  <c r="O32" i="43"/>
  <c r="L131" i="43"/>
  <c r="R177" i="44" s="1"/>
  <c r="N131" i="43"/>
  <c r="M131" i="43"/>
  <c r="R294" i="44" s="1"/>
  <c r="O131" i="43"/>
  <c r="K131" i="43"/>
  <c r="O28" i="43"/>
  <c r="K28" i="43"/>
  <c r="M28" i="43"/>
  <c r="R277" i="44" s="1"/>
  <c r="N28" i="43"/>
  <c r="L28" i="43"/>
  <c r="R160" i="44" s="1"/>
  <c r="O53" i="43"/>
  <c r="K53" i="43"/>
  <c r="L53" i="43"/>
  <c r="N53" i="43"/>
  <c r="M53" i="43"/>
  <c r="M123" i="43"/>
  <c r="R272" i="44" s="1"/>
  <c r="L123" i="43"/>
  <c r="R155" i="44" s="1"/>
  <c r="O123" i="43"/>
  <c r="N123" i="43"/>
  <c r="K123" i="43"/>
  <c r="L127" i="43"/>
  <c r="R185" i="44" s="1"/>
  <c r="K127" i="43"/>
  <c r="N127" i="43"/>
  <c r="M127" i="43"/>
  <c r="R302" i="44" s="1"/>
  <c r="O127" i="43"/>
  <c r="L121" i="43"/>
  <c r="O121" i="43"/>
  <c r="N121" i="43"/>
  <c r="M121" i="43"/>
  <c r="K121" i="43"/>
  <c r="O80" i="43"/>
  <c r="N80" i="43"/>
  <c r="M80" i="43"/>
  <c r="K80" i="43"/>
  <c r="L80" i="43"/>
  <c r="R189" i="44" s="1"/>
  <c r="R258" i="24"/>
  <c r="I24" i="34"/>
  <c r="R24" i="34"/>
  <c r="I24" i="40"/>
  <c r="R24" i="40"/>
  <c r="I32" i="10"/>
  <c r="R32" i="10"/>
  <c r="R149" i="24"/>
  <c r="I32" i="30"/>
  <c r="R32" i="30"/>
  <c r="R149" i="34"/>
  <c r="R32" i="40"/>
  <c r="I32" i="40"/>
  <c r="R32" i="44"/>
  <c r="I32" i="44"/>
  <c r="R157" i="16"/>
  <c r="I40" i="22"/>
  <c r="R40" i="22"/>
  <c r="R157" i="24"/>
  <c r="I40" i="34"/>
  <c r="R40" i="34"/>
  <c r="R40" i="42"/>
  <c r="I40" i="42"/>
  <c r="I48" i="10"/>
  <c r="R48" i="10"/>
  <c r="R48" i="22"/>
  <c r="I48" i="22"/>
  <c r="R48" i="30"/>
  <c r="I48" i="30"/>
  <c r="I48" i="38"/>
  <c r="R48" i="38"/>
  <c r="R282" i="44"/>
  <c r="R56" i="24"/>
  <c r="I56" i="24"/>
  <c r="R173" i="28"/>
  <c r="R290" i="40"/>
  <c r="I56" i="5"/>
  <c r="I72" i="12"/>
  <c r="R72" i="12"/>
  <c r="R189" i="20"/>
  <c r="R306" i="20"/>
  <c r="R189" i="28"/>
  <c r="R306" i="36"/>
  <c r="I72" i="40"/>
  <c r="R72" i="40"/>
  <c r="R306" i="44"/>
  <c r="R146" i="10"/>
  <c r="R29" i="22"/>
  <c r="I29" i="22"/>
  <c r="R263" i="30"/>
  <c r="R29" i="36"/>
  <c r="I29" i="36"/>
  <c r="R263" i="40"/>
  <c r="R272" i="10"/>
  <c r="R38" i="22"/>
  <c r="I38" i="22"/>
  <c r="R155" i="26"/>
  <c r="I38" i="34"/>
  <c r="R38" i="34"/>
  <c r="I38" i="38"/>
  <c r="R38" i="38"/>
  <c r="I38" i="5"/>
  <c r="M19" i="4"/>
  <c r="J144" i="4"/>
  <c r="M144" i="4" s="1"/>
  <c r="I144" i="4"/>
  <c r="J143" i="4"/>
  <c r="M143" i="4" s="1"/>
  <c r="I143" i="4"/>
  <c r="E144" i="4"/>
  <c r="E143" i="4"/>
  <c r="O148" i="4"/>
  <c r="M141" i="4"/>
  <c r="M140" i="4"/>
  <c r="N139" i="4"/>
  <c r="M138" i="4"/>
  <c r="L137" i="4"/>
  <c r="R172" i="5" s="1"/>
  <c r="M136" i="4"/>
  <c r="M135" i="4"/>
  <c r="M133" i="4"/>
  <c r="M132" i="4"/>
  <c r="M131" i="4"/>
  <c r="M130" i="4"/>
  <c r="M129" i="4"/>
  <c r="M128" i="4"/>
  <c r="M127" i="4"/>
  <c r="M126" i="4"/>
  <c r="M124" i="4"/>
  <c r="M123" i="4"/>
  <c r="L121" i="4"/>
  <c r="L120" i="4"/>
  <c r="M119" i="4"/>
  <c r="M118" i="4"/>
  <c r="O115" i="4"/>
  <c r="M114" i="4"/>
  <c r="M112" i="4"/>
  <c r="O111" i="4"/>
  <c r="M109" i="4"/>
  <c r="M108" i="4"/>
  <c r="M107" i="4"/>
  <c r="M106" i="4"/>
  <c r="O103" i="4"/>
  <c r="I103" i="4"/>
  <c r="M101" i="4"/>
  <c r="I101" i="4"/>
  <c r="O98" i="4"/>
  <c r="I98" i="4"/>
  <c r="L96" i="4"/>
  <c r="I96" i="4"/>
  <c r="O95" i="4"/>
  <c r="I95" i="4"/>
  <c r="L94" i="4"/>
  <c r="I94" i="4"/>
  <c r="O93" i="4"/>
  <c r="I93" i="4"/>
  <c r="L92" i="4"/>
  <c r="I92" i="4"/>
  <c r="M89" i="4"/>
  <c r="I89" i="4"/>
  <c r="M88" i="4"/>
  <c r="I88" i="4"/>
  <c r="L87" i="4"/>
  <c r="I87" i="4"/>
  <c r="M86" i="4"/>
  <c r="I86" i="4"/>
  <c r="M85" i="4"/>
  <c r="I85" i="4"/>
  <c r="M84" i="4"/>
  <c r="I84" i="4"/>
  <c r="M83" i="4"/>
  <c r="I83" i="4"/>
  <c r="O81" i="4"/>
  <c r="I81" i="4"/>
  <c r="M80" i="4"/>
  <c r="I80" i="4"/>
  <c r="M79" i="4"/>
  <c r="I79" i="4"/>
  <c r="N76" i="4"/>
  <c r="I76" i="4"/>
  <c r="M75" i="4"/>
  <c r="I75" i="4"/>
  <c r="M73" i="4"/>
  <c r="I73" i="4"/>
  <c r="O72" i="4"/>
  <c r="I72" i="4"/>
  <c r="M70" i="4"/>
  <c r="I70" i="4"/>
  <c r="N69" i="4"/>
  <c r="I69" i="4"/>
  <c r="O68" i="4"/>
  <c r="I68" i="4"/>
  <c r="M67" i="4"/>
  <c r="I67" i="4"/>
  <c r="O66" i="4"/>
  <c r="I66" i="4"/>
  <c r="O64" i="4"/>
  <c r="I64" i="4"/>
  <c r="M63" i="4"/>
  <c r="I63" i="4"/>
  <c r="N62" i="4"/>
  <c r="I62" i="4"/>
  <c r="M60" i="4"/>
  <c r="I60" i="4"/>
  <c r="O59" i="4"/>
  <c r="I59" i="4"/>
  <c r="O58" i="4"/>
  <c r="I58" i="4"/>
  <c r="N55" i="4"/>
  <c r="I55" i="4"/>
  <c r="O53" i="4"/>
  <c r="I53" i="4"/>
  <c r="M52" i="4"/>
  <c r="I52" i="4"/>
  <c r="M51" i="4"/>
  <c r="I51" i="4"/>
  <c r="O50" i="4"/>
  <c r="I50" i="4"/>
  <c r="M49" i="4"/>
  <c r="I49" i="4"/>
  <c r="N48" i="4"/>
  <c r="I48" i="4"/>
  <c r="O45" i="4"/>
  <c r="I45" i="4"/>
  <c r="M43" i="4"/>
  <c r="L42" i="4"/>
  <c r="M41" i="4"/>
  <c r="M40" i="4"/>
  <c r="O39" i="4"/>
  <c r="O38" i="4"/>
  <c r="O35" i="4"/>
  <c r="I35" i="4"/>
  <c r="L34" i="4"/>
  <c r="I34" i="4"/>
  <c r="N33" i="4"/>
  <c r="I33" i="4"/>
  <c r="O32" i="4"/>
  <c r="I32" i="4"/>
  <c r="M30" i="4"/>
  <c r="I30" i="4"/>
  <c r="M29" i="4"/>
  <c r="I29" i="4"/>
  <c r="L28" i="4"/>
  <c r="I28" i="4"/>
  <c r="M27" i="4"/>
  <c r="I27" i="4"/>
  <c r="N26" i="4"/>
  <c r="I26" i="4"/>
  <c r="O24" i="4"/>
  <c r="I24" i="4"/>
  <c r="O23" i="4"/>
  <c r="I23" i="4"/>
  <c r="O22" i="4"/>
  <c r="I22" i="4"/>
  <c r="G11" i="4"/>
  <c r="G10" i="4"/>
  <c r="G9" i="4"/>
  <c r="G8" i="4"/>
  <c r="G7" i="4"/>
  <c r="G6" i="4"/>
  <c r="G5" i="4"/>
  <c r="G4" i="4"/>
  <c r="C10" i="4"/>
  <c r="C8" i="4"/>
  <c r="V144" i="4"/>
  <c r="H144" i="4"/>
  <c r="V143" i="4"/>
  <c r="H143" i="4"/>
  <c r="V141" i="4"/>
  <c r="H141" i="4"/>
  <c r="V140" i="4"/>
  <c r="H140" i="4"/>
  <c r="V139" i="4"/>
  <c r="H139" i="4"/>
  <c r="V138" i="4"/>
  <c r="H138" i="4"/>
  <c r="V137" i="4"/>
  <c r="H137" i="4"/>
  <c r="V136" i="4"/>
  <c r="H136" i="4"/>
  <c r="V135" i="4"/>
  <c r="H135" i="4"/>
  <c r="V133" i="4"/>
  <c r="H133" i="4"/>
  <c r="V132" i="4"/>
  <c r="H132" i="4"/>
  <c r="V131" i="4"/>
  <c r="H131" i="4"/>
  <c r="V130" i="4"/>
  <c r="H130" i="4"/>
  <c r="V129" i="4"/>
  <c r="L129" i="4"/>
  <c r="H129" i="4"/>
  <c r="V128" i="4"/>
  <c r="H128" i="4"/>
  <c r="V127" i="4"/>
  <c r="H127" i="4"/>
  <c r="V126" i="4"/>
  <c r="H126" i="4"/>
  <c r="V124" i="4"/>
  <c r="H124" i="4"/>
  <c r="V123" i="4"/>
  <c r="H123" i="4"/>
  <c r="V121" i="4"/>
  <c r="H121" i="4"/>
  <c r="V120" i="4"/>
  <c r="H120" i="4"/>
  <c r="V119" i="4"/>
  <c r="H119" i="4"/>
  <c r="V118" i="4"/>
  <c r="H118" i="4"/>
  <c r="C117" i="4"/>
  <c r="C122" i="4" s="1"/>
  <c r="V115" i="4"/>
  <c r="H115" i="4"/>
  <c r="R114" i="4"/>
  <c r="H114" i="4" s="1"/>
  <c r="V112" i="4"/>
  <c r="H112" i="4"/>
  <c r="R111" i="4"/>
  <c r="V111" i="4" s="1"/>
  <c r="V109" i="4"/>
  <c r="H109" i="4"/>
  <c r="V108" i="4"/>
  <c r="H108" i="4"/>
  <c r="V107" i="4"/>
  <c r="H107" i="4"/>
  <c r="R106" i="4"/>
  <c r="C105" i="4"/>
  <c r="C110" i="4" s="1"/>
  <c r="C113" i="4" s="1"/>
  <c r="V103" i="4"/>
  <c r="V102" i="4" s="1"/>
  <c r="H103" i="4"/>
  <c r="V101" i="4"/>
  <c r="V100" i="4" s="1"/>
  <c r="H101" i="4"/>
  <c r="C100" i="4"/>
  <c r="C102" i="4" s="1"/>
  <c r="V98" i="4"/>
  <c r="V97" i="4" s="1"/>
  <c r="H98" i="4"/>
  <c r="V96" i="4"/>
  <c r="H96" i="4"/>
  <c r="V95" i="4"/>
  <c r="H95" i="4"/>
  <c r="V94" i="4"/>
  <c r="H94" i="4"/>
  <c r="V93" i="4"/>
  <c r="H93" i="4"/>
  <c r="V92" i="4"/>
  <c r="H92" i="4"/>
  <c r="C91" i="4"/>
  <c r="C97" i="4" s="1"/>
  <c r="V89" i="4"/>
  <c r="H89" i="4"/>
  <c r="V88" i="4"/>
  <c r="H88" i="4"/>
  <c r="V87" i="4"/>
  <c r="H87" i="4"/>
  <c r="V86" i="4"/>
  <c r="H86" i="4"/>
  <c r="V85" i="4"/>
  <c r="H85" i="4"/>
  <c r="V84" i="4"/>
  <c r="H84" i="4"/>
  <c r="V83" i="4"/>
  <c r="H83" i="4"/>
  <c r="V81" i="4"/>
  <c r="H81" i="4"/>
  <c r="V80" i="4"/>
  <c r="H80" i="4"/>
  <c r="V79" i="4"/>
  <c r="H79" i="4"/>
  <c r="C78" i="4"/>
  <c r="C82" i="4" s="1"/>
  <c r="V76" i="4"/>
  <c r="H76" i="4"/>
  <c r="V75" i="4"/>
  <c r="H75" i="4"/>
  <c r="V73" i="4"/>
  <c r="H73" i="4"/>
  <c r="V72" i="4"/>
  <c r="H72" i="4"/>
  <c r="V70" i="4"/>
  <c r="L70" i="4"/>
  <c r="H70" i="4"/>
  <c r="V69" i="4"/>
  <c r="H69" i="4"/>
  <c r="V68" i="4"/>
  <c r="H68" i="4"/>
  <c r="V67" i="4"/>
  <c r="H67" i="4"/>
  <c r="V66" i="4"/>
  <c r="H66" i="4"/>
  <c r="V64" i="4"/>
  <c r="H64" i="4"/>
  <c r="V63" i="4"/>
  <c r="H63" i="4"/>
  <c r="V62" i="4"/>
  <c r="H62" i="4"/>
  <c r="V60" i="4"/>
  <c r="O60" i="4"/>
  <c r="H60" i="4"/>
  <c r="V59" i="4"/>
  <c r="H59" i="4"/>
  <c r="V58" i="4"/>
  <c r="H58" i="4"/>
  <c r="C57" i="4"/>
  <c r="C61" i="4" s="1"/>
  <c r="V55" i="4"/>
  <c r="V54" i="4" s="1"/>
  <c r="H55" i="4"/>
  <c r="V53" i="4"/>
  <c r="H53" i="4"/>
  <c r="V52" i="4"/>
  <c r="H52" i="4"/>
  <c r="V51" i="4"/>
  <c r="H51" i="4"/>
  <c r="V50" i="4"/>
  <c r="H50" i="4"/>
  <c r="V49" i="4"/>
  <c r="H49" i="4"/>
  <c r="V48" i="4"/>
  <c r="H48" i="4"/>
  <c r="C47" i="4"/>
  <c r="C54" i="4" s="1"/>
  <c r="V45" i="4"/>
  <c r="V44" i="4" s="1"/>
  <c r="H45" i="4"/>
  <c r="V43" i="4"/>
  <c r="H43" i="4"/>
  <c r="V42" i="4"/>
  <c r="H42" i="4"/>
  <c r="V41" i="4"/>
  <c r="H41" i="4"/>
  <c r="V40" i="4"/>
  <c r="H40" i="4"/>
  <c r="V39" i="4"/>
  <c r="H39" i="4"/>
  <c r="V38" i="4"/>
  <c r="H38" i="4"/>
  <c r="C37" i="4"/>
  <c r="C44" i="4" s="1"/>
  <c r="V35" i="4"/>
  <c r="H35" i="4"/>
  <c r="V34" i="4"/>
  <c r="H34" i="4"/>
  <c r="V33" i="4"/>
  <c r="H33" i="4"/>
  <c r="V32" i="4"/>
  <c r="H32" i="4"/>
  <c r="V30" i="4"/>
  <c r="H30" i="4"/>
  <c r="V29" i="4"/>
  <c r="H29" i="4"/>
  <c r="V28" i="4"/>
  <c r="H28" i="4"/>
  <c r="V27" i="4"/>
  <c r="H27" i="4"/>
  <c r="V26" i="4"/>
  <c r="H26" i="4"/>
  <c r="V24" i="4"/>
  <c r="H24" i="4"/>
  <c r="V23" i="4"/>
  <c r="H23" i="4"/>
  <c r="V22" i="4"/>
  <c r="H22" i="4"/>
  <c r="C21" i="4"/>
  <c r="C25" i="4" s="1"/>
  <c r="V19" i="4"/>
  <c r="O19" i="4"/>
  <c r="N19" i="4"/>
  <c r="L19" i="4"/>
  <c r="K19" i="4"/>
  <c r="I306" i="12" l="1"/>
  <c r="K306" i="12" s="1"/>
  <c r="K72" i="12"/>
  <c r="I282" i="30"/>
  <c r="K282" i="30" s="1"/>
  <c r="K48" i="30"/>
  <c r="K16" i="22"/>
  <c r="I250" i="22"/>
  <c r="K250" i="22" s="1"/>
  <c r="K38" i="34"/>
  <c r="I272" i="34"/>
  <c r="K272" i="34" s="1"/>
  <c r="I290" i="24"/>
  <c r="K290" i="24" s="1"/>
  <c r="K56" i="24"/>
  <c r="K24" i="34"/>
  <c r="I258" i="34"/>
  <c r="K258" i="34" s="1"/>
  <c r="I263" i="22"/>
  <c r="K263" i="22" s="1"/>
  <c r="K29" i="22"/>
  <c r="K40" i="22"/>
  <c r="I274" i="22"/>
  <c r="K274" i="22" s="1"/>
  <c r="I266" i="30"/>
  <c r="K266" i="30" s="1"/>
  <c r="K32" i="30"/>
  <c r="R141" i="36"/>
  <c r="R157" i="18"/>
  <c r="I297" i="24"/>
  <c r="K297" i="24" s="1"/>
  <c r="K63" i="24"/>
  <c r="K54" i="10"/>
  <c r="I288" i="10"/>
  <c r="K288" i="10" s="1"/>
  <c r="I271" i="44"/>
  <c r="K271" i="44" s="1"/>
  <c r="K37" i="44"/>
  <c r="I301" i="18"/>
  <c r="K301" i="18" s="1"/>
  <c r="K67" i="18"/>
  <c r="K51" i="14"/>
  <c r="I285" i="14"/>
  <c r="K285" i="14" s="1"/>
  <c r="I269" i="16"/>
  <c r="K269" i="16" s="1"/>
  <c r="K35" i="16"/>
  <c r="K45" i="38"/>
  <c r="I279" i="38"/>
  <c r="K279" i="38" s="1"/>
  <c r="K75" i="36"/>
  <c r="I309" i="36"/>
  <c r="K309" i="36" s="1"/>
  <c r="R183" i="32"/>
  <c r="K50" i="40"/>
  <c r="I284" i="40"/>
  <c r="K284" i="40" s="1"/>
  <c r="K42" i="32"/>
  <c r="I276" i="32"/>
  <c r="K276" i="32" s="1"/>
  <c r="K34" i="22"/>
  <c r="I268" i="22"/>
  <c r="K268" i="22" s="1"/>
  <c r="I260" i="18"/>
  <c r="K260" i="18" s="1"/>
  <c r="K26" i="18"/>
  <c r="K62" i="8"/>
  <c r="I296" i="8"/>
  <c r="K296" i="8" s="1"/>
  <c r="I295" i="5"/>
  <c r="K295" i="5" s="1"/>
  <c r="K61" i="5"/>
  <c r="R255" i="36"/>
  <c r="I286" i="38"/>
  <c r="K286" i="38" s="1"/>
  <c r="K52" i="38"/>
  <c r="I307" i="34"/>
  <c r="K307" i="34" s="1"/>
  <c r="K73" i="34"/>
  <c r="K57" i="24"/>
  <c r="I291" i="24"/>
  <c r="K291" i="24" s="1"/>
  <c r="I275" i="26"/>
  <c r="K275" i="26" s="1"/>
  <c r="K41" i="26"/>
  <c r="I267" i="26"/>
  <c r="K267" i="26" s="1"/>
  <c r="K33" i="26"/>
  <c r="I259" i="22"/>
  <c r="K259" i="22" s="1"/>
  <c r="K25" i="22"/>
  <c r="I306" i="44"/>
  <c r="K306" i="44" s="1"/>
  <c r="K72" i="44"/>
  <c r="I306" i="18"/>
  <c r="K306" i="18" s="1"/>
  <c r="K72" i="18"/>
  <c r="I290" i="28"/>
  <c r="K290" i="28" s="1"/>
  <c r="K56" i="28"/>
  <c r="H32" i="39"/>
  <c r="V32" i="39"/>
  <c r="V31" i="39" s="1"/>
  <c r="R138" i="34"/>
  <c r="R276" i="24"/>
  <c r="I297" i="5"/>
  <c r="K297" i="5" s="1"/>
  <c r="K63" i="5"/>
  <c r="I289" i="36"/>
  <c r="K289" i="36" s="1"/>
  <c r="K55" i="36"/>
  <c r="K37" i="32"/>
  <c r="I271" i="32"/>
  <c r="K271" i="32" s="1"/>
  <c r="K44" i="16"/>
  <c r="I278" i="16"/>
  <c r="K278" i="16" s="1"/>
  <c r="I254" i="22"/>
  <c r="K254" i="22" s="1"/>
  <c r="K20" i="22"/>
  <c r="I277" i="10"/>
  <c r="K277" i="10" s="1"/>
  <c r="K43" i="10"/>
  <c r="I280" i="24"/>
  <c r="K280" i="24" s="1"/>
  <c r="K46" i="24"/>
  <c r="I303" i="32"/>
  <c r="K303" i="32" s="1"/>
  <c r="K69" i="32"/>
  <c r="I292" i="28"/>
  <c r="K292" i="28" s="1"/>
  <c r="K58" i="28"/>
  <c r="I304" i="14"/>
  <c r="K304" i="14" s="1"/>
  <c r="K70" i="14"/>
  <c r="I286" i="18"/>
  <c r="K286" i="18" s="1"/>
  <c r="K52" i="18"/>
  <c r="I262" i="30"/>
  <c r="K262" i="30" s="1"/>
  <c r="K28" i="30"/>
  <c r="I267" i="30"/>
  <c r="K267" i="30" s="1"/>
  <c r="K33" i="30"/>
  <c r="I306" i="16"/>
  <c r="K306" i="16" s="1"/>
  <c r="K72" i="16"/>
  <c r="R157" i="36"/>
  <c r="L145" i="33"/>
  <c r="R158" i="20"/>
  <c r="N145" i="21"/>
  <c r="R133" i="8"/>
  <c r="L145" i="7"/>
  <c r="K71" i="12"/>
  <c r="I305" i="12"/>
  <c r="K305" i="12" s="1"/>
  <c r="K55" i="34"/>
  <c r="I289" i="34"/>
  <c r="K289" i="34" s="1"/>
  <c r="I273" i="30"/>
  <c r="K273" i="30" s="1"/>
  <c r="K39" i="30"/>
  <c r="K31" i="26"/>
  <c r="I265" i="26"/>
  <c r="K265" i="26" s="1"/>
  <c r="I257" i="42"/>
  <c r="K257" i="42" s="1"/>
  <c r="K23" i="42"/>
  <c r="I288" i="36"/>
  <c r="K288" i="36" s="1"/>
  <c r="K54" i="36"/>
  <c r="I256" i="22"/>
  <c r="K256" i="22" s="1"/>
  <c r="K22" i="22"/>
  <c r="I271" i="10"/>
  <c r="K271" i="10" s="1"/>
  <c r="K37" i="10"/>
  <c r="I285" i="38"/>
  <c r="K285" i="38" s="1"/>
  <c r="K51" i="38"/>
  <c r="I285" i="8"/>
  <c r="K285" i="8" s="1"/>
  <c r="K51" i="8"/>
  <c r="I253" i="28"/>
  <c r="K253" i="28" s="1"/>
  <c r="K19" i="28"/>
  <c r="I270" i="26"/>
  <c r="K270" i="26" s="1"/>
  <c r="K36" i="26"/>
  <c r="I308" i="32"/>
  <c r="K308" i="32" s="1"/>
  <c r="K74" i="32"/>
  <c r="R183" i="22"/>
  <c r="K50" i="36"/>
  <c r="I284" i="36"/>
  <c r="K284" i="36" s="1"/>
  <c r="K34" i="10"/>
  <c r="I268" i="10"/>
  <c r="K268" i="10" s="1"/>
  <c r="I304" i="44"/>
  <c r="K304" i="44" s="1"/>
  <c r="K70" i="44"/>
  <c r="I262" i="34"/>
  <c r="K262" i="34" s="1"/>
  <c r="K28" i="34"/>
  <c r="I291" i="5"/>
  <c r="K291" i="5" s="1"/>
  <c r="K57" i="5"/>
  <c r="I275" i="32"/>
  <c r="K275" i="32" s="1"/>
  <c r="K41" i="32"/>
  <c r="I259" i="30"/>
  <c r="K259" i="30" s="1"/>
  <c r="K25" i="30"/>
  <c r="I251" i="12"/>
  <c r="K251" i="12" s="1"/>
  <c r="K17" i="12"/>
  <c r="K72" i="14"/>
  <c r="I306" i="14"/>
  <c r="K306" i="14" s="1"/>
  <c r="K48" i="36"/>
  <c r="I282" i="36"/>
  <c r="K282" i="36" s="1"/>
  <c r="K48" i="12"/>
  <c r="I282" i="12"/>
  <c r="K282" i="12" s="1"/>
  <c r="R159" i="42"/>
  <c r="R269" i="34"/>
  <c r="R268" i="28"/>
  <c r="K63" i="18"/>
  <c r="I297" i="18"/>
  <c r="K297" i="18" s="1"/>
  <c r="I273" i="18"/>
  <c r="K273" i="18" s="1"/>
  <c r="K39" i="18"/>
  <c r="I257" i="40"/>
  <c r="K257" i="40" s="1"/>
  <c r="K23" i="40"/>
  <c r="K59" i="14"/>
  <c r="I293" i="14"/>
  <c r="K293" i="14" s="1"/>
  <c r="I277" i="40"/>
  <c r="K277" i="40" s="1"/>
  <c r="K43" i="40"/>
  <c r="I308" i="38"/>
  <c r="K308" i="38" s="1"/>
  <c r="K74" i="38"/>
  <c r="I252" i="5"/>
  <c r="K252" i="5" s="1"/>
  <c r="K18" i="5"/>
  <c r="I252" i="22"/>
  <c r="K252" i="22" s="1"/>
  <c r="K18" i="22"/>
  <c r="K70" i="20"/>
  <c r="I304" i="20"/>
  <c r="K304" i="20" s="1"/>
  <c r="K61" i="30"/>
  <c r="I295" i="30"/>
  <c r="K295" i="30" s="1"/>
  <c r="K21" i="22"/>
  <c r="I255" i="22"/>
  <c r="K255" i="22" s="1"/>
  <c r="I307" i="36"/>
  <c r="K307" i="36" s="1"/>
  <c r="K73" i="36"/>
  <c r="I251" i="28"/>
  <c r="K251" i="28" s="1"/>
  <c r="K17" i="28"/>
  <c r="I306" i="24"/>
  <c r="K306" i="24" s="1"/>
  <c r="K72" i="24"/>
  <c r="I258" i="28"/>
  <c r="K258" i="28" s="1"/>
  <c r="K24" i="28"/>
  <c r="R135" i="38"/>
  <c r="N145" i="35"/>
  <c r="R275" i="28"/>
  <c r="I305" i="5"/>
  <c r="K305" i="5" s="1"/>
  <c r="K71" i="5"/>
  <c r="K37" i="14"/>
  <c r="I271" i="14"/>
  <c r="K271" i="14" s="1"/>
  <c r="I302" i="32"/>
  <c r="K302" i="32" s="1"/>
  <c r="K68" i="32"/>
  <c r="K20" i="20"/>
  <c r="I254" i="20"/>
  <c r="K254" i="20" s="1"/>
  <c r="K59" i="20"/>
  <c r="I293" i="20"/>
  <c r="K293" i="20" s="1"/>
  <c r="R285" i="24"/>
  <c r="I277" i="22"/>
  <c r="K277" i="22" s="1"/>
  <c r="K43" i="22"/>
  <c r="I261" i="40"/>
  <c r="K261" i="40" s="1"/>
  <c r="K27" i="40"/>
  <c r="I303" i="36"/>
  <c r="K303" i="36" s="1"/>
  <c r="K69" i="36"/>
  <c r="I279" i="32"/>
  <c r="K279" i="32" s="1"/>
  <c r="K45" i="32"/>
  <c r="I309" i="40"/>
  <c r="K309" i="40" s="1"/>
  <c r="K75" i="40"/>
  <c r="I300" i="28"/>
  <c r="K300" i="28" s="1"/>
  <c r="K66" i="28"/>
  <c r="I292" i="38"/>
  <c r="K292" i="38" s="1"/>
  <c r="K58" i="38"/>
  <c r="I268" i="16"/>
  <c r="K268" i="16" s="1"/>
  <c r="K34" i="16"/>
  <c r="R255" i="26"/>
  <c r="I299" i="36"/>
  <c r="K299" i="36" s="1"/>
  <c r="K65" i="36"/>
  <c r="I291" i="22"/>
  <c r="K291" i="22" s="1"/>
  <c r="K57" i="22"/>
  <c r="I259" i="12"/>
  <c r="K259" i="12" s="1"/>
  <c r="K25" i="12"/>
  <c r="K64" i="38"/>
  <c r="I298" i="38"/>
  <c r="K298" i="38" s="1"/>
  <c r="K32" i="24"/>
  <c r="I266" i="24"/>
  <c r="K266" i="24" s="1"/>
  <c r="R152" i="40"/>
  <c r="R151" i="34"/>
  <c r="L145" i="27"/>
  <c r="R168" i="18"/>
  <c r="R159" i="26"/>
  <c r="R250" i="12"/>
  <c r="M145" i="11"/>
  <c r="O145" i="17"/>
  <c r="I297" i="8"/>
  <c r="K297" i="8" s="1"/>
  <c r="K63" i="8"/>
  <c r="I273" i="28"/>
  <c r="K273" i="28" s="1"/>
  <c r="K39" i="28"/>
  <c r="I265" i="20"/>
  <c r="K265" i="20" s="1"/>
  <c r="K31" i="20"/>
  <c r="K60" i="42"/>
  <c r="I294" i="42"/>
  <c r="K294" i="42" s="1"/>
  <c r="I294" i="14"/>
  <c r="K294" i="14" s="1"/>
  <c r="K60" i="14"/>
  <c r="K51" i="10"/>
  <c r="I285" i="10"/>
  <c r="K285" i="10" s="1"/>
  <c r="K46" i="40"/>
  <c r="I280" i="40"/>
  <c r="K280" i="40" s="1"/>
  <c r="K69" i="34"/>
  <c r="I303" i="34"/>
  <c r="K303" i="34" s="1"/>
  <c r="K45" i="40"/>
  <c r="I279" i="40"/>
  <c r="K279" i="40" s="1"/>
  <c r="I309" i="26"/>
  <c r="K309" i="26" s="1"/>
  <c r="K75" i="26"/>
  <c r="K18" i="10"/>
  <c r="I252" i="10"/>
  <c r="K252" i="10" s="1"/>
  <c r="I296" i="20"/>
  <c r="K296" i="20" s="1"/>
  <c r="K62" i="20"/>
  <c r="K30" i="28"/>
  <c r="I264" i="28"/>
  <c r="K264" i="28" s="1"/>
  <c r="I295" i="42"/>
  <c r="K295" i="42" s="1"/>
  <c r="K61" i="42"/>
  <c r="I295" i="14"/>
  <c r="K295" i="14" s="1"/>
  <c r="K61" i="14"/>
  <c r="I287" i="10"/>
  <c r="K287" i="10" s="1"/>
  <c r="K53" i="10"/>
  <c r="K21" i="30"/>
  <c r="I255" i="30"/>
  <c r="K255" i="30" s="1"/>
  <c r="I298" i="18"/>
  <c r="K298" i="18" s="1"/>
  <c r="K64" i="18"/>
  <c r="K32" i="34"/>
  <c r="I266" i="34"/>
  <c r="K266" i="34" s="1"/>
  <c r="I258" i="44"/>
  <c r="K258" i="44" s="1"/>
  <c r="K24" i="44"/>
  <c r="K24" i="22"/>
  <c r="I258" i="22"/>
  <c r="K258" i="22" s="1"/>
  <c r="R269" i="38"/>
  <c r="R250" i="30"/>
  <c r="M145" i="29"/>
  <c r="H32" i="27"/>
  <c r="V32" i="27"/>
  <c r="V31" i="27" s="1"/>
  <c r="N145" i="11"/>
  <c r="I289" i="5"/>
  <c r="K289" i="5" s="1"/>
  <c r="K55" i="5"/>
  <c r="I281" i="36"/>
  <c r="K281" i="36" s="1"/>
  <c r="K47" i="36"/>
  <c r="I273" i="16"/>
  <c r="K273" i="16" s="1"/>
  <c r="K39" i="16"/>
  <c r="I271" i="28"/>
  <c r="K271" i="28" s="1"/>
  <c r="K37" i="28"/>
  <c r="I294" i="40"/>
  <c r="K294" i="40" s="1"/>
  <c r="K60" i="40"/>
  <c r="R285" i="32"/>
  <c r="I269" i="42"/>
  <c r="K269" i="42" s="1"/>
  <c r="K35" i="42"/>
  <c r="K35" i="20"/>
  <c r="I269" i="20"/>
  <c r="K269" i="20" s="1"/>
  <c r="I261" i="20"/>
  <c r="K261" i="20" s="1"/>
  <c r="K27" i="20"/>
  <c r="I253" i="12"/>
  <c r="K253" i="12" s="1"/>
  <c r="K19" i="12"/>
  <c r="I280" i="18"/>
  <c r="K280" i="18" s="1"/>
  <c r="K46" i="18"/>
  <c r="I309" i="38"/>
  <c r="K309" i="38" s="1"/>
  <c r="K75" i="38"/>
  <c r="R255" i="42"/>
  <c r="K64" i="36"/>
  <c r="I298" i="36"/>
  <c r="K298" i="36" s="1"/>
  <c r="K64" i="10"/>
  <c r="I298" i="10"/>
  <c r="K298" i="10" s="1"/>
  <c r="I290" i="20"/>
  <c r="K290" i="20" s="1"/>
  <c r="K56" i="20"/>
  <c r="K40" i="10"/>
  <c r="I274" i="10"/>
  <c r="K274" i="10" s="1"/>
  <c r="O145" i="43"/>
  <c r="N145" i="39"/>
  <c r="R274" i="40"/>
  <c r="R274" i="36"/>
  <c r="R138" i="24"/>
  <c r="L145" i="19"/>
  <c r="R276" i="8"/>
  <c r="I305" i="38"/>
  <c r="K305" i="38" s="1"/>
  <c r="K71" i="38"/>
  <c r="I297" i="20"/>
  <c r="K297" i="20" s="1"/>
  <c r="K63" i="20"/>
  <c r="I281" i="42"/>
  <c r="K281" i="42" s="1"/>
  <c r="K47" i="42"/>
  <c r="K31" i="44"/>
  <c r="I265" i="44"/>
  <c r="K265" i="44" s="1"/>
  <c r="I256" i="42"/>
  <c r="K256" i="42" s="1"/>
  <c r="K22" i="42"/>
  <c r="I302" i="44"/>
  <c r="K302" i="44" s="1"/>
  <c r="K68" i="44"/>
  <c r="K51" i="18"/>
  <c r="I285" i="18"/>
  <c r="K285" i="18" s="1"/>
  <c r="I253" i="38"/>
  <c r="K253" i="38" s="1"/>
  <c r="K19" i="38"/>
  <c r="I309" i="42"/>
  <c r="K309" i="42" s="1"/>
  <c r="K75" i="42"/>
  <c r="I276" i="8"/>
  <c r="K276" i="8" s="1"/>
  <c r="K42" i="8"/>
  <c r="K70" i="28"/>
  <c r="I304" i="28"/>
  <c r="K304" i="28" s="1"/>
  <c r="I296" i="44"/>
  <c r="K296" i="44" s="1"/>
  <c r="K62" i="44"/>
  <c r="I255" i="42"/>
  <c r="K255" i="42" s="1"/>
  <c r="K21" i="42"/>
  <c r="K49" i="36"/>
  <c r="I283" i="36"/>
  <c r="K283" i="36" s="1"/>
  <c r="K41" i="10"/>
  <c r="I275" i="10"/>
  <c r="K275" i="10" s="1"/>
  <c r="I259" i="34"/>
  <c r="K259" i="34" s="1"/>
  <c r="K25" i="34"/>
  <c r="I251" i="42"/>
  <c r="K251" i="42" s="1"/>
  <c r="K17" i="42"/>
  <c r="M145" i="41"/>
  <c r="K38" i="22"/>
  <c r="I272" i="22"/>
  <c r="K272" i="22" s="1"/>
  <c r="K48" i="10"/>
  <c r="I282" i="10"/>
  <c r="K282" i="10" s="1"/>
  <c r="V32" i="43"/>
  <c r="V31" i="43" s="1"/>
  <c r="H32" i="43"/>
  <c r="O145" i="37"/>
  <c r="R183" i="16"/>
  <c r="I289" i="14"/>
  <c r="K289" i="14" s="1"/>
  <c r="K55" i="14"/>
  <c r="K47" i="8"/>
  <c r="I281" i="8"/>
  <c r="K281" i="8" s="1"/>
  <c r="I288" i="42"/>
  <c r="K288" i="42" s="1"/>
  <c r="K54" i="42"/>
  <c r="I278" i="40"/>
  <c r="K278" i="40" s="1"/>
  <c r="K44" i="40"/>
  <c r="K20" i="42"/>
  <c r="I254" i="42"/>
  <c r="K254" i="42" s="1"/>
  <c r="K67" i="38"/>
  <c r="I301" i="38"/>
  <c r="K301" i="38" s="1"/>
  <c r="R168" i="44"/>
  <c r="R168" i="10"/>
  <c r="I269" i="5"/>
  <c r="K269" i="5" s="1"/>
  <c r="K35" i="5"/>
  <c r="I261" i="24"/>
  <c r="K261" i="24" s="1"/>
  <c r="K27" i="24"/>
  <c r="K46" i="26"/>
  <c r="I280" i="26"/>
  <c r="K280" i="26" s="1"/>
  <c r="I308" i="30"/>
  <c r="K308" i="30" s="1"/>
  <c r="K74" i="30"/>
  <c r="K50" i="26"/>
  <c r="I284" i="26"/>
  <c r="K284" i="26" s="1"/>
  <c r="I268" i="8"/>
  <c r="K268" i="8" s="1"/>
  <c r="K34" i="8"/>
  <c r="I260" i="24"/>
  <c r="K260" i="24" s="1"/>
  <c r="K26" i="24"/>
  <c r="K18" i="16"/>
  <c r="I252" i="16"/>
  <c r="K252" i="16" s="1"/>
  <c r="K70" i="18"/>
  <c r="I304" i="18"/>
  <c r="K304" i="18" s="1"/>
  <c r="I287" i="34"/>
  <c r="K287" i="34" s="1"/>
  <c r="K53" i="34"/>
  <c r="K21" i="26"/>
  <c r="I255" i="26"/>
  <c r="K255" i="26" s="1"/>
  <c r="I286" i="14"/>
  <c r="K286" i="14" s="1"/>
  <c r="K52" i="14"/>
  <c r="K28" i="24"/>
  <c r="I262" i="24"/>
  <c r="K262" i="24" s="1"/>
  <c r="I299" i="32"/>
  <c r="K299" i="32" s="1"/>
  <c r="K65" i="32"/>
  <c r="K41" i="18"/>
  <c r="I275" i="18"/>
  <c r="K275" i="18" s="1"/>
  <c r="I298" i="42"/>
  <c r="K298" i="42" s="1"/>
  <c r="K64" i="42"/>
  <c r="I282" i="20"/>
  <c r="K282" i="20" s="1"/>
  <c r="K48" i="20"/>
  <c r="K24" i="42"/>
  <c r="I258" i="42"/>
  <c r="K258" i="42" s="1"/>
  <c r="I250" i="20"/>
  <c r="K250" i="20" s="1"/>
  <c r="K16" i="20"/>
  <c r="K63" i="40"/>
  <c r="I297" i="40"/>
  <c r="K297" i="40" s="1"/>
  <c r="K39" i="12"/>
  <c r="I273" i="12"/>
  <c r="K273" i="12" s="1"/>
  <c r="K22" i="38"/>
  <c r="I256" i="38"/>
  <c r="K256" i="38" s="1"/>
  <c r="I302" i="14"/>
  <c r="K302" i="14" s="1"/>
  <c r="K68" i="14"/>
  <c r="I278" i="32"/>
  <c r="K278" i="32" s="1"/>
  <c r="K44" i="32"/>
  <c r="I270" i="32"/>
  <c r="K270" i="32" s="1"/>
  <c r="K36" i="32"/>
  <c r="K66" i="24"/>
  <c r="I300" i="24"/>
  <c r="K300" i="24" s="1"/>
  <c r="I284" i="28"/>
  <c r="K284" i="28" s="1"/>
  <c r="K50" i="28"/>
  <c r="I276" i="16"/>
  <c r="K276" i="16" s="1"/>
  <c r="K42" i="16"/>
  <c r="I252" i="24"/>
  <c r="K252" i="24" s="1"/>
  <c r="K18" i="24"/>
  <c r="K61" i="34"/>
  <c r="I295" i="34"/>
  <c r="K295" i="34" s="1"/>
  <c r="I286" i="44"/>
  <c r="K286" i="44" s="1"/>
  <c r="K52" i="44"/>
  <c r="I299" i="42"/>
  <c r="K299" i="42" s="1"/>
  <c r="K65" i="42"/>
  <c r="I283" i="34"/>
  <c r="K283" i="34" s="1"/>
  <c r="K49" i="34"/>
  <c r="I272" i="32"/>
  <c r="K272" i="32" s="1"/>
  <c r="K38" i="32"/>
  <c r="K72" i="8"/>
  <c r="I306" i="8"/>
  <c r="K306" i="8" s="1"/>
  <c r="M145" i="33"/>
  <c r="K16" i="30"/>
  <c r="I250" i="30"/>
  <c r="K250" i="30" s="1"/>
  <c r="K47" i="28"/>
  <c r="I281" i="28"/>
  <c r="K281" i="28" s="1"/>
  <c r="I257" i="36"/>
  <c r="K257" i="36" s="1"/>
  <c r="K23" i="36"/>
  <c r="I294" i="10"/>
  <c r="K294" i="10" s="1"/>
  <c r="K60" i="10"/>
  <c r="K20" i="36"/>
  <c r="I254" i="36"/>
  <c r="K254" i="36" s="1"/>
  <c r="R254" i="10"/>
  <c r="I269" i="40"/>
  <c r="K269" i="40" s="1"/>
  <c r="K35" i="40"/>
  <c r="I253" i="16"/>
  <c r="K253" i="16" s="1"/>
  <c r="K19" i="16"/>
  <c r="I268" i="44"/>
  <c r="K268" i="44" s="1"/>
  <c r="K34" i="44"/>
  <c r="K52" i="36"/>
  <c r="I286" i="36"/>
  <c r="K286" i="36" s="1"/>
  <c r="K73" i="12"/>
  <c r="I307" i="12"/>
  <c r="K307" i="12" s="1"/>
  <c r="K33" i="22"/>
  <c r="I267" i="22"/>
  <c r="K267" i="22" s="1"/>
  <c r="I272" i="14"/>
  <c r="K272" i="14" s="1"/>
  <c r="K38" i="14"/>
  <c r="I263" i="8"/>
  <c r="K263" i="8" s="1"/>
  <c r="K29" i="8"/>
  <c r="I274" i="18"/>
  <c r="K274" i="18" s="1"/>
  <c r="K40" i="18"/>
  <c r="K24" i="38"/>
  <c r="I258" i="38"/>
  <c r="K258" i="38" s="1"/>
  <c r="R274" i="42"/>
  <c r="R269" i="36"/>
  <c r="R259" i="28"/>
  <c r="R258" i="32"/>
  <c r="V32" i="13"/>
  <c r="V31" i="13" s="1"/>
  <c r="H32" i="13"/>
  <c r="R135" i="8"/>
  <c r="K54" i="38"/>
  <c r="I288" i="38"/>
  <c r="K288" i="38" s="1"/>
  <c r="K22" i="30"/>
  <c r="I256" i="30"/>
  <c r="K256" i="30" s="1"/>
  <c r="K67" i="34"/>
  <c r="I301" i="34"/>
  <c r="K301" i="34" s="1"/>
  <c r="R168" i="42"/>
  <c r="I277" i="34"/>
  <c r="K277" i="34" s="1"/>
  <c r="K43" i="34"/>
  <c r="I309" i="18"/>
  <c r="K309" i="18" s="1"/>
  <c r="K75" i="18"/>
  <c r="I300" i="26"/>
  <c r="K300" i="26" s="1"/>
  <c r="K66" i="26"/>
  <c r="I292" i="18"/>
  <c r="K292" i="18" s="1"/>
  <c r="K58" i="18"/>
  <c r="I268" i="40"/>
  <c r="K268" i="40" s="1"/>
  <c r="K34" i="40"/>
  <c r="I252" i="38"/>
  <c r="K252" i="38" s="1"/>
  <c r="K18" i="38"/>
  <c r="I264" i="20"/>
  <c r="K264" i="20" s="1"/>
  <c r="K30" i="20"/>
  <c r="K53" i="38"/>
  <c r="I287" i="38"/>
  <c r="K287" i="38" s="1"/>
  <c r="K52" i="20"/>
  <c r="I286" i="20"/>
  <c r="K286" i="20" s="1"/>
  <c r="K57" i="38"/>
  <c r="I291" i="38"/>
  <c r="K291" i="38" s="1"/>
  <c r="I283" i="40"/>
  <c r="K283" i="40" s="1"/>
  <c r="K49" i="40"/>
  <c r="I275" i="14"/>
  <c r="K275" i="14" s="1"/>
  <c r="K41" i="14"/>
  <c r="I251" i="8"/>
  <c r="K251" i="8" s="1"/>
  <c r="K17" i="8"/>
  <c r="I298" i="22"/>
  <c r="K298" i="22" s="1"/>
  <c r="K64" i="22"/>
  <c r="I282" i="28"/>
  <c r="K282" i="28" s="1"/>
  <c r="K48" i="28"/>
  <c r="K32" i="14"/>
  <c r="I266" i="14"/>
  <c r="K266" i="14" s="1"/>
  <c r="L145" i="35"/>
  <c r="R160" i="16"/>
  <c r="I273" i="14"/>
  <c r="K273" i="14" s="1"/>
  <c r="K39" i="14"/>
  <c r="I288" i="40"/>
  <c r="K288" i="40" s="1"/>
  <c r="K54" i="40"/>
  <c r="I256" i="18"/>
  <c r="K256" i="18" s="1"/>
  <c r="K22" i="18"/>
  <c r="K68" i="16"/>
  <c r="I302" i="16"/>
  <c r="K302" i="16" s="1"/>
  <c r="K19" i="24"/>
  <c r="I253" i="24"/>
  <c r="K253" i="24" s="1"/>
  <c r="K46" i="22"/>
  <c r="I280" i="22"/>
  <c r="K280" i="22" s="1"/>
  <c r="R300" i="22"/>
  <c r="I304" i="30"/>
  <c r="K304" i="30" s="1"/>
  <c r="K70" i="30"/>
  <c r="K30" i="22"/>
  <c r="I264" i="22"/>
  <c r="K264" i="22" s="1"/>
  <c r="R138" i="18"/>
  <c r="I307" i="30"/>
  <c r="K307" i="30" s="1"/>
  <c r="K73" i="30"/>
  <c r="I283" i="30"/>
  <c r="K283" i="30" s="1"/>
  <c r="K49" i="30"/>
  <c r="I275" i="34"/>
  <c r="K275" i="34" s="1"/>
  <c r="K41" i="34"/>
  <c r="K38" i="12"/>
  <c r="I272" i="12"/>
  <c r="K272" i="12" s="1"/>
  <c r="I298" i="24"/>
  <c r="K298" i="24" s="1"/>
  <c r="K64" i="24"/>
  <c r="I282" i="14"/>
  <c r="K282" i="14" s="1"/>
  <c r="K48" i="14"/>
  <c r="I274" i="20"/>
  <c r="K274" i="20" s="1"/>
  <c r="K40" i="20"/>
  <c r="R269" i="40"/>
  <c r="R277" i="36"/>
  <c r="R259" i="32"/>
  <c r="R283" i="32"/>
  <c r="R268" i="34"/>
  <c r="H32" i="23"/>
  <c r="V32" i="23"/>
  <c r="V31" i="23" s="1"/>
  <c r="R165" i="18"/>
  <c r="N145" i="13"/>
  <c r="K16" i="8"/>
  <c r="I250" i="8"/>
  <c r="K250" i="8" s="1"/>
  <c r="I278" i="14"/>
  <c r="K278" i="14" s="1"/>
  <c r="K44" i="14"/>
  <c r="I254" i="26"/>
  <c r="K254" i="26" s="1"/>
  <c r="K20" i="26"/>
  <c r="I285" i="34"/>
  <c r="K285" i="34" s="1"/>
  <c r="K51" i="34"/>
  <c r="I292" i="40"/>
  <c r="K292" i="40" s="1"/>
  <c r="K58" i="40"/>
  <c r="I295" i="36"/>
  <c r="K295" i="36" s="1"/>
  <c r="K61" i="36"/>
  <c r="K25" i="36"/>
  <c r="I259" i="36"/>
  <c r="K259" i="36" s="1"/>
  <c r="K17" i="30"/>
  <c r="I251" i="30"/>
  <c r="K251" i="30" s="1"/>
  <c r="K64" i="8"/>
  <c r="I298" i="8"/>
  <c r="K298" i="8" s="1"/>
  <c r="K56" i="22"/>
  <c r="I290" i="22"/>
  <c r="K290" i="22" s="1"/>
  <c r="I282" i="18"/>
  <c r="K282" i="18" s="1"/>
  <c r="K48" i="18"/>
  <c r="I258" i="36"/>
  <c r="K258" i="36" s="1"/>
  <c r="K24" i="36"/>
  <c r="R277" i="40"/>
  <c r="R274" i="32"/>
  <c r="R157" i="30"/>
  <c r="R133" i="32"/>
  <c r="K16" i="32"/>
  <c r="I250" i="32"/>
  <c r="K250" i="32" s="1"/>
  <c r="I250" i="16"/>
  <c r="K250" i="16" s="1"/>
  <c r="K16" i="16"/>
  <c r="K47" i="34"/>
  <c r="I281" i="34"/>
  <c r="K281" i="34" s="1"/>
  <c r="K37" i="24"/>
  <c r="I271" i="24"/>
  <c r="K271" i="24" s="1"/>
  <c r="I302" i="34"/>
  <c r="K302" i="34" s="1"/>
  <c r="K68" i="34"/>
  <c r="K44" i="20"/>
  <c r="I278" i="20"/>
  <c r="K278" i="20" s="1"/>
  <c r="R137" i="8"/>
  <c r="K67" i="16"/>
  <c r="I301" i="16"/>
  <c r="K301" i="16" s="1"/>
  <c r="I269" i="18"/>
  <c r="K269" i="18" s="1"/>
  <c r="K35" i="18"/>
  <c r="I280" i="5"/>
  <c r="K280" i="5" s="1"/>
  <c r="K46" i="5"/>
  <c r="K46" i="8"/>
  <c r="I280" i="8"/>
  <c r="K280" i="8" s="1"/>
  <c r="I303" i="20"/>
  <c r="K303" i="20" s="1"/>
  <c r="K69" i="20"/>
  <c r="K36" i="24"/>
  <c r="I270" i="24"/>
  <c r="K270" i="24" s="1"/>
  <c r="K74" i="36"/>
  <c r="I308" i="36"/>
  <c r="K308" i="36" s="1"/>
  <c r="I284" i="20"/>
  <c r="K284" i="20" s="1"/>
  <c r="K50" i="20"/>
  <c r="I260" i="12"/>
  <c r="K260" i="12" s="1"/>
  <c r="K26" i="12"/>
  <c r="I252" i="20"/>
  <c r="K252" i="20" s="1"/>
  <c r="K18" i="20"/>
  <c r="I296" i="26"/>
  <c r="K296" i="26" s="1"/>
  <c r="K62" i="26"/>
  <c r="K30" i="16"/>
  <c r="I264" i="16"/>
  <c r="K264" i="16" s="1"/>
  <c r="R138" i="36"/>
  <c r="I286" i="22"/>
  <c r="K286" i="22" s="1"/>
  <c r="K52" i="22"/>
  <c r="I263" i="42"/>
  <c r="K263" i="42" s="1"/>
  <c r="K29" i="42"/>
  <c r="L145" i="43"/>
  <c r="L145" i="39"/>
  <c r="R282" i="40"/>
  <c r="R141" i="38"/>
  <c r="R274" i="38"/>
  <c r="R283" i="20"/>
  <c r="L145" i="25"/>
  <c r="M145" i="19"/>
  <c r="R158" i="12"/>
  <c r="I273" i="36"/>
  <c r="K273" i="36" s="1"/>
  <c r="K39" i="36"/>
  <c r="I265" i="10"/>
  <c r="K265" i="10" s="1"/>
  <c r="K31" i="10"/>
  <c r="I288" i="44"/>
  <c r="K288" i="44" s="1"/>
  <c r="K54" i="44"/>
  <c r="R254" i="28"/>
  <c r="I301" i="10"/>
  <c r="K301" i="10" s="1"/>
  <c r="K67" i="10"/>
  <c r="K59" i="18"/>
  <c r="I293" i="18"/>
  <c r="K293" i="18" s="1"/>
  <c r="I279" i="22"/>
  <c r="K279" i="22" s="1"/>
  <c r="K45" i="22"/>
  <c r="I308" i="22"/>
  <c r="K308" i="22" s="1"/>
  <c r="K74" i="22"/>
  <c r="I276" i="34"/>
  <c r="K276" i="34" s="1"/>
  <c r="K42" i="34"/>
  <c r="I268" i="20"/>
  <c r="K268" i="20" s="1"/>
  <c r="K34" i="20"/>
  <c r="K18" i="36"/>
  <c r="I252" i="36"/>
  <c r="K252" i="36" s="1"/>
  <c r="I296" i="36"/>
  <c r="K296" i="36" s="1"/>
  <c r="K62" i="36"/>
  <c r="I287" i="44"/>
  <c r="K287" i="44" s="1"/>
  <c r="K53" i="44"/>
  <c r="I299" i="26"/>
  <c r="K299" i="26" s="1"/>
  <c r="K65" i="26"/>
  <c r="I291" i="36"/>
  <c r="K291" i="36" s="1"/>
  <c r="K57" i="36"/>
  <c r="I283" i="20"/>
  <c r="K283" i="20" s="1"/>
  <c r="K49" i="20"/>
  <c r="I275" i="44"/>
  <c r="K275" i="44" s="1"/>
  <c r="K41" i="44"/>
  <c r="I274" i="42"/>
  <c r="K274" i="42" s="1"/>
  <c r="K40" i="42"/>
  <c r="I266" i="44"/>
  <c r="K266" i="44" s="1"/>
  <c r="K32" i="44"/>
  <c r="M145" i="37"/>
  <c r="R250" i="32"/>
  <c r="M145" i="31"/>
  <c r="K71" i="10"/>
  <c r="I305" i="10"/>
  <c r="K305" i="10" s="1"/>
  <c r="K63" i="10"/>
  <c r="I297" i="10"/>
  <c r="K297" i="10" s="1"/>
  <c r="I265" i="30"/>
  <c r="K265" i="30" s="1"/>
  <c r="K31" i="30"/>
  <c r="I294" i="24"/>
  <c r="K294" i="24" s="1"/>
  <c r="K60" i="24"/>
  <c r="R285" i="10"/>
  <c r="I303" i="26"/>
  <c r="K303" i="26" s="1"/>
  <c r="K69" i="26"/>
  <c r="I309" i="16"/>
  <c r="K309" i="16" s="1"/>
  <c r="K75" i="16"/>
  <c r="I308" i="20"/>
  <c r="K308" i="20" s="1"/>
  <c r="K74" i="20"/>
  <c r="I300" i="30"/>
  <c r="K300" i="30" s="1"/>
  <c r="K66" i="30"/>
  <c r="K58" i="32"/>
  <c r="I292" i="32"/>
  <c r="K292" i="32" s="1"/>
  <c r="K65" i="16"/>
  <c r="I299" i="16"/>
  <c r="K299" i="16" s="1"/>
  <c r="K49" i="18"/>
  <c r="I283" i="18"/>
  <c r="K283" i="18" s="1"/>
  <c r="K38" i="16"/>
  <c r="I272" i="16"/>
  <c r="K272" i="16" s="1"/>
  <c r="I263" i="26"/>
  <c r="K263" i="26" s="1"/>
  <c r="K29" i="26"/>
  <c r="K48" i="8"/>
  <c r="I282" i="8"/>
  <c r="K282" i="8" s="1"/>
  <c r="I274" i="16"/>
  <c r="K274" i="16" s="1"/>
  <c r="K40" i="16"/>
  <c r="I258" i="26"/>
  <c r="K258" i="26" s="1"/>
  <c r="K24" i="26"/>
  <c r="R160" i="32"/>
  <c r="R274" i="8"/>
  <c r="I265" i="18"/>
  <c r="K265" i="18" s="1"/>
  <c r="K31" i="18"/>
  <c r="K68" i="42"/>
  <c r="I302" i="42"/>
  <c r="K302" i="42" s="1"/>
  <c r="I294" i="5"/>
  <c r="K294" i="5" s="1"/>
  <c r="K60" i="5"/>
  <c r="I278" i="22"/>
  <c r="K278" i="22" s="1"/>
  <c r="K44" i="22"/>
  <c r="K20" i="12"/>
  <c r="I254" i="12"/>
  <c r="K254" i="12" s="1"/>
  <c r="K67" i="14"/>
  <c r="I301" i="14"/>
  <c r="K301" i="14" s="1"/>
  <c r="I293" i="12"/>
  <c r="K293" i="12" s="1"/>
  <c r="K59" i="12"/>
  <c r="I277" i="30"/>
  <c r="K277" i="30" s="1"/>
  <c r="K43" i="30"/>
  <c r="K35" i="44"/>
  <c r="I269" i="44"/>
  <c r="K269" i="44" s="1"/>
  <c r="I269" i="14"/>
  <c r="K269" i="14" s="1"/>
  <c r="K35" i="14"/>
  <c r="I261" i="10"/>
  <c r="K261" i="10" s="1"/>
  <c r="K27" i="10"/>
  <c r="I300" i="12"/>
  <c r="K300" i="12" s="1"/>
  <c r="K66" i="12"/>
  <c r="I284" i="44"/>
  <c r="K284" i="44" s="1"/>
  <c r="K50" i="44"/>
  <c r="I268" i="5"/>
  <c r="K268" i="5" s="1"/>
  <c r="K34" i="5"/>
  <c r="I260" i="38"/>
  <c r="K260" i="38" s="1"/>
  <c r="K26" i="38"/>
  <c r="I260" i="14"/>
  <c r="K260" i="14" s="1"/>
  <c r="K26" i="14"/>
  <c r="I286" i="12"/>
  <c r="K286" i="12" s="1"/>
  <c r="K52" i="12"/>
  <c r="K65" i="12"/>
  <c r="I299" i="12"/>
  <c r="K299" i="12" s="1"/>
  <c r="I306" i="38"/>
  <c r="K306" i="38" s="1"/>
  <c r="K72" i="38"/>
  <c r="I258" i="30"/>
  <c r="K258" i="30" s="1"/>
  <c r="K24" i="30"/>
  <c r="K16" i="38"/>
  <c r="I250" i="38"/>
  <c r="K250" i="38" s="1"/>
  <c r="O145" i="35"/>
  <c r="N145" i="33"/>
  <c r="V32" i="25"/>
  <c r="V31" i="25" s="1"/>
  <c r="H32" i="25"/>
  <c r="V32" i="17"/>
  <c r="V31" i="17" s="1"/>
  <c r="H32" i="17"/>
  <c r="R135" i="22"/>
  <c r="V32" i="15"/>
  <c r="V31" i="15" s="1"/>
  <c r="H32" i="15"/>
  <c r="R250" i="22"/>
  <c r="M145" i="21"/>
  <c r="M145" i="9"/>
  <c r="R250" i="8"/>
  <c r="M145" i="7"/>
  <c r="K71" i="36"/>
  <c r="I305" i="36"/>
  <c r="K305" i="36" s="1"/>
  <c r="K55" i="26"/>
  <c r="I289" i="26"/>
  <c r="K289" i="26" s="1"/>
  <c r="I256" i="20"/>
  <c r="K256" i="20" s="1"/>
  <c r="K22" i="20"/>
  <c r="I294" i="28"/>
  <c r="K294" i="28" s="1"/>
  <c r="K60" i="28"/>
  <c r="I293" i="28"/>
  <c r="K293" i="28" s="1"/>
  <c r="K59" i="28"/>
  <c r="I261" i="42"/>
  <c r="K261" i="42" s="1"/>
  <c r="K27" i="42"/>
  <c r="K46" i="28"/>
  <c r="I280" i="28"/>
  <c r="K280" i="28" s="1"/>
  <c r="K45" i="42"/>
  <c r="I279" i="42"/>
  <c r="K279" i="42" s="1"/>
  <c r="K42" i="36"/>
  <c r="I276" i="36"/>
  <c r="K276" i="36" s="1"/>
  <c r="K26" i="42"/>
  <c r="I260" i="42"/>
  <c r="K260" i="42" s="1"/>
  <c r="I304" i="32"/>
  <c r="K304" i="32" s="1"/>
  <c r="K70" i="32"/>
  <c r="I264" i="44"/>
  <c r="K264" i="44" s="1"/>
  <c r="K30" i="44"/>
  <c r="I275" i="22"/>
  <c r="K275" i="22" s="1"/>
  <c r="K41" i="22"/>
  <c r="I272" i="44"/>
  <c r="K272" i="44" s="1"/>
  <c r="K38" i="44"/>
  <c r="I298" i="5"/>
  <c r="K298" i="5" s="1"/>
  <c r="K64" i="5"/>
  <c r="K40" i="44"/>
  <c r="I274" i="44"/>
  <c r="K274" i="44" s="1"/>
  <c r="R135" i="28"/>
  <c r="O145" i="27"/>
  <c r="R160" i="28"/>
  <c r="R151" i="10"/>
  <c r="I305" i="22"/>
  <c r="K305" i="22" s="1"/>
  <c r="K71" i="22"/>
  <c r="K55" i="28"/>
  <c r="I289" i="28"/>
  <c r="K289" i="28" s="1"/>
  <c r="K54" i="12"/>
  <c r="I288" i="12"/>
  <c r="K288" i="12" s="1"/>
  <c r="K37" i="38"/>
  <c r="I271" i="38"/>
  <c r="K271" i="38" s="1"/>
  <c r="I302" i="22"/>
  <c r="K302" i="22" s="1"/>
  <c r="K68" i="22"/>
  <c r="K44" i="42"/>
  <c r="I278" i="42"/>
  <c r="K278" i="42" s="1"/>
  <c r="K59" i="30"/>
  <c r="I293" i="30"/>
  <c r="K293" i="30" s="1"/>
  <c r="I269" i="26"/>
  <c r="K269" i="26" s="1"/>
  <c r="K35" i="26"/>
  <c r="I270" i="10"/>
  <c r="K270" i="10" s="1"/>
  <c r="K36" i="10"/>
  <c r="R183" i="20"/>
  <c r="K26" i="36"/>
  <c r="I260" i="36"/>
  <c r="K260" i="36" s="1"/>
  <c r="I252" i="18"/>
  <c r="K252" i="18" s="1"/>
  <c r="K18" i="18"/>
  <c r="I296" i="38"/>
  <c r="K296" i="38" s="1"/>
  <c r="K62" i="38"/>
  <c r="I295" i="18"/>
  <c r="K295" i="18" s="1"/>
  <c r="K61" i="18"/>
  <c r="R138" i="44"/>
  <c r="I255" i="16"/>
  <c r="K255" i="16" s="1"/>
  <c r="K21" i="16"/>
  <c r="K52" i="16"/>
  <c r="I286" i="16"/>
  <c r="K286" i="16" s="1"/>
  <c r="K28" i="12"/>
  <c r="I262" i="12"/>
  <c r="K262" i="12" s="1"/>
  <c r="I307" i="32"/>
  <c r="K307" i="32" s="1"/>
  <c r="K73" i="32"/>
  <c r="I259" i="16"/>
  <c r="K259" i="16" s="1"/>
  <c r="K25" i="16"/>
  <c r="R133" i="40"/>
  <c r="H32" i="31"/>
  <c r="V32" i="31"/>
  <c r="V31" i="31" s="1"/>
  <c r="R277" i="16"/>
  <c r="R166" i="16"/>
  <c r="R166" i="14"/>
  <c r="I305" i="40"/>
  <c r="K305" i="40" s="1"/>
  <c r="K71" i="40"/>
  <c r="I305" i="16"/>
  <c r="K305" i="16" s="1"/>
  <c r="K71" i="16"/>
  <c r="I257" i="20"/>
  <c r="K257" i="20" s="1"/>
  <c r="K23" i="20"/>
  <c r="I271" i="36"/>
  <c r="K271" i="36" s="1"/>
  <c r="K37" i="36"/>
  <c r="K44" i="24"/>
  <c r="I278" i="24"/>
  <c r="K278" i="24" s="1"/>
  <c r="I293" i="44"/>
  <c r="K293" i="44" s="1"/>
  <c r="K59" i="44"/>
  <c r="K35" i="24"/>
  <c r="I269" i="24"/>
  <c r="K269" i="24" s="1"/>
  <c r="K27" i="36"/>
  <c r="I261" i="36"/>
  <c r="K261" i="36" s="1"/>
  <c r="I270" i="22"/>
  <c r="K270" i="22" s="1"/>
  <c r="K36" i="22"/>
  <c r="K74" i="24"/>
  <c r="I308" i="24"/>
  <c r="K308" i="24" s="1"/>
  <c r="I284" i="22"/>
  <c r="K284" i="22" s="1"/>
  <c r="K50" i="22"/>
  <c r="I296" i="32"/>
  <c r="K296" i="32" s="1"/>
  <c r="K62" i="32"/>
  <c r="K53" i="8"/>
  <c r="I287" i="8"/>
  <c r="K287" i="8" s="1"/>
  <c r="I307" i="24"/>
  <c r="K307" i="24" s="1"/>
  <c r="K73" i="24"/>
  <c r="I299" i="22"/>
  <c r="K299" i="22" s="1"/>
  <c r="K65" i="22"/>
  <c r="K57" i="18"/>
  <c r="I291" i="18"/>
  <c r="K291" i="18" s="1"/>
  <c r="K33" i="44"/>
  <c r="I267" i="44"/>
  <c r="K267" i="44" s="1"/>
  <c r="I251" i="44"/>
  <c r="K251" i="44" s="1"/>
  <c r="K17" i="44"/>
  <c r="I291" i="30"/>
  <c r="K291" i="30" s="1"/>
  <c r="K57" i="30"/>
  <c r="K25" i="28"/>
  <c r="I259" i="28"/>
  <c r="K259" i="28" s="1"/>
  <c r="I251" i="16"/>
  <c r="K251" i="16" s="1"/>
  <c r="K17" i="16"/>
  <c r="K29" i="38"/>
  <c r="I263" i="38"/>
  <c r="K263" i="38" s="1"/>
  <c r="K16" i="40"/>
  <c r="I250" i="40"/>
  <c r="K250" i="40" s="1"/>
  <c r="R133" i="36"/>
  <c r="L32" i="23"/>
  <c r="R133" i="24" s="1"/>
  <c r="R151" i="18"/>
  <c r="H32" i="19"/>
  <c r="V32" i="19"/>
  <c r="V31" i="19" s="1"/>
  <c r="M145" i="17"/>
  <c r="R258" i="12"/>
  <c r="N145" i="7"/>
  <c r="R269" i="10"/>
  <c r="I289" i="42"/>
  <c r="K289" i="42" s="1"/>
  <c r="K55" i="42"/>
  <c r="I273" i="24"/>
  <c r="K273" i="24" s="1"/>
  <c r="K39" i="24"/>
  <c r="K31" i="12"/>
  <c r="I265" i="12"/>
  <c r="K265" i="12" s="1"/>
  <c r="K23" i="26"/>
  <c r="I257" i="26"/>
  <c r="K257" i="26" s="1"/>
  <c r="K54" i="30"/>
  <c r="I288" i="30"/>
  <c r="K288" i="30" s="1"/>
  <c r="K22" i="26"/>
  <c r="I256" i="26"/>
  <c r="K256" i="26" s="1"/>
  <c r="K37" i="40"/>
  <c r="I271" i="40"/>
  <c r="K271" i="40" s="1"/>
  <c r="I294" i="38"/>
  <c r="K294" i="38" s="1"/>
  <c r="K60" i="38"/>
  <c r="I301" i="8"/>
  <c r="K301" i="8" s="1"/>
  <c r="K67" i="8"/>
  <c r="I293" i="24"/>
  <c r="K293" i="24" s="1"/>
  <c r="K59" i="24"/>
  <c r="K51" i="30"/>
  <c r="I285" i="30"/>
  <c r="K285" i="30" s="1"/>
  <c r="I253" i="40"/>
  <c r="K253" i="40" s="1"/>
  <c r="K19" i="40"/>
  <c r="I280" i="36"/>
  <c r="K280" i="36" s="1"/>
  <c r="K46" i="36"/>
  <c r="I279" i="34"/>
  <c r="K279" i="34" s="1"/>
  <c r="K45" i="34"/>
  <c r="I300" i="5"/>
  <c r="K300" i="5" s="1"/>
  <c r="K66" i="5"/>
  <c r="K50" i="32"/>
  <c r="I284" i="32"/>
  <c r="K284" i="32" s="1"/>
  <c r="I287" i="5"/>
  <c r="K287" i="5" s="1"/>
  <c r="K53" i="5"/>
  <c r="K53" i="14"/>
  <c r="I287" i="14"/>
  <c r="K287" i="14" s="1"/>
  <c r="K21" i="28"/>
  <c r="I255" i="28"/>
  <c r="K255" i="28" s="1"/>
  <c r="I291" i="34"/>
  <c r="K291" i="34" s="1"/>
  <c r="K57" i="34"/>
  <c r="I275" i="8"/>
  <c r="K275" i="8" s="1"/>
  <c r="K41" i="8"/>
  <c r="K73" i="18"/>
  <c r="I307" i="18"/>
  <c r="K307" i="18" s="1"/>
  <c r="I267" i="34"/>
  <c r="K267" i="34" s="1"/>
  <c r="K33" i="34"/>
  <c r="I263" i="16"/>
  <c r="K263" i="16" s="1"/>
  <c r="K29" i="16"/>
  <c r="K48" i="40"/>
  <c r="I282" i="40"/>
  <c r="K282" i="40" s="1"/>
  <c r="I266" i="28"/>
  <c r="K266" i="28" s="1"/>
  <c r="K32" i="28"/>
  <c r="R259" i="44"/>
  <c r="I250" i="44"/>
  <c r="K250" i="44" s="1"/>
  <c r="K16" i="44"/>
  <c r="R259" i="38"/>
  <c r="R282" i="32"/>
  <c r="V32" i="29"/>
  <c r="V31" i="29" s="1"/>
  <c r="H32" i="29"/>
  <c r="R252" i="18"/>
  <c r="R255" i="20"/>
  <c r="R276" i="16"/>
  <c r="R135" i="10"/>
  <c r="R142" i="16"/>
  <c r="I297" i="32"/>
  <c r="K297" i="32" s="1"/>
  <c r="K63" i="32"/>
  <c r="I273" i="38"/>
  <c r="K273" i="38" s="1"/>
  <c r="K39" i="38"/>
  <c r="K44" i="10"/>
  <c r="I278" i="10"/>
  <c r="K278" i="10" s="1"/>
  <c r="K35" i="36"/>
  <c r="I269" i="36"/>
  <c r="K269" i="36" s="1"/>
  <c r="K19" i="36"/>
  <c r="I253" i="36"/>
  <c r="K253" i="36" s="1"/>
  <c r="K69" i="10"/>
  <c r="I303" i="10"/>
  <c r="K303" i="10" s="1"/>
  <c r="I279" i="14"/>
  <c r="K279" i="14" s="1"/>
  <c r="K45" i="14"/>
  <c r="K75" i="32"/>
  <c r="I309" i="32"/>
  <c r="K309" i="32" s="1"/>
  <c r="I300" i="44"/>
  <c r="K300" i="44" s="1"/>
  <c r="K66" i="44"/>
  <c r="I260" i="5"/>
  <c r="K260" i="5" s="1"/>
  <c r="K26" i="5"/>
  <c r="I287" i="26"/>
  <c r="K287" i="26" s="1"/>
  <c r="K53" i="26"/>
  <c r="K72" i="36"/>
  <c r="I306" i="36"/>
  <c r="K306" i="36" s="1"/>
  <c r="I298" i="32"/>
  <c r="K298" i="32" s="1"/>
  <c r="K64" i="32"/>
  <c r="I290" i="40"/>
  <c r="K290" i="40" s="1"/>
  <c r="K56" i="40"/>
  <c r="I290" i="8"/>
  <c r="K290" i="8" s="1"/>
  <c r="K56" i="8"/>
  <c r="I266" i="5"/>
  <c r="K266" i="5" s="1"/>
  <c r="K32" i="5"/>
  <c r="I266" i="18"/>
  <c r="K266" i="18" s="1"/>
  <c r="K32" i="18"/>
  <c r="I258" i="18"/>
  <c r="K258" i="18" s="1"/>
  <c r="K24" i="18"/>
  <c r="O145" i="39"/>
  <c r="H32" i="21"/>
  <c r="V32" i="21"/>
  <c r="V31" i="21" s="1"/>
  <c r="M145" i="25"/>
  <c r="R275" i="18"/>
  <c r="R133" i="14"/>
  <c r="L145" i="13"/>
  <c r="V32" i="9"/>
  <c r="V31" i="9" s="1"/>
  <c r="H32" i="9"/>
  <c r="R275" i="12"/>
  <c r="I281" i="32"/>
  <c r="K281" i="32" s="1"/>
  <c r="K47" i="32"/>
  <c r="I265" i="40"/>
  <c r="K265" i="40" s="1"/>
  <c r="K31" i="40"/>
  <c r="I256" i="40"/>
  <c r="K256" i="40" s="1"/>
  <c r="K22" i="40"/>
  <c r="I302" i="38"/>
  <c r="K302" i="38" s="1"/>
  <c r="K68" i="38"/>
  <c r="K44" i="8"/>
  <c r="I278" i="8"/>
  <c r="K278" i="8" s="1"/>
  <c r="R254" i="20"/>
  <c r="I303" i="24"/>
  <c r="K303" i="24" s="1"/>
  <c r="K69" i="24"/>
  <c r="K36" i="28"/>
  <c r="I270" i="28"/>
  <c r="K270" i="28" s="1"/>
  <c r="I309" i="14"/>
  <c r="K309" i="14" s="1"/>
  <c r="K75" i="14"/>
  <c r="I300" i="22"/>
  <c r="K300" i="22" s="1"/>
  <c r="K66" i="22"/>
  <c r="I276" i="30"/>
  <c r="K276" i="30" s="1"/>
  <c r="K42" i="30"/>
  <c r="K21" i="36"/>
  <c r="I255" i="36"/>
  <c r="K255" i="36" s="1"/>
  <c r="I286" i="8"/>
  <c r="K286" i="8" s="1"/>
  <c r="K52" i="8"/>
  <c r="K28" i="18"/>
  <c r="I262" i="18"/>
  <c r="K262" i="18" s="1"/>
  <c r="I307" i="16"/>
  <c r="K307" i="16" s="1"/>
  <c r="K73" i="16"/>
  <c r="I272" i="5"/>
  <c r="K272" i="5" s="1"/>
  <c r="K38" i="5"/>
  <c r="K48" i="38"/>
  <c r="I282" i="38"/>
  <c r="K282" i="38" s="1"/>
  <c r="K32" i="10"/>
  <c r="I266" i="10"/>
  <c r="K266" i="10" s="1"/>
  <c r="N145" i="31"/>
  <c r="K16" i="10"/>
  <c r="I250" i="10"/>
  <c r="K250" i="10" s="1"/>
  <c r="O145" i="7"/>
  <c r="K63" i="42"/>
  <c r="I297" i="42"/>
  <c r="K297" i="42" s="1"/>
  <c r="I281" i="38"/>
  <c r="K281" i="38" s="1"/>
  <c r="K47" i="38"/>
  <c r="I273" i="5"/>
  <c r="K273" i="5" s="1"/>
  <c r="K39" i="5"/>
  <c r="I293" i="40"/>
  <c r="K293" i="40" s="1"/>
  <c r="K59" i="40"/>
  <c r="I261" i="38"/>
  <c r="K261" i="38" s="1"/>
  <c r="K27" i="38"/>
  <c r="I279" i="16"/>
  <c r="K279" i="16" s="1"/>
  <c r="K45" i="16"/>
  <c r="I270" i="18"/>
  <c r="K270" i="18" s="1"/>
  <c r="K36" i="18"/>
  <c r="I292" i="22"/>
  <c r="K292" i="22" s="1"/>
  <c r="K58" i="22"/>
  <c r="K26" i="44"/>
  <c r="I260" i="44"/>
  <c r="K260" i="44" s="1"/>
  <c r="I295" i="32"/>
  <c r="K295" i="32" s="1"/>
  <c r="K61" i="32"/>
  <c r="I287" i="18"/>
  <c r="K287" i="18" s="1"/>
  <c r="K53" i="18"/>
  <c r="I262" i="20"/>
  <c r="K262" i="20" s="1"/>
  <c r="K28" i="20"/>
  <c r="K73" i="10"/>
  <c r="I307" i="10"/>
  <c r="K307" i="10" s="1"/>
  <c r="I267" i="16"/>
  <c r="K267" i="16" s="1"/>
  <c r="K33" i="16"/>
  <c r="K25" i="18"/>
  <c r="I259" i="18"/>
  <c r="K259" i="18" s="1"/>
  <c r="K63" i="34"/>
  <c r="I297" i="34"/>
  <c r="K297" i="34" s="1"/>
  <c r="I289" i="18"/>
  <c r="K289" i="18" s="1"/>
  <c r="K55" i="18"/>
  <c r="I288" i="32"/>
  <c r="K288" i="32" s="1"/>
  <c r="K54" i="32"/>
  <c r="I293" i="5"/>
  <c r="K293" i="5" s="1"/>
  <c r="K59" i="5"/>
  <c r="I285" i="20"/>
  <c r="K285" i="20" s="1"/>
  <c r="K51" i="20"/>
  <c r="I303" i="22"/>
  <c r="K303" i="22" s="1"/>
  <c r="K69" i="22"/>
  <c r="I309" i="24"/>
  <c r="K309" i="24" s="1"/>
  <c r="K75" i="24"/>
  <c r="I300" i="38"/>
  <c r="K300" i="38" s="1"/>
  <c r="K66" i="38"/>
  <c r="I284" i="18"/>
  <c r="K284" i="18" s="1"/>
  <c r="K50" i="18"/>
  <c r="K26" i="8"/>
  <c r="I260" i="8"/>
  <c r="K260" i="8" s="1"/>
  <c r="I304" i="36"/>
  <c r="K304" i="36" s="1"/>
  <c r="K70" i="36"/>
  <c r="K62" i="28"/>
  <c r="I296" i="28"/>
  <c r="K296" i="28" s="1"/>
  <c r="I286" i="32"/>
  <c r="K286" i="32" s="1"/>
  <c r="K52" i="32"/>
  <c r="I299" i="28"/>
  <c r="K299" i="28" s="1"/>
  <c r="K65" i="28"/>
  <c r="I251" i="40"/>
  <c r="K251" i="40" s="1"/>
  <c r="K17" i="40"/>
  <c r="I274" i="5"/>
  <c r="K274" i="5" s="1"/>
  <c r="K40" i="5"/>
  <c r="K40" i="8"/>
  <c r="I274" i="8"/>
  <c r="K274" i="8" s="1"/>
  <c r="R283" i="38"/>
  <c r="H32" i="35"/>
  <c r="V32" i="35"/>
  <c r="V31" i="35" s="1"/>
  <c r="O145" i="33"/>
  <c r="R166" i="30"/>
  <c r="R142" i="26"/>
  <c r="R250" i="26"/>
  <c r="O145" i="21"/>
  <c r="I281" i="24"/>
  <c r="K281" i="24" s="1"/>
  <c r="K47" i="24"/>
  <c r="K39" i="20"/>
  <c r="I273" i="20"/>
  <c r="K273" i="20" s="1"/>
  <c r="I265" i="22"/>
  <c r="K265" i="22" s="1"/>
  <c r="K31" i="22"/>
  <c r="I254" i="30"/>
  <c r="K254" i="30" s="1"/>
  <c r="K20" i="30"/>
  <c r="K27" i="18"/>
  <c r="I261" i="18"/>
  <c r="K261" i="18" s="1"/>
  <c r="I253" i="10"/>
  <c r="K253" i="10" s="1"/>
  <c r="K19" i="10"/>
  <c r="I279" i="18"/>
  <c r="K279" i="18" s="1"/>
  <c r="K45" i="18"/>
  <c r="I308" i="10"/>
  <c r="K308" i="10" s="1"/>
  <c r="K74" i="10"/>
  <c r="I292" i="5"/>
  <c r="K292" i="5" s="1"/>
  <c r="K58" i="5"/>
  <c r="I268" i="34"/>
  <c r="K268" i="34" s="1"/>
  <c r="K34" i="34"/>
  <c r="I295" i="26"/>
  <c r="K295" i="26" s="1"/>
  <c r="K61" i="26"/>
  <c r="K53" i="36"/>
  <c r="I287" i="36"/>
  <c r="K287" i="36" s="1"/>
  <c r="R255" i="14"/>
  <c r="I291" i="28"/>
  <c r="K291" i="28" s="1"/>
  <c r="K57" i="28"/>
  <c r="I275" i="16"/>
  <c r="K275" i="16" s="1"/>
  <c r="K41" i="16"/>
  <c r="I267" i="12"/>
  <c r="K267" i="12" s="1"/>
  <c r="K33" i="12"/>
  <c r="I259" i="8"/>
  <c r="K259" i="8" s="1"/>
  <c r="K25" i="8"/>
  <c r="K29" i="40"/>
  <c r="I263" i="40"/>
  <c r="K263" i="40" s="1"/>
  <c r="I306" i="42"/>
  <c r="K306" i="42" s="1"/>
  <c r="K72" i="42"/>
  <c r="I282" i="32"/>
  <c r="K282" i="32" s="1"/>
  <c r="K48" i="32"/>
  <c r="I266" i="32"/>
  <c r="K266" i="32" s="1"/>
  <c r="K32" i="32"/>
  <c r="R152" i="36"/>
  <c r="I250" i="18"/>
  <c r="K250" i="18" s="1"/>
  <c r="K16" i="18"/>
  <c r="N145" i="9"/>
  <c r="R268" i="8"/>
  <c r="K39" i="8"/>
  <c r="I273" i="8"/>
  <c r="K273" i="8" s="1"/>
  <c r="I288" i="28"/>
  <c r="K288" i="28" s="1"/>
  <c r="K54" i="28"/>
  <c r="I256" i="44"/>
  <c r="K256" i="44" s="1"/>
  <c r="K22" i="44"/>
  <c r="I271" i="34"/>
  <c r="K271" i="34" s="1"/>
  <c r="K37" i="34"/>
  <c r="K20" i="16"/>
  <c r="I254" i="16"/>
  <c r="K254" i="16" s="1"/>
  <c r="I285" i="28"/>
  <c r="K285" i="28" s="1"/>
  <c r="K51" i="28"/>
  <c r="I308" i="18"/>
  <c r="K308" i="18" s="1"/>
  <c r="K74" i="18"/>
  <c r="I292" i="12"/>
  <c r="K292" i="12" s="1"/>
  <c r="K58" i="12"/>
  <c r="I252" i="12"/>
  <c r="K252" i="12" s="1"/>
  <c r="K18" i="12"/>
  <c r="I295" i="10"/>
  <c r="K295" i="10" s="1"/>
  <c r="K61" i="10"/>
  <c r="I287" i="32"/>
  <c r="K287" i="32" s="1"/>
  <c r="K53" i="32"/>
  <c r="K28" i="10"/>
  <c r="I262" i="10"/>
  <c r="K262" i="10" s="1"/>
  <c r="I291" i="20"/>
  <c r="K291" i="20" s="1"/>
  <c r="K57" i="20"/>
  <c r="I263" i="18"/>
  <c r="K263" i="18" s="1"/>
  <c r="K29" i="18"/>
  <c r="K72" i="10"/>
  <c r="I306" i="10"/>
  <c r="K306" i="10" s="1"/>
  <c r="K48" i="24"/>
  <c r="I282" i="24"/>
  <c r="K282" i="24" s="1"/>
  <c r="I258" i="14"/>
  <c r="K258" i="14" s="1"/>
  <c r="K24" i="14"/>
  <c r="R159" i="22"/>
  <c r="R252" i="16"/>
  <c r="O145" i="15"/>
  <c r="K54" i="34"/>
  <c r="I288" i="34"/>
  <c r="K288" i="34" s="1"/>
  <c r="I302" i="5"/>
  <c r="K302" i="5" s="1"/>
  <c r="K68" i="5"/>
  <c r="K60" i="16"/>
  <c r="I294" i="16"/>
  <c r="K294" i="16" s="1"/>
  <c r="I293" i="38"/>
  <c r="K293" i="38" s="1"/>
  <c r="K59" i="38"/>
  <c r="K51" i="12"/>
  <c r="I285" i="12"/>
  <c r="K285" i="12" s="1"/>
  <c r="K43" i="8"/>
  <c r="I277" i="8"/>
  <c r="K277" i="8" s="1"/>
  <c r="I261" i="28"/>
  <c r="K261" i="28" s="1"/>
  <c r="K27" i="28"/>
  <c r="K19" i="14"/>
  <c r="I253" i="14"/>
  <c r="K253" i="14" s="1"/>
  <c r="I309" i="30"/>
  <c r="K309" i="30" s="1"/>
  <c r="K75" i="30"/>
  <c r="I308" i="14"/>
  <c r="K308" i="14" s="1"/>
  <c r="K74" i="14"/>
  <c r="I276" i="5"/>
  <c r="K276" i="5" s="1"/>
  <c r="K42" i="5"/>
  <c r="I260" i="40"/>
  <c r="K260" i="40" s="1"/>
  <c r="K26" i="40"/>
  <c r="K18" i="28"/>
  <c r="I252" i="28"/>
  <c r="K252" i="28" s="1"/>
  <c r="K62" i="12"/>
  <c r="I296" i="12"/>
  <c r="K296" i="12" s="1"/>
  <c r="I264" i="8"/>
  <c r="K264" i="8" s="1"/>
  <c r="K30" i="8"/>
  <c r="I299" i="8"/>
  <c r="K299" i="8" s="1"/>
  <c r="K65" i="8"/>
  <c r="I283" i="32"/>
  <c r="K283" i="32" s="1"/>
  <c r="K49" i="32"/>
  <c r="I262" i="44"/>
  <c r="K262" i="44" s="1"/>
  <c r="K28" i="44"/>
  <c r="I290" i="42"/>
  <c r="K290" i="42" s="1"/>
  <c r="K56" i="42"/>
  <c r="I282" i="5"/>
  <c r="K282" i="5" s="1"/>
  <c r="K48" i="5"/>
  <c r="R274" i="10"/>
  <c r="R269" i="44"/>
  <c r="R258" i="40"/>
  <c r="R282" i="38"/>
  <c r="R252" i="34"/>
  <c r="V32" i="33"/>
  <c r="V31" i="33" s="1"/>
  <c r="H32" i="33"/>
  <c r="R142" i="32"/>
  <c r="R135" i="32"/>
  <c r="R259" i="24"/>
  <c r="R135" i="26"/>
  <c r="R258" i="8"/>
  <c r="I305" i="14"/>
  <c r="K305" i="14" s="1"/>
  <c r="K71" i="14"/>
  <c r="K31" i="14"/>
  <c r="I265" i="14"/>
  <c r="K265" i="14" s="1"/>
  <c r="K37" i="30"/>
  <c r="I271" i="30"/>
  <c r="K271" i="30" s="1"/>
  <c r="K68" i="26"/>
  <c r="I302" i="26"/>
  <c r="K302" i="26" s="1"/>
  <c r="I294" i="34"/>
  <c r="K294" i="34" s="1"/>
  <c r="K60" i="34"/>
  <c r="I254" i="44"/>
  <c r="K254" i="44" s="1"/>
  <c r="K20" i="44"/>
  <c r="I293" i="22"/>
  <c r="K293" i="22" s="1"/>
  <c r="K59" i="22"/>
  <c r="I261" i="5"/>
  <c r="K261" i="5" s="1"/>
  <c r="K27" i="5"/>
  <c r="I309" i="20"/>
  <c r="K309" i="20" s="1"/>
  <c r="K75" i="20"/>
  <c r="I284" i="24"/>
  <c r="K284" i="24" s="1"/>
  <c r="K50" i="24"/>
  <c r="I276" i="14"/>
  <c r="K276" i="14" s="1"/>
  <c r="K42" i="14"/>
  <c r="K70" i="16"/>
  <c r="I304" i="16"/>
  <c r="K304" i="16" s="1"/>
  <c r="K62" i="14"/>
  <c r="I296" i="14"/>
  <c r="K296" i="14" s="1"/>
  <c r="I299" i="18"/>
  <c r="K299" i="18" s="1"/>
  <c r="K65" i="18"/>
  <c r="I283" i="26"/>
  <c r="K283" i="26" s="1"/>
  <c r="K49" i="26"/>
  <c r="I251" i="14"/>
  <c r="K251" i="14" s="1"/>
  <c r="K17" i="14"/>
  <c r="K17" i="24"/>
  <c r="I251" i="24"/>
  <c r="K251" i="24" s="1"/>
  <c r="I263" i="14"/>
  <c r="K263" i="14" s="1"/>
  <c r="K29" i="14"/>
  <c r="K32" i="22"/>
  <c r="I266" i="22"/>
  <c r="K266" i="22" s="1"/>
  <c r="I258" i="32"/>
  <c r="K258" i="32" s="1"/>
  <c r="K24" i="32"/>
  <c r="R142" i="30"/>
  <c r="R283" i="28"/>
  <c r="R300" i="12"/>
  <c r="K71" i="44"/>
  <c r="I305" i="44"/>
  <c r="K305" i="44" s="1"/>
  <c r="K47" i="20"/>
  <c r="I281" i="20"/>
  <c r="K281" i="20" s="1"/>
  <c r="I256" i="32"/>
  <c r="K256" i="32" s="1"/>
  <c r="K22" i="32"/>
  <c r="K68" i="30"/>
  <c r="I302" i="30"/>
  <c r="K302" i="30" s="1"/>
  <c r="I294" i="26"/>
  <c r="K294" i="26" s="1"/>
  <c r="K60" i="26"/>
  <c r="K67" i="36"/>
  <c r="I301" i="36"/>
  <c r="K301" i="36" s="1"/>
  <c r="I253" i="34"/>
  <c r="K253" i="34" s="1"/>
  <c r="K19" i="34"/>
  <c r="I270" i="8"/>
  <c r="K270" i="8" s="1"/>
  <c r="K36" i="8"/>
  <c r="R183" i="40"/>
  <c r="K50" i="8"/>
  <c r="I284" i="8"/>
  <c r="K284" i="8" s="1"/>
  <c r="I276" i="20"/>
  <c r="K276" i="20" s="1"/>
  <c r="K42" i="20"/>
  <c r="I304" i="34"/>
  <c r="K304" i="34" s="1"/>
  <c r="K70" i="34"/>
  <c r="I255" i="24"/>
  <c r="K255" i="24" s="1"/>
  <c r="K21" i="24"/>
  <c r="I262" i="22"/>
  <c r="K262" i="22" s="1"/>
  <c r="K28" i="22"/>
  <c r="I272" i="26"/>
  <c r="K272" i="26" s="1"/>
  <c r="K38" i="26"/>
  <c r="K64" i="28"/>
  <c r="I298" i="28"/>
  <c r="K298" i="28" s="1"/>
  <c r="I274" i="38"/>
  <c r="K274" i="38" s="1"/>
  <c r="K40" i="38"/>
  <c r="H32" i="37"/>
  <c r="V32" i="37"/>
  <c r="V31" i="37" s="1"/>
  <c r="R165" i="34"/>
  <c r="R158" i="18"/>
  <c r="R152" i="24"/>
  <c r="R282" i="14"/>
  <c r="K31" i="34"/>
  <c r="I265" i="34"/>
  <c r="K265" i="34" s="1"/>
  <c r="I254" i="8"/>
  <c r="K254" i="8" s="1"/>
  <c r="K20" i="8"/>
  <c r="I293" i="8"/>
  <c r="K293" i="8" s="1"/>
  <c r="K59" i="8"/>
  <c r="K19" i="30"/>
  <c r="I253" i="30"/>
  <c r="K253" i="30" s="1"/>
  <c r="I280" i="12"/>
  <c r="K280" i="12" s="1"/>
  <c r="K46" i="12"/>
  <c r="I303" i="12"/>
  <c r="K303" i="12" s="1"/>
  <c r="K69" i="12"/>
  <c r="I300" i="16"/>
  <c r="K300" i="16" s="1"/>
  <c r="K66" i="16"/>
  <c r="I292" i="14"/>
  <c r="K292" i="14" s="1"/>
  <c r="K58" i="14"/>
  <c r="I268" i="36"/>
  <c r="K268" i="36" s="1"/>
  <c r="K34" i="36"/>
  <c r="I252" i="26"/>
  <c r="K252" i="26" s="1"/>
  <c r="K18" i="26"/>
  <c r="I304" i="24"/>
  <c r="K304" i="24" s="1"/>
  <c r="K70" i="24"/>
  <c r="I264" i="24"/>
  <c r="K264" i="24" s="1"/>
  <c r="K30" i="24"/>
  <c r="K53" i="40"/>
  <c r="I287" i="40"/>
  <c r="K287" i="40" s="1"/>
  <c r="K33" i="24"/>
  <c r="I267" i="24"/>
  <c r="K267" i="24" s="1"/>
  <c r="I259" i="26"/>
  <c r="K259" i="26" s="1"/>
  <c r="K25" i="26"/>
  <c r="I251" i="20"/>
  <c r="K251" i="20" s="1"/>
  <c r="K17" i="20"/>
  <c r="I266" i="40"/>
  <c r="K266" i="40" s="1"/>
  <c r="K32" i="40"/>
  <c r="K59" i="34"/>
  <c r="I293" i="34"/>
  <c r="K293" i="34" s="1"/>
  <c r="K74" i="8"/>
  <c r="I308" i="8"/>
  <c r="K308" i="8" s="1"/>
  <c r="K50" i="12"/>
  <c r="I284" i="12"/>
  <c r="K284" i="12" s="1"/>
  <c r="I252" i="42"/>
  <c r="K252" i="42" s="1"/>
  <c r="K18" i="42"/>
  <c r="I264" i="36"/>
  <c r="K264" i="36" s="1"/>
  <c r="K30" i="36"/>
  <c r="K52" i="30"/>
  <c r="I286" i="30"/>
  <c r="K286" i="30" s="1"/>
  <c r="K65" i="10"/>
  <c r="I299" i="10"/>
  <c r="K299" i="10" s="1"/>
  <c r="I275" i="42"/>
  <c r="K275" i="42" s="1"/>
  <c r="K41" i="42"/>
  <c r="K33" i="8"/>
  <c r="I267" i="8"/>
  <c r="K267" i="8" s="1"/>
  <c r="I306" i="26"/>
  <c r="K306" i="26" s="1"/>
  <c r="K72" i="26"/>
  <c r="K64" i="16"/>
  <c r="I298" i="16"/>
  <c r="K298" i="16" s="1"/>
  <c r="I290" i="10"/>
  <c r="K290" i="10" s="1"/>
  <c r="K56" i="10"/>
  <c r="O145" i="25"/>
  <c r="O145" i="11"/>
  <c r="V32" i="7"/>
  <c r="V31" i="7" s="1"/>
  <c r="H32" i="7"/>
  <c r="I278" i="26"/>
  <c r="K278" i="26" s="1"/>
  <c r="K44" i="26"/>
  <c r="I285" i="44"/>
  <c r="K285" i="44" s="1"/>
  <c r="K51" i="44"/>
  <c r="I277" i="28"/>
  <c r="K277" i="28" s="1"/>
  <c r="K43" i="28"/>
  <c r="I269" i="34"/>
  <c r="K269" i="34" s="1"/>
  <c r="K35" i="34"/>
  <c r="I253" i="18"/>
  <c r="K253" i="18" s="1"/>
  <c r="K19" i="18"/>
  <c r="I279" i="12"/>
  <c r="K279" i="12" s="1"/>
  <c r="K45" i="12"/>
  <c r="K34" i="38"/>
  <c r="I268" i="38"/>
  <c r="K268" i="38" s="1"/>
  <c r="I260" i="34"/>
  <c r="K260" i="34" s="1"/>
  <c r="K26" i="34"/>
  <c r="K62" i="16"/>
  <c r="I296" i="16"/>
  <c r="K296" i="16" s="1"/>
  <c r="K61" i="12"/>
  <c r="I295" i="12"/>
  <c r="K295" i="12" s="1"/>
  <c r="I255" i="32"/>
  <c r="K255" i="32" s="1"/>
  <c r="K21" i="32"/>
  <c r="K28" i="36"/>
  <c r="I262" i="36"/>
  <c r="K262" i="36" s="1"/>
  <c r="I267" i="5"/>
  <c r="K267" i="5" s="1"/>
  <c r="K33" i="5"/>
  <c r="K38" i="8"/>
  <c r="I272" i="8"/>
  <c r="K272" i="8" s="1"/>
  <c r="I306" i="28"/>
  <c r="K306" i="28" s="1"/>
  <c r="K72" i="28"/>
  <c r="I298" i="26"/>
  <c r="K298" i="26" s="1"/>
  <c r="K64" i="26"/>
  <c r="M145" i="43"/>
  <c r="R259" i="26"/>
  <c r="N145" i="25"/>
  <c r="R142" i="18"/>
  <c r="N145" i="19"/>
  <c r="K63" i="14"/>
  <c r="I297" i="14"/>
  <c r="K297" i="14" s="1"/>
  <c r="I281" i="14"/>
  <c r="K281" i="14" s="1"/>
  <c r="K47" i="14"/>
  <c r="K31" i="8"/>
  <c r="I265" i="8"/>
  <c r="K265" i="8" s="1"/>
  <c r="I288" i="16"/>
  <c r="K288" i="16" s="1"/>
  <c r="K54" i="16"/>
  <c r="K60" i="20"/>
  <c r="I294" i="20"/>
  <c r="K294" i="20" s="1"/>
  <c r="I254" i="24"/>
  <c r="K254" i="24" s="1"/>
  <c r="K20" i="24"/>
  <c r="I285" i="22"/>
  <c r="K285" i="22" s="1"/>
  <c r="K51" i="22"/>
  <c r="K43" i="18"/>
  <c r="I277" i="18"/>
  <c r="K277" i="18" s="1"/>
  <c r="K35" i="30"/>
  <c r="I269" i="30"/>
  <c r="K269" i="30" s="1"/>
  <c r="K46" i="14"/>
  <c r="I280" i="14"/>
  <c r="K280" i="14" s="1"/>
  <c r="K45" i="36"/>
  <c r="I279" i="36"/>
  <c r="K279" i="36" s="1"/>
  <c r="I260" i="28"/>
  <c r="K260" i="28" s="1"/>
  <c r="K26" i="28"/>
  <c r="I304" i="26"/>
  <c r="K304" i="26" s="1"/>
  <c r="K70" i="26"/>
  <c r="I264" i="34"/>
  <c r="K264" i="34" s="1"/>
  <c r="K30" i="34"/>
  <c r="K53" i="30"/>
  <c r="I287" i="30"/>
  <c r="K287" i="30" s="1"/>
  <c r="I262" i="8"/>
  <c r="K262" i="8" s="1"/>
  <c r="K28" i="8"/>
  <c r="I275" i="38"/>
  <c r="K275" i="38" s="1"/>
  <c r="K41" i="38"/>
  <c r="I267" i="10"/>
  <c r="K267" i="10" s="1"/>
  <c r="K33" i="10"/>
  <c r="K64" i="34"/>
  <c r="I298" i="34"/>
  <c r="K298" i="34" s="1"/>
  <c r="K24" i="16"/>
  <c r="I258" i="16"/>
  <c r="K258" i="16" s="1"/>
  <c r="I250" i="14"/>
  <c r="K250" i="14" s="1"/>
  <c r="K16" i="14"/>
  <c r="K71" i="42"/>
  <c r="I305" i="42"/>
  <c r="K305" i="42" s="1"/>
  <c r="K55" i="40"/>
  <c r="I289" i="40"/>
  <c r="K289" i="40" s="1"/>
  <c r="K55" i="20"/>
  <c r="I289" i="20"/>
  <c r="K289" i="20" s="1"/>
  <c r="I257" i="30"/>
  <c r="K257" i="30" s="1"/>
  <c r="K23" i="30"/>
  <c r="K68" i="20"/>
  <c r="I302" i="20"/>
  <c r="K302" i="20" s="1"/>
  <c r="I278" i="38"/>
  <c r="K278" i="38" s="1"/>
  <c r="K44" i="38"/>
  <c r="I301" i="26"/>
  <c r="K301" i="26" s="1"/>
  <c r="K67" i="26"/>
  <c r="K43" i="32"/>
  <c r="I277" i="32"/>
  <c r="K277" i="32" s="1"/>
  <c r="I269" i="10"/>
  <c r="K269" i="10" s="1"/>
  <c r="K35" i="10"/>
  <c r="I253" i="44"/>
  <c r="K253" i="44" s="1"/>
  <c r="K19" i="44"/>
  <c r="I309" i="5"/>
  <c r="K309" i="5" s="1"/>
  <c r="K75" i="5"/>
  <c r="I300" i="20"/>
  <c r="K300" i="20" s="1"/>
  <c r="K66" i="20"/>
  <c r="I276" i="24"/>
  <c r="K276" i="24" s="1"/>
  <c r="K42" i="24"/>
  <c r="I268" i="28"/>
  <c r="K268" i="28" s="1"/>
  <c r="K34" i="28"/>
  <c r="I260" i="32"/>
  <c r="K260" i="32" s="1"/>
  <c r="K26" i="32"/>
  <c r="I296" i="24"/>
  <c r="K296" i="24" s="1"/>
  <c r="K62" i="24"/>
  <c r="K30" i="18"/>
  <c r="I264" i="18"/>
  <c r="K264" i="18" s="1"/>
  <c r="I262" i="5"/>
  <c r="K262" i="5" s="1"/>
  <c r="K28" i="5"/>
  <c r="I283" i="22"/>
  <c r="K283" i="22" s="1"/>
  <c r="K49" i="22"/>
  <c r="I267" i="14"/>
  <c r="K267" i="14" s="1"/>
  <c r="K33" i="14"/>
  <c r="I298" i="40"/>
  <c r="K298" i="40" s="1"/>
  <c r="K64" i="40"/>
  <c r="K32" i="38"/>
  <c r="I266" i="38"/>
  <c r="K266" i="38" s="1"/>
  <c r="I258" i="5"/>
  <c r="K258" i="5" s="1"/>
  <c r="K24" i="5"/>
  <c r="R252" i="14"/>
  <c r="R277" i="18"/>
  <c r="K71" i="34"/>
  <c r="I305" i="34"/>
  <c r="K305" i="34" s="1"/>
  <c r="K63" i="38"/>
  <c r="I297" i="38"/>
  <c r="K297" i="38" s="1"/>
  <c r="K55" i="22"/>
  <c r="I289" i="22"/>
  <c r="K289" i="22" s="1"/>
  <c r="K47" i="10"/>
  <c r="I281" i="10"/>
  <c r="K281" i="10" s="1"/>
  <c r="K23" i="14"/>
  <c r="I257" i="14"/>
  <c r="K257" i="14" s="1"/>
  <c r="K22" i="34"/>
  <c r="I256" i="34"/>
  <c r="K256" i="34" s="1"/>
  <c r="I254" i="10"/>
  <c r="K254" i="10" s="1"/>
  <c r="K20" i="10"/>
  <c r="K46" i="16"/>
  <c r="I280" i="16"/>
  <c r="K280" i="16" s="1"/>
  <c r="K45" i="20"/>
  <c r="I279" i="20"/>
  <c r="K279" i="20" s="1"/>
  <c r="K36" i="20"/>
  <c r="I270" i="20"/>
  <c r="K270" i="20" s="1"/>
  <c r="K66" i="8"/>
  <c r="I300" i="8"/>
  <c r="K300" i="8" s="1"/>
  <c r="K58" i="16"/>
  <c r="I292" i="16"/>
  <c r="K292" i="16" s="1"/>
  <c r="I307" i="42"/>
  <c r="K307" i="42" s="1"/>
  <c r="K73" i="42"/>
  <c r="K73" i="8"/>
  <c r="I307" i="8"/>
  <c r="K307" i="8" s="1"/>
  <c r="I291" i="12"/>
  <c r="K291" i="12" s="1"/>
  <c r="K57" i="12"/>
  <c r="I267" i="20"/>
  <c r="K267" i="20" s="1"/>
  <c r="K33" i="20"/>
  <c r="K17" i="32"/>
  <c r="I251" i="32"/>
  <c r="K251" i="32" s="1"/>
  <c r="I283" i="38"/>
  <c r="K283" i="38" s="1"/>
  <c r="K49" i="38"/>
  <c r="I274" i="32"/>
  <c r="K274" i="32" s="1"/>
  <c r="K40" i="32"/>
  <c r="R151" i="40"/>
  <c r="R133" i="34"/>
  <c r="R141" i="18"/>
  <c r="R141" i="8"/>
  <c r="K55" i="30"/>
  <c r="I289" i="30"/>
  <c r="K289" i="30" s="1"/>
  <c r="I273" i="42"/>
  <c r="K273" i="42" s="1"/>
  <c r="K39" i="42"/>
  <c r="I293" i="42"/>
  <c r="K293" i="42" s="1"/>
  <c r="K59" i="42"/>
  <c r="I253" i="22"/>
  <c r="K253" i="22" s="1"/>
  <c r="K19" i="22"/>
  <c r="I303" i="14"/>
  <c r="K303" i="14" s="1"/>
  <c r="K69" i="14"/>
  <c r="K45" i="28"/>
  <c r="I279" i="28"/>
  <c r="K279" i="28" s="1"/>
  <c r="I309" i="12"/>
  <c r="K309" i="12" s="1"/>
  <c r="K75" i="12"/>
  <c r="I292" i="34"/>
  <c r="K292" i="34" s="1"/>
  <c r="K58" i="34"/>
  <c r="K42" i="10"/>
  <c r="I276" i="10"/>
  <c r="K276" i="10" s="1"/>
  <c r="I304" i="12"/>
  <c r="K304" i="12" s="1"/>
  <c r="K70" i="12"/>
  <c r="I296" i="10"/>
  <c r="K296" i="10" s="1"/>
  <c r="K62" i="10"/>
  <c r="K30" i="12"/>
  <c r="I264" i="12"/>
  <c r="K264" i="12" s="1"/>
  <c r="K61" i="28"/>
  <c r="I295" i="28"/>
  <c r="K295" i="28" s="1"/>
  <c r="R255" i="44"/>
  <c r="K21" i="18"/>
  <c r="I255" i="18"/>
  <c r="K255" i="18" s="1"/>
  <c r="K28" i="32"/>
  <c r="I262" i="32"/>
  <c r="K262" i="32" s="1"/>
  <c r="I291" i="26"/>
  <c r="K291" i="26" s="1"/>
  <c r="K57" i="26"/>
  <c r="I283" i="16"/>
  <c r="K283" i="16" s="1"/>
  <c r="K49" i="16"/>
  <c r="K25" i="24"/>
  <c r="I259" i="24"/>
  <c r="K259" i="24" s="1"/>
  <c r="I263" i="32"/>
  <c r="K263" i="32" s="1"/>
  <c r="K29" i="32"/>
  <c r="I290" i="18"/>
  <c r="K290" i="18" s="1"/>
  <c r="K56" i="18"/>
  <c r="K48" i="34"/>
  <c r="I282" i="34"/>
  <c r="K282" i="34" s="1"/>
  <c r="R166" i="40"/>
  <c r="R142" i="38"/>
  <c r="N145" i="37"/>
  <c r="R258" i="30"/>
  <c r="R152" i="16"/>
  <c r="K31" i="28"/>
  <c r="I265" i="28"/>
  <c r="K265" i="28" s="1"/>
  <c r="I271" i="18"/>
  <c r="K271" i="18" s="1"/>
  <c r="K37" i="18"/>
  <c r="I302" i="24"/>
  <c r="K302" i="24" s="1"/>
  <c r="K68" i="24"/>
  <c r="I278" i="5"/>
  <c r="K278" i="5" s="1"/>
  <c r="K44" i="5"/>
  <c r="I277" i="44"/>
  <c r="K277" i="44" s="1"/>
  <c r="K43" i="44"/>
  <c r="K35" i="32"/>
  <c r="I269" i="32"/>
  <c r="K269" i="32" s="1"/>
  <c r="I261" i="44"/>
  <c r="K261" i="44" s="1"/>
  <c r="K27" i="44"/>
  <c r="K46" i="34"/>
  <c r="I280" i="34"/>
  <c r="K280" i="34" s="1"/>
  <c r="I309" i="22"/>
  <c r="K309" i="22" s="1"/>
  <c r="K75" i="22"/>
  <c r="I260" i="30"/>
  <c r="K260" i="30" s="1"/>
  <c r="K26" i="30"/>
  <c r="K70" i="22"/>
  <c r="I304" i="22"/>
  <c r="K304" i="22" s="1"/>
  <c r="I264" i="42"/>
  <c r="K264" i="42" s="1"/>
  <c r="K30" i="42"/>
  <c r="I287" i="16"/>
  <c r="K287" i="16" s="1"/>
  <c r="K53" i="16"/>
  <c r="I290" i="30"/>
  <c r="K290" i="30" s="1"/>
  <c r="K56" i="30"/>
  <c r="K32" i="36"/>
  <c r="I266" i="36"/>
  <c r="K266" i="36" s="1"/>
  <c r="I266" i="16"/>
  <c r="K266" i="16" s="1"/>
  <c r="K32" i="16"/>
  <c r="K24" i="20"/>
  <c r="I258" i="20"/>
  <c r="K258" i="20" s="1"/>
  <c r="K16" i="36"/>
  <c r="I250" i="36"/>
  <c r="K250" i="36" s="1"/>
  <c r="R300" i="28"/>
  <c r="R275" i="16"/>
  <c r="R274" i="16"/>
  <c r="R135" i="12"/>
  <c r="I305" i="18"/>
  <c r="K305" i="18" s="1"/>
  <c r="K71" i="18"/>
  <c r="I281" i="30"/>
  <c r="K281" i="30" s="1"/>
  <c r="K47" i="30"/>
  <c r="K39" i="22"/>
  <c r="I273" i="22"/>
  <c r="K273" i="22" s="1"/>
  <c r="K23" i="28"/>
  <c r="I257" i="28"/>
  <c r="K257" i="28" s="1"/>
  <c r="K37" i="20"/>
  <c r="I271" i="20"/>
  <c r="K271" i="20" s="1"/>
  <c r="I294" i="30"/>
  <c r="K294" i="30" s="1"/>
  <c r="K60" i="30"/>
  <c r="R137" i="42"/>
  <c r="I261" i="12"/>
  <c r="K261" i="12" s="1"/>
  <c r="K27" i="12"/>
  <c r="I303" i="5"/>
  <c r="K303" i="5" s="1"/>
  <c r="K69" i="5"/>
  <c r="I279" i="8"/>
  <c r="K279" i="8" s="1"/>
  <c r="K45" i="8"/>
  <c r="I270" i="16"/>
  <c r="K270" i="16" s="1"/>
  <c r="K36" i="16"/>
  <c r="I304" i="10"/>
  <c r="K304" i="10" s="1"/>
  <c r="K70" i="10"/>
  <c r="I296" i="30"/>
  <c r="K296" i="30" s="1"/>
  <c r="K62" i="30"/>
  <c r="K61" i="20"/>
  <c r="I295" i="20"/>
  <c r="K295" i="20" s="1"/>
  <c r="K28" i="14"/>
  <c r="I262" i="14"/>
  <c r="K262" i="14" s="1"/>
  <c r="I299" i="44"/>
  <c r="K299" i="44" s="1"/>
  <c r="K65" i="44"/>
  <c r="I291" i="16"/>
  <c r="K291" i="16" s="1"/>
  <c r="K57" i="16"/>
  <c r="K49" i="12"/>
  <c r="I283" i="12"/>
  <c r="K283" i="12" s="1"/>
  <c r="I275" i="30"/>
  <c r="K275" i="30" s="1"/>
  <c r="K41" i="30"/>
  <c r="K16" i="12"/>
  <c r="I250" i="12"/>
  <c r="K250" i="12" s="1"/>
  <c r="K23" i="34"/>
  <c r="I257" i="34"/>
  <c r="K257" i="34" s="1"/>
  <c r="K54" i="26"/>
  <c r="I288" i="26"/>
  <c r="K288" i="26" s="1"/>
  <c r="K67" i="32"/>
  <c r="I301" i="32"/>
  <c r="K301" i="32" s="1"/>
  <c r="I285" i="26"/>
  <c r="K285" i="26" s="1"/>
  <c r="K51" i="26"/>
  <c r="I277" i="42"/>
  <c r="K277" i="42" s="1"/>
  <c r="K43" i="42"/>
  <c r="I269" i="28"/>
  <c r="K269" i="28" s="1"/>
  <c r="K35" i="28"/>
  <c r="K46" i="20"/>
  <c r="I280" i="20"/>
  <c r="K280" i="20" s="1"/>
  <c r="I303" i="18"/>
  <c r="K303" i="18" s="1"/>
  <c r="K69" i="18"/>
  <c r="K38" i="38"/>
  <c r="I272" i="38"/>
  <c r="K272" i="38" s="1"/>
  <c r="K29" i="36"/>
  <c r="I263" i="36"/>
  <c r="K263" i="36" s="1"/>
  <c r="K72" i="40"/>
  <c r="I306" i="40"/>
  <c r="K306" i="40" s="1"/>
  <c r="K40" i="34"/>
  <c r="I274" i="34"/>
  <c r="K274" i="34" s="1"/>
  <c r="I258" i="40"/>
  <c r="K258" i="40" s="1"/>
  <c r="K24" i="40"/>
  <c r="L145" i="41"/>
  <c r="I250" i="28"/>
  <c r="K250" i="28" s="1"/>
  <c r="K16" i="28"/>
  <c r="O145" i="31"/>
  <c r="N145" i="29"/>
  <c r="I250" i="26"/>
  <c r="K250" i="26" s="1"/>
  <c r="K16" i="26"/>
  <c r="M145" i="23"/>
  <c r="K47" i="26"/>
  <c r="I281" i="26"/>
  <c r="K281" i="26" s="1"/>
  <c r="K39" i="26"/>
  <c r="I273" i="26"/>
  <c r="K273" i="26" s="1"/>
  <c r="K22" i="8"/>
  <c r="I256" i="8"/>
  <c r="K256" i="8" s="1"/>
  <c r="K68" i="36"/>
  <c r="I302" i="36"/>
  <c r="K302" i="36" s="1"/>
  <c r="I278" i="12"/>
  <c r="K278" i="12" s="1"/>
  <c r="K44" i="12"/>
  <c r="I253" i="20"/>
  <c r="K253" i="20" s="1"/>
  <c r="K19" i="20"/>
  <c r="I308" i="5"/>
  <c r="K308" i="5" s="1"/>
  <c r="K74" i="5"/>
  <c r="I292" i="20"/>
  <c r="K292" i="20" s="1"/>
  <c r="K58" i="20"/>
  <c r="K34" i="32"/>
  <c r="I268" i="32"/>
  <c r="K268" i="32" s="1"/>
  <c r="I304" i="38"/>
  <c r="K304" i="38" s="1"/>
  <c r="K70" i="38"/>
  <c r="K62" i="40"/>
  <c r="I296" i="40"/>
  <c r="K296" i="40" s="1"/>
  <c r="I262" i="38"/>
  <c r="K262" i="38" s="1"/>
  <c r="K28" i="38"/>
  <c r="I307" i="5"/>
  <c r="K307" i="5" s="1"/>
  <c r="K73" i="5"/>
  <c r="I307" i="14"/>
  <c r="K307" i="14" s="1"/>
  <c r="K73" i="14"/>
  <c r="K33" i="40"/>
  <c r="I267" i="40"/>
  <c r="K267" i="40" s="1"/>
  <c r="I272" i="10"/>
  <c r="K272" i="10" s="1"/>
  <c r="K38" i="10"/>
  <c r="I263" i="24"/>
  <c r="K263" i="24" s="1"/>
  <c r="K29" i="24"/>
  <c r="I306" i="20"/>
  <c r="K306" i="20" s="1"/>
  <c r="K72" i="20"/>
  <c r="K40" i="30"/>
  <c r="I274" i="30"/>
  <c r="K274" i="30" s="1"/>
  <c r="I266" i="20"/>
  <c r="K266" i="20" s="1"/>
  <c r="K32" i="20"/>
  <c r="I250" i="42"/>
  <c r="K250" i="42" s="1"/>
  <c r="K16" i="42"/>
  <c r="R252" i="24"/>
  <c r="O145" i="23"/>
  <c r="R259" i="12"/>
  <c r="I256" i="16"/>
  <c r="K256" i="16" s="1"/>
  <c r="K22" i="16"/>
  <c r="I254" i="40"/>
  <c r="K254" i="40" s="1"/>
  <c r="K20" i="40"/>
  <c r="I285" i="40"/>
  <c r="K285" i="40" s="1"/>
  <c r="K51" i="40"/>
  <c r="K43" i="14"/>
  <c r="I277" i="14"/>
  <c r="K277" i="14" s="1"/>
  <c r="I303" i="38"/>
  <c r="K303" i="38" s="1"/>
  <c r="K69" i="38"/>
  <c r="I303" i="16"/>
  <c r="K303" i="16" s="1"/>
  <c r="K69" i="16"/>
  <c r="K36" i="30"/>
  <c r="I270" i="30"/>
  <c r="K270" i="30" s="1"/>
  <c r="I308" i="44"/>
  <c r="K308" i="44" s="1"/>
  <c r="K74" i="44"/>
  <c r="R300" i="34"/>
  <c r="I292" i="42"/>
  <c r="K292" i="42" s="1"/>
  <c r="K58" i="42"/>
  <c r="I284" i="38"/>
  <c r="K284" i="38" s="1"/>
  <c r="K50" i="38"/>
  <c r="K50" i="16"/>
  <c r="I284" i="16"/>
  <c r="K284" i="16" s="1"/>
  <c r="I295" i="44"/>
  <c r="K295" i="44" s="1"/>
  <c r="K61" i="44"/>
  <c r="K65" i="24"/>
  <c r="I299" i="24"/>
  <c r="K299" i="24" s="1"/>
  <c r="I267" i="38"/>
  <c r="K267" i="38" s="1"/>
  <c r="K33" i="38"/>
  <c r="I272" i="36"/>
  <c r="K272" i="36" s="1"/>
  <c r="K38" i="36"/>
  <c r="I290" i="16"/>
  <c r="K290" i="16" s="1"/>
  <c r="K56" i="16"/>
  <c r="K40" i="36"/>
  <c r="I274" i="36"/>
  <c r="K274" i="36" s="1"/>
  <c r="N145" i="43"/>
  <c r="R158" i="34"/>
  <c r="R283" i="30"/>
  <c r="R135" i="20"/>
  <c r="I305" i="32"/>
  <c r="K305" i="32" s="1"/>
  <c r="K71" i="32"/>
  <c r="I301" i="12"/>
  <c r="K301" i="12" s="1"/>
  <c r="K67" i="12"/>
  <c r="K59" i="16"/>
  <c r="I293" i="16"/>
  <c r="K293" i="16" s="1"/>
  <c r="R168" i="28"/>
  <c r="I261" i="34"/>
  <c r="K261" i="34" s="1"/>
  <c r="K27" i="34"/>
  <c r="I261" i="8"/>
  <c r="K261" i="8" s="1"/>
  <c r="K27" i="8"/>
  <c r="I292" i="30"/>
  <c r="K292" i="30" s="1"/>
  <c r="K58" i="30"/>
  <c r="I268" i="18"/>
  <c r="K268" i="18" s="1"/>
  <c r="K34" i="18"/>
  <c r="I252" i="8"/>
  <c r="K252" i="8" s="1"/>
  <c r="K18" i="8"/>
  <c r="K21" i="12"/>
  <c r="I255" i="12"/>
  <c r="K255" i="12" s="1"/>
  <c r="I286" i="26"/>
  <c r="K286" i="26" s="1"/>
  <c r="K52" i="26"/>
  <c r="I299" i="30"/>
  <c r="K299" i="30" s="1"/>
  <c r="K65" i="30"/>
  <c r="K17" i="22"/>
  <c r="I251" i="22"/>
  <c r="K251" i="22" s="1"/>
  <c r="I263" i="34"/>
  <c r="K263" i="34" s="1"/>
  <c r="K29" i="34"/>
  <c r="I298" i="14"/>
  <c r="K298" i="14" s="1"/>
  <c r="K64" i="14"/>
  <c r="I282" i="16"/>
  <c r="K282" i="16" s="1"/>
  <c r="K48" i="16"/>
  <c r="I274" i="40"/>
  <c r="K274" i="40" s="1"/>
  <c r="K40" i="40"/>
  <c r="O145" i="41"/>
  <c r="R277" i="22"/>
  <c r="R160" i="12"/>
  <c r="K63" i="44"/>
  <c r="I297" i="44"/>
  <c r="K297" i="44" s="1"/>
  <c r="I289" i="16"/>
  <c r="K289" i="16" s="1"/>
  <c r="K55" i="16"/>
  <c r="K39" i="44"/>
  <c r="I273" i="44"/>
  <c r="K273" i="44" s="1"/>
  <c r="I265" i="16"/>
  <c r="K265" i="16" s="1"/>
  <c r="K31" i="16"/>
  <c r="K22" i="12"/>
  <c r="I256" i="12"/>
  <c r="K256" i="12" s="1"/>
  <c r="I294" i="22"/>
  <c r="K294" i="22" s="1"/>
  <c r="K60" i="22"/>
  <c r="I254" i="14"/>
  <c r="K254" i="14" s="1"/>
  <c r="K20" i="14"/>
  <c r="K75" i="10"/>
  <c r="I309" i="10"/>
  <c r="K309" i="10" s="1"/>
  <c r="I300" i="42"/>
  <c r="K300" i="42" s="1"/>
  <c r="K66" i="42"/>
  <c r="I276" i="26"/>
  <c r="K276" i="26" s="1"/>
  <c r="K42" i="26"/>
  <c r="K18" i="32"/>
  <c r="I252" i="32"/>
  <c r="K252" i="32" s="1"/>
  <c r="K21" i="34"/>
  <c r="I255" i="34"/>
  <c r="K255" i="34" s="1"/>
  <c r="I286" i="40"/>
  <c r="K286" i="40" s="1"/>
  <c r="K52" i="40"/>
  <c r="K73" i="44"/>
  <c r="I307" i="44"/>
  <c r="K307" i="44" s="1"/>
  <c r="H32" i="41"/>
  <c r="V32" i="41"/>
  <c r="V31" i="41" s="1"/>
  <c r="R138" i="14"/>
  <c r="R160" i="8"/>
  <c r="K63" i="26"/>
  <c r="I297" i="26"/>
  <c r="K297" i="26" s="1"/>
  <c r="I265" i="38"/>
  <c r="K265" i="38" s="1"/>
  <c r="K31" i="38"/>
  <c r="I271" i="26"/>
  <c r="K271" i="26" s="1"/>
  <c r="K37" i="26"/>
  <c r="I302" i="40"/>
  <c r="K302" i="40" s="1"/>
  <c r="K68" i="40"/>
  <c r="K60" i="44"/>
  <c r="I294" i="44"/>
  <c r="K294" i="44" s="1"/>
  <c r="R254" i="34"/>
  <c r="I301" i="5"/>
  <c r="K301" i="5" s="1"/>
  <c r="K67" i="5"/>
  <c r="I279" i="5"/>
  <c r="K279" i="5" s="1"/>
  <c r="K45" i="5"/>
  <c r="I304" i="42"/>
  <c r="K304" i="42" s="1"/>
  <c r="K70" i="42"/>
  <c r="I255" i="44"/>
  <c r="K255" i="44" s="1"/>
  <c r="K21" i="44"/>
  <c r="K52" i="10"/>
  <c r="I286" i="10"/>
  <c r="K286" i="10" s="1"/>
  <c r="I275" i="20"/>
  <c r="K275" i="20" s="1"/>
  <c r="K41" i="20"/>
  <c r="I259" i="14"/>
  <c r="K259" i="14" s="1"/>
  <c r="K25" i="14"/>
  <c r="K38" i="30"/>
  <c r="I272" i="30"/>
  <c r="K272" i="30" s="1"/>
  <c r="I274" i="28"/>
  <c r="K274" i="28" s="1"/>
  <c r="K40" i="28"/>
  <c r="I266" i="42"/>
  <c r="K266" i="42" s="1"/>
  <c r="K32" i="42"/>
  <c r="K24" i="10"/>
  <c r="I258" i="10"/>
  <c r="K258" i="10" s="1"/>
  <c r="R250" i="44"/>
  <c r="R268" i="40"/>
  <c r="M145" i="27"/>
  <c r="R276" i="26"/>
  <c r="I297" i="36"/>
  <c r="K297" i="36" s="1"/>
  <c r="K63" i="36"/>
  <c r="K39" i="40"/>
  <c r="I273" i="40"/>
  <c r="K273" i="40" s="1"/>
  <c r="I273" i="10"/>
  <c r="K273" i="10" s="1"/>
  <c r="K39" i="10"/>
  <c r="K22" i="14"/>
  <c r="I256" i="14"/>
  <c r="K256" i="14" s="1"/>
  <c r="K44" i="28"/>
  <c r="I278" i="28"/>
  <c r="K278" i="28" s="1"/>
  <c r="I254" i="38"/>
  <c r="K254" i="38" s="1"/>
  <c r="K20" i="38"/>
  <c r="I301" i="40"/>
  <c r="K301" i="40" s="1"/>
  <c r="K67" i="40"/>
  <c r="K66" i="32"/>
  <c r="I300" i="32"/>
  <c r="K300" i="32" s="1"/>
  <c r="K30" i="10"/>
  <c r="I264" i="10"/>
  <c r="K264" i="10" s="1"/>
  <c r="I295" i="22"/>
  <c r="K295" i="22" s="1"/>
  <c r="K61" i="22"/>
  <c r="K73" i="20"/>
  <c r="I307" i="20"/>
  <c r="K307" i="20" s="1"/>
  <c r="I267" i="32"/>
  <c r="K267" i="32" s="1"/>
  <c r="K33" i="32"/>
  <c r="K57" i="8"/>
  <c r="I291" i="8"/>
  <c r="K291" i="8" s="1"/>
  <c r="I272" i="42"/>
  <c r="K272" i="42" s="1"/>
  <c r="K38" i="42"/>
  <c r="I306" i="5"/>
  <c r="K306" i="5" s="1"/>
  <c r="K72" i="5"/>
  <c r="K56" i="36"/>
  <c r="I290" i="36"/>
  <c r="K290" i="36" s="1"/>
  <c r="R157" i="28"/>
  <c r="R166" i="22"/>
  <c r="K63" i="22"/>
  <c r="I297" i="22"/>
  <c r="K297" i="22" s="1"/>
  <c r="K55" i="10"/>
  <c r="I289" i="10"/>
  <c r="K289" i="10" s="1"/>
  <c r="K47" i="22"/>
  <c r="I281" i="22"/>
  <c r="K281" i="22" s="1"/>
  <c r="I273" i="32"/>
  <c r="K273" i="32" s="1"/>
  <c r="K39" i="32"/>
  <c r="I271" i="5"/>
  <c r="K271" i="5" s="1"/>
  <c r="K37" i="5"/>
  <c r="K20" i="28"/>
  <c r="I254" i="28"/>
  <c r="K254" i="28" s="1"/>
  <c r="K67" i="30"/>
  <c r="I301" i="30"/>
  <c r="K301" i="30" s="1"/>
  <c r="I285" i="5"/>
  <c r="K285" i="5" s="1"/>
  <c r="K51" i="5"/>
  <c r="I253" i="26"/>
  <c r="K253" i="26" s="1"/>
  <c r="K19" i="26"/>
  <c r="K46" i="30"/>
  <c r="I280" i="30"/>
  <c r="K280" i="30" s="1"/>
  <c r="I309" i="44"/>
  <c r="K309" i="44" s="1"/>
  <c r="K75" i="44"/>
  <c r="I300" i="34"/>
  <c r="K300" i="34" s="1"/>
  <c r="K66" i="34"/>
  <c r="K58" i="24"/>
  <c r="I292" i="24"/>
  <c r="K292" i="24" s="1"/>
  <c r="I252" i="34"/>
  <c r="K252" i="34" s="1"/>
  <c r="K18" i="34"/>
  <c r="K61" i="24"/>
  <c r="I295" i="24"/>
  <c r="K295" i="24" s="1"/>
  <c r="I286" i="5"/>
  <c r="K286" i="5" s="1"/>
  <c r="K52" i="5"/>
  <c r="K72" i="22"/>
  <c r="I306" i="22"/>
  <c r="K306" i="22" s="1"/>
  <c r="I290" i="26"/>
  <c r="K290" i="26" s="1"/>
  <c r="K56" i="26"/>
  <c r="I266" i="12"/>
  <c r="K266" i="12" s="1"/>
  <c r="K32" i="12"/>
  <c r="R160" i="40"/>
  <c r="R141" i="24"/>
  <c r="R275" i="26"/>
  <c r="I281" i="18"/>
  <c r="K281" i="18" s="1"/>
  <c r="K47" i="18"/>
  <c r="I288" i="20"/>
  <c r="K288" i="20" s="1"/>
  <c r="K54" i="20"/>
  <c r="I256" i="28"/>
  <c r="K256" i="28" s="1"/>
  <c r="K22" i="28"/>
  <c r="I280" i="38"/>
  <c r="K280" i="38" s="1"/>
  <c r="K46" i="38"/>
  <c r="I270" i="5"/>
  <c r="K270" i="5" s="1"/>
  <c r="K36" i="5"/>
  <c r="I308" i="40"/>
  <c r="K308" i="40" s="1"/>
  <c r="K74" i="40"/>
  <c r="I300" i="40"/>
  <c r="K300" i="40" s="1"/>
  <c r="K66" i="40"/>
  <c r="I284" i="5"/>
  <c r="K284" i="5" s="1"/>
  <c r="K50" i="5"/>
  <c r="I276" i="18"/>
  <c r="K276" i="18" s="1"/>
  <c r="K42" i="18"/>
  <c r="I268" i="30"/>
  <c r="K268" i="30" s="1"/>
  <c r="K34" i="30"/>
  <c r="I287" i="28"/>
  <c r="K287" i="28" s="1"/>
  <c r="K53" i="28"/>
  <c r="I307" i="22"/>
  <c r="K307" i="22" s="1"/>
  <c r="K73" i="22"/>
  <c r="K65" i="38"/>
  <c r="I299" i="38"/>
  <c r="K299" i="38" s="1"/>
  <c r="K25" i="44"/>
  <c r="I259" i="44"/>
  <c r="K259" i="44" s="1"/>
  <c r="I259" i="20"/>
  <c r="K259" i="20" s="1"/>
  <c r="K25" i="20"/>
  <c r="K17" i="10"/>
  <c r="I251" i="10"/>
  <c r="K251" i="10" s="1"/>
  <c r="K48" i="22"/>
  <c r="I282" i="22"/>
  <c r="K282" i="22" s="1"/>
  <c r="I297" i="30"/>
  <c r="K297" i="30" s="1"/>
  <c r="K63" i="30"/>
  <c r="I257" i="18"/>
  <c r="K257" i="18" s="1"/>
  <c r="K23" i="18"/>
  <c r="I288" i="22"/>
  <c r="K288" i="22" s="1"/>
  <c r="K54" i="22"/>
  <c r="K43" i="36"/>
  <c r="I277" i="36"/>
  <c r="K277" i="36" s="1"/>
  <c r="I269" i="22"/>
  <c r="K269" i="22" s="1"/>
  <c r="K35" i="22"/>
  <c r="K27" i="32"/>
  <c r="I261" i="32"/>
  <c r="K261" i="32" s="1"/>
  <c r="I270" i="12"/>
  <c r="K270" i="12" s="1"/>
  <c r="K36" i="12"/>
  <c r="R300" i="44"/>
  <c r="I300" i="14"/>
  <c r="K300" i="14" s="1"/>
  <c r="K66" i="14"/>
  <c r="I252" i="40"/>
  <c r="K252" i="40" s="1"/>
  <c r="K18" i="40"/>
  <c r="K62" i="18"/>
  <c r="I296" i="18"/>
  <c r="K296" i="18" s="1"/>
  <c r="K30" i="30"/>
  <c r="I264" i="30"/>
  <c r="K264" i="30" s="1"/>
  <c r="I287" i="12"/>
  <c r="K287" i="12" s="1"/>
  <c r="K53" i="12"/>
  <c r="I255" i="10"/>
  <c r="K255" i="10" s="1"/>
  <c r="K21" i="10"/>
  <c r="I286" i="24"/>
  <c r="K286" i="24" s="1"/>
  <c r="K52" i="24"/>
  <c r="K41" i="28"/>
  <c r="I275" i="28"/>
  <c r="K275" i="28" s="1"/>
  <c r="I259" i="32"/>
  <c r="K259" i="32" s="1"/>
  <c r="K25" i="32"/>
  <c r="I251" i="36"/>
  <c r="K251" i="36" s="1"/>
  <c r="K17" i="36"/>
  <c r="I274" i="24"/>
  <c r="K274" i="24" s="1"/>
  <c r="K40" i="24"/>
  <c r="R252" i="28"/>
  <c r="R135" i="24"/>
  <c r="M145" i="15"/>
  <c r="K55" i="44"/>
  <c r="I289" i="44"/>
  <c r="K289" i="44" s="1"/>
  <c r="I289" i="8"/>
  <c r="K289" i="8" s="1"/>
  <c r="K55" i="8"/>
  <c r="K54" i="18"/>
  <c r="I288" i="18"/>
  <c r="K288" i="18" s="1"/>
  <c r="I302" i="28"/>
  <c r="K302" i="28" s="1"/>
  <c r="K68" i="28"/>
  <c r="I278" i="18"/>
  <c r="K278" i="18" s="1"/>
  <c r="K44" i="18"/>
  <c r="K67" i="24"/>
  <c r="I301" i="24"/>
  <c r="K301" i="24" s="1"/>
  <c r="I280" i="44"/>
  <c r="K280" i="44" s="1"/>
  <c r="K46" i="44"/>
  <c r="I270" i="44"/>
  <c r="K270" i="44" s="1"/>
  <c r="K36" i="44"/>
  <c r="K50" i="34"/>
  <c r="I284" i="34"/>
  <c r="K284" i="34" s="1"/>
  <c r="I264" i="5"/>
  <c r="K264" i="5" s="1"/>
  <c r="K30" i="5"/>
  <c r="I295" i="40"/>
  <c r="K295" i="40" s="1"/>
  <c r="K61" i="40"/>
  <c r="K52" i="28"/>
  <c r="I286" i="28"/>
  <c r="K286" i="28" s="1"/>
  <c r="I263" i="44"/>
  <c r="K263" i="44" s="1"/>
  <c r="K29" i="44"/>
  <c r="I306" i="30"/>
  <c r="K306" i="30" s="1"/>
  <c r="K72" i="30"/>
  <c r="K64" i="12"/>
  <c r="I298" i="12"/>
  <c r="K298" i="12" s="1"/>
  <c r="K24" i="8"/>
  <c r="I258" i="8"/>
  <c r="K258" i="8" s="1"/>
  <c r="R250" i="34"/>
  <c r="R252" i="20"/>
  <c r="R259" i="18"/>
  <c r="K71" i="26"/>
  <c r="I305" i="26"/>
  <c r="K305" i="26" s="1"/>
  <c r="K55" i="38"/>
  <c r="I289" i="38"/>
  <c r="K289" i="38" s="1"/>
  <c r="I257" i="5"/>
  <c r="K257" i="5" s="1"/>
  <c r="K23" i="5"/>
  <c r="I257" i="10"/>
  <c r="K257" i="10" s="1"/>
  <c r="K23" i="10"/>
  <c r="K60" i="36"/>
  <c r="I294" i="36"/>
  <c r="K294" i="36" s="1"/>
  <c r="K60" i="8"/>
  <c r="I294" i="8"/>
  <c r="K294" i="8" s="1"/>
  <c r="I269" i="12"/>
  <c r="K269" i="12" s="1"/>
  <c r="K35" i="12"/>
  <c r="I253" i="5"/>
  <c r="K253" i="5" s="1"/>
  <c r="K19" i="5"/>
  <c r="K76" i="5" s="1"/>
  <c r="K99" i="5" s="1"/>
  <c r="I280" i="42"/>
  <c r="K280" i="42" s="1"/>
  <c r="K46" i="42"/>
  <c r="K69" i="40"/>
  <c r="I303" i="40"/>
  <c r="K303" i="40" s="1"/>
  <c r="I279" i="24"/>
  <c r="K279" i="24" s="1"/>
  <c r="K45" i="24"/>
  <c r="I309" i="28"/>
  <c r="K309" i="28" s="1"/>
  <c r="K75" i="28"/>
  <c r="I276" i="12"/>
  <c r="K276" i="12" s="1"/>
  <c r="K42" i="12"/>
  <c r="I255" i="5"/>
  <c r="K255" i="5" s="1"/>
  <c r="K21" i="5"/>
  <c r="K49" i="44"/>
  <c r="I283" i="44"/>
  <c r="K283" i="44" s="1"/>
  <c r="I275" i="40"/>
  <c r="K275" i="40" s="1"/>
  <c r="K41" i="40"/>
  <c r="I272" i="24"/>
  <c r="K272" i="24" s="1"/>
  <c r="K38" i="24"/>
  <c r="K72" i="34"/>
  <c r="I306" i="34"/>
  <c r="K306" i="34" s="1"/>
  <c r="K48" i="42"/>
  <c r="I282" i="42"/>
  <c r="K282" i="42" s="1"/>
  <c r="K32" i="8"/>
  <c r="I266" i="8"/>
  <c r="K266" i="8" s="1"/>
  <c r="R283" i="42"/>
  <c r="R259" i="8"/>
  <c r="K63" i="28"/>
  <c r="I297" i="28"/>
  <c r="K297" i="28" s="1"/>
  <c r="I289" i="32"/>
  <c r="K289" i="32" s="1"/>
  <c r="K55" i="32"/>
  <c r="K23" i="22"/>
  <c r="I257" i="22"/>
  <c r="K257" i="22" s="1"/>
  <c r="I256" i="36"/>
  <c r="K256" i="36" s="1"/>
  <c r="K22" i="36"/>
  <c r="I271" i="22"/>
  <c r="K271" i="22" s="1"/>
  <c r="K37" i="22"/>
  <c r="I254" i="5"/>
  <c r="K254" i="5" s="1"/>
  <c r="K310" i="5" s="1"/>
  <c r="K333" i="5" s="1"/>
  <c r="K20" i="5"/>
  <c r="I277" i="5"/>
  <c r="K277" i="5" s="1"/>
  <c r="K43" i="5"/>
  <c r="I253" i="32"/>
  <c r="K253" i="32" s="1"/>
  <c r="K19" i="32"/>
  <c r="K69" i="8"/>
  <c r="I303" i="8"/>
  <c r="K303" i="8" s="1"/>
  <c r="I270" i="38"/>
  <c r="K270" i="38" s="1"/>
  <c r="K36" i="38"/>
  <c r="I284" i="14"/>
  <c r="K284" i="14" s="1"/>
  <c r="K50" i="14"/>
  <c r="I260" i="22"/>
  <c r="K260" i="22" s="1"/>
  <c r="K26" i="22"/>
  <c r="I287" i="22"/>
  <c r="K287" i="22" s="1"/>
  <c r="K53" i="22"/>
  <c r="I286" i="34"/>
  <c r="K286" i="34" s="1"/>
  <c r="K52" i="34"/>
  <c r="K28" i="42"/>
  <c r="I262" i="42"/>
  <c r="K262" i="42" s="1"/>
  <c r="K65" i="40"/>
  <c r="I299" i="40"/>
  <c r="K299" i="40" s="1"/>
  <c r="K41" i="36"/>
  <c r="I275" i="36"/>
  <c r="K275" i="36" s="1"/>
  <c r="I251" i="38"/>
  <c r="K251" i="38" s="1"/>
  <c r="K17" i="38"/>
  <c r="K38" i="28"/>
  <c r="I272" i="28"/>
  <c r="K272" i="28" s="1"/>
  <c r="I290" i="14"/>
  <c r="K290" i="14" s="1"/>
  <c r="K56" i="14"/>
  <c r="R133" i="42"/>
  <c r="M145" i="35"/>
  <c r="I305" i="30"/>
  <c r="K305" i="30" s="1"/>
  <c r="K71" i="30"/>
  <c r="I257" i="38"/>
  <c r="K257" i="38" s="1"/>
  <c r="K23" i="38"/>
  <c r="I257" i="16"/>
  <c r="K257" i="16" s="1"/>
  <c r="K23" i="16"/>
  <c r="K51" i="36"/>
  <c r="I285" i="36"/>
  <c r="K285" i="36" s="1"/>
  <c r="I277" i="38"/>
  <c r="K277" i="38" s="1"/>
  <c r="K43" i="38"/>
  <c r="K35" i="38"/>
  <c r="I269" i="38"/>
  <c r="K269" i="38" s="1"/>
  <c r="K35" i="8"/>
  <c r="I269" i="8"/>
  <c r="K269" i="8" s="1"/>
  <c r="I261" i="16"/>
  <c r="K261" i="16" s="1"/>
  <c r="K27" i="16"/>
  <c r="I303" i="42"/>
  <c r="K303" i="42" s="1"/>
  <c r="K69" i="42"/>
  <c r="K45" i="10"/>
  <c r="I279" i="10"/>
  <c r="K279" i="10" s="1"/>
  <c r="I300" i="36"/>
  <c r="K300" i="36" s="1"/>
  <c r="K66" i="36"/>
  <c r="I292" i="44"/>
  <c r="K292" i="44" s="1"/>
  <c r="K58" i="44"/>
  <c r="K58" i="10"/>
  <c r="I292" i="10"/>
  <c r="K292" i="10" s="1"/>
  <c r="K42" i="28"/>
  <c r="I276" i="28"/>
  <c r="K276" i="28" s="1"/>
  <c r="K34" i="24"/>
  <c r="I268" i="24"/>
  <c r="K268" i="24" s="1"/>
  <c r="I296" i="5"/>
  <c r="K296" i="5" s="1"/>
  <c r="K62" i="5"/>
  <c r="I283" i="14"/>
  <c r="K283" i="14" s="1"/>
  <c r="K49" i="14"/>
  <c r="K17" i="18"/>
  <c r="I251" i="18"/>
  <c r="K251" i="18" s="1"/>
  <c r="I262" i="16"/>
  <c r="K262" i="16" s="1"/>
  <c r="K28" i="16"/>
  <c r="I291" i="40"/>
  <c r="K291" i="40" s="1"/>
  <c r="K57" i="40"/>
  <c r="K38" i="18"/>
  <c r="I272" i="18"/>
  <c r="K272" i="18" s="1"/>
  <c r="I290" i="38"/>
  <c r="K290" i="38" s="1"/>
  <c r="K56" i="38"/>
  <c r="R160" i="42"/>
  <c r="R282" i="42"/>
  <c r="R151" i="38"/>
  <c r="N145" i="17"/>
  <c r="K47" i="44"/>
  <c r="I281" i="44"/>
  <c r="K281" i="44" s="1"/>
  <c r="I265" i="5"/>
  <c r="K265" i="5" s="1"/>
  <c r="K31" i="5"/>
  <c r="K23" i="44"/>
  <c r="I257" i="44"/>
  <c r="K257" i="44" s="1"/>
  <c r="I294" i="18"/>
  <c r="K294" i="18" s="1"/>
  <c r="K60" i="18"/>
  <c r="K59" i="10"/>
  <c r="I293" i="10"/>
  <c r="K293" i="10" s="1"/>
  <c r="I285" i="24"/>
  <c r="K285" i="24" s="1"/>
  <c r="K51" i="24"/>
  <c r="I277" i="26"/>
  <c r="K277" i="26" s="1"/>
  <c r="K43" i="26"/>
  <c r="K19" i="8"/>
  <c r="I253" i="8"/>
  <c r="K253" i="8" s="1"/>
  <c r="I280" i="10"/>
  <c r="K280" i="10" s="1"/>
  <c r="K46" i="10"/>
  <c r="I279" i="44"/>
  <c r="K279" i="44" s="1"/>
  <c r="K45" i="44"/>
  <c r="I279" i="26"/>
  <c r="K279" i="26" s="1"/>
  <c r="K45" i="26"/>
  <c r="I309" i="34"/>
  <c r="K309" i="34" s="1"/>
  <c r="K75" i="34"/>
  <c r="I276" i="44"/>
  <c r="K276" i="44" s="1"/>
  <c r="K42" i="44"/>
  <c r="I252" i="14"/>
  <c r="K252" i="14" s="1"/>
  <c r="K18" i="14"/>
  <c r="I287" i="24"/>
  <c r="K287" i="24" s="1"/>
  <c r="K53" i="24"/>
  <c r="K21" i="40"/>
  <c r="I255" i="40"/>
  <c r="K255" i="40" s="1"/>
  <c r="K21" i="14"/>
  <c r="I255" i="14"/>
  <c r="K255" i="14" s="1"/>
  <c r="I299" i="5"/>
  <c r="K299" i="5" s="1"/>
  <c r="K65" i="5"/>
  <c r="I299" i="14"/>
  <c r="K299" i="14" s="1"/>
  <c r="K65" i="14"/>
  <c r="I259" i="38"/>
  <c r="K259" i="38" s="1"/>
  <c r="K25" i="38"/>
  <c r="I251" i="34"/>
  <c r="K251" i="34" s="1"/>
  <c r="K17" i="34"/>
  <c r="K73" i="28"/>
  <c r="I307" i="28"/>
  <c r="K307" i="28" s="1"/>
  <c r="K41" i="24"/>
  <c r="I275" i="24"/>
  <c r="K275" i="24" s="1"/>
  <c r="I298" i="44"/>
  <c r="K298" i="44" s="1"/>
  <c r="K64" i="44"/>
  <c r="I290" i="12"/>
  <c r="K290" i="12" s="1"/>
  <c r="K56" i="12"/>
  <c r="I282" i="26"/>
  <c r="K282" i="26" s="1"/>
  <c r="K48" i="26"/>
  <c r="K40" i="14"/>
  <c r="I274" i="14"/>
  <c r="K274" i="14" s="1"/>
  <c r="I258" i="24"/>
  <c r="K258" i="24" s="1"/>
  <c r="K24" i="24"/>
  <c r="R283" i="40"/>
  <c r="R274" i="30"/>
  <c r="O145" i="29"/>
  <c r="R259" i="30"/>
  <c r="R268" i="24"/>
  <c r="O145" i="9"/>
  <c r="R283" i="12"/>
  <c r="K71" i="28"/>
  <c r="I305" i="28"/>
  <c r="K305" i="28" s="1"/>
  <c r="I278" i="34"/>
  <c r="K278" i="34" s="1"/>
  <c r="K44" i="34"/>
  <c r="I301" i="20"/>
  <c r="K301" i="20" s="1"/>
  <c r="K67" i="20"/>
  <c r="K27" i="30"/>
  <c r="I261" i="30"/>
  <c r="K261" i="30" s="1"/>
  <c r="K69" i="30"/>
  <c r="I303" i="30"/>
  <c r="K303" i="30" s="1"/>
  <c r="K36" i="34"/>
  <c r="I270" i="34"/>
  <c r="K270" i="34" s="1"/>
  <c r="K75" i="8"/>
  <c r="I309" i="8"/>
  <c r="K309" i="8" s="1"/>
  <c r="K74" i="16"/>
  <c r="I308" i="16"/>
  <c r="K308" i="16" s="1"/>
  <c r="I268" i="42"/>
  <c r="K268" i="42" s="1"/>
  <c r="K34" i="42"/>
  <c r="I259" i="5"/>
  <c r="K259" i="5" s="1"/>
  <c r="K25" i="5"/>
  <c r="I272" i="20"/>
  <c r="K272" i="20" s="1"/>
  <c r="K38" i="20"/>
  <c r="I263" i="10"/>
  <c r="K263" i="10" s="1"/>
  <c r="K29" i="10"/>
  <c r="I298" i="20"/>
  <c r="K298" i="20" s="1"/>
  <c r="K64" i="20"/>
  <c r="I274" i="12"/>
  <c r="K274" i="12" s="1"/>
  <c r="K40" i="12"/>
  <c r="I258" i="12"/>
  <c r="K258" i="12" s="1"/>
  <c r="K24" i="12"/>
  <c r="N145" i="23"/>
  <c r="R259" i="20"/>
  <c r="L32" i="9"/>
  <c r="R133" i="10" s="1"/>
  <c r="M145" i="13"/>
  <c r="K71" i="20"/>
  <c r="I305" i="20"/>
  <c r="K305" i="20" s="1"/>
  <c r="I289" i="12"/>
  <c r="K289" i="12" s="1"/>
  <c r="K55" i="12"/>
  <c r="K31" i="32"/>
  <c r="I265" i="32"/>
  <c r="K265" i="32" s="1"/>
  <c r="K23" i="24"/>
  <c r="I257" i="24"/>
  <c r="K257" i="24" s="1"/>
  <c r="K37" i="12"/>
  <c r="I271" i="12"/>
  <c r="K271" i="12" s="1"/>
  <c r="K68" i="18"/>
  <c r="I302" i="18"/>
  <c r="K302" i="18" s="1"/>
  <c r="K44" i="36"/>
  <c r="I278" i="36"/>
  <c r="K278" i="36" s="1"/>
  <c r="I301" i="44"/>
  <c r="K301" i="44" s="1"/>
  <c r="K67" i="44"/>
  <c r="I293" i="26"/>
  <c r="K293" i="26" s="1"/>
  <c r="K59" i="26"/>
  <c r="I277" i="24"/>
  <c r="K277" i="24" s="1"/>
  <c r="K43" i="24"/>
  <c r="I253" i="42"/>
  <c r="K253" i="42" s="1"/>
  <c r="K19" i="42"/>
  <c r="I279" i="30"/>
  <c r="K279" i="30" s="1"/>
  <c r="K45" i="30"/>
  <c r="K36" i="14"/>
  <c r="I270" i="14"/>
  <c r="K270" i="14" s="1"/>
  <c r="I276" i="40"/>
  <c r="K276" i="40" s="1"/>
  <c r="K42" i="40"/>
  <c r="K42" i="22"/>
  <c r="I276" i="22"/>
  <c r="K276" i="22" s="1"/>
  <c r="I260" i="16"/>
  <c r="K260" i="16" s="1"/>
  <c r="K26" i="16"/>
  <c r="I304" i="5"/>
  <c r="K304" i="5" s="1"/>
  <c r="K70" i="5"/>
  <c r="K62" i="22"/>
  <c r="I296" i="22"/>
  <c r="K296" i="22" s="1"/>
  <c r="I264" i="14"/>
  <c r="K264" i="14" s="1"/>
  <c r="K30" i="14"/>
  <c r="I295" i="16"/>
  <c r="K295" i="16" s="1"/>
  <c r="K61" i="16"/>
  <c r="I283" i="5"/>
  <c r="K283" i="5" s="1"/>
  <c r="K49" i="5"/>
  <c r="I259" i="40"/>
  <c r="K259" i="40" s="1"/>
  <c r="K25" i="40"/>
  <c r="I290" i="5"/>
  <c r="K290" i="5" s="1"/>
  <c r="K56" i="5"/>
  <c r="L145" i="31"/>
  <c r="N145" i="15"/>
  <c r="K47" i="12"/>
  <c r="I281" i="12"/>
  <c r="K281" i="12" s="1"/>
  <c r="K31" i="36"/>
  <c r="I265" i="36"/>
  <c r="K265" i="36" s="1"/>
  <c r="I278" i="44"/>
  <c r="K278" i="44" s="1"/>
  <c r="K44" i="44"/>
  <c r="I261" i="26"/>
  <c r="K261" i="26" s="1"/>
  <c r="K27" i="26"/>
  <c r="I303" i="44"/>
  <c r="K303" i="44" s="1"/>
  <c r="K69" i="44"/>
  <c r="I308" i="28"/>
  <c r="K308" i="28" s="1"/>
  <c r="K74" i="28"/>
  <c r="I262" i="28"/>
  <c r="K262" i="28" s="1"/>
  <c r="K28" i="28"/>
  <c r="I307" i="38"/>
  <c r="K307" i="38" s="1"/>
  <c r="K73" i="38"/>
  <c r="K49" i="28"/>
  <c r="I283" i="28"/>
  <c r="K283" i="28" s="1"/>
  <c r="I267" i="28"/>
  <c r="K267" i="28" s="1"/>
  <c r="K33" i="28"/>
  <c r="I263" i="5"/>
  <c r="K263" i="5" s="1"/>
  <c r="K29" i="5"/>
  <c r="K29" i="12"/>
  <c r="I263" i="12"/>
  <c r="K263" i="12" s="1"/>
  <c r="K56" i="34"/>
  <c r="I290" i="34"/>
  <c r="K290" i="34" s="1"/>
  <c r="R275" i="22"/>
  <c r="R285" i="8"/>
  <c r="I305" i="8"/>
  <c r="K305" i="8" s="1"/>
  <c r="K71" i="8"/>
  <c r="I257" i="12"/>
  <c r="K257" i="12" s="1"/>
  <c r="K23" i="12"/>
  <c r="I256" i="5"/>
  <c r="K256" i="5" s="1"/>
  <c r="K22" i="5"/>
  <c r="K51" i="32"/>
  <c r="I285" i="32"/>
  <c r="K285" i="32" s="1"/>
  <c r="I270" i="40"/>
  <c r="K270" i="40" s="1"/>
  <c r="K36" i="40"/>
  <c r="I308" i="34"/>
  <c r="K308" i="34" s="1"/>
  <c r="K74" i="34"/>
  <c r="I268" i="14"/>
  <c r="K268" i="14" s="1"/>
  <c r="K34" i="14"/>
  <c r="I260" i="26"/>
  <c r="K260" i="26" s="1"/>
  <c r="K26" i="26"/>
  <c r="I252" i="30"/>
  <c r="K252" i="30" s="1"/>
  <c r="K18" i="30"/>
  <c r="K21" i="20"/>
  <c r="I255" i="20"/>
  <c r="K255" i="20" s="1"/>
  <c r="K57" i="10"/>
  <c r="I291" i="10"/>
  <c r="K291" i="10" s="1"/>
  <c r="K49" i="10"/>
  <c r="I283" i="10"/>
  <c r="K283" i="10" s="1"/>
  <c r="K29" i="30"/>
  <c r="I263" i="30"/>
  <c r="K263" i="30" s="1"/>
  <c r="R277" i="24"/>
  <c r="R274" i="26"/>
  <c r="L145" i="21"/>
  <c r="O145" i="13"/>
  <c r="R137" i="10"/>
  <c r="K31" i="42"/>
  <c r="I265" i="42"/>
  <c r="K265" i="42" s="1"/>
  <c r="I254" i="18"/>
  <c r="K254" i="18" s="1"/>
  <c r="K20" i="18"/>
  <c r="K59" i="32"/>
  <c r="I293" i="32"/>
  <c r="K293" i="32" s="1"/>
  <c r="I285" i="42"/>
  <c r="K285" i="42" s="1"/>
  <c r="K51" i="42"/>
  <c r="K51" i="16"/>
  <c r="I285" i="16"/>
  <c r="K285" i="16" s="1"/>
  <c r="I277" i="20"/>
  <c r="K277" i="20" s="1"/>
  <c r="K43" i="20"/>
  <c r="I261" i="22"/>
  <c r="K261" i="22" s="1"/>
  <c r="K27" i="22"/>
  <c r="K46" i="32"/>
  <c r="I280" i="32"/>
  <c r="K280" i="32" s="1"/>
  <c r="I260" i="10"/>
  <c r="K260" i="10" s="1"/>
  <c r="K26" i="10"/>
  <c r="K70" i="8"/>
  <c r="I304" i="8"/>
  <c r="K304" i="8" s="1"/>
  <c r="K30" i="26"/>
  <c r="I264" i="26"/>
  <c r="K264" i="26" s="1"/>
  <c r="K61" i="8"/>
  <c r="I295" i="8"/>
  <c r="K295" i="8" s="1"/>
  <c r="I255" i="38"/>
  <c r="K255" i="38" s="1"/>
  <c r="K21" i="38"/>
  <c r="K52" i="42"/>
  <c r="I286" i="42"/>
  <c r="K286" i="42" s="1"/>
  <c r="K73" i="26"/>
  <c r="I307" i="26"/>
  <c r="K307" i="26" s="1"/>
  <c r="I299" i="20"/>
  <c r="K299" i="20" s="1"/>
  <c r="K65" i="20"/>
  <c r="I267" i="36"/>
  <c r="K267" i="36" s="1"/>
  <c r="K33" i="36"/>
  <c r="I259" i="42"/>
  <c r="K259" i="42" s="1"/>
  <c r="K25" i="42"/>
  <c r="I290" i="44"/>
  <c r="K290" i="44" s="1"/>
  <c r="K56" i="44"/>
  <c r="I274" i="26"/>
  <c r="K274" i="26" s="1"/>
  <c r="K40" i="26"/>
  <c r="R259" i="40"/>
  <c r="R276" i="20"/>
  <c r="R250" i="16"/>
  <c r="R274" i="14"/>
  <c r="R250" i="18"/>
  <c r="I289" i="24"/>
  <c r="K289" i="24" s="1"/>
  <c r="K55" i="24"/>
  <c r="I281" i="5"/>
  <c r="K281" i="5" s="1"/>
  <c r="K47" i="5"/>
  <c r="K54" i="14"/>
  <c r="I288" i="14"/>
  <c r="K288" i="14" s="1"/>
  <c r="K37" i="42"/>
  <c r="I271" i="42"/>
  <c r="K271" i="42" s="1"/>
  <c r="I271" i="8"/>
  <c r="K271" i="8" s="1"/>
  <c r="K37" i="8"/>
  <c r="K68" i="8"/>
  <c r="I302" i="8"/>
  <c r="K302" i="8" s="1"/>
  <c r="K60" i="12"/>
  <c r="I294" i="12"/>
  <c r="K294" i="12" s="1"/>
  <c r="R137" i="34"/>
  <c r="I301" i="42"/>
  <c r="K301" i="42" s="1"/>
  <c r="K67" i="42"/>
  <c r="I277" i="12"/>
  <c r="K277" i="12" s="1"/>
  <c r="K43" i="12"/>
  <c r="K36" i="36"/>
  <c r="I270" i="36"/>
  <c r="K270" i="36" s="1"/>
  <c r="I292" i="26"/>
  <c r="K292" i="26" s="1"/>
  <c r="K58" i="26"/>
  <c r="I284" i="10"/>
  <c r="K284" i="10" s="1"/>
  <c r="K50" i="10"/>
  <c r="I268" i="12"/>
  <c r="K268" i="12" s="1"/>
  <c r="K34" i="12"/>
  <c r="I264" i="38"/>
  <c r="K264" i="38" s="1"/>
  <c r="K30" i="38"/>
  <c r="I287" i="42"/>
  <c r="K287" i="42" s="1"/>
  <c r="K53" i="42"/>
  <c r="I287" i="20"/>
  <c r="K287" i="20" s="1"/>
  <c r="K53" i="20"/>
  <c r="I283" i="42"/>
  <c r="K283" i="42" s="1"/>
  <c r="K49" i="42"/>
  <c r="I298" i="30"/>
  <c r="K298" i="30" s="1"/>
  <c r="K64" i="30"/>
  <c r="R276" i="22"/>
  <c r="R268" i="20"/>
  <c r="R282" i="20"/>
  <c r="R157" i="14"/>
  <c r="H32" i="11"/>
  <c r="V32" i="11"/>
  <c r="V31" i="11" s="1"/>
  <c r="I297" i="12"/>
  <c r="K297" i="12" s="1"/>
  <c r="K63" i="12"/>
  <c r="K39" i="34"/>
  <c r="I273" i="34"/>
  <c r="K273" i="34" s="1"/>
  <c r="I288" i="5"/>
  <c r="K288" i="5" s="1"/>
  <c r="K54" i="5"/>
  <c r="K54" i="8"/>
  <c r="I288" i="8"/>
  <c r="K288" i="8" s="1"/>
  <c r="K22" i="24"/>
  <c r="I256" i="24"/>
  <c r="K256" i="24" s="1"/>
  <c r="I294" i="32"/>
  <c r="K294" i="32" s="1"/>
  <c r="K60" i="32"/>
  <c r="K44" i="30"/>
  <c r="I278" i="30"/>
  <c r="K278" i="30" s="1"/>
  <c r="I301" i="28"/>
  <c r="K301" i="28" s="1"/>
  <c r="K67" i="28"/>
  <c r="K36" i="42"/>
  <c r="I270" i="42"/>
  <c r="K270" i="42" s="1"/>
  <c r="I284" i="30"/>
  <c r="K284" i="30" s="1"/>
  <c r="K50" i="30"/>
  <c r="I252" i="44"/>
  <c r="K252" i="44" s="1"/>
  <c r="K18" i="44"/>
  <c r="I304" i="40"/>
  <c r="K304" i="40" s="1"/>
  <c r="K70" i="40"/>
  <c r="I296" i="42"/>
  <c r="K296" i="42" s="1"/>
  <c r="K62" i="42"/>
  <c r="K30" i="32"/>
  <c r="I264" i="32"/>
  <c r="K264" i="32" s="1"/>
  <c r="I295" i="38"/>
  <c r="K295" i="38" s="1"/>
  <c r="K61" i="38"/>
  <c r="R138" i="32"/>
  <c r="I262" i="40"/>
  <c r="K262" i="40" s="1"/>
  <c r="K28" i="40"/>
  <c r="I275" i="5"/>
  <c r="K275" i="5" s="1"/>
  <c r="K41" i="5"/>
  <c r="I275" i="12"/>
  <c r="K275" i="12" s="1"/>
  <c r="K41" i="12"/>
  <c r="K17" i="26"/>
  <c r="I251" i="26"/>
  <c r="K251" i="26" s="1"/>
  <c r="K73" i="40"/>
  <c r="I307" i="40"/>
  <c r="K307" i="40" s="1"/>
  <c r="I291" i="32"/>
  <c r="K291" i="32" s="1"/>
  <c r="K57" i="32"/>
  <c r="K33" i="18"/>
  <c r="I267" i="18"/>
  <c r="K267" i="18" s="1"/>
  <c r="I259" i="10"/>
  <c r="K259" i="10" s="1"/>
  <c r="K25" i="10"/>
  <c r="K29" i="20"/>
  <c r="I263" i="20"/>
  <c r="K263" i="20" s="1"/>
  <c r="R157" i="34"/>
  <c r="K16" i="24"/>
  <c r="I250" i="24"/>
  <c r="K250" i="24" s="1"/>
  <c r="L145" i="11"/>
  <c r="L145" i="17"/>
  <c r="I281" i="40"/>
  <c r="K281" i="40" s="1"/>
  <c r="K47" i="40"/>
  <c r="K23" i="8"/>
  <c r="I257" i="8"/>
  <c r="K257" i="8" s="1"/>
  <c r="K22" i="10"/>
  <c r="I256" i="10"/>
  <c r="K256" i="10" s="1"/>
  <c r="I271" i="16"/>
  <c r="K271" i="16" s="1"/>
  <c r="K37" i="16"/>
  <c r="I254" i="34"/>
  <c r="K254" i="34" s="1"/>
  <c r="K20" i="34"/>
  <c r="I301" i="22"/>
  <c r="K301" i="22" s="1"/>
  <c r="K67" i="22"/>
  <c r="I293" i="36"/>
  <c r="K293" i="36" s="1"/>
  <c r="K59" i="36"/>
  <c r="R285" i="40"/>
  <c r="R285" i="14"/>
  <c r="I261" i="14"/>
  <c r="K261" i="14" s="1"/>
  <c r="K27" i="14"/>
  <c r="I308" i="42"/>
  <c r="K308" i="42" s="1"/>
  <c r="K74" i="42"/>
  <c r="K66" i="10"/>
  <c r="I300" i="10"/>
  <c r="K300" i="10" s="1"/>
  <c r="I292" i="8"/>
  <c r="K292" i="8" s="1"/>
  <c r="K58" i="8"/>
  <c r="K42" i="42"/>
  <c r="I276" i="42"/>
  <c r="K276" i="42" s="1"/>
  <c r="I296" i="34"/>
  <c r="K296" i="34" s="1"/>
  <c r="K62" i="34"/>
  <c r="I255" i="8"/>
  <c r="K255" i="8" s="1"/>
  <c r="K21" i="8"/>
  <c r="K57" i="44"/>
  <c r="I291" i="44"/>
  <c r="K291" i="44" s="1"/>
  <c r="I291" i="14"/>
  <c r="K291" i="14" s="1"/>
  <c r="K57" i="14"/>
  <c r="K49" i="24"/>
  <c r="I283" i="24"/>
  <c r="K283" i="24" s="1"/>
  <c r="K33" i="42"/>
  <c r="I267" i="42"/>
  <c r="K267" i="42" s="1"/>
  <c r="K29" i="28"/>
  <c r="I263" i="28"/>
  <c r="K263" i="28" s="1"/>
  <c r="I306" i="32"/>
  <c r="K306" i="32" s="1"/>
  <c r="K72" i="32"/>
  <c r="I290" i="32"/>
  <c r="K290" i="32" s="1"/>
  <c r="K56" i="32"/>
  <c r="I282" i="44"/>
  <c r="K282" i="44" s="1"/>
  <c r="K48" i="44"/>
  <c r="K16" i="34"/>
  <c r="I250" i="34"/>
  <c r="K250" i="34" s="1"/>
  <c r="L145" i="29"/>
  <c r="N145" i="27"/>
  <c r="R141" i="30"/>
  <c r="R258" i="26"/>
  <c r="R159" i="10"/>
  <c r="L145" i="9"/>
  <c r="R285" i="16"/>
  <c r="K71" i="24"/>
  <c r="I305" i="24"/>
  <c r="K305" i="24" s="1"/>
  <c r="I297" i="16"/>
  <c r="K297" i="16" s="1"/>
  <c r="K63" i="16"/>
  <c r="I281" i="16"/>
  <c r="K281" i="16" s="1"/>
  <c r="K47" i="16"/>
  <c r="I257" i="32"/>
  <c r="K257" i="32" s="1"/>
  <c r="K23" i="32"/>
  <c r="I288" i="24"/>
  <c r="K288" i="24" s="1"/>
  <c r="K54" i="24"/>
  <c r="I302" i="10"/>
  <c r="K302" i="10" s="1"/>
  <c r="K68" i="10"/>
  <c r="R168" i="34"/>
  <c r="K43" i="16"/>
  <c r="I277" i="16"/>
  <c r="K277" i="16" s="1"/>
  <c r="K74" i="12"/>
  <c r="I308" i="12"/>
  <c r="K308" i="12" s="1"/>
  <c r="I300" i="18"/>
  <c r="K300" i="18" s="1"/>
  <c r="K66" i="18"/>
  <c r="I284" i="42"/>
  <c r="K284" i="42" s="1"/>
  <c r="K50" i="42"/>
  <c r="I276" i="38"/>
  <c r="K276" i="38" s="1"/>
  <c r="K42" i="38"/>
  <c r="I260" i="20"/>
  <c r="K260" i="20" s="1"/>
  <c r="K26" i="20"/>
  <c r="I272" i="40"/>
  <c r="K272" i="40" s="1"/>
  <c r="K38" i="40"/>
  <c r="I266" i="26"/>
  <c r="K266" i="26" s="1"/>
  <c r="K32" i="26"/>
  <c r="M145" i="39"/>
  <c r="L32" i="37"/>
  <c r="R133" i="38" s="1"/>
  <c r="R133" i="28"/>
  <c r="L145" i="23"/>
  <c r="R254" i="24"/>
  <c r="R258" i="16"/>
  <c r="O145" i="19"/>
  <c r="R160" i="14"/>
  <c r="I265" i="24"/>
  <c r="K265" i="24" s="1"/>
  <c r="K31" i="24"/>
  <c r="K68" i="12"/>
  <c r="I302" i="12"/>
  <c r="K302" i="12" s="1"/>
  <c r="I254" i="32"/>
  <c r="K254" i="32" s="1"/>
  <c r="K20" i="32"/>
  <c r="R277" i="14"/>
  <c r="K69" i="28"/>
  <c r="I303" i="28"/>
  <c r="K303" i="28" s="1"/>
  <c r="I308" i="26"/>
  <c r="K308" i="26" s="1"/>
  <c r="K74" i="26"/>
  <c r="K58" i="36"/>
  <c r="I292" i="36"/>
  <c r="K292" i="36" s="1"/>
  <c r="I268" i="26"/>
  <c r="K268" i="26" s="1"/>
  <c r="K34" i="26"/>
  <c r="K30" i="40"/>
  <c r="I264" i="40"/>
  <c r="K264" i="40" s="1"/>
  <c r="I262" i="26"/>
  <c r="K262" i="26" s="1"/>
  <c r="K28" i="26"/>
  <c r="I299" i="34"/>
  <c r="K299" i="34" s="1"/>
  <c r="K65" i="34"/>
  <c r="I291" i="42"/>
  <c r="K291" i="42" s="1"/>
  <c r="K57" i="42"/>
  <c r="K49" i="8"/>
  <c r="I283" i="8"/>
  <c r="K283" i="8" s="1"/>
  <c r="R187" i="5"/>
  <c r="R134" i="5"/>
  <c r="R290" i="5"/>
  <c r="R298" i="5"/>
  <c r="R306" i="5"/>
  <c r="R180" i="5"/>
  <c r="R23" i="5"/>
  <c r="R47" i="5"/>
  <c r="R64" i="5"/>
  <c r="R308" i="5"/>
  <c r="R251" i="5"/>
  <c r="R267" i="5"/>
  <c r="R299" i="5"/>
  <c r="R181" i="5"/>
  <c r="R292" i="5"/>
  <c r="R253" i="5"/>
  <c r="R261" i="5"/>
  <c r="R293" i="5"/>
  <c r="R301" i="5"/>
  <c r="R309" i="5"/>
  <c r="R136" i="5"/>
  <c r="R18" i="5"/>
  <c r="R26" i="5"/>
  <c r="R34" i="5"/>
  <c r="R42" i="5"/>
  <c r="R50" i="5"/>
  <c r="R58" i="5"/>
  <c r="R66" i="5"/>
  <c r="R74" i="5"/>
  <c r="R30" i="5"/>
  <c r="R62" i="5"/>
  <c r="R55" i="5"/>
  <c r="R40" i="5"/>
  <c r="R260" i="5"/>
  <c r="R25" i="5"/>
  <c r="R65" i="5"/>
  <c r="R254" i="5"/>
  <c r="R270" i="5"/>
  <c r="R286" i="5"/>
  <c r="R294" i="5"/>
  <c r="R302" i="5"/>
  <c r="R148" i="5"/>
  <c r="R19" i="5"/>
  <c r="R27" i="5"/>
  <c r="R35" i="5"/>
  <c r="R43" i="5"/>
  <c r="R51" i="5"/>
  <c r="R59" i="5"/>
  <c r="R67" i="5"/>
  <c r="R75" i="5"/>
  <c r="R54" i="5"/>
  <c r="R39" i="5"/>
  <c r="R32" i="5"/>
  <c r="R33" i="5"/>
  <c r="R49" i="5"/>
  <c r="R255" i="5"/>
  <c r="R263" i="5"/>
  <c r="R279" i="5"/>
  <c r="R287" i="5"/>
  <c r="R295" i="5"/>
  <c r="R303" i="5"/>
  <c r="R150" i="5"/>
  <c r="R28" i="5"/>
  <c r="R36" i="5"/>
  <c r="R44" i="5"/>
  <c r="R52" i="5"/>
  <c r="R60" i="5"/>
  <c r="R68" i="5"/>
  <c r="R38" i="5"/>
  <c r="R70" i="5"/>
  <c r="R63" i="5"/>
  <c r="R72" i="5"/>
  <c r="R284" i="5"/>
  <c r="R41" i="5"/>
  <c r="R73" i="5"/>
  <c r="R256" i="5"/>
  <c r="R264" i="5"/>
  <c r="R272" i="5"/>
  <c r="R288" i="5"/>
  <c r="R296" i="5"/>
  <c r="R304" i="5"/>
  <c r="R167" i="5"/>
  <c r="R29" i="5"/>
  <c r="R37" i="5"/>
  <c r="R45" i="5"/>
  <c r="R53" i="5"/>
  <c r="R61" i="5"/>
  <c r="R69" i="5"/>
  <c r="R46" i="5"/>
  <c r="R31" i="5"/>
  <c r="R71" i="5"/>
  <c r="R48" i="5"/>
  <c r="R17" i="5"/>
  <c r="R57" i="5"/>
  <c r="R257" i="5"/>
  <c r="R265" i="5"/>
  <c r="R273" i="5"/>
  <c r="R297" i="5"/>
  <c r="R305" i="5"/>
  <c r="R179" i="5"/>
  <c r="R22" i="5"/>
  <c r="R56" i="5"/>
  <c r="R169" i="5"/>
  <c r="R145" i="5"/>
  <c r="R16" i="5"/>
  <c r="N41" i="4"/>
  <c r="O88" i="4"/>
  <c r="O132" i="4"/>
  <c r="O85" i="4"/>
  <c r="L27" i="4"/>
  <c r="O83" i="4"/>
  <c r="L140" i="4"/>
  <c r="R175" i="5" s="1"/>
  <c r="L138" i="4"/>
  <c r="R173" i="5" s="1"/>
  <c r="O67" i="4"/>
  <c r="O51" i="4"/>
  <c r="L49" i="4"/>
  <c r="L43" i="4"/>
  <c r="K85" i="4"/>
  <c r="N73" i="4"/>
  <c r="O114" i="4"/>
  <c r="L80" i="4"/>
  <c r="R189" i="5" s="1"/>
  <c r="L109" i="4"/>
  <c r="R140" i="5" s="1"/>
  <c r="N130" i="4"/>
  <c r="L128" i="4"/>
  <c r="R186" i="5" s="1"/>
  <c r="N35" i="4"/>
  <c r="O40" i="4"/>
  <c r="O89" i="4"/>
  <c r="O131" i="4"/>
  <c r="L108" i="4"/>
  <c r="R139" i="5" s="1"/>
  <c r="N86" i="4"/>
  <c r="O123" i="4"/>
  <c r="O141" i="4"/>
  <c r="M24" i="4"/>
  <c r="M34" i="4"/>
  <c r="M45" i="4"/>
  <c r="R268" i="5" s="1"/>
  <c r="M58" i="4"/>
  <c r="M68" i="4"/>
  <c r="R280" i="5" s="1"/>
  <c r="M103" i="4"/>
  <c r="R266" i="5" s="1"/>
  <c r="M115" i="4"/>
  <c r="R259" i="5" s="1"/>
  <c r="O30" i="4"/>
  <c r="M26" i="4"/>
  <c r="M35" i="4"/>
  <c r="M48" i="4"/>
  <c r="M59" i="4"/>
  <c r="M69" i="4"/>
  <c r="R281" i="5" s="1"/>
  <c r="M81" i="4"/>
  <c r="R307" i="5" s="1"/>
  <c r="M92" i="4"/>
  <c r="M137" i="4"/>
  <c r="R289" i="5" s="1"/>
  <c r="L52" i="4"/>
  <c r="N75" i="4"/>
  <c r="O84" i="4"/>
  <c r="M38" i="4"/>
  <c r="M93" i="4"/>
  <c r="L63" i="4"/>
  <c r="L143" i="4"/>
  <c r="M28" i="4"/>
  <c r="M39" i="4"/>
  <c r="M50" i="4"/>
  <c r="R285" i="5" s="1"/>
  <c r="M62" i="4"/>
  <c r="M72" i="4"/>
  <c r="M94" i="4"/>
  <c r="M120" i="4"/>
  <c r="M139" i="4"/>
  <c r="R291" i="5" s="1"/>
  <c r="M95" i="4"/>
  <c r="R275" i="5" s="1"/>
  <c r="M121" i="4"/>
  <c r="M64" i="4"/>
  <c r="R278" i="5" s="1"/>
  <c r="M96" i="4"/>
  <c r="M111" i="4"/>
  <c r="R258" i="5" s="1"/>
  <c r="M22" i="4"/>
  <c r="M32" i="4"/>
  <c r="M42" i="4"/>
  <c r="M53" i="4"/>
  <c r="M66" i="4"/>
  <c r="M76" i="4"/>
  <c r="R271" i="5" s="1"/>
  <c r="M87" i="4"/>
  <c r="R262" i="5" s="1"/>
  <c r="M98" i="4"/>
  <c r="M23" i="4"/>
  <c r="M33" i="4"/>
  <c r="M55" i="4"/>
  <c r="L35" i="4"/>
  <c r="K66" i="4"/>
  <c r="K101" i="4"/>
  <c r="O70" i="4"/>
  <c r="O108" i="4"/>
  <c r="K41" i="4"/>
  <c r="K62" i="4"/>
  <c r="N111" i="4"/>
  <c r="K121" i="4"/>
  <c r="K144" i="4"/>
  <c r="K108" i="4"/>
  <c r="K112" i="4"/>
  <c r="K133" i="4"/>
  <c r="N141" i="4"/>
  <c r="L139" i="4"/>
  <c r="R174" i="5" s="1"/>
  <c r="K139" i="4"/>
  <c r="K132" i="4"/>
  <c r="K130" i="4"/>
  <c r="K129" i="4"/>
  <c r="K93" i="4"/>
  <c r="K73" i="4"/>
  <c r="K69" i="4"/>
  <c r="L64" i="4"/>
  <c r="R161" i="5" s="1"/>
  <c r="K59" i="4"/>
  <c r="K58" i="4"/>
  <c r="K27" i="4"/>
  <c r="K23" i="4"/>
  <c r="K24" i="4"/>
  <c r="K51" i="4"/>
  <c r="K98" i="4"/>
  <c r="L111" i="4"/>
  <c r="O121" i="4"/>
  <c r="N129" i="4"/>
  <c r="K131" i="4"/>
  <c r="K42" i="4"/>
  <c r="K48" i="4"/>
  <c r="K63" i="4"/>
  <c r="K83" i="4"/>
  <c r="K94" i="4"/>
  <c r="O128" i="4"/>
  <c r="V114" i="4"/>
  <c r="V113" i="4" s="1"/>
  <c r="K126" i="4"/>
  <c r="O137" i="4"/>
  <c r="K22" i="4"/>
  <c r="V21" i="4"/>
  <c r="K29" i="4"/>
  <c r="K64" i="4"/>
  <c r="K72" i="4"/>
  <c r="N81" i="4"/>
  <c r="N93" i="4"/>
  <c r="V61" i="4"/>
  <c r="N121" i="4"/>
  <c r="K34" i="4"/>
  <c r="K49" i="4"/>
  <c r="K53" i="4"/>
  <c r="V57" i="4"/>
  <c r="V71" i="4"/>
  <c r="K75" i="4"/>
  <c r="K80" i="4"/>
  <c r="N98" i="4"/>
  <c r="K115" i="4"/>
  <c r="K128" i="4"/>
  <c r="O130" i="4"/>
  <c r="K137" i="4"/>
  <c r="K30" i="4"/>
  <c r="O43" i="4"/>
  <c r="K60" i="4"/>
  <c r="L29" i="4"/>
  <c r="N30" i="4"/>
  <c r="N49" i="4"/>
  <c r="K52" i="4"/>
  <c r="L75" i="4"/>
  <c r="R153" i="5" s="1"/>
  <c r="L106" i="4"/>
  <c r="O29" i="4"/>
  <c r="N42" i="4"/>
  <c r="N52" i="4"/>
  <c r="O75" i="4"/>
  <c r="N89" i="4"/>
  <c r="V106" i="4"/>
  <c r="V105" i="4" s="1"/>
  <c r="N109" i="4"/>
  <c r="L23" i="4"/>
  <c r="N28" i="4"/>
  <c r="K35" i="4"/>
  <c r="K38" i="4"/>
  <c r="O52" i="4"/>
  <c r="N63" i="4"/>
  <c r="N64" i="4"/>
  <c r="V91" i="4"/>
  <c r="N132" i="4"/>
  <c r="N140" i="4"/>
  <c r="N23" i="4"/>
  <c r="V47" i="4"/>
  <c r="O63" i="4"/>
  <c r="V78" i="4"/>
  <c r="V82" i="4"/>
  <c r="K26" i="4"/>
  <c r="N27" i="4"/>
  <c r="N58" i="4"/>
  <c r="L72" i="4"/>
  <c r="K76" i="4"/>
  <c r="V122" i="4"/>
  <c r="L130" i="4"/>
  <c r="R188" i="5" s="1"/>
  <c r="N131" i="4"/>
  <c r="O139" i="4"/>
  <c r="K88" i="4"/>
  <c r="K92" i="4"/>
  <c r="K103" i="4"/>
  <c r="K107" i="4"/>
  <c r="O27" i="4"/>
  <c r="O28" i="4"/>
  <c r="N29" i="4"/>
  <c r="L30" i="4"/>
  <c r="V31" i="4"/>
  <c r="O42" i="4"/>
  <c r="L50" i="4"/>
  <c r="L58" i="4"/>
  <c r="N70" i="4"/>
  <c r="L81" i="4"/>
  <c r="R190" i="5" s="1"/>
  <c r="L89" i="4"/>
  <c r="R147" i="5" s="1"/>
  <c r="H106" i="4"/>
  <c r="K106" i="4" s="1"/>
  <c r="O129" i="4"/>
  <c r="L131" i="4"/>
  <c r="R177" i="5" s="1"/>
  <c r="O140" i="4"/>
  <c r="N50" i="4"/>
  <c r="L51" i="4"/>
  <c r="L59" i="4"/>
  <c r="N80" i="4"/>
  <c r="V25" i="4"/>
  <c r="K33" i="4"/>
  <c r="N34" i="4"/>
  <c r="K40" i="4"/>
  <c r="O49" i="4"/>
  <c r="N51" i="4"/>
  <c r="N59" i="4"/>
  <c r="N72" i="4"/>
  <c r="V74" i="4"/>
  <c r="O80" i="4"/>
  <c r="K87" i="4"/>
  <c r="L88" i="4"/>
  <c r="R146" i="5" s="1"/>
  <c r="N92" i="4"/>
  <c r="L93" i="4"/>
  <c r="L103" i="4"/>
  <c r="R149" i="5" s="1"/>
  <c r="K109" i="4"/>
  <c r="N114" i="4"/>
  <c r="K135" i="4"/>
  <c r="K138" i="4"/>
  <c r="L22" i="4"/>
  <c r="K28" i="4"/>
  <c r="O34" i="4"/>
  <c r="V37" i="4"/>
  <c r="K43" i="4"/>
  <c r="K68" i="4"/>
  <c r="O92" i="4"/>
  <c r="K96" i="4"/>
  <c r="N103" i="4"/>
  <c r="L115" i="4"/>
  <c r="K120" i="4"/>
  <c r="N22" i="4"/>
  <c r="V65" i="4"/>
  <c r="K114" i="4"/>
  <c r="N115" i="4"/>
  <c r="K32" i="4"/>
  <c r="K45" i="4"/>
  <c r="K50" i="4"/>
  <c r="K55" i="4"/>
  <c r="K70" i="4"/>
  <c r="K81" i="4"/>
  <c r="K86" i="4"/>
  <c r="K89" i="4"/>
  <c r="K95" i="4"/>
  <c r="N138" i="4"/>
  <c r="K140" i="4"/>
  <c r="N43" i="4"/>
  <c r="O109" i="4"/>
  <c r="V110" i="4"/>
  <c r="O120" i="4"/>
  <c r="O138" i="4"/>
  <c r="L141" i="4"/>
  <c r="R176" i="5" s="1"/>
  <c r="N79" i="4"/>
  <c r="O79" i="4"/>
  <c r="L79" i="4"/>
  <c r="K79" i="4"/>
  <c r="O26" i="4"/>
  <c r="O33" i="4"/>
  <c r="O41" i="4"/>
  <c r="O48" i="4"/>
  <c r="O55" i="4"/>
  <c r="O62" i="4"/>
  <c r="O69" i="4"/>
  <c r="O76" i="4"/>
  <c r="O112" i="4"/>
  <c r="N112" i="4"/>
  <c r="L112" i="4"/>
  <c r="L114" i="4"/>
  <c r="N119" i="4"/>
  <c r="L119" i="4"/>
  <c r="O119" i="4"/>
  <c r="K136" i="4"/>
  <c r="N127" i="4"/>
  <c r="L127" i="4"/>
  <c r="R185" i="5" s="1"/>
  <c r="O127" i="4"/>
  <c r="O118" i="4"/>
  <c r="N118" i="4"/>
  <c r="L118" i="4"/>
  <c r="N136" i="4"/>
  <c r="L136" i="4"/>
  <c r="R171" i="5" s="1"/>
  <c r="O136" i="4"/>
  <c r="L24" i="4"/>
  <c r="R159" i="5" s="1"/>
  <c r="L38" i="4"/>
  <c r="K39" i="4"/>
  <c r="L45" i="4"/>
  <c r="R151" i="5" s="1"/>
  <c r="L53" i="4"/>
  <c r="L60" i="4"/>
  <c r="R162" i="5" s="1"/>
  <c r="L66" i="4"/>
  <c r="K67" i="4"/>
  <c r="L73" i="4"/>
  <c r="L83" i="4"/>
  <c r="R191" i="5" s="1"/>
  <c r="K84" i="4"/>
  <c r="K118" i="4"/>
  <c r="O126" i="4"/>
  <c r="N126" i="4"/>
  <c r="L126" i="4"/>
  <c r="R184" i="5" s="1"/>
  <c r="N24" i="4"/>
  <c r="N38" i="4"/>
  <c r="L39" i="4"/>
  <c r="N45" i="4"/>
  <c r="N53" i="4"/>
  <c r="N60" i="4"/>
  <c r="C65" i="4"/>
  <c r="C71" i="4" s="1"/>
  <c r="N66" i="4"/>
  <c r="L67" i="4"/>
  <c r="O73" i="4"/>
  <c r="N83" i="4"/>
  <c r="L84" i="4"/>
  <c r="R192" i="5" s="1"/>
  <c r="V117" i="4"/>
  <c r="O124" i="4"/>
  <c r="N124" i="4"/>
  <c r="O135" i="4"/>
  <c r="N135" i="4"/>
  <c r="L135" i="4"/>
  <c r="R170" i="5" s="1"/>
  <c r="L32" i="4"/>
  <c r="N39" i="4"/>
  <c r="L40" i="4"/>
  <c r="N67" i="4"/>
  <c r="L68" i="4"/>
  <c r="R163" i="5" s="1"/>
  <c r="N84" i="4"/>
  <c r="L85" i="4"/>
  <c r="R143" i="5" s="1"/>
  <c r="L86" i="4"/>
  <c r="R144" i="5" s="1"/>
  <c r="N87" i="4"/>
  <c r="N88" i="4"/>
  <c r="K123" i="4"/>
  <c r="K124" i="4"/>
  <c r="O133" i="4"/>
  <c r="N133" i="4"/>
  <c r="O144" i="4"/>
  <c r="N144" i="4"/>
  <c r="L144" i="4"/>
  <c r="L155" i="4"/>
  <c r="L26" i="4"/>
  <c r="C31" i="4"/>
  <c r="N32" i="4"/>
  <c r="L33" i="4"/>
  <c r="N40" i="4"/>
  <c r="L41" i="4"/>
  <c r="L48" i="4"/>
  <c r="L55" i="4"/>
  <c r="L62" i="4"/>
  <c r="N68" i="4"/>
  <c r="L69" i="4"/>
  <c r="R164" i="5" s="1"/>
  <c r="L76" i="4"/>
  <c r="R154" i="5" s="1"/>
  <c r="N85" i="4"/>
  <c r="O86" i="4"/>
  <c r="O87" i="4"/>
  <c r="L95" i="4"/>
  <c r="N95" i="4"/>
  <c r="N96" i="4"/>
  <c r="N101" i="4"/>
  <c r="L101" i="4"/>
  <c r="O101" i="4"/>
  <c r="O106" i="4"/>
  <c r="N106" i="4"/>
  <c r="N107" i="4"/>
  <c r="L107" i="4"/>
  <c r="O107" i="4"/>
  <c r="K119" i="4"/>
  <c r="L123" i="4"/>
  <c r="R155" i="5" s="1"/>
  <c r="L124" i="4"/>
  <c r="R156" i="5" s="1"/>
  <c r="O143" i="4"/>
  <c r="N143" i="4"/>
  <c r="N94" i="4"/>
  <c r="O94" i="4"/>
  <c r="O96" i="4"/>
  <c r="L98" i="4"/>
  <c r="N123" i="4"/>
  <c r="K127" i="4"/>
  <c r="L132" i="4"/>
  <c r="R182" i="5" s="1"/>
  <c r="L133" i="4"/>
  <c r="R178" i="5" s="1"/>
  <c r="K141" i="4"/>
  <c r="K143" i="4"/>
  <c r="N108" i="4"/>
  <c r="N120" i="4"/>
  <c r="N128" i="4"/>
  <c r="N137" i="4"/>
  <c r="H111" i="4"/>
  <c r="K111" i="4" s="1"/>
  <c r="K32" i="11" l="1"/>
  <c r="K145" i="11" s="1"/>
  <c r="R16" i="12"/>
  <c r="K310" i="14"/>
  <c r="K333" i="14" s="1"/>
  <c r="K76" i="44"/>
  <c r="K99" i="44" s="1"/>
  <c r="K310" i="40"/>
  <c r="K333" i="40" s="1"/>
  <c r="K310" i="8"/>
  <c r="K333" i="8" s="1"/>
  <c r="K76" i="28"/>
  <c r="K99" i="28" s="1"/>
  <c r="K310" i="36"/>
  <c r="K333" i="36" s="1"/>
  <c r="K32" i="21"/>
  <c r="K145" i="21" s="1"/>
  <c r="R16" i="22"/>
  <c r="K310" i="44"/>
  <c r="K333" i="44" s="1"/>
  <c r="K76" i="40"/>
  <c r="K99" i="40" s="1"/>
  <c r="K32" i="25"/>
  <c r="K145" i="25" s="1"/>
  <c r="R16" i="26"/>
  <c r="K76" i="8"/>
  <c r="K99" i="8" s="1"/>
  <c r="K76" i="42"/>
  <c r="K99" i="42" s="1"/>
  <c r="K310" i="28"/>
  <c r="K333" i="28" s="1"/>
  <c r="K76" i="36"/>
  <c r="K99" i="36" s="1"/>
  <c r="K32" i="9"/>
  <c r="K145" i="9" s="1"/>
  <c r="R16" i="10"/>
  <c r="K310" i="34"/>
  <c r="K333" i="34" s="1"/>
  <c r="K32" i="31"/>
  <c r="K145" i="31" s="1"/>
  <c r="R16" i="32"/>
  <c r="K76" i="16"/>
  <c r="K99" i="16" s="1"/>
  <c r="K310" i="30"/>
  <c r="K333" i="30" s="1"/>
  <c r="K310" i="22"/>
  <c r="K333" i="22" s="1"/>
  <c r="K310" i="24"/>
  <c r="K333" i="24" s="1"/>
  <c r="K310" i="42"/>
  <c r="K333" i="42" s="1"/>
  <c r="K310" i="10"/>
  <c r="K333" i="10" s="1"/>
  <c r="K310" i="16"/>
  <c r="K333" i="16" s="1"/>
  <c r="K76" i="30"/>
  <c r="K99" i="30" s="1"/>
  <c r="K32" i="43"/>
  <c r="K145" i="43" s="1"/>
  <c r="R16" i="44"/>
  <c r="K32" i="39"/>
  <c r="K145" i="39" s="1"/>
  <c r="R16" i="40"/>
  <c r="K76" i="22"/>
  <c r="K99" i="22" s="1"/>
  <c r="K76" i="24"/>
  <c r="K99" i="24" s="1"/>
  <c r="L145" i="37"/>
  <c r="K76" i="34"/>
  <c r="K99" i="34" s="1"/>
  <c r="K32" i="37"/>
  <c r="K145" i="37" s="1"/>
  <c r="R16" i="38"/>
  <c r="K76" i="10"/>
  <c r="K99" i="10" s="1"/>
  <c r="K32" i="29"/>
  <c r="K145" i="29" s="1"/>
  <c r="R16" i="30"/>
  <c r="K32" i="19"/>
  <c r="K145" i="19" s="1"/>
  <c r="R16" i="20"/>
  <c r="K32" i="15"/>
  <c r="K145" i="15" s="1"/>
  <c r="R16" i="16"/>
  <c r="K310" i="32"/>
  <c r="K333" i="32" s="1"/>
  <c r="K76" i="26"/>
  <c r="K99" i="26" s="1"/>
  <c r="K76" i="18"/>
  <c r="K99" i="18" s="1"/>
  <c r="K310" i="38"/>
  <c r="K333" i="38" s="1"/>
  <c r="K76" i="32"/>
  <c r="K99" i="32" s="1"/>
  <c r="K32" i="23"/>
  <c r="K145" i="23" s="1"/>
  <c r="R16" i="24"/>
  <c r="K76" i="20"/>
  <c r="K99" i="20" s="1"/>
  <c r="K32" i="27"/>
  <c r="K145" i="27" s="1"/>
  <c r="R16" i="28"/>
  <c r="K32" i="41"/>
  <c r="K145" i="41" s="1"/>
  <c r="R16" i="42"/>
  <c r="K310" i="26"/>
  <c r="K333" i="26" s="1"/>
  <c r="K310" i="12"/>
  <c r="K333" i="12" s="1"/>
  <c r="K310" i="18"/>
  <c r="K333" i="18" s="1"/>
  <c r="K76" i="38"/>
  <c r="K99" i="38" s="1"/>
  <c r="K32" i="13"/>
  <c r="K145" i="13" s="1"/>
  <c r="R16" i="14"/>
  <c r="K310" i="20"/>
  <c r="K333" i="20" s="1"/>
  <c r="K76" i="12"/>
  <c r="K99" i="12" s="1"/>
  <c r="K76" i="14"/>
  <c r="K99" i="14" s="1"/>
  <c r="K32" i="7"/>
  <c r="K145" i="7" s="1"/>
  <c r="R16" i="8"/>
  <c r="K32" i="33"/>
  <c r="K145" i="33" s="1"/>
  <c r="R16" i="34"/>
  <c r="K32" i="35"/>
  <c r="K145" i="35" s="1"/>
  <c r="R16" i="36"/>
  <c r="K32" i="17"/>
  <c r="K145" i="17" s="1"/>
  <c r="R16" i="18"/>
  <c r="R269" i="5"/>
  <c r="R24" i="5"/>
  <c r="R276" i="5"/>
  <c r="R142" i="5"/>
  <c r="R20" i="5"/>
  <c r="R160" i="5"/>
  <c r="R21" i="5"/>
  <c r="R274" i="5"/>
  <c r="R277" i="5"/>
  <c r="R250" i="5"/>
  <c r="R282" i="5"/>
  <c r="R165" i="5"/>
  <c r="R283" i="5"/>
  <c r="R252" i="5"/>
  <c r="R300" i="5"/>
  <c r="R135" i="5"/>
  <c r="R166" i="5"/>
  <c r="R158" i="5"/>
  <c r="R157" i="5"/>
  <c r="R137" i="5"/>
  <c r="R138" i="5"/>
  <c r="R152" i="5"/>
  <c r="R183" i="5"/>
  <c r="R168" i="5"/>
  <c r="R133" i="5"/>
  <c r="R141" i="5"/>
  <c r="M145" i="4"/>
  <c r="C74" i="4"/>
  <c r="O145" i="4"/>
  <c r="N145" i="4"/>
  <c r="L145" i="4"/>
  <c r="K145" i="4"/>
  <c r="BA18" i="3" l="1"/>
  <c r="AY18" i="3"/>
  <c r="AW18" i="3"/>
  <c r="AU18" i="3"/>
  <c r="AS18" i="3"/>
  <c r="AQ18" i="3"/>
  <c r="AO18" i="3"/>
  <c r="AM18" i="3"/>
  <c r="AK18" i="3"/>
  <c r="AI18" i="3"/>
  <c r="AG18" i="3"/>
  <c r="AE18" i="3"/>
  <c r="AC18" i="3"/>
  <c r="AA18" i="3"/>
  <c r="Y18" i="3"/>
  <c r="W18" i="3"/>
  <c r="U18" i="3"/>
  <c r="S18" i="3"/>
  <c r="Q18" i="3"/>
  <c r="O18" i="3"/>
  <c r="J98" i="3"/>
  <c r="J93" i="3"/>
  <c r="J90" i="3"/>
  <c r="B90" i="3"/>
  <c r="J82" i="3"/>
  <c r="F12" i="3"/>
  <c r="B11" i="3"/>
  <c r="B10" i="3"/>
  <c r="B9" i="3"/>
  <c r="B8" i="3"/>
  <c r="C3" i="2"/>
  <c r="F13" i="3" s="1"/>
  <c r="F11" i="3"/>
  <c r="F10" i="3"/>
  <c r="F9" i="3"/>
  <c r="F8" i="3"/>
  <c r="F7" i="3"/>
  <c r="K79" i="3"/>
  <c r="AA79" i="3" s="1"/>
  <c r="Y78" i="3"/>
  <c r="C78" i="3"/>
  <c r="AI77" i="3"/>
  <c r="C77" i="3"/>
  <c r="AK76" i="3"/>
  <c r="C76" i="3"/>
  <c r="AS75" i="3"/>
  <c r="C75" i="3"/>
  <c r="AA74" i="3"/>
  <c r="C74" i="3"/>
  <c r="AU73" i="3"/>
  <c r="C73" i="3"/>
  <c r="AS72" i="3"/>
  <c r="C72" i="3"/>
  <c r="AS71" i="3"/>
  <c r="C71" i="3"/>
  <c r="AQ70" i="3"/>
  <c r="C70" i="3"/>
  <c r="AG69" i="3"/>
  <c r="C69" i="3"/>
  <c r="AI68" i="3"/>
  <c r="C68" i="3"/>
  <c r="AS67" i="3"/>
  <c r="C67" i="3"/>
  <c r="AQ66" i="3"/>
  <c r="C66" i="3"/>
  <c r="AQ65" i="3"/>
  <c r="C65" i="3"/>
  <c r="AG64" i="3"/>
  <c r="C64" i="3"/>
  <c r="AG63" i="3"/>
  <c r="C63" i="3"/>
  <c r="AQ62" i="3"/>
  <c r="C62" i="3"/>
  <c r="S61" i="3"/>
  <c r="C61" i="3"/>
  <c r="Y60" i="3"/>
  <c r="C60" i="3"/>
  <c r="AS59" i="3"/>
  <c r="C59" i="3"/>
  <c r="AK58" i="3"/>
  <c r="C58" i="3"/>
  <c r="AW57" i="3"/>
  <c r="C57" i="3"/>
  <c r="AS56" i="3"/>
  <c r="C56" i="3"/>
  <c r="AS55" i="3"/>
  <c r="C55" i="3"/>
  <c r="C54" i="3"/>
  <c r="AG53" i="3"/>
  <c r="C53" i="3"/>
  <c r="AO52" i="3"/>
  <c r="C52" i="3"/>
  <c r="AQ51" i="3"/>
  <c r="C51" i="3"/>
  <c r="AA50" i="3"/>
  <c r="C50" i="3"/>
  <c r="Y49" i="3"/>
  <c r="C49" i="3"/>
  <c r="BA48" i="3"/>
  <c r="C48" i="3"/>
  <c r="AI47" i="3"/>
  <c r="C47" i="3"/>
  <c r="AQ46" i="3"/>
  <c r="C46" i="3"/>
  <c r="AM45" i="3"/>
  <c r="C45" i="3"/>
  <c r="C44" i="3"/>
  <c r="AU43" i="3"/>
  <c r="C43" i="3"/>
  <c r="C42" i="3"/>
  <c r="AU41" i="3"/>
  <c r="C41" i="3"/>
  <c r="BA40" i="3"/>
  <c r="C40" i="3"/>
  <c r="AU39" i="3"/>
  <c r="C39" i="3"/>
  <c r="AS38" i="3"/>
  <c r="C38" i="3"/>
  <c r="AO37" i="3"/>
  <c r="C37" i="3"/>
  <c r="AS36" i="3"/>
  <c r="C36" i="3"/>
  <c r="AK35" i="3"/>
  <c r="C35" i="3"/>
  <c r="C34" i="3"/>
  <c r="AK33" i="3"/>
  <c r="C33" i="3"/>
  <c r="W32" i="3"/>
  <c r="C32" i="3"/>
  <c r="AK31" i="3"/>
  <c r="C31" i="3"/>
  <c r="AS30" i="3"/>
  <c r="C30" i="3"/>
  <c r="U29" i="3"/>
  <c r="C29" i="3"/>
  <c r="AY28" i="3"/>
  <c r="C28" i="3"/>
  <c r="BA27" i="3"/>
  <c r="C27" i="3"/>
  <c r="AM26" i="3"/>
  <c r="C26" i="3"/>
  <c r="W25" i="3"/>
  <c r="C25" i="3"/>
  <c r="BA24" i="3"/>
  <c r="C24" i="3"/>
  <c r="AK23" i="3"/>
  <c r="C23" i="3"/>
  <c r="AK22" i="3"/>
  <c r="C22" i="3"/>
  <c r="U21" i="3"/>
  <c r="C21" i="3"/>
  <c r="AM20" i="3"/>
  <c r="C20" i="3"/>
  <c r="BA19" i="3"/>
  <c r="C19" i="3"/>
  <c r="BB79" i="3"/>
  <c r="BB78" i="3"/>
  <c r="I78" i="3" s="1"/>
  <c r="BB77" i="3"/>
  <c r="I77" i="3" s="1"/>
  <c r="BB76" i="3"/>
  <c r="I76" i="3" s="1"/>
  <c r="BB75" i="3"/>
  <c r="I75" i="3"/>
  <c r="BB74" i="3"/>
  <c r="I74" i="3" s="1"/>
  <c r="BB73" i="3"/>
  <c r="I73" i="3" s="1"/>
  <c r="BB72" i="3"/>
  <c r="I72" i="3"/>
  <c r="BB71" i="3"/>
  <c r="I71" i="3"/>
  <c r="BB70" i="3"/>
  <c r="I70" i="3" s="1"/>
  <c r="BB69" i="3"/>
  <c r="I69" i="3" s="1"/>
  <c r="BB68" i="3"/>
  <c r="I68" i="3" s="1"/>
  <c r="BB67" i="3"/>
  <c r="I67" i="3"/>
  <c r="BB66" i="3"/>
  <c r="I66" i="3" s="1"/>
  <c r="W66" i="3"/>
  <c r="BB65" i="3"/>
  <c r="I65" i="3" s="1"/>
  <c r="BB64" i="3"/>
  <c r="I64" i="3" s="1"/>
  <c r="BB63" i="3"/>
  <c r="I63" i="3" s="1"/>
  <c r="S63" i="3"/>
  <c r="BB62" i="3"/>
  <c r="I62" i="3" s="1"/>
  <c r="BB61" i="3"/>
  <c r="I61" i="3" s="1"/>
  <c r="BB60" i="3"/>
  <c r="I60" i="3" s="1"/>
  <c r="BB59" i="3"/>
  <c r="I59" i="3"/>
  <c r="BB58" i="3"/>
  <c r="I58" i="3" s="1"/>
  <c r="BB57" i="3"/>
  <c r="I57" i="3" s="1"/>
  <c r="BB56" i="3"/>
  <c r="I56" i="3" s="1"/>
  <c r="BB55" i="3"/>
  <c r="I55" i="3"/>
  <c r="BB54" i="3"/>
  <c r="I54" i="3"/>
  <c r="BB53" i="3"/>
  <c r="I53" i="3" s="1"/>
  <c r="BB52" i="3"/>
  <c r="I52" i="3" s="1"/>
  <c r="BB51" i="3"/>
  <c r="I51" i="3"/>
  <c r="BB50" i="3"/>
  <c r="I50" i="3" s="1"/>
  <c r="BB49" i="3"/>
  <c r="I49" i="3" s="1"/>
  <c r="BB48" i="3"/>
  <c r="I48" i="3"/>
  <c r="BB47" i="3"/>
  <c r="I47" i="3" s="1"/>
  <c r="W47" i="3"/>
  <c r="BB46" i="3"/>
  <c r="I46" i="3"/>
  <c r="BB45" i="3"/>
  <c r="I45" i="3" s="1"/>
  <c r="BB44" i="3"/>
  <c r="I44" i="3" s="1"/>
  <c r="BB43" i="3"/>
  <c r="I43" i="3" s="1"/>
  <c r="BB42" i="3"/>
  <c r="I42" i="3" s="1"/>
  <c r="BB41" i="3"/>
  <c r="I41" i="3" s="1"/>
  <c r="BB40" i="3"/>
  <c r="I40" i="3" s="1"/>
  <c r="BB39" i="3"/>
  <c r="I39" i="3" s="1"/>
  <c r="AM39" i="3"/>
  <c r="BB38" i="3"/>
  <c r="I38" i="3"/>
  <c r="BB37" i="3"/>
  <c r="I37" i="3" s="1"/>
  <c r="BB36" i="3"/>
  <c r="I36" i="3" s="1"/>
  <c r="BB35" i="3"/>
  <c r="I35" i="3" s="1"/>
  <c r="BB34" i="3"/>
  <c r="I34" i="3" s="1"/>
  <c r="L34" i="3" s="1"/>
  <c r="BB33" i="3"/>
  <c r="I33" i="3" s="1"/>
  <c r="BB32" i="3"/>
  <c r="I32" i="3" s="1"/>
  <c r="BB31" i="3"/>
  <c r="I31" i="3"/>
  <c r="BB30" i="3"/>
  <c r="I30" i="3" s="1"/>
  <c r="BB29" i="3"/>
  <c r="I29" i="3" s="1"/>
  <c r="BB28" i="3"/>
  <c r="I28" i="3" s="1"/>
  <c r="BB27" i="3"/>
  <c r="I27" i="3" s="1"/>
  <c r="BB26" i="3"/>
  <c r="AY26" i="3"/>
  <c r="O26" i="3"/>
  <c r="I26" i="3"/>
  <c r="BB25" i="3"/>
  <c r="I25" i="3" s="1"/>
  <c r="BB24" i="3"/>
  <c r="I24" i="3" s="1"/>
  <c r="BB23" i="3"/>
  <c r="I23" i="3" s="1"/>
  <c r="BB22" i="3"/>
  <c r="I22" i="3" s="1"/>
  <c r="BB21" i="3"/>
  <c r="I21" i="3" s="1"/>
  <c r="BB20" i="3"/>
  <c r="I20" i="3" s="1"/>
  <c r="BB19" i="3"/>
  <c r="I19" i="3" s="1"/>
  <c r="B19" i="3"/>
  <c r="B20" i="3" s="1"/>
  <c r="AK32" i="3" l="1"/>
  <c r="AK40" i="3"/>
  <c r="L72" i="3"/>
  <c r="L74" i="3"/>
  <c r="AI52" i="3"/>
  <c r="AA67" i="3"/>
  <c r="L57" i="3"/>
  <c r="Q68" i="3"/>
  <c r="AA78" i="3"/>
  <c r="Q52" i="3"/>
  <c r="L73" i="3"/>
  <c r="AI67" i="3"/>
  <c r="AG51" i="3"/>
  <c r="BA68" i="3"/>
  <c r="AQ30" i="3"/>
  <c r="AM43" i="3"/>
  <c r="U38" i="3"/>
  <c r="AE22" i="3"/>
  <c r="AU30" i="3"/>
  <c r="W38" i="3"/>
  <c r="Q41" i="3"/>
  <c r="Y48" i="3"/>
  <c r="AC22" i="3"/>
  <c r="AI22" i="3"/>
  <c r="AW30" i="3"/>
  <c r="AA38" i="3"/>
  <c r="AM35" i="3"/>
  <c r="AA46" i="3"/>
  <c r="Y62" i="3"/>
  <c r="AI51" i="3"/>
  <c r="AK30" i="3"/>
  <c r="U35" i="3"/>
  <c r="Y46" i="3"/>
  <c r="L23" i="3"/>
  <c r="AK39" i="3"/>
  <c r="AK43" i="3"/>
  <c r="AS46" i="3"/>
  <c r="AA62" i="3"/>
  <c r="AC70" i="3"/>
  <c r="AM24" i="3"/>
  <c r="AA48" i="3"/>
  <c r="AM32" i="3"/>
  <c r="AM40" i="3"/>
  <c r="AS64" i="3"/>
  <c r="Q72" i="3"/>
  <c r="AO24" i="3"/>
  <c r="AO32" i="3"/>
  <c r="AC48" i="3"/>
  <c r="AK67" i="3"/>
  <c r="AO22" i="3"/>
  <c r="AK27" i="3"/>
  <c r="Q30" i="3"/>
  <c r="AM38" i="3"/>
  <c r="AU46" i="3"/>
  <c r="AK62" i="3"/>
  <c r="L30" i="3"/>
  <c r="BA22" i="3"/>
  <c r="L25" i="3"/>
  <c r="AC30" i="3"/>
  <c r="L36" i="3"/>
  <c r="BA52" i="3"/>
  <c r="AY62" i="3"/>
  <c r="AK68" i="3"/>
  <c r="AM27" i="3"/>
  <c r="Y33" i="3"/>
  <c r="L49" i="3"/>
  <c r="AS62" i="3"/>
  <c r="AS70" i="3"/>
  <c r="BA78" i="3"/>
  <c r="L22" i="3"/>
  <c r="AO28" i="3"/>
  <c r="AE30" i="3"/>
  <c r="U43" i="3"/>
  <c r="O46" i="3"/>
  <c r="L52" i="3"/>
  <c r="L56" i="3"/>
  <c r="L62" i="3"/>
  <c r="AM68" i="3"/>
  <c r="AY27" i="3"/>
  <c r="AU35" i="3"/>
  <c r="AI62" i="3"/>
  <c r="AS24" i="3"/>
  <c r="BA30" i="3"/>
  <c r="AW35" i="3"/>
  <c r="AG70" i="3"/>
  <c r="AI78" i="3"/>
  <c r="AY22" i="3"/>
  <c r="S30" i="3"/>
  <c r="L35" i="3"/>
  <c r="O22" i="3"/>
  <c r="AS28" i="3"/>
  <c r="AI30" i="3"/>
  <c r="AG32" i="3"/>
  <c r="AQ35" i="3"/>
  <c r="AG43" i="3"/>
  <c r="U46" i="3"/>
  <c r="Y51" i="3"/>
  <c r="AM56" i="3"/>
  <c r="Q62" i="3"/>
  <c r="O67" i="3"/>
  <c r="AK79" i="3"/>
  <c r="AM79" i="3"/>
  <c r="AQ79" i="3"/>
  <c r="AS65" i="3"/>
  <c r="AW79" i="3"/>
  <c r="BA41" i="3"/>
  <c r="BA79" i="3"/>
  <c r="AS33" i="3"/>
  <c r="AI41" i="3"/>
  <c r="BA29" i="3"/>
  <c r="Q53" i="3"/>
  <c r="U79" i="3"/>
  <c r="W79" i="3"/>
  <c r="AO79" i="3"/>
  <c r="O57" i="3"/>
  <c r="Y79" i="3"/>
  <c r="AQ49" i="3"/>
  <c r="AI57" i="3"/>
  <c r="AG73" i="3"/>
  <c r="AM25" i="3"/>
  <c r="W28" i="3"/>
  <c r="U33" i="3"/>
  <c r="AM33" i="3"/>
  <c r="AQ41" i="3"/>
  <c r="AE41" i="3"/>
  <c r="AW41" i="3"/>
  <c r="AA49" i="3"/>
  <c r="AE57" i="3"/>
  <c r="AY57" i="3"/>
  <c r="AA73" i="3"/>
  <c r="AW73" i="3"/>
  <c r="BA25" i="3"/>
  <c r="U27" i="3"/>
  <c r="Y28" i="3"/>
  <c r="W33" i="3"/>
  <c r="AO33" i="3"/>
  <c r="AO35" i="3"/>
  <c r="O39" i="3"/>
  <c r="O41" i="3"/>
  <c r="AG41" i="3"/>
  <c r="AY41" i="3"/>
  <c r="AE43" i="3"/>
  <c r="AO49" i="3"/>
  <c r="U51" i="3"/>
  <c r="AG52" i="3"/>
  <c r="AG57" i="3"/>
  <c r="BA57" i="3"/>
  <c r="Y67" i="3"/>
  <c r="S68" i="3"/>
  <c r="AC73" i="3"/>
  <c r="AC33" i="3"/>
  <c r="AU33" i="3"/>
  <c r="S41" i="3"/>
  <c r="AK41" i="3"/>
  <c r="L41" i="3"/>
  <c r="AE49" i="3"/>
  <c r="AS49" i="3"/>
  <c r="Q57" i="3"/>
  <c r="AK57" i="3"/>
  <c r="AI73" i="3"/>
  <c r="AQ33" i="3"/>
  <c r="AE33" i="3"/>
  <c r="AW33" i="3"/>
  <c r="U41" i="3"/>
  <c r="AM41" i="3"/>
  <c r="AU49" i="3"/>
  <c r="S57" i="3"/>
  <c r="AO57" i="3"/>
  <c r="O73" i="3"/>
  <c r="AO73" i="3"/>
  <c r="W20" i="3"/>
  <c r="AY23" i="3"/>
  <c r="AY25" i="3"/>
  <c r="O33" i="3"/>
  <c r="AG33" i="3"/>
  <c r="AY33" i="3"/>
  <c r="W35" i="3"/>
  <c r="W41" i="3"/>
  <c r="AO41" i="3"/>
  <c r="AQ43" i="3"/>
  <c r="AW43" i="3"/>
  <c r="O49" i="3"/>
  <c r="AW49" i="3"/>
  <c r="AS51" i="3"/>
  <c r="U57" i="3"/>
  <c r="AQ57" i="3"/>
  <c r="AY67" i="3"/>
  <c r="L68" i="3"/>
  <c r="Q73" i="3"/>
  <c r="AQ73" i="3"/>
  <c r="AU75" i="3"/>
  <c r="AG20" i="3"/>
  <c r="U25" i="3"/>
  <c r="Q28" i="3"/>
  <c r="Q33" i="3"/>
  <c r="AI33" i="3"/>
  <c r="BA33" i="3"/>
  <c r="AC35" i="3"/>
  <c r="Y36" i="3"/>
  <c r="Y41" i="3"/>
  <c r="AS41" i="3"/>
  <c r="O43" i="3"/>
  <c r="AY43" i="3"/>
  <c r="U49" i="3"/>
  <c r="AY51" i="3"/>
  <c r="Y57" i="3"/>
  <c r="AS57" i="3"/>
  <c r="BA67" i="3"/>
  <c r="S73" i="3"/>
  <c r="AS73" i="3"/>
  <c r="AK25" i="3"/>
  <c r="S28" i="3"/>
  <c r="S33" i="3"/>
  <c r="L33" i="3"/>
  <c r="AE35" i="3"/>
  <c r="AQ36" i="3"/>
  <c r="AC41" i="3"/>
  <c r="S43" i="3"/>
  <c r="L43" i="3"/>
  <c r="AA57" i="3"/>
  <c r="Y73" i="3"/>
  <c r="L76" i="3"/>
  <c r="AW76" i="3"/>
  <c r="Q76" i="3"/>
  <c r="AY76" i="3"/>
  <c r="BA76" i="3"/>
  <c r="AQ22" i="3"/>
  <c r="AG22" i="3"/>
  <c r="W27" i="3"/>
  <c r="U28" i="3"/>
  <c r="BA28" i="3"/>
  <c r="O30" i="3"/>
  <c r="AG30" i="3"/>
  <c r="AY30" i="3"/>
  <c r="Y35" i="3"/>
  <c r="AS35" i="3"/>
  <c r="AA36" i="3"/>
  <c r="Y38" i="3"/>
  <c r="Q39" i="3"/>
  <c r="Q43" i="3"/>
  <c r="AI43" i="3"/>
  <c r="BA43" i="3"/>
  <c r="W46" i="3"/>
  <c r="AA51" i="3"/>
  <c r="BA51" i="3"/>
  <c r="AY52" i="3"/>
  <c r="AG62" i="3"/>
  <c r="BA62" i="3"/>
  <c r="AG67" i="3"/>
  <c r="AY68" i="3"/>
  <c r="AK78" i="3"/>
  <c r="AO20" i="3"/>
  <c r="Q22" i="3"/>
  <c r="AS22" i="3"/>
  <c r="BA23" i="3"/>
  <c r="AI28" i="3"/>
  <c r="U30" i="3"/>
  <c r="AM30" i="3"/>
  <c r="L31" i="3"/>
  <c r="O35" i="3"/>
  <c r="AG35" i="3"/>
  <c r="AY35" i="3"/>
  <c r="AO38" i="3"/>
  <c r="AY39" i="3"/>
  <c r="W43" i="3"/>
  <c r="AO43" i="3"/>
  <c r="AM46" i="3"/>
  <c r="Y47" i="3"/>
  <c r="O51" i="3"/>
  <c r="AK51" i="3"/>
  <c r="S52" i="3"/>
  <c r="S62" i="3"/>
  <c r="AM62" i="3"/>
  <c r="L63" i="3"/>
  <c r="Q67" i="3"/>
  <c r="AO67" i="3"/>
  <c r="U68" i="3"/>
  <c r="AA76" i="3"/>
  <c r="L78" i="3"/>
  <c r="AY19" i="3"/>
  <c r="W22" i="3"/>
  <c r="AU22" i="3"/>
  <c r="AK28" i="3"/>
  <c r="W30" i="3"/>
  <c r="AO30" i="3"/>
  <c r="AY31" i="3"/>
  <c r="Q35" i="3"/>
  <c r="AI35" i="3"/>
  <c r="BA35" i="3"/>
  <c r="AQ38" i="3"/>
  <c r="BA39" i="3"/>
  <c r="Y43" i="3"/>
  <c r="AS43" i="3"/>
  <c r="L46" i="3"/>
  <c r="AO46" i="3"/>
  <c r="AC47" i="3"/>
  <c r="Q51" i="3"/>
  <c r="AO51" i="3"/>
  <c r="U52" i="3"/>
  <c r="U62" i="3"/>
  <c r="AO62" i="3"/>
  <c r="O63" i="3"/>
  <c r="S67" i="3"/>
  <c r="AQ67" i="3"/>
  <c r="AG68" i="3"/>
  <c r="AW75" i="3"/>
  <c r="AG76" i="3"/>
  <c r="AY78" i="3"/>
  <c r="Y22" i="3"/>
  <c r="AW22" i="3"/>
  <c r="L27" i="3"/>
  <c r="AM28" i="3"/>
  <c r="Y30" i="3"/>
  <c r="S35" i="3"/>
  <c r="L38" i="3"/>
  <c r="AC43" i="3"/>
  <c r="BA46" i="3"/>
  <c r="AO47" i="3"/>
  <c r="S51" i="3"/>
  <c r="W52" i="3"/>
  <c r="W62" i="3"/>
  <c r="Q63" i="3"/>
  <c r="U67" i="3"/>
  <c r="L70" i="3"/>
  <c r="AQ26" i="3"/>
  <c r="AU26" i="3"/>
  <c r="O32" i="3"/>
  <c r="AI39" i="3"/>
  <c r="AG40" i="3"/>
  <c r="AW45" i="3"/>
  <c r="U47" i="3"/>
  <c r="AK56" i="3"/>
  <c r="AY63" i="3"/>
  <c r="AM72" i="3"/>
  <c r="AW74" i="3"/>
  <c r="L26" i="3"/>
  <c r="AW26" i="3"/>
  <c r="U66" i="3"/>
  <c r="Y26" i="3"/>
  <c r="Y66" i="3"/>
  <c r="S74" i="3"/>
  <c r="AC26" i="3"/>
  <c r="AK50" i="3"/>
  <c r="AA66" i="3"/>
  <c r="U74" i="3"/>
  <c r="AE26" i="3"/>
  <c r="AQ28" i="3"/>
  <c r="AC28" i="3"/>
  <c r="AU28" i="3"/>
  <c r="BA31" i="3"/>
  <c r="S39" i="3"/>
  <c r="L39" i="3"/>
  <c r="L44" i="3"/>
  <c r="AQ47" i="3"/>
  <c r="AG48" i="3"/>
  <c r="AW50" i="3"/>
  <c r="AK52" i="3"/>
  <c r="AY53" i="3"/>
  <c r="Q56" i="3"/>
  <c r="AK63" i="3"/>
  <c r="AA72" i="3"/>
  <c r="AM74" i="3"/>
  <c r="AG26" i="3"/>
  <c r="L28" i="3"/>
  <c r="AE28" i="3"/>
  <c r="AW28" i="3"/>
  <c r="U39" i="3"/>
  <c r="AS40" i="3"/>
  <c r="AQ45" i="3"/>
  <c r="AU47" i="3"/>
  <c r="L50" i="3"/>
  <c r="AM52" i="3"/>
  <c r="AA56" i="3"/>
  <c r="AK61" i="3"/>
  <c r="AO63" i="3"/>
  <c r="AI72" i="3"/>
  <c r="AO74" i="3"/>
  <c r="AS26" i="3"/>
  <c r="O28" i="3"/>
  <c r="AG28" i="3"/>
  <c r="AS32" i="3"/>
  <c r="AG39" i="3"/>
  <c r="Y40" i="3"/>
  <c r="AE45" i="3"/>
  <c r="L47" i="3"/>
  <c r="AW47" i="3"/>
  <c r="AI56" i="3"/>
  <c r="AW63" i="3"/>
  <c r="AK72" i="3"/>
  <c r="AQ74" i="3"/>
  <c r="Y24" i="3"/>
  <c r="AC24" i="3"/>
  <c r="AQ24" i="3"/>
  <c r="AU24" i="3"/>
  <c r="U24" i="3"/>
  <c r="W24" i="3"/>
  <c r="U22" i="3"/>
  <c r="AM22" i="3"/>
  <c r="S22" i="3"/>
  <c r="BA21" i="3"/>
  <c r="Y20" i="3"/>
  <c r="AS20" i="3"/>
  <c r="AQ20" i="3"/>
  <c r="AC20" i="3"/>
  <c r="AU20" i="3"/>
  <c r="L20" i="3"/>
  <c r="AE20" i="3"/>
  <c r="AW20" i="3"/>
  <c r="AY20" i="3"/>
  <c r="Q20" i="3"/>
  <c r="AI20" i="3"/>
  <c r="BA20" i="3"/>
  <c r="S20" i="3"/>
  <c r="AK20" i="3"/>
  <c r="O20" i="3"/>
  <c r="U20" i="3"/>
  <c r="AG37" i="3"/>
  <c r="W21" i="3"/>
  <c r="AM23" i="3"/>
  <c r="S24" i="3"/>
  <c r="AK24" i="3"/>
  <c r="W26" i="3"/>
  <c r="AO26" i="3"/>
  <c r="W29" i="3"/>
  <c r="AM31" i="3"/>
  <c r="Y32" i="3"/>
  <c r="Y37" i="3"/>
  <c r="AS37" i="3"/>
  <c r="AQ39" i="3"/>
  <c r="AE39" i="3"/>
  <c r="AW39" i="3"/>
  <c r="W40" i="3"/>
  <c r="L40" i="3"/>
  <c r="W45" i="3"/>
  <c r="AO45" i="3"/>
  <c r="S47" i="3"/>
  <c r="AK47" i="3"/>
  <c r="L48" i="3"/>
  <c r="AC50" i="3"/>
  <c r="AK53" i="3"/>
  <c r="Y56" i="3"/>
  <c r="BA56" i="3"/>
  <c r="U61" i="3"/>
  <c r="AI63" i="3"/>
  <c r="AI64" i="3"/>
  <c r="AK66" i="3"/>
  <c r="AS66" i="3"/>
  <c r="AI69" i="3"/>
  <c r="Y72" i="3"/>
  <c r="BA72" i="3"/>
  <c r="AG74" i="3"/>
  <c r="AS77" i="3"/>
  <c r="AK21" i="3"/>
  <c r="AK29" i="3"/>
  <c r="L37" i="3"/>
  <c r="AC37" i="3"/>
  <c r="AU37" i="3"/>
  <c r="Y45" i="3"/>
  <c r="AS45" i="3"/>
  <c r="L53" i="3"/>
  <c r="AU53" i="3"/>
  <c r="Y61" i="3"/>
  <c r="AM21" i="3"/>
  <c r="AM29" i="3"/>
  <c r="AQ37" i="3"/>
  <c r="AE37" i="3"/>
  <c r="AW37" i="3"/>
  <c r="AC45" i="3"/>
  <c r="AU45" i="3"/>
  <c r="O53" i="3"/>
  <c r="AW53" i="3"/>
  <c r="AA61" i="3"/>
  <c r="Q37" i="3"/>
  <c r="AI37" i="3"/>
  <c r="BA37" i="3"/>
  <c r="O45" i="3"/>
  <c r="AG45" i="3"/>
  <c r="AY45" i="3"/>
  <c r="S53" i="3"/>
  <c r="BA53" i="3"/>
  <c r="AO61" i="3"/>
  <c r="O37" i="3"/>
  <c r="L21" i="3"/>
  <c r="U23" i="3"/>
  <c r="L24" i="3"/>
  <c r="AE24" i="3"/>
  <c r="AW24" i="3"/>
  <c r="Q26" i="3"/>
  <c r="AI26" i="3"/>
  <c r="BA26" i="3"/>
  <c r="L29" i="3"/>
  <c r="U31" i="3"/>
  <c r="Q32" i="3"/>
  <c r="AQ32" i="3"/>
  <c r="S37" i="3"/>
  <c r="AK37" i="3"/>
  <c r="W39" i="3"/>
  <c r="AO39" i="3"/>
  <c r="O40" i="3"/>
  <c r="AO40" i="3"/>
  <c r="L42" i="3"/>
  <c r="Q45" i="3"/>
  <c r="AI45" i="3"/>
  <c r="BA45" i="3"/>
  <c r="AM47" i="3"/>
  <c r="AE47" i="3"/>
  <c r="AY47" i="3"/>
  <c r="AW48" i="3"/>
  <c r="AC53" i="3"/>
  <c r="S56" i="3"/>
  <c r="AO56" i="3"/>
  <c r="AQ61" i="3"/>
  <c r="U63" i="3"/>
  <c r="BA63" i="3"/>
  <c r="AM66" i="3"/>
  <c r="AC69" i="3"/>
  <c r="S72" i="3"/>
  <c r="AO72" i="3"/>
  <c r="W74" i="3"/>
  <c r="AY74" i="3"/>
  <c r="AY37" i="3"/>
  <c r="AY21" i="3"/>
  <c r="W23" i="3"/>
  <c r="O24" i="3"/>
  <c r="AG24" i="3"/>
  <c r="AY24" i="3"/>
  <c r="S26" i="3"/>
  <c r="AK26" i="3"/>
  <c r="AY29" i="3"/>
  <c r="W31" i="3"/>
  <c r="U32" i="3"/>
  <c r="BA32" i="3"/>
  <c r="U37" i="3"/>
  <c r="AM37" i="3"/>
  <c r="Y39" i="3"/>
  <c r="AS39" i="3"/>
  <c r="Q40" i="3"/>
  <c r="AQ40" i="3"/>
  <c r="S45" i="3"/>
  <c r="AK45" i="3"/>
  <c r="L45" i="3"/>
  <c r="O47" i="3"/>
  <c r="AG47" i="3"/>
  <c r="BA47" i="3"/>
  <c r="AY48" i="3"/>
  <c r="Y50" i="3"/>
  <c r="AE53" i="3"/>
  <c r="U56" i="3"/>
  <c r="AQ56" i="3"/>
  <c r="BA61" i="3"/>
  <c r="AS61" i="3"/>
  <c r="AE63" i="3"/>
  <c r="AO66" i="3"/>
  <c r="AE69" i="3"/>
  <c r="U72" i="3"/>
  <c r="AQ72" i="3"/>
  <c r="Y74" i="3"/>
  <c r="BA74" i="3"/>
  <c r="Q24" i="3"/>
  <c r="AI24" i="3"/>
  <c r="U26" i="3"/>
  <c r="L32" i="3"/>
  <c r="W37" i="3"/>
  <c r="AC39" i="3"/>
  <c r="U40" i="3"/>
  <c r="U45" i="3"/>
  <c r="Q47" i="3"/>
  <c r="W56" i="3"/>
  <c r="L66" i="3"/>
  <c r="W72" i="3"/>
  <c r="L19" i="3"/>
  <c r="U19" i="3"/>
  <c r="W19" i="3"/>
  <c r="AK19" i="3"/>
  <c r="AM19" i="3"/>
  <c r="AY34" i="3"/>
  <c r="AI34" i="3"/>
  <c r="S34" i="3"/>
  <c r="AC34" i="3"/>
  <c r="AU34" i="3"/>
  <c r="AY42" i="3"/>
  <c r="AI42" i="3"/>
  <c r="S42" i="3"/>
  <c r="AW42" i="3"/>
  <c r="AC42" i="3"/>
  <c r="AU42" i="3"/>
  <c r="AY44" i="3"/>
  <c r="AI44" i="3"/>
  <c r="S44" i="3"/>
  <c r="AW44" i="3"/>
  <c r="AG44" i="3"/>
  <c r="Q44" i="3"/>
  <c r="AE44" i="3"/>
  <c r="AU54" i="3"/>
  <c r="AE54" i="3"/>
  <c r="O54" i="3"/>
  <c r="AM54" i="3"/>
  <c r="U54" i="3"/>
  <c r="AK54" i="3"/>
  <c r="S54" i="3"/>
  <c r="AO54" i="3"/>
  <c r="W54" i="3"/>
  <c r="AQ54" i="3"/>
  <c r="AI58" i="3"/>
  <c r="AU60" i="3"/>
  <c r="AE60" i="3"/>
  <c r="O60" i="3"/>
  <c r="AK60" i="3"/>
  <c r="S60" i="3"/>
  <c r="BA60" i="3"/>
  <c r="AI60" i="3"/>
  <c r="Q60" i="3"/>
  <c r="AY60" i="3"/>
  <c r="AG60" i="3"/>
  <c r="AM60" i="3"/>
  <c r="U60" i="3"/>
  <c r="AW60" i="3"/>
  <c r="AQ71" i="3"/>
  <c r="AE34" i="3"/>
  <c r="AW34" i="3"/>
  <c r="AE42" i="3"/>
  <c r="BA42" i="3"/>
  <c r="AK44" i="3"/>
  <c r="L54" i="3"/>
  <c r="AS54" i="3"/>
  <c r="AM55" i="3"/>
  <c r="W55" i="3"/>
  <c r="BA55" i="3"/>
  <c r="AI55" i="3"/>
  <c r="Q55" i="3"/>
  <c r="AY55" i="3"/>
  <c r="AG55" i="3"/>
  <c r="O55" i="3"/>
  <c r="AW55" i="3"/>
  <c r="AE55" i="3"/>
  <c r="L55" i="3"/>
  <c r="AK55" i="3"/>
  <c r="S55" i="3"/>
  <c r="AU55" i="3"/>
  <c r="AM59" i="3"/>
  <c r="W59" i="3"/>
  <c r="AO59" i="3"/>
  <c r="U59" i="3"/>
  <c r="AK59" i="3"/>
  <c r="S59" i="3"/>
  <c r="BA59" i="3"/>
  <c r="AI59" i="3"/>
  <c r="Q59" i="3"/>
  <c r="AQ59" i="3"/>
  <c r="Y59" i="3"/>
  <c r="AU59" i="3"/>
  <c r="W60" i="3"/>
  <c r="Y19" i="3"/>
  <c r="AO19" i="3"/>
  <c r="Y21" i="3"/>
  <c r="AO21" i="3"/>
  <c r="Y23" i="3"/>
  <c r="AO23" i="3"/>
  <c r="Y25" i="3"/>
  <c r="AO25" i="3"/>
  <c r="Y27" i="3"/>
  <c r="AO27" i="3"/>
  <c r="Y29" i="3"/>
  <c r="AO29" i="3"/>
  <c r="Y31" i="3"/>
  <c r="AO31" i="3"/>
  <c r="O34" i="3"/>
  <c r="AG34" i="3"/>
  <c r="BA34" i="3"/>
  <c r="AY36" i="3"/>
  <c r="AI36" i="3"/>
  <c r="S36" i="3"/>
  <c r="AC36" i="3"/>
  <c r="AU36" i="3"/>
  <c r="O42" i="3"/>
  <c r="AG42" i="3"/>
  <c r="O44" i="3"/>
  <c r="AM44" i="3"/>
  <c r="Q54" i="3"/>
  <c r="AW54" i="3"/>
  <c r="U55" i="3"/>
  <c r="AU58" i="3"/>
  <c r="AE58" i="3"/>
  <c r="O58" i="3"/>
  <c r="AQ58" i="3"/>
  <c r="Y58" i="3"/>
  <c r="AO58" i="3"/>
  <c r="W58" i="3"/>
  <c r="AM58" i="3"/>
  <c r="U58" i="3"/>
  <c r="AS58" i="3"/>
  <c r="AA58" i="3"/>
  <c r="AW58" i="3"/>
  <c r="L59" i="3"/>
  <c r="AW59" i="3"/>
  <c r="AM65" i="3"/>
  <c r="W65" i="3"/>
  <c r="AK65" i="3"/>
  <c r="S65" i="3"/>
  <c r="BA65" i="3"/>
  <c r="AI65" i="3"/>
  <c r="Q65" i="3"/>
  <c r="AY65" i="3"/>
  <c r="AG65" i="3"/>
  <c r="O65" i="3"/>
  <c r="AO65" i="3"/>
  <c r="U65" i="3"/>
  <c r="AU65" i="3"/>
  <c r="AM71" i="3"/>
  <c r="W71" i="3"/>
  <c r="BA71" i="3"/>
  <c r="AI71" i="3"/>
  <c r="Q71" i="3"/>
  <c r="AY71" i="3"/>
  <c r="AG71" i="3"/>
  <c r="O71" i="3"/>
  <c r="AW71" i="3"/>
  <c r="AE71" i="3"/>
  <c r="L71" i="3"/>
  <c r="AK71" i="3"/>
  <c r="S71" i="3"/>
  <c r="AU71" i="3"/>
  <c r="AA19" i="3"/>
  <c r="AQ19" i="3"/>
  <c r="AA21" i="3"/>
  <c r="AQ21" i="3"/>
  <c r="AA23" i="3"/>
  <c r="AQ23" i="3"/>
  <c r="AA25" i="3"/>
  <c r="AQ25" i="3"/>
  <c r="AA27" i="3"/>
  <c r="AQ27" i="3"/>
  <c r="AA29" i="3"/>
  <c r="AQ29" i="3"/>
  <c r="AA31" i="3"/>
  <c r="AQ31" i="3"/>
  <c r="Q34" i="3"/>
  <c r="AK34" i="3"/>
  <c r="AE36" i="3"/>
  <c r="AW36" i="3"/>
  <c r="Q42" i="3"/>
  <c r="AK42" i="3"/>
  <c r="U44" i="3"/>
  <c r="AO44" i="3"/>
  <c r="Y54" i="3"/>
  <c r="AY54" i="3"/>
  <c r="Y55" i="3"/>
  <c r="L58" i="3"/>
  <c r="AY58" i="3"/>
  <c r="O59" i="3"/>
  <c r="AY59" i="3"/>
  <c r="AA60" i="3"/>
  <c r="AU64" i="3"/>
  <c r="AE64" i="3"/>
  <c r="O64" i="3"/>
  <c r="AO64" i="3"/>
  <c r="W64" i="3"/>
  <c r="AM64" i="3"/>
  <c r="U64" i="3"/>
  <c r="AK64" i="3"/>
  <c r="S64" i="3"/>
  <c r="AQ64" i="3"/>
  <c r="Y64" i="3"/>
  <c r="AW64" i="3"/>
  <c r="L65" i="3"/>
  <c r="AW65" i="3"/>
  <c r="U71" i="3"/>
  <c r="AM75" i="3"/>
  <c r="W75" i="3"/>
  <c r="BA75" i="3"/>
  <c r="AK75" i="3"/>
  <c r="U75" i="3"/>
  <c r="AO75" i="3"/>
  <c r="Q75" i="3"/>
  <c r="AI75" i="3"/>
  <c r="O75" i="3"/>
  <c r="AG75" i="3"/>
  <c r="L75" i="3"/>
  <c r="AQ75" i="3"/>
  <c r="S75" i="3"/>
  <c r="AY75" i="3"/>
  <c r="AC19" i="3"/>
  <c r="AS19" i="3"/>
  <c r="AC21" i="3"/>
  <c r="AS21" i="3"/>
  <c r="AC23" i="3"/>
  <c r="AS23" i="3"/>
  <c r="AC25" i="3"/>
  <c r="AS25" i="3"/>
  <c r="AC27" i="3"/>
  <c r="AS27" i="3"/>
  <c r="AC29" i="3"/>
  <c r="AS29" i="3"/>
  <c r="AC31" i="3"/>
  <c r="AS31" i="3"/>
  <c r="U34" i="3"/>
  <c r="AM34" i="3"/>
  <c r="O36" i="3"/>
  <c r="AG36" i="3"/>
  <c r="BA36" i="3"/>
  <c r="AY38" i="3"/>
  <c r="AI38" i="3"/>
  <c r="S38" i="3"/>
  <c r="AC38" i="3"/>
  <c r="AU38" i="3"/>
  <c r="U42" i="3"/>
  <c r="AM42" i="3"/>
  <c r="W44" i="3"/>
  <c r="AQ44" i="3"/>
  <c r="AU48" i="3"/>
  <c r="AE48" i="3"/>
  <c r="O48" i="3"/>
  <c r="AO48" i="3"/>
  <c r="W48" i="3"/>
  <c r="AM48" i="3"/>
  <c r="U48" i="3"/>
  <c r="AI48" i="3"/>
  <c r="AU50" i="3"/>
  <c r="AE50" i="3"/>
  <c r="O50" i="3"/>
  <c r="BA50" i="3"/>
  <c r="AI50" i="3"/>
  <c r="Q50" i="3"/>
  <c r="AY50" i="3"/>
  <c r="AG50" i="3"/>
  <c r="AM50" i="3"/>
  <c r="AA54" i="3"/>
  <c r="BA54" i="3"/>
  <c r="AA55" i="3"/>
  <c r="Q58" i="3"/>
  <c r="BA58" i="3"/>
  <c r="AA59" i="3"/>
  <c r="AC60" i="3"/>
  <c r="L64" i="3"/>
  <c r="AY64" i="3"/>
  <c r="Y65" i="3"/>
  <c r="AM69" i="3"/>
  <c r="W69" i="3"/>
  <c r="AQ69" i="3"/>
  <c r="Y69" i="3"/>
  <c r="AO69" i="3"/>
  <c r="U69" i="3"/>
  <c r="AK69" i="3"/>
  <c r="S69" i="3"/>
  <c r="AS69" i="3"/>
  <c r="AA69" i="3"/>
  <c r="AU69" i="3"/>
  <c r="AU70" i="3"/>
  <c r="AE70" i="3"/>
  <c r="O70" i="3"/>
  <c r="AM70" i="3"/>
  <c r="U70" i="3"/>
  <c r="AK70" i="3"/>
  <c r="S70" i="3"/>
  <c r="BA70" i="3"/>
  <c r="AI70" i="3"/>
  <c r="Q70" i="3"/>
  <c r="AO70" i="3"/>
  <c r="W70" i="3"/>
  <c r="AW70" i="3"/>
  <c r="Y71" i="3"/>
  <c r="Y75" i="3"/>
  <c r="AM77" i="3"/>
  <c r="W77" i="3"/>
  <c r="BA77" i="3"/>
  <c r="AK77" i="3"/>
  <c r="U77" i="3"/>
  <c r="AO77" i="3"/>
  <c r="Y77" i="3"/>
  <c r="AY77" i="3"/>
  <c r="AC77" i="3"/>
  <c r="AW77" i="3"/>
  <c r="AA77" i="3"/>
  <c r="AU77" i="3"/>
  <c r="S77" i="3"/>
  <c r="AQ77" i="3"/>
  <c r="O77" i="3"/>
  <c r="AE77" i="3"/>
  <c r="O19" i="3"/>
  <c r="AE19" i="3"/>
  <c r="AU19" i="3"/>
  <c r="O21" i="3"/>
  <c r="AE21" i="3"/>
  <c r="AU21" i="3"/>
  <c r="O23" i="3"/>
  <c r="AE23" i="3"/>
  <c r="AU23" i="3"/>
  <c r="O25" i="3"/>
  <c r="AE25" i="3"/>
  <c r="AU25" i="3"/>
  <c r="O27" i="3"/>
  <c r="AE27" i="3"/>
  <c r="AU27" i="3"/>
  <c r="O29" i="3"/>
  <c r="AE29" i="3"/>
  <c r="AU29" i="3"/>
  <c r="O31" i="3"/>
  <c r="AE31" i="3"/>
  <c r="AU31" i="3"/>
  <c r="AA32" i="3"/>
  <c r="W34" i="3"/>
  <c r="AO34" i="3"/>
  <c r="Q36" i="3"/>
  <c r="AK36" i="3"/>
  <c r="AE38" i="3"/>
  <c r="AW38" i="3"/>
  <c r="AA40" i="3"/>
  <c r="W42" i="3"/>
  <c r="AO42" i="3"/>
  <c r="Y44" i="3"/>
  <c r="AS44" i="3"/>
  <c r="AC46" i="3"/>
  <c r="AK48" i="3"/>
  <c r="AC49" i="3"/>
  <c r="AY49" i="3"/>
  <c r="S50" i="3"/>
  <c r="AO50" i="3"/>
  <c r="AC54" i="3"/>
  <c r="AC55" i="3"/>
  <c r="S58" i="3"/>
  <c r="AC59" i="3"/>
  <c r="AO60" i="3"/>
  <c r="Q64" i="3"/>
  <c r="BA64" i="3"/>
  <c r="AA65" i="3"/>
  <c r="L69" i="3"/>
  <c r="AW69" i="3"/>
  <c r="AY70" i="3"/>
  <c r="AA71" i="3"/>
  <c r="AA75" i="3"/>
  <c r="L77" i="3"/>
  <c r="Q19" i="3"/>
  <c r="AG19" i="3"/>
  <c r="AW19" i="3"/>
  <c r="Q21" i="3"/>
  <c r="AG21" i="3"/>
  <c r="AW21" i="3"/>
  <c r="Q23" i="3"/>
  <c r="AG23" i="3"/>
  <c r="AW23" i="3"/>
  <c r="Q25" i="3"/>
  <c r="AG25" i="3"/>
  <c r="AW25" i="3"/>
  <c r="Q27" i="3"/>
  <c r="AG27" i="3"/>
  <c r="AW27" i="3"/>
  <c r="Q29" i="3"/>
  <c r="AG29" i="3"/>
  <c r="AW29" i="3"/>
  <c r="Q31" i="3"/>
  <c r="AG31" i="3"/>
  <c r="AW31" i="3"/>
  <c r="AY32" i="3"/>
  <c r="AI32" i="3"/>
  <c r="S32" i="3"/>
  <c r="AC32" i="3"/>
  <c r="AU32" i="3"/>
  <c r="Y34" i="3"/>
  <c r="AQ34" i="3"/>
  <c r="U36" i="3"/>
  <c r="AM36" i="3"/>
  <c r="O38" i="3"/>
  <c r="AG38" i="3"/>
  <c r="BA38" i="3"/>
  <c r="AY40" i="3"/>
  <c r="AI40" i="3"/>
  <c r="S40" i="3"/>
  <c r="AC40" i="3"/>
  <c r="AU40" i="3"/>
  <c r="Y42" i="3"/>
  <c r="AQ42" i="3"/>
  <c r="AA44" i="3"/>
  <c r="AU44" i="3"/>
  <c r="AY46" i="3"/>
  <c r="AI46" i="3"/>
  <c r="S46" i="3"/>
  <c r="AW46" i="3"/>
  <c r="AG46" i="3"/>
  <c r="Q46" i="3"/>
  <c r="AE46" i="3"/>
  <c r="Q48" i="3"/>
  <c r="AQ48" i="3"/>
  <c r="U50" i="3"/>
  <c r="AQ50" i="3"/>
  <c r="AM53" i="3"/>
  <c r="W53" i="3"/>
  <c r="AQ53" i="3"/>
  <c r="Y53" i="3"/>
  <c r="AO53" i="3"/>
  <c r="U53" i="3"/>
  <c r="AS53" i="3"/>
  <c r="AA53" i="3"/>
  <c r="AI53" i="3"/>
  <c r="AG54" i="3"/>
  <c r="AO55" i="3"/>
  <c r="AC58" i="3"/>
  <c r="AE59" i="3"/>
  <c r="L60" i="3"/>
  <c r="AQ60" i="3"/>
  <c r="AA64" i="3"/>
  <c r="AC65" i="3"/>
  <c r="O69" i="3"/>
  <c r="AY69" i="3"/>
  <c r="Y70" i="3"/>
  <c r="AC71" i="3"/>
  <c r="AC75" i="3"/>
  <c r="Q77" i="3"/>
  <c r="S19" i="3"/>
  <c r="AI19" i="3"/>
  <c r="AA20" i="3"/>
  <c r="B21" i="3"/>
  <c r="S21" i="3"/>
  <c r="AI21" i="3"/>
  <c r="AA22" i="3"/>
  <c r="S23" i="3"/>
  <c r="AI23" i="3"/>
  <c r="AA24" i="3"/>
  <c r="S25" i="3"/>
  <c r="AI25" i="3"/>
  <c r="AA26" i="3"/>
  <c r="S27" i="3"/>
  <c r="AI27" i="3"/>
  <c r="AA28" i="3"/>
  <c r="S29" i="3"/>
  <c r="AI29" i="3"/>
  <c r="AA30" i="3"/>
  <c r="S31" i="3"/>
  <c r="AI31" i="3"/>
  <c r="AE32" i="3"/>
  <c r="AW32" i="3"/>
  <c r="AA34" i="3"/>
  <c r="AS34" i="3"/>
  <c r="W36" i="3"/>
  <c r="AO36" i="3"/>
  <c r="Q38" i="3"/>
  <c r="AK38" i="3"/>
  <c r="AE40" i="3"/>
  <c r="AW40" i="3"/>
  <c r="AA42" i="3"/>
  <c r="AS42" i="3"/>
  <c r="AC44" i="3"/>
  <c r="BA44" i="3"/>
  <c r="AK46" i="3"/>
  <c r="S48" i="3"/>
  <c r="AS48" i="3"/>
  <c r="AM49" i="3"/>
  <c r="W49" i="3"/>
  <c r="AK49" i="3"/>
  <c r="S49" i="3"/>
  <c r="BA49" i="3"/>
  <c r="AI49" i="3"/>
  <c r="Q49" i="3"/>
  <c r="AG49" i="3"/>
  <c r="W50" i="3"/>
  <c r="AS50" i="3"/>
  <c r="AI54" i="3"/>
  <c r="AQ55" i="3"/>
  <c r="AG58" i="3"/>
  <c r="AG59" i="3"/>
  <c r="AS60" i="3"/>
  <c r="AC64" i="3"/>
  <c r="AE65" i="3"/>
  <c r="Q69" i="3"/>
  <c r="BA69" i="3"/>
  <c r="AA70" i="3"/>
  <c r="AO71" i="3"/>
  <c r="AE75" i="3"/>
  <c r="AG77" i="3"/>
  <c r="AU52" i="3"/>
  <c r="AE52" i="3"/>
  <c r="O52" i="3"/>
  <c r="AC52" i="3"/>
  <c r="AW52" i="3"/>
  <c r="Q61" i="3"/>
  <c r="AI61" i="3"/>
  <c r="AM63" i="3"/>
  <c r="W63" i="3"/>
  <c r="AC63" i="3"/>
  <c r="AU63" i="3"/>
  <c r="S66" i="3"/>
  <c r="AU68" i="3"/>
  <c r="AE68" i="3"/>
  <c r="O68" i="3"/>
  <c r="AC68" i="3"/>
  <c r="AW68" i="3"/>
  <c r="Y76" i="3"/>
  <c r="W78" i="3"/>
  <c r="AU76" i="3"/>
  <c r="AE76" i="3"/>
  <c r="O76" i="3"/>
  <c r="AS76" i="3"/>
  <c r="AC76" i="3"/>
  <c r="AI76" i="3"/>
  <c r="AM61" i="3"/>
  <c r="W61" i="3"/>
  <c r="AC61" i="3"/>
  <c r="AU61" i="3"/>
  <c r="AU66" i="3"/>
  <c r="AE66" i="3"/>
  <c r="O66" i="3"/>
  <c r="AC66" i="3"/>
  <c r="AW66" i="3"/>
  <c r="W68" i="3"/>
  <c r="AO68" i="3"/>
  <c r="S76" i="3"/>
  <c r="AM76" i="3"/>
  <c r="AU78" i="3"/>
  <c r="AE78" i="3"/>
  <c r="O78" i="3"/>
  <c r="AS78" i="3"/>
  <c r="AC78" i="3"/>
  <c r="AW78" i="3"/>
  <c r="AG78" i="3"/>
  <c r="Q78" i="3"/>
  <c r="AM78" i="3"/>
  <c r="AM51" i="3"/>
  <c r="W51" i="3"/>
  <c r="AC51" i="3"/>
  <c r="AU51" i="3"/>
  <c r="Y52" i="3"/>
  <c r="AQ52" i="3"/>
  <c r="AU56" i="3"/>
  <c r="AE56" i="3"/>
  <c r="O56" i="3"/>
  <c r="AC56" i="3"/>
  <c r="AW56" i="3"/>
  <c r="L61" i="3"/>
  <c r="AE61" i="3"/>
  <c r="AW61" i="3"/>
  <c r="Y63" i="3"/>
  <c r="AQ63" i="3"/>
  <c r="AG66" i="3"/>
  <c r="AY66" i="3"/>
  <c r="AM67" i="3"/>
  <c r="W67" i="3"/>
  <c r="AC67" i="3"/>
  <c r="AU67" i="3"/>
  <c r="Y68" i="3"/>
  <c r="AQ68" i="3"/>
  <c r="AU72" i="3"/>
  <c r="AE72" i="3"/>
  <c r="O72" i="3"/>
  <c r="AC72" i="3"/>
  <c r="AW72" i="3"/>
  <c r="AU74" i="3"/>
  <c r="AE74" i="3"/>
  <c r="O74" i="3"/>
  <c r="AS74" i="3"/>
  <c r="AC74" i="3"/>
  <c r="AI74" i="3"/>
  <c r="U76" i="3"/>
  <c r="AO76" i="3"/>
  <c r="S78" i="3"/>
  <c r="AO78" i="3"/>
  <c r="AA33" i="3"/>
  <c r="AA35" i="3"/>
  <c r="AA37" i="3"/>
  <c r="AA39" i="3"/>
  <c r="AA41" i="3"/>
  <c r="AA43" i="3"/>
  <c r="AA45" i="3"/>
  <c r="AA47" i="3"/>
  <c r="AS47" i="3"/>
  <c r="L51" i="3"/>
  <c r="AE51" i="3"/>
  <c r="AW51" i="3"/>
  <c r="AA52" i="3"/>
  <c r="AS52" i="3"/>
  <c r="AG56" i="3"/>
  <c r="AY56" i="3"/>
  <c r="AM57" i="3"/>
  <c r="W57" i="3"/>
  <c r="AC57" i="3"/>
  <c r="AU57" i="3"/>
  <c r="O61" i="3"/>
  <c r="AG61" i="3"/>
  <c r="AY61" i="3"/>
  <c r="AU62" i="3"/>
  <c r="AE62" i="3"/>
  <c r="O62" i="3"/>
  <c r="AC62" i="3"/>
  <c r="AW62" i="3"/>
  <c r="AA63" i="3"/>
  <c r="AS63" i="3"/>
  <c r="Q66" i="3"/>
  <c r="AI66" i="3"/>
  <c r="BA66" i="3"/>
  <c r="L67" i="3"/>
  <c r="AE67" i="3"/>
  <c r="AW67" i="3"/>
  <c r="AA68" i="3"/>
  <c r="AS68" i="3"/>
  <c r="AG72" i="3"/>
  <c r="AY72" i="3"/>
  <c r="AM73" i="3"/>
  <c r="W73" i="3"/>
  <c r="BA73" i="3"/>
  <c r="AK73" i="3"/>
  <c r="U73" i="3"/>
  <c r="AE73" i="3"/>
  <c r="AY73" i="3"/>
  <c r="Q74" i="3"/>
  <c r="AK74" i="3"/>
  <c r="W76" i="3"/>
  <c r="AQ76" i="3"/>
  <c r="U78" i="3"/>
  <c r="AQ78" i="3"/>
  <c r="S79" i="3"/>
  <c r="AI79" i="3"/>
  <c r="AY79" i="3"/>
  <c r="AC79" i="3"/>
  <c r="AS79" i="3"/>
  <c r="O79" i="3"/>
  <c r="BC79" i="3" s="1"/>
  <c r="AE79" i="3"/>
  <c r="AU79" i="3"/>
  <c r="Q79" i="3"/>
  <c r="AG79" i="3"/>
  <c r="BC41" i="3" l="1"/>
  <c r="BC26" i="3"/>
  <c r="BC22" i="3"/>
  <c r="BC33" i="3"/>
  <c r="BC45" i="3"/>
  <c r="BC43" i="3"/>
  <c r="BC35" i="3"/>
  <c r="BC30" i="3"/>
  <c r="BC73" i="3"/>
  <c r="BC61" i="3"/>
  <c r="BC67" i="3"/>
  <c r="BC49" i="3"/>
  <c r="BC28" i="3"/>
  <c r="BC40" i="3"/>
  <c r="BC39" i="3"/>
  <c r="BC37" i="3"/>
  <c r="BC51" i="3"/>
  <c r="BC63" i="3"/>
  <c r="BC57" i="3"/>
  <c r="BC53" i="3"/>
  <c r="BC46" i="3"/>
  <c r="BC32" i="3"/>
  <c r="BC47" i="3"/>
  <c r="BC24" i="3"/>
  <c r="BC20" i="3"/>
  <c r="L80" i="3"/>
  <c r="U80" i="3"/>
  <c r="AY80" i="3"/>
  <c r="W80" i="3"/>
  <c r="BA80" i="3"/>
  <c r="AK80" i="3"/>
  <c r="AM80" i="3"/>
  <c r="BC52" i="3"/>
  <c r="AG80" i="3"/>
  <c r="BC25" i="3"/>
  <c r="AE80" i="3"/>
  <c r="AQ80" i="3"/>
  <c r="BC71" i="3"/>
  <c r="BC72" i="3"/>
  <c r="Q80" i="3"/>
  <c r="O80" i="3"/>
  <c r="BC19" i="3"/>
  <c r="AA80" i="3"/>
  <c r="BC58" i="3"/>
  <c r="BC78" i="3"/>
  <c r="BC69" i="3"/>
  <c r="BC29" i="3"/>
  <c r="BC64" i="3"/>
  <c r="BC44" i="3"/>
  <c r="AO80" i="3"/>
  <c r="BC55" i="3"/>
  <c r="BC54" i="3"/>
  <c r="BC62" i="3"/>
  <c r="BC56" i="3"/>
  <c r="BC66" i="3"/>
  <c r="BC38" i="3"/>
  <c r="BC23" i="3"/>
  <c r="BC77" i="3"/>
  <c r="BC65" i="3"/>
  <c r="Y80" i="3"/>
  <c r="BC74" i="3"/>
  <c r="BC68" i="3"/>
  <c r="AI80" i="3"/>
  <c r="BC76" i="3"/>
  <c r="S80" i="3"/>
  <c r="BC27" i="3"/>
  <c r="AS80" i="3"/>
  <c r="BC75" i="3"/>
  <c r="B22" i="3"/>
  <c r="B23" i="3" s="1"/>
  <c r="BC42" i="3"/>
  <c r="BC34" i="3"/>
  <c r="BC21" i="3"/>
  <c r="BC70" i="3"/>
  <c r="BC36" i="3"/>
  <c r="AC80" i="3"/>
  <c r="BC60" i="3"/>
  <c r="AW80" i="3"/>
  <c r="BC31" i="3"/>
  <c r="AU80" i="3"/>
  <c r="BC50" i="3"/>
  <c r="BC48" i="3"/>
  <c r="BC59" i="3"/>
  <c r="BC80" i="3" l="1"/>
  <c r="B24" i="3"/>
  <c r="B25" i="3" l="1"/>
  <c r="B26" i="3" l="1"/>
  <c r="B27" i="3" l="1"/>
  <c r="B28" i="3"/>
  <c r="B29" i="3" s="1"/>
  <c r="B30" i="3" s="1"/>
  <c r="B31" i="3" s="1"/>
  <c r="B32" i="3" s="1"/>
  <c r="B33" i="3" l="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F0875E4-1FD4-0A4B-9C60-153F54AF5E7C}">
      <text>
        <r>
          <rPr>
            <b/>
            <sz val="10"/>
            <color rgb="FF000000"/>
            <rFont val="Tahoma"/>
            <family val="2"/>
          </rPr>
          <t>Tahap 1 = 50% dari dana bantuan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3BBFD30A-6A6A-A043-95C4-FD036C2AAAAF}">
      <text>
        <r>
          <rPr>
            <b/>
            <sz val="10"/>
            <color rgb="FF000000"/>
            <rFont val="Tahoma"/>
            <family val="2"/>
          </rPr>
          <t>Tahap 1 = 50% dari dana bantuan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59D7D520-3FE4-DB42-B887-910BA6D939B2}">
      <text>
        <r>
          <rPr>
            <b/>
            <sz val="10"/>
            <color rgb="FF000000"/>
            <rFont val="Tahoma"/>
            <family val="2"/>
          </rPr>
          <t>Tahap 1 = 50% dari dana bantuan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BE086BFC-5A43-9240-A1CE-407D8B1C02C9}">
      <text>
        <r>
          <rPr>
            <b/>
            <sz val="10"/>
            <color rgb="FF000000"/>
            <rFont val="Tahoma"/>
            <family val="2"/>
          </rPr>
          <t>Tahap 1 = 50% dari dana bantuan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9ADDA8B-44B9-734A-B074-96696E5AC298}">
      <text>
        <r>
          <rPr>
            <b/>
            <sz val="10"/>
            <color rgb="FF000000"/>
            <rFont val="Tahoma"/>
            <family val="2"/>
          </rPr>
          <t>Tahap 1 = 50% dari dana bantuan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EA0F6A62-7BEF-C147-9676-69525A7E8F08}">
      <text>
        <r>
          <rPr>
            <b/>
            <sz val="10"/>
            <color rgb="FF000000"/>
            <rFont val="Tahoma"/>
            <family val="2"/>
          </rPr>
          <t>Tahap 1 = 50% dari dana bantuan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18781343-C007-0441-A3F5-353B6C72F402}">
      <text>
        <r>
          <rPr>
            <b/>
            <sz val="10"/>
            <color rgb="FF000000"/>
            <rFont val="Tahoma"/>
            <family val="2"/>
          </rPr>
          <t>Tahap 1 = 50% dari dana bantuan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CEB140FC-1D32-8840-8C1F-7125FB17E756}">
      <text>
        <r>
          <rPr>
            <b/>
            <sz val="10"/>
            <color rgb="FF000000"/>
            <rFont val="Tahoma"/>
            <family val="2"/>
          </rPr>
          <t>Tahap 1 = 50% dari dana bantuan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6978863D-240D-2C46-A476-3D11D4F2180F}">
      <text>
        <r>
          <rPr>
            <b/>
            <sz val="10"/>
            <color rgb="FF000000"/>
            <rFont val="Tahoma"/>
            <family val="2"/>
          </rPr>
          <t>Tahap 1 = 50% dari dana bantuan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F28D326F-8D12-724B-94F6-8321DD2045A5}">
      <text>
        <r>
          <rPr>
            <b/>
            <sz val="10"/>
            <color rgb="FF000000"/>
            <rFont val="Tahoma"/>
            <family val="2"/>
          </rPr>
          <t>Tahap 1 = 50% dari dana bantuan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0FA3F7AD-BBB7-5F4E-B0CA-19FBBA81F31C}">
      <text>
        <r>
          <rPr>
            <b/>
            <sz val="10"/>
            <color rgb="FF000000"/>
            <rFont val="Tahoma"/>
            <family val="2"/>
          </rPr>
          <t>Tahap 1 = 50% dari dana bantuan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1AAF243D-E092-C847-9A96-6CF602FE2E43}">
      <text>
        <r>
          <rPr>
            <b/>
            <sz val="10"/>
            <color rgb="FF000000"/>
            <rFont val="Tahoma"/>
            <family val="2"/>
          </rPr>
          <t>Tahap 1 = 50% dari dana bantuan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C8ED46F2-70C3-DF45-B6A9-BE2B99D62043}">
      <text>
        <r>
          <rPr>
            <b/>
            <sz val="10"/>
            <color rgb="FF000000"/>
            <rFont val="Tahoma"/>
            <family val="2"/>
          </rPr>
          <t>Tahap 1 = 50% dari dana bantuan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0097CB1-4649-ED4D-B7BC-18AD671C9237}">
      <text>
        <r>
          <rPr>
            <b/>
            <sz val="10"/>
            <color rgb="FF000000"/>
            <rFont val="Tahoma"/>
            <family val="2"/>
          </rPr>
          <t>Tahap 1 = 50% dari dana bantuan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8EF709A9-C8C4-4444-948A-47C2237FCB19}">
      <text>
        <r>
          <rPr>
            <b/>
            <sz val="10"/>
            <color rgb="FF000000"/>
            <rFont val="Tahoma"/>
            <family val="2"/>
          </rPr>
          <t>Tahap 1 = 50% dari dana bantuan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F40C00DB-A1CC-2544-912A-359A2AD3D81F}">
      <text>
        <r>
          <rPr>
            <b/>
            <sz val="10"/>
            <color rgb="FF000000"/>
            <rFont val="Tahoma"/>
            <family val="2"/>
          </rPr>
          <t>Tahap 1 = 50% dari dana bantuan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78E1BB05-C4DF-794D-B434-A8E9617E5BD8}">
      <text>
        <r>
          <rPr>
            <b/>
            <sz val="10"/>
            <color rgb="FF000000"/>
            <rFont val="Tahoma"/>
            <family val="2"/>
          </rPr>
          <t>Tahap 1 = 50% dari dana bantuan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9CC5D80A-C4C5-F344-98EB-00438A2D3CC4}">
      <text>
        <r>
          <rPr>
            <b/>
            <sz val="10"/>
            <color rgb="FF000000"/>
            <rFont val="Tahoma"/>
            <family val="2"/>
          </rPr>
          <t>Tahap 1 = 50% dari dana bantuan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9EF247D2-DF01-A44A-9F0F-F292EC4E0EA1}">
      <text>
        <r>
          <rPr>
            <b/>
            <sz val="10"/>
            <color rgb="FF000000"/>
            <rFont val="Tahoma"/>
            <family val="2"/>
          </rPr>
          <t>Tahap 1 = 50% dari dana bantuan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Febri Fitrianto</author>
  </authors>
  <commentList>
    <comment ref="L145" authorId="0" shapeId="0" xr:uid="{EA360983-1B91-7D4B-90E0-C8545F50F3C0}">
      <text>
        <r>
          <rPr>
            <b/>
            <sz val="10"/>
            <color rgb="FF000000"/>
            <rFont val="Tahoma"/>
            <family val="2"/>
          </rPr>
          <t>Tahap 1 = 50% dari dana bantuan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<sst xmlns="http://schemas.openxmlformats.org/spreadsheetml/2006/main" count="8355" uniqueCount="276">
  <si>
    <t>Kode</t>
  </si>
  <si>
    <t>No</t>
  </si>
  <si>
    <t>Upah</t>
  </si>
  <si>
    <t>Satuan</t>
  </si>
  <si>
    <t>Harga Bahan</t>
  </si>
  <si>
    <t>1</t>
  </si>
  <si>
    <t>Pembantu Tukang</t>
  </si>
  <si>
    <t>Org/Hari</t>
  </si>
  <si>
    <t>2</t>
  </si>
  <si>
    <t>Tukang</t>
  </si>
  <si>
    <t>3</t>
  </si>
  <si>
    <t>Nama Bahan</t>
  </si>
  <si>
    <t>Semen Tonasa @50 Kg</t>
  </si>
  <si>
    <t>Semen Conch @50 Kg</t>
  </si>
  <si>
    <t>4</t>
  </si>
  <si>
    <t>5</t>
  </si>
  <si>
    <t>Seng Gelombang Polos Lbr : 6 Kaki Tbl : 0,3 mm</t>
  </si>
  <si>
    <t>6</t>
  </si>
  <si>
    <t>7</t>
  </si>
  <si>
    <t>Seng Gelombang Warna Lbr : 6 Kaki Tbl : 0,3 mm</t>
  </si>
  <si>
    <t>8</t>
  </si>
  <si>
    <t>Seng Gelombang Warna Lbr : 7 Kaki Tbl : 0,3 mm</t>
  </si>
  <si>
    <t>9</t>
  </si>
  <si>
    <t>Seng Plat 0,3 mm (Talang) Biasa</t>
  </si>
  <si>
    <t>10</t>
  </si>
  <si>
    <t>Seng Plat 0,3 mm (Talang) Warna</t>
  </si>
  <si>
    <t>11</t>
  </si>
  <si>
    <t>Engsel Pintu</t>
  </si>
  <si>
    <t>12</t>
  </si>
  <si>
    <t>Engsel Jendela</t>
  </si>
  <si>
    <t>13</t>
  </si>
  <si>
    <t>Grendel Jendela</t>
  </si>
  <si>
    <t>14</t>
  </si>
  <si>
    <t>Hak Angin</t>
  </si>
  <si>
    <t>15</t>
  </si>
  <si>
    <t>Kunci Tanam Dua Slaag</t>
  </si>
  <si>
    <t>16</t>
  </si>
  <si>
    <t>17</t>
  </si>
  <si>
    <t>Kayu Balok 5x10 cm (Matoa)</t>
  </si>
  <si>
    <t>18</t>
  </si>
  <si>
    <t>19</t>
  </si>
  <si>
    <t>Kayu Balok 5x10 cm (Kayu Besi)</t>
  </si>
  <si>
    <t>20</t>
  </si>
  <si>
    <t>Kayu Balok 10x10 cm (Kayu Besi)</t>
  </si>
  <si>
    <t>21</t>
  </si>
  <si>
    <t>Papan 2,5x20x400 cm (Kayu Matoa)</t>
  </si>
  <si>
    <t>22</t>
  </si>
  <si>
    <t>Papan 2,5x25x400 cm (Kayu Matoa)</t>
  </si>
  <si>
    <t>23</t>
  </si>
  <si>
    <t>Papan 2,5x20x400 cm (Kayu Besi)</t>
  </si>
  <si>
    <t>24</t>
  </si>
  <si>
    <t>Papan 2,5x25x400 cm (Kayu Besi)</t>
  </si>
  <si>
    <t>25</t>
  </si>
  <si>
    <t>Pasir Pasang</t>
  </si>
  <si>
    <t>26</t>
  </si>
  <si>
    <t>Pasir Beton / Pasir Cor</t>
  </si>
  <si>
    <t>27</t>
  </si>
  <si>
    <t>28</t>
  </si>
  <si>
    <t>Batu Pecah/ Kerikil</t>
  </si>
  <si>
    <t>bh</t>
  </si>
  <si>
    <t>29</t>
  </si>
  <si>
    <t>Batako</t>
  </si>
  <si>
    <t>30</t>
  </si>
  <si>
    <t>Batu Bata Merah</t>
  </si>
  <si>
    <t>31</t>
  </si>
  <si>
    <t>Bata Ringan T=7,5 cm</t>
  </si>
  <si>
    <t>32</t>
  </si>
  <si>
    <t>Bata Ringan T=10 cm</t>
  </si>
  <si>
    <t>33</t>
  </si>
  <si>
    <t>Besi Beton Ø 8 mm</t>
  </si>
  <si>
    <t>34</t>
  </si>
  <si>
    <t>Besi Beton Ø 10 mm</t>
  </si>
  <si>
    <t>35</t>
  </si>
  <si>
    <t>36</t>
  </si>
  <si>
    <t>Kawat Bendrat</t>
  </si>
  <si>
    <t>37</t>
  </si>
  <si>
    <t>Perekat Bata Ringan</t>
  </si>
  <si>
    <t>38</t>
  </si>
  <si>
    <t>Paku Seng</t>
  </si>
  <si>
    <t>39</t>
  </si>
  <si>
    <t>Paku 12 cm</t>
  </si>
  <si>
    <t>40</t>
  </si>
  <si>
    <t>Paku 10 cm</t>
  </si>
  <si>
    <t>41</t>
  </si>
  <si>
    <t>Paku 7 cm</t>
  </si>
  <si>
    <t>42</t>
  </si>
  <si>
    <t>Paku 5 cm</t>
  </si>
  <si>
    <t>43</t>
  </si>
  <si>
    <t>Paku Beton 10 cm</t>
  </si>
  <si>
    <t>44</t>
  </si>
  <si>
    <t>Paku Beton 7 cm</t>
  </si>
  <si>
    <t>45</t>
  </si>
  <si>
    <t>Kloset Jongkok</t>
  </si>
  <si>
    <t>46</t>
  </si>
  <si>
    <t>47</t>
  </si>
  <si>
    <t>48</t>
  </si>
  <si>
    <t>49</t>
  </si>
  <si>
    <t>50</t>
  </si>
  <si>
    <t>Tanki Septic</t>
  </si>
  <si>
    <t>51</t>
  </si>
  <si>
    <t>52</t>
  </si>
  <si>
    <t>Profil Tank 1100 liter</t>
  </si>
  <si>
    <t>53</t>
  </si>
  <si>
    <t>Pipa 1/2"</t>
  </si>
  <si>
    <t>54</t>
  </si>
  <si>
    <t>Pipa 3"</t>
  </si>
  <si>
    <t>55</t>
  </si>
  <si>
    <t>Socket PVC 1/2"</t>
  </si>
  <si>
    <t>56</t>
  </si>
  <si>
    <t>Kran Air GIP 1/2"</t>
  </si>
  <si>
    <t>57</t>
  </si>
  <si>
    <t>Kusen Pintu 5/10 cm (Uk. Menyesuaikan)</t>
  </si>
  <si>
    <t>58</t>
  </si>
  <si>
    <t>Kusen Jendela Kayu Besi (Uk. Menyesuaikan)</t>
  </si>
  <si>
    <t>59</t>
  </si>
  <si>
    <t>Daun Pintu Kayu Besi</t>
  </si>
  <si>
    <t>60</t>
  </si>
  <si>
    <t>Daun Jendela Kaca Kayu Besi</t>
  </si>
  <si>
    <t>T1</t>
  </si>
  <si>
    <t>T2</t>
  </si>
  <si>
    <t>T3</t>
  </si>
  <si>
    <t>REKAPITULASI KEBUTUHAN BAHAN BANGUNAN</t>
  </si>
  <si>
    <t>DAN RENCANA ANGGARAN BIAYA (RAB)</t>
  </si>
  <si>
    <t>BEDAH RUMAH</t>
  </si>
  <si>
    <t>Nama Kelompok CPB</t>
  </si>
  <si>
    <t>:</t>
  </si>
  <si>
    <t>HIDE BARIS YANG TIDAK DIBELI</t>
  </si>
  <si>
    <t>Jumlah PB</t>
  </si>
  <si>
    <t>Nilai RAB</t>
  </si>
  <si>
    <t>Tanggal dibuat Laporan</t>
  </si>
  <si>
    <t>Kode Bahan</t>
  </si>
  <si>
    <t>No</t>
    <phoneticPr fontId="1"/>
  </si>
  <si>
    <t>Jenis Bahan Banguunan</t>
    <phoneticPr fontId="1"/>
  </si>
  <si>
    <t>Volume</t>
  </si>
  <si>
    <t>Harga Satuan     ( Rp )</t>
  </si>
  <si>
    <t>Jumlah Harga           ( Rp )</t>
  </si>
  <si>
    <t>V</t>
  </si>
  <si>
    <t>REKAPITULASI</t>
  </si>
  <si>
    <t>TOTAL HARGA PEMBELIAN</t>
    <phoneticPr fontId="1"/>
  </si>
  <si>
    <t>Didampingi Oleh,</t>
  </si>
  <si>
    <t>Diajukan Oleh,</t>
  </si>
  <si>
    <t>Ketua KCPB</t>
  </si>
  <si>
    <t>Diperiksa oleh,</t>
  </si>
  <si>
    <t>Nilai Bantuan</t>
  </si>
  <si>
    <t>…..........................</t>
  </si>
  <si>
    <t>Tenaga Pendamping Masyarakat</t>
  </si>
  <si>
    <t xml:space="preserve"> </t>
  </si>
  <si>
    <t>RENCANA ANGGARAN BIAYA (RAB)</t>
  </si>
  <si>
    <t>Nomor BNBA</t>
  </si>
  <si>
    <t>Alamat</t>
  </si>
  <si>
    <t>Distrik</t>
  </si>
  <si>
    <t>Provinsi</t>
  </si>
  <si>
    <t>Jenis Kegiatan</t>
  </si>
  <si>
    <t>URAIAN PEKERJAAN</t>
  </si>
  <si>
    <t>VOLUME</t>
  </si>
  <si>
    <t>SATUAN</t>
  </si>
  <si>
    <t>HARGA SATUAN 
(Rp)</t>
  </si>
  <si>
    <t>TOTAL 
HARGA 
(Rp)</t>
  </si>
  <si>
    <t>SUMBER DANA/BAHAN (Rp)</t>
  </si>
  <si>
    <t>VOLUME BSPS</t>
  </si>
  <si>
    <t>SWADAYA TUNAI</t>
  </si>
  <si>
    <t>SWADAYA BAHAN LAMA</t>
  </si>
  <si>
    <t>TOTAL</t>
  </si>
  <si>
    <t>SWADAYA</t>
  </si>
  <si>
    <t>Dana
Tunai</t>
  </si>
  <si>
    <t>Memakai Bahan Bangunan Lama</t>
  </si>
  <si>
    <t>I</t>
  </si>
  <si>
    <t>Pekerjaan Persiapan</t>
  </si>
  <si>
    <t>Bongkar Rumah Lama</t>
  </si>
  <si>
    <t>ls</t>
  </si>
  <si>
    <t>II</t>
  </si>
  <si>
    <t>Pekerjaan Pondasi</t>
  </si>
  <si>
    <t>Pondasi Batu Kali</t>
  </si>
  <si>
    <t>−</t>
  </si>
  <si>
    <t>Pondasi Titik</t>
  </si>
  <si>
    <t>Pondasi Pancang Kayu</t>
  </si>
  <si>
    <t>III</t>
  </si>
  <si>
    <t>Pekerjaan Sloof</t>
  </si>
  <si>
    <t>Cor Beton Sloof Ukuran 15 x 20 cm</t>
  </si>
  <si>
    <t>Sloof Kayu</t>
  </si>
  <si>
    <t>IV</t>
  </si>
  <si>
    <t>Pekerjaan Kolom</t>
  </si>
  <si>
    <t>Cor Beton Kolom Ukuran 15 x 15 cm</t>
  </si>
  <si>
    <t>Kolom Kayu</t>
  </si>
  <si>
    <t>Pekerjaan Dinding</t>
  </si>
  <si>
    <t>Dinding Bata Merah</t>
  </si>
  <si>
    <t>Dinding Batako</t>
  </si>
  <si>
    <t>Dinding Bata Ringan</t>
  </si>
  <si>
    <t>Plester Dinding</t>
  </si>
  <si>
    <t>Dinding Papan Kayu</t>
  </si>
  <si>
    <t>VI</t>
  </si>
  <si>
    <t>Pekerjaan Pintu Jendela</t>
  </si>
  <si>
    <t>Pekerjaan Kusen</t>
  </si>
  <si>
    <t>Pemasangan Pintu Jendela</t>
  </si>
  <si>
    <t>VII</t>
  </si>
  <si>
    <t>Pekerjaan Ring Balk</t>
  </si>
  <si>
    <t>Cor Beton Ring Balk Ukuran 15 x 20 cm</t>
  </si>
  <si>
    <t>Ring Balk Kayu</t>
  </si>
  <si>
    <t>VIII</t>
  </si>
  <si>
    <t>Pekerjaan Struktur Atap</t>
  </si>
  <si>
    <t>Kuda-kuda Kayu</t>
  </si>
  <si>
    <t>Gording Kayu</t>
  </si>
  <si>
    <t>IX</t>
  </si>
  <si>
    <t>Pekerjaan Penutup Atap</t>
  </si>
  <si>
    <t>Penutup Atap</t>
  </si>
  <si>
    <t>Bubungan Atap</t>
  </si>
  <si>
    <t>Talang Air</t>
  </si>
  <si>
    <t>X</t>
  </si>
  <si>
    <t>Pekerjaan Lantai</t>
  </si>
  <si>
    <t>Lantai Beton</t>
  </si>
  <si>
    <t>Lantai Kayu</t>
  </si>
  <si>
    <t>XI</t>
  </si>
  <si>
    <t>MCK</t>
  </si>
  <si>
    <t>XII</t>
  </si>
  <si>
    <t>Lain-Lain</t>
  </si>
  <si>
    <t>Upah Kerja</t>
  </si>
  <si>
    <t>Jumlah</t>
  </si>
  <si>
    <t>Catatan : uraian  pekerjaan  ditulis  sesuai  dengan  kebutuhan  (dapat  mengganti  atau  menghapus sebagian pekerjaan yang tidak sesuai).</t>
  </si>
  <si>
    <t xml:space="preserve">Diajukan Oleh, </t>
  </si>
  <si>
    <t>Ketua Kelompok CPB</t>
  </si>
  <si>
    <t>Calon Penerima Bantuan</t>
  </si>
  <si>
    <t>Nomor Induk Kependudukan</t>
  </si>
  <si>
    <t>Nama Calon Penerima Bantuan (CPB)</t>
  </si>
  <si>
    <t>peningkatan kualitas/renovasi/perbaikan *)</t>
  </si>
  <si>
    <t xml:space="preserve">A. </t>
  </si>
  <si>
    <t>RINCIAN BIAYA</t>
  </si>
  <si>
    <t>Tahap I</t>
  </si>
  <si>
    <t>Tahap II</t>
  </si>
  <si>
    <t>Rencana Pemanfatan Dana</t>
  </si>
  <si>
    <t>Tahap 1</t>
  </si>
  <si>
    <t>Tahap 2</t>
  </si>
  <si>
    <t>ISI DI SINI</t>
  </si>
  <si>
    <t>Mengetahui,</t>
  </si>
  <si>
    <t>Didampingi oleh,</t>
  </si>
  <si>
    <t>*) Hanya 1 (satu) jenis kegiatan</t>
  </si>
  <si>
    <t>**) Harga satuan merupakan harga yang didapat dari survei harga bahan bangunan (minimal survei harga melalui media elektronik, media komunikasi, atau platform digital, dengan harga yang sudah termasuk pajak dan biaya pengiriman</t>
  </si>
  <si>
    <t>Tipe/Merk</t>
  </si>
  <si>
    <t>Batu Kali / Batu Belah</t>
  </si>
  <si>
    <t>Pintu Kamar Mandi (PVC)</t>
  </si>
  <si>
    <t>Harga Satuan</t>
  </si>
  <si>
    <t>&lt;-- Nomor Urut</t>
  </si>
  <si>
    <t>DAFTAR RENCANA PEMANFAATAN BANTUAN (DRPB) INDUK</t>
  </si>
  <si>
    <t>Nomor Rekening Penerima Bantuan</t>
  </si>
  <si>
    <t>A.</t>
  </si>
  <si>
    <t>NO</t>
  </si>
  <si>
    <t>JENIS BAHAN BANGUNAN</t>
  </si>
  <si>
    <t>JUMLAH HARGA 
(Rp)</t>
  </si>
  <si>
    <t>TOTAL HARGA PEMBELIAN:</t>
  </si>
  <si>
    <t>Disanggupi Oleh:</t>
  </si>
  <si>
    <t>Nama Toko/Penyedia Bahan Bangunan</t>
  </si>
  <si>
    <t>Alamat Toko/Penyedia Bahan Bangunan</t>
  </si>
  <si>
    <t>Nomor Rekening Toko/Penyedua BB</t>
  </si>
  <si>
    <t>Pemilik</t>
  </si>
  <si>
    <t>B.</t>
  </si>
  <si>
    <t>Jumlah Dana yang ditarik tunai untuk upah kerja (Induk)</t>
  </si>
  <si>
    <t>URAIAN</t>
  </si>
  <si>
    <t>Upah Kerja PKRS</t>
  </si>
  <si>
    <t>TOTAL TARIK TUNAI :</t>
  </si>
  <si>
    <t>C.</t>
  </si>
  <si>
    <t>Total Dana yang ditarik (A+B)</t>
  </si>
  <si>
    <t>DANA YANG DITARIK (Rp)</t>
  </si>
  <si>
    <t>Nomor Induk Kependudukan (NIK)</t>
  </si>
  <si>
    <t>Jumlah Dana yang ditransfer ke Toko/Penyedia Bahan Bangunan untuk pembelian bahan bangunan (Induk)</t>
  </si>
  <si>
    <t>Ketua Kelompok Calon Penerima Bantuan,</t>
  </si>
  <si>
    <t>Tenaga Pendamping Masyarakat,</t>
  </si>
  <si>
    <t>Nama Pemilik Toko</t>
  </si>
  <si>
    <t>…...........................</t>
  </si>
  <si>
    <t>Jika berwarna merah, maka jumlah bahan di DRPB tidak sesuai dengan RAB</t>
  </si>
  <si>
    <t>DAFTAR RENCANA PEMANFAATAN BANTUAN (DRPB) TAHAP I</t>
  </si>
  <si>
    <t>Jumlah Dana yang ditransfer ke Toko/Penyedia Bahan Bangunan untuk pembelian bahan bangunan (Tahap I)</t>
  </si>
  <si>
    <t>Pada RAB &amp; DRPB Awal, data toko tidak perlu diisi</t>
  </si>
  <si>
    <t>Jumlah CPB</t>
  </si>
  <si>
    <t>Jumlah Dana yang ditarik tunai untuk upah kerja (Tahap I)</t>
  </si>
  <si>
    <t>Jumlah Dana yang ditransfer ke Toko/Penyedia Bahan Bangunan untuk pembelian bahan bangunan (Tahap II)</t>
  </si>
  <si>
    <t>Jumlah Dana yang ditarik tunai untuk upah kerja (Tahap II)</t>
  </si>
  <si>
    <t>DAFTAR RENCANA PEMANFAATAN BANTUAN (DRPB) TAHAP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</si>
</sst>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_(* \(#,##0\);_(* &quot;-&quot;_);_(@_)"/>
    <numFmt numFmtId="43" formatCode="_(* #,##0.00_);_(* \(#,##0.00\);_(* &quot;-&quot;??_);_(@_)"/>
    <numFmt numFmtId="164" formatCode="_-* #,##0_-;\-* #,##0_-;_-* &quot;-&quot;_-;_-@_-"/>
    <numFmt numFmtId="165" formatCode="&quot;Rp&quot;#,##0;[Red]\-&quot;Rp&quot;#,##0"/>
    <numFmt numFmtId="166" formatCode="_-* #,##0.00_-;\-* #,##0.00_-;_-* &quot;-&quot;??_-;_-@_-"/>
    <numFmt numFmtId="167" formatCode="_-&quot;Rp&quot;* #,##0_-;\-&quot;Rp&quot;* #,##0_-;_-&quot;Rp&quot;* &quot;-&quot;_-;_-@_-"/>
    <numFmt numFmtId="168" formatCode="&quot;Rp&quot;#,##0"/>
    <numFmt numFmtId="169" formatCode="_(* #,##0_);_(* \(#,##0\);_(* &quot;-&quot;??_);_(@_)"/>
    <numFmt numFmtId="170" formatCode="@* &quot;∶&quot;"/>
    <numFmt numFmtId="171" formatCode="0.00;\-0.00;\-"/>
  </numFmts>
  <fonts count="22" x14ac:knownFonts="1">
    <font>
      <sz val="12"/>
      <color theme="1"/>
      <name val="Aptos Narrow"/>
      <family val="2"/>
      <scheme val="minor"/>
    </font>
    <font>
      <sz val="12"/>
      <color theme="1"/>
      <name val="Aptos Narrow"/>
      <family val="2"/>
      <scheme val="minor"/>
    </font>
    <font>
      <sz val="12"/>
      <color theme="1"/>
      <name val="Arial"/>
      <family val="2"/>
    </font>
    <font>
      <sz val="11"/>
      <name val="Arial"/>
      <family val="2"/>
    </font>
    <font>
      <sz val="11"/>
      <color theme="1"/>
      <name val="Arial"/>
      <family val="2"/>
    </font>
    <font>
      <sz val="11"/>
      <color rgb="FF000000"/>
      <name val="Calibri"/>
      <family val="2"/>
    </font>
    <font>
      <sz val="11"/>
      <color theme="1"/>
      <name val="Aptos Narrow"/>
      <family val="2"/>
      <scheme val="minor"/>
    </font>
    <font>
      <b/>
      <i/>
      <sz val="11"/>
      <color theme="1"/>
      <name val="Arial"/>
      <family val="2"/>
    </font>
    <font>
      <b/>
      <sz val="11"/>
      <color theme="1"/>
      <name val="Arial"/>
      <family val="2"/>
    </font>
    <font>
      <sz val="11"/>
      <name val="Aptos Narrow"/>
      <family val="2"/>
      <scheme val="minor"/>
    </font>
    <font>
      <sz val="11"/>
      <color theme="1"/>
      <name val="Arial Narrow"/>
      <family val="2"/>
    </font>
    <font>
      <sz val="11"/>
      <name val="Arial Narrow"/>
      <family val="2"/>
    </font>
    <font>
      <i/>
      <sz val="11"/>
      <color theme="1"/>
      <name val="Arial Narrow"/>
      <family val="2"/>
    </font>
    <font>
      <sz val="11"/>
      <color theme="1"/>
      <name val="Aptos Narrow"/>
      <family val="2"/>
      <charset val="1"/>
      <scheme val="minor"/>
    </font>
    <font>
      <b/>
      <sz val="12"/>
      <color theme="1"/>
      <name val="Arial"/>
      <family val="2"/>
    </font>
    <font>
      <sz val="11"/>
      <color rgb="FFFF0000"/>
      <name val="Arial"/>
      <family val="2"/>
    </font>
    <font>
      <i/>
      <sz val="11"/>
      <color theme="1"/>
      <name val="Arial"/>
      <family val="2"/>
    </font>
    <font>
      <b/>
      <sz val="10"/>
      <color rgb="FF000000"/>
      <name val="Tahoma"/>
      <family val="2"/>
    </font>
    <font>
      <b/>
      <sz val="11"/>
      <color rgb="FFFF0000"/>
      <name val="Arial"/>
      <family val="2"/>
    </font>
    <font>
      <b/>
      <sz val="11"/>
      <name val="Arial"/>
      <family val="2"/>
    </font>
    <font>
      <b/>
      <i/>
      <sz val="11"/>
      <name val="Arial"/>
      <family val="2"/>
    </font>
    <font>
      <b/>
      <sz val="12"/>
      <color rgb="FFFF0000"/>
      <name val="Arial"/>
      <family val="2"/>
    </font>
  </fonts>
  <fills count="1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9" tint="0.39997558519241921"/>
        <bgColor indexed="64"/>
      </patternFill>
    </fill>
    <fill>
      <patternFill patternType="solid">
        <fgColor theme="7"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medium">
        <color auto="1"/>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5">
    <xf numFmtId="0" fontId="0" fillId="0" borderId="0"/>
    <xf numFmtId="43" fontId="1" fillId="0" borderId="0" applyFont="0" applyFill="0" applyBorder="0" applyAlignment="0" applyProtection="0"/>
    <xf numFmtId="0" fontId="6" fillId="0" borderId="0"/>
    <xf numFmtId="0" fontId="13" fillId="0" borderId="0"/>
    <xf numFmtId="166" fontId="13" fillId="0" borderId="0" applyFont="0" applyFill="0" applyBorder="0" applyAlignment="0" applyProtection="0"/>
  </cellStyleXfs>
  <cellXfs count="215">
    <xf numFmtId="0" fontId="0" fillId="0" borderId="0" xfId="0"/>
    <xf numFmtId="0" fontId="2" fillId="0" borderId="0" xfId="0" applyFont="1" applyAlignment="1">
      <alignment horizontal="center" vertical="center"/>
    </xf>
    <xf numFmtId="0" fontId="2" fillId="0" borderId="0" xfId="0" applyFont="1"/>
    <xf numFmtId="0" fontId="2" fillId="2" borderId="0" xfId="0" applyFont="1" applyFill="1"/>
    <xf numFmtId="0" fontId="3" fillId="0" borderId="1" xfId="0" quotePrefix="1" applyFont="1" applyBorder="1" applyAlignment="1">
      <alignment horizontal="center"/>
    </xf>
    <xf numFmtId="0" fontId="3" fillId="0" borderId="2" xfId="0" applyFont="1" applyBorder="1"/>
    <xf numFmtId="0" fontId="2" fillId="0" borderId="1" xfId="0" applyFont="1" applyBorder="1" applyAlignment="1">
      <alignment horizontal="center"/>
    </xf>
    <xf numFmtId="164" fontId="3" fillId="0" borderId="1" xfId="0" applyNumberFormat="1" applyFont="1" applyBorder="1"/>
    <xf numFmtId="0" fontId="3" fillId="0" borderId="0" xfId="0" applyFont="1" applyAlignment="1">
      <alignment horizontal="center"/>
    </xf>
    <xf numFmtId="0" fontId="3" fillId="0" borderId="0" xfId="0" applyFont="1"/>
    <xf numFmtId="0" fontId="2" fillId="0" borderId="0" xfId="0" applyFont="1" applyAlignment="1">
      <alignment horizontal="center"/>
    </xf>
    <xf numFmtId="164" fontId="3" fillId="0" borderId="0" xfId="0" applyNumberFormat="1" applyFont="1"/>
    <xf numFmtId="43" fontId="2" fillId="0" borderId="1" xfId="1" applyFont="1" applyFill="1" applyBorder="1" applyAlignment="1"/>
    <xf numFmtId="0" fontId="3" fillId="0" borderId="4" xfId="0" quotePrefix="1" applyFont="1" applyBorder="1" applyAlignment="1">
      <alignment horizontal="center"/>
    </xf>
    <xf numFmtId="43" fontId="2" fillId="0" borderId="4" xfId="1" applyFont="1" applyFill="1" applyBorder="1" applyAlignment="1"/>
    <xf numFmtId="164" fontId="3" fillId="0" borderId="4" xfId="0" applyNumberFormat="1" applyFont="1" applyBorder="1"/>
    <xf numFmtId="0" fontId="4" fillId="0" borderId="0" xfId="2" applyFont="1" applyProtection="1">
      <protection locked="0"/>
    </xf>
    <xf numFmtId="0" fontId="7" fillId="0" borderId="0" xfId="2" applyFont="1" applyAlignment="1" applyProtection="1">
      <alignment horizontal="right" vertical="center"/>
      <protection locked="0"/>
    </xf>
    <xf numFmtId="0" fontId="8" fillId="0" borderId="0" xfId="2" applyFont="1" applyAlignment="1" applyProtection="1">
      <alignment horizontal="center"/>
      <protection locked="0"/>
    </xf>
    <xf numFmtId="0" fontId="4" fillId="0" borderId="0" xfId="2" applyFont="1" applyAlignment="1" applyProtection="1">
      <alignment horizontal="left"/>
      <protection locked="0"/>
    </xf>
    <xf numFmtId="165" fontId="4" fillId="0" borderId="0" xfId="2" applyNumberFormat="1" applyFont="1" applyProtection="1">
      <protection locked="0"/>
    </xf>
    <xf numFmtId="0" fontId="8" fillId="0" borderId="0" xfId="2" applyFont="1" applyAlignment="1" applyProtection="1">
      <alignment vertical="center" wrapText="1"/>
      <protection locked="0"/>
    </xf>
    <xf numFmtId="1" fontId="6" fillId="0" borderId="0" xfId="0" applyNumberFormat="1" applyFont="1" applyAlignment="1">
      <alignment horizontal="center" vertical="center"/>
    </xf>
    <xf numFmtId="1" fontId="6" fillId="0" borderId="0" xfId="0" applyNumberFormat="1" applyFont="1"/>
    <xf numFmtId="1" fontId="9" fillId="0" borderId="0" xfId="0" applyNumberFormat="1" applyFont="1"/>
    <xf numFmtId="0" fontId="6" fillId="4" borderId="1" xfId="0" applyFont="1" applyFill="1" applyBorder="1" applyAlignment="1">
      <alignment horizontal="center" vertical="center"/>
    </xf>
    <xf numFmtId="0" fontId="10" fillId="4" borderId="1" xfId="0" applyFont="1" applyFill="1" applyBorder="1" applyAlignment="1">
      <alignment horizontal="center" vertical="center"/>
    </xf>
    <xf numFmtId="166" fontId="6" fillId="4" borderId="1" xfId="0" applyNumberFormat="1" applyFont="1" applyFill="1" applyBorder="1" applyAlignment="1">
      <alignment horizontal="center" vertical="center"/>
    </xf>
    <xf numFmtId="0" fontId="4" fillId="2" borderId="5" xfId="0" applyFont="1" applyFill="1" applyBorder="1"/>
    <xf numFmtId="0" fontId="4" fillId="0" borderId="1" xfId="2" applyFont="1" applyBorder="1" applyAlignment="1" applyProtection="1">
      <alignment horizontal="center"/>
      <protection locked="0"/>
    </xf>
    <xf numFmtId="0" fontId="4" fillId="0" borderId="2" xfId="2" applyFont="1" applyBorder="1" applyProtection="1">
      <protection locked="0"/>
    </xf>
    <xf numFmtId="0" fontId="4" fillId="0" borderId="8" xfId="2" applyFont="1" applyBorder="1" applyProtection="1">
      <protection locked="0"/>
    </xf>
    <xf numFmtId="0" fontId="4" fillId="0" borderId="7" xfId="2" applyFont="1" applyBorder="1" applyProtection="1">
      <protection locked="0"/>
    </xf>
    <xf numFmtId="166" fontId="4" fillId="0" borderId="1" xfId="2" applyNumberFormat="1" applyFont="1" applyBorder="1" applyProtection="1">
      <protection locked="0"/>
    </xf>
    <xf numFmtId="166" fontId="4" fillId="0" borderId="1" xfId="2" applyNumberFormat="1" applyFont="1" applyBorder="1" applyAlignment="1" applyProtection="1">
      <alignment horizontal="center" vertical="center"/>
      <protection locked="0"/>
    </xf>
    <xf numFmtId="164" fontId="4" fillId="0" borderId="1" xfId="2" applyNumberFormat="1" applyFont="1" applyBorder="1" applyProtection="1">
      <protection locked="0"/>
    </xf>
    <xf numFmtId="166" fontId="10" fillId="3" borderId="9" xfId="0" applyNumberFormat="1" applyFont="1" applyFill="1" applyBorder="1" applyAlignment="1">
      <alignment horizontal="center"/>
    </xf>
    <xf numFmtId="167" fontId="12" fillId="0" borderId="9" xfId="1" applyNumberFormat="1" applyFont="1" applyFill="1" applyBorder="1" applyAlignment="1">
      <alignment horizontal="center"/>
    </xf>
    <xf numFmtId="43" fontId="11" fillId="3" borderId="9" xfId="1" applyFont="1" applyFill="1" applyBorder="1" applyAlignment="1">
      <alignment horizontal="center"/>
    </xf>
    <xf numFmtId="167" fontId="8" fillId="0" borderId="1" xfId="2" applyNumberFormat="1" applyFont="1" applyBorder="1" applyProtection="1">
      <protection locked="0"/>
    </xf>
    <xf numFmtId="167" fontId="4" fillId="0" borderId="0" xfId="2" applyNumberFormat="1" applyFont="1" applyProtection="1">
      <protection locked="0"/>
    </xf>
    <xf numFmtId="0" fontId="4" fillId="0" borderId="0" xfId="2" applyFont="1" applyAlignment="1" applyProtection="1">
      <alignment horizontal="center"/>
      <protection locked="0"/>
    </xf>
    <xf numFmtId="0" fontId="4" fillId="0" borderId="0" xfId="2" applyFont="1" applyAlignment="1">
      <alignment horizontal="center"/>
    </xf>
    <xf numFmtId="0" fontId="4" fillId="0" borderId="0" xfId="2" applyFont="1"/>
    <xf numFmtId="1" fontId="4" fillId="0" borderId="0" xfId="2" applyNumberFormat="1" applyFont="1"/>
    <xf numFmtId="0" fontId="2" fillId="0" borderId="0" xfId="0" applyFont="1" applyAlignment="1">
      <alignment horizontal="left"/>
    </xf>
    <xf numFmtId="168" fontId="2" fillId="0" borderId="0" xfId="0" applyNumberFormat="1" applyFont="1" applyAlignment="1">
      <alignment horizontal="left"/>
    </xf>
    <xf numFmtId="0" fontId="4" fillId="0" borderId="0" xfId="3" applyFont="1" applyAlignment="1">
      <alignment horizontal="center" vertical="center"/>
    </xf>
    <xf numFmtId="0" fontId="4" fillId="0" borderId="0" xfId="3" applyFont="1" applyAlignment="1">
      <alignment horizontal="left" vertical="center"/>
    </xf>
    <xf numFmtId="0" fontId="4" fillId="0" borderId="0" xfId="3" applyFont="1"/>
    <xf numFmtId="166" fontId="4" fillId="0" borderId="0" xfId="3" applyNumberFormat="1" applyFont="1"/>
    <xf numFmtId="164" fontId="4" fillId="0" borderId="0" xfId="3" applyNumberFormat="1" applyFont="1"/>
    <xf numFmtId="0" fontId="8" fillId="0" borderId="1" xfId="3" applyFont="1" applyBorder="1"/>
    <xf numFmtId="2" fontId="4" fillId="0" borderId="0" xfId="3" applyNumberFormat="1" applyFont="1"/>
    <xf numFmtId="0" fontId="15" fillId="0" borderId="0" xfId="3" applyFont="1"/>
    <xf numFmtId="0" fontId="4" fillId="0" borderId="0" xfId="3" applyFont="1" applyAlignment="1">
      <alignment horizontal="center"/>
    </xf>
    <xf numFmtId="0" fontId="8" fillId="0" borderId="0" xfId="3" applyFont="1"/>
    <xf numFmtId="166" fontId="8" fillId="0" borderId="0" xfId="3" applyNumberFormat="1" applyFont="1"/>
    <xf numFmtId="164" fontId="8" fillId="0" borderId="0" xfId="3" applyNumberFormat="1" applyFont="1"/>
    <xf numFmtId="2" fontId="8" fillId="0" borderId="0" xfId="3" applyNumberFormat="1" applyFont="1"/>
    <xf numFmtId="0" fontId="8" fillId="7" borderId="11" xfId="3" applyFont="1" applyFill="1" applyBorder="1" applyAlignment="1">
      <alignment horizontal="left" vertical="center" wrapText="1"/>
    </xf>
    <xf numFmtId="0" fontId="8" fillId="7" borderId="15" xfId="3" applyFont="1" applyFill="1" applyBorder="1" applyAlignment="1">
      <alignment horizontal="left" vertical="center" wrapText="1"/>
    </xf>
    <xf numFmtId="0" fontId="8" fillId="7" borderId="3" xfId="3" applyFont="1" applyFill="1" applyBorder="1" applyAlignment="1">
      <alignment horizontal="center" vertical="center" wrapText="1"/>
    </xf>
    <xf numFmtId="0" fontId="8" fillId="7" borderId="16" xfId="3" applyFont="1" applyFill="1" applyBorder="1" applyAlignment="1">
      <alignment horizontal="left" vertical="center" wrapText="1"/>
    </xf>
    <xf numFmtId="0" fontId="8" fillId="7" borderId="1" xfId="3" applyFont="1" applyFill="1" applyBorder="1" applyAlignment="1">
      <alignment horizontal="center" vertical="center" wrapText="1"/>
    </xf>
    <xf numFmtId="2" fontId="8" fillId="7" borderId="3" xfId="3" applyNumberFormat="1" applyFont="1" applyFill="1" applyBorder="1" applyAlignment="1">
      <alignment horizontal="center" vertical="center" wrapText="1"/>
    </xf>
    <xf numFmtId="0" fontId="8" fillId="6" borderId="0" xfId="3" applyFont="1" applyFill="1"/>
    <xf numFmtId="2" fontId="8" fillId="9" borderId="1" xfId="3" applyNumberFormat="1" applyFont="1" applyFill="1" applyBorder="1"/>
    <xf numFmtId="0" fontId="4" fillId="6" borderId="0" xfId="3" applyFont="1" applyFill="1"/>
    <xf numFmtId="2" fontId="4" fillId="10" borderId="1" xfId="3" applyNumberFormat="1" applyFont="1" applyFill="1" applyBorder="1"/>
    <xf numFmtId="2" fontId="4" fillId="11" borderId="1" xfId="3" applyNumberFormat="1" applyFont="1" applyFill="1" applyBorder="1"/>
    <xf numFmtId="2" fontId="8" fillId="8" borderId="1" xfId="3" applyNumberFormat="1" applyFont="1" applyFill="1" applyBorder="1"/>
    <xf numFmtId="0" fontId="16" fillId="0" borderId="12" xfId="3" applyFont="1" applyBorder="1" applyAlignment="1">
      <alignment horizontal="left" vertical="center"/>
    </xf>
    <xf numFmtId="0" fontId="4" fillId="0" borderId="12" xfId="3" applyFont="1" applyBorder="1"/>
    <xf numFmtId="166" fontId="4" fillId="0" borderId="12" xfId="3" applyNumberFormat="1" applyFont="1" applyBorder="1"/>
    <xf numFmtId="164" fontId="4" fillId="0" borderId="12" xfId="3" applyNumberFormat="1" applyFont="1" applyBorder="1"/>
    <xf numFmtId="2" fontId="4" fillId="0" borderId="12" xfId="3" applyNumberFormat="1" applyFont="1" applyBorder="1"/>
    <xf numFmtId="0" fontId="4" fillId="0" borderId="0" xfId="3" applyFont="1" applyAlignment="1">
      <alignment horizontal="right"/>
    </xf>
    <xf numFmtId="0" fontId="8" fillId="0" borderId="0" xfId="3" applyFont="1" applyAlignment="1">
      <alignment vertical="center"/>
    </xf>
    <xf numFmtId="0" fontId="4" fillId="0" borderId="0" xfId="3" applyFont="1" applyAlignment="1">
      <alignment vertical="top"/>
    </xf>
    <xf numFmtId="0" fontId="4" fillId="0" borderId="0" xfId="3" applyFont="1" applyAlignment="1">
      <alignment horizontal="center" vertical="top"/>
    </xf>
    <xf numFmtId="0" fontId="4" fillId="0" borderId="0" xfId="3" applyFont="1" applyAlignment="1">
      <alignment horizontal="left" vertical="top"/>
    </xf>
    <xf numFmtId="166" fontId="4" fillId="0" borderId="0" xfId="3" applyNumberFormat="1" applyFont="1" applyAlignment="1">
      <alignment vertical="top"/>
    </xf>
    <xf numFmtId="164" fontId="4" fillId="0" borderId="0" xfId="3" applyNumberFormat="1" applyFont="1" applyAlignment="1">
      <alignment vertical="top"/>
    </xf>
    <xf numFmtId="2" fontId="4" fillId="0" borderId="0" xfId="3" applyNumberFormat="1" applyFont="1" applyAlignment="1">
      <alignment vertical="top"/>
    </xf>
    <xf numFmtId="2" fontId="18" fillId="0" borderId="0" xfId="3" applyNumberFormat="1" applyFont="1"/>
    <xf numFmtId="0" fontId="2" fillId="0" borderId="3" xfId="0" applyFont="1" applyBorder="1" applyAlignment="1">
      <alignment horizontal="center"/>
    </xf>
    <xf numFmtId="0" fontId="2" fillId="0" borderId="4" xfId="0" applyFont="1" applyBorder="1" applyAlignment="1">
      <alignment horizontal="center"/>
    </xf>
    <xf numFmtId="164" fontId="3" fillId="0" borderId="1" xfId="0" applyNumberFormat="1" applyFont="1" applyBorder="1" applyAlignment="1">
      <alignment horizontal="center"/>
    </xf>
    <xf numFmtId="164" fontId="3" fillId="0" borderId="3" xfId="0" applyNumberFormat="1" applyFont="1" applyBorder="1" applyAlignment="1">
      <alignment horizontal="center"/>
    </xf>
    <xf numFmtId="164" fontId="3" fillId="0" borderId="4" xfId="0" applyNumberFormat="1" applyFont="1" applyBorder="1" applyAlignment="1">
      <alignment horizontal="center"/>
    </xf>
    <xf numFmtId="0" fontId="8" fillId="8" borderId="1" xfId="3" applyFont="1" applyFill="1" applyBorder="1" applyAlignment="1">
      <alignment horizontal="left" vertical="top"/>
    </xf>
    <xf numFmtId="0" fontId="8" fillId="8" borderId="2" xfId="3" applyFont="1" applyFill="1" applyBorder="1" applyAlignment="1">
      <alignment horizontal="left" vertical="top"/>
    </xf>
    <xf numFmtId="0" fontId="8" fillId="8" borderId="8" xfId="3" applyFont="1" applyFill="1" applyBorder="1" applyAlignment="1">
      <alignment vertical="top"/>
    </xf>
    <xf numFmtId="0" fontId="8" fillId="8" borderId="7" xfId="3" applyFont="1" applyFill="1" applyBorder="1" applyAlignment="1">
      <alignment vertical="top"/>
    </xf>
    <xf numFmtId="0" fontId="8" fillId="8" borderId="1" xfId="3" applyFont="1" applyFill="1" applyBorder="1" applyAlignment="1">
      <alignment vertical="top"/>
    </xf>
    <xf numFmtId="0" fontId="8" fillId="8" borderId="1" xfId="3" applyFont="1" applyFill="1" applyBorder="1" applyAlignment="1">
      <alignment horizontal="center" vertical="top"/>
    </xf>
    <xf numFmtId="164" fontId="8" fillId="8" borderId="1" xfId="3" applyNumberFormat="1" applyFont="1" applyFill="1" applyBorder="1" applyAlignment="1">
      <alignment vertical="top"/>
    </xf>
    <xf numFmtId="0" fontId="4" fillId="0" borderId="1" xfId="3" applyFont="1" applyBorder="1" applyAlignment="1">
      <alignment horizontal="center" vertical="top"/>
    </xf>
    <xf numFmtId="0" fontId="4" fillId="0" borderId="2" xfId="3" applyFont="1" applyBorder="1" applyAlignment="1">
      <alignment horizontal="left" vertical="top"/>
    </xf>
    <xf numFmtId="0" fontId="4" fillId="0" borderId="8" xfId="3" applyFont="1" applyBorder="1" applyAlignment="1">
      <alignment vertical="top"/>
    </xf>
    <xf numFmtId="0" fontId="4" fillId="0" borderId="7" xfId="3" applyFont="1" applyBorder="1" applyAlignment="1">
      <alignment vertical="top"/>
    </xf>
    <xf numFmtId="166" fontId="4" fillId="0" borderId="1" xfId="4" applyFont="1" applyBorder="1" applyAlignment="1">
      <alignment vertical="top"/>
    </xf>
    <xf numFmtId="164" fontId="4" fillId="0" borderId="1" xfId="3" applyNumberFormat="1" applyFont="1" applyBorder="1" applyAlignment="1">
      <alignment vertical="top"/>
    </xf>
    <xf numFmtId="164" fontId="4" fillId="0" borderId="1" xfId="4" applyNumberFormat="1" applyFont="1" applyBorder="1" applyAlignment="1">
      <alignment vertical="top"/>
    </xf>
    <xf numFmtId="164" fontId="8" fillId="8" borderId="1" xfId="4" applyNumberFormat="1" applyFont="1" applyFill="1" applyBorder="1" applyAlignment="1">
      <alignment vertical="top"/>
    </xf>
    <xf numFmtId="0" fontId="4" fillId="0" borderId="0" xfId="3" applyFont="1" applyAlignment="1">
      <alignment vertical="center"/>
    </xf>
    <xf numFmtId="1" fontId="4" fillId="0" borderId="0" xfId="3" applyNumberFormat="1" applyFont="1" applyAlignment="1">
      <alignment horizontal="left" vertical="center"/>
    </xf>
    <xf numFmtId="164" fontId="4" fillId="8" borderId="1" xfId="4" applyNumberFormat="1" applyFont="1" applyFill="1" applyBorder="1" applyAlignment="1">
      <alignment vertical="top"/>
    </xf>
    <xf numFmtId="169" fontId="3" fillId="0" borderId="0" xfId="1" applyNumberFormat="1" applyFont="1" applyAlignment="1">
      <alignment horizontal="center"/>
    </xf>
    <xf numFmtId="169" fontId="3" fillId="0" borderId="0" xfId="1" applyNumberFormat="1" applyFont="1" applyBorder="1" applyAlignment="1">
      <alignment horizontal="center"/>
    </xf>
    <xf numFmtId="0" fontId="4" fillId="0" borderId="1" xfId="3" applyFont="1" applyBorder="1"/>
    <xf numFmtId="0" fontId="19" fillId="0" borderId="0" xfId="0" applyFont="1" applyAlignment="1">
      <alignment horizontal="center" vertical="center"/>
    </xf>
    <xf numFmtId="169" fontId="3" fillId="0" borderId="0" xfId="1" applyNumberFormat="1" applyFont="1" applyBorder="1"/>
    <xf numFmtId="1" fontId="3" fillId="0" borderId="0" xfId="0" applyNumberFormat="1" applyFont="1" applyAlignment="1">
      <alignment vertical="center"/>
    </xf>
    <xf numFmtId="169" fontId="3" fillId="0" borderId="0" xfId="1" applyNumberFormat="1" applyFont="1"/>
    <xf numFmtId="0" fontId="19" fillId="0" borderId="0" xfId="0" applyFont="1" applyAlignment="1">
      <alignment horizontal="left" vertical="center"/>
    </xf>
    <xf numFmtId="0" fontId="19" fillId="0" borderId="0" xfId="0" applyFont="1" applyAlignment="1">
      <alignment vertical="center"/>
    </xf>
    <xf numFmtId="0" fontId="3" fillId="0" borderId="1" xfId="0" applyFont="1" applyBorder="1" applyAlignment="1">
      <alignment horizontal="center" vertical="center"/>
    </xf>
    <xf numFmtId="167" fontId="3" fillId="0" borderId="1" xfId="0" applyNumberFormat="1" applyFont="1" applyBorder="1" applyAlignment="1">
      <alignment horizontal="center"/>
    </xf>
    <xf numFmtId="171" fontId="3" fillId="0" borderId="1" xfId="1" applyNumberFormat="1" applyFont="1" applyFill="1" applyBorder="1" applyAlignment="1">
      <alignment horizontal="center" vertical="center"/>
    </xf>
    <xf numFmtId="41" fontId="3" fillId="0" borderId="1" xfId="0" applyNumberFormat="1" applyFont="1" applyBorder="1" applyAlignment="1">
      <alignment horizontal="center"/>
    </xf>
    <xf numFmtId="41" fontId="4" fillId="0" borderId="1" xfId="3" applyNumberFormat="1" applyFont="1" applyBorder="1"/>
    <xf numFmtId="2" fontId="4" fillId="0" borderId="0" xfId="3" applyNumberFormat="1" applyFont="1" applyAlignment="1">
      <alignment vertical="center"/>
    </xf>
    <xf numFmtId="41" fontId="8" fillId="3" borderId="1" xfId="3" applyNumberFormat="1" applyFont="1" applyFill="1" applyBorder="1"/>
    <xf numFmtId="0" fontId="3" fillId="0" borderId="0" xfId="0" applyFont="1" applyAlignment="1">
      <alignment vertical="center"/>
    </xf>
    <xf numFmtId="0" fontId="19" fillId="0" borderId="0" xfId="0" applyFont="1"/>
    <xf numFmtId="169" fontId="19" fillId="0" borderId="0" xfId="1" applyNumberFormat="1" applyFont="1" applyAlignment="1">
      <alignment horizontal="center"/>
    </xf>
    <xf numFmtId="169" fontId="19" fillId="0" borderId="0" xfId="1" applyNumberFormat="1" applyFont="1"/>
    <xf numFmtId="0" fontId="4" fillId="0" borderId="0" xfId="2" applyFont="1" applyAlignment="1" applyProtection="1">
      <alignment horizontal="right"/>
      <protection locked="0"/>
    </xf>
    <xf numFmtId="0" fontId="8" fillId="0" borderId="0" xfId="2" applyFont="1" applyProtection="1">
      <protection locked="0"/>
    </xf>
    <xf numFmtId="0" fontId="8" fillId="0" borderId="0" xfId="2" applyFont="1"/>
    <xf numFmtId="0" fontId="4" fillId="0" borderId="0" xfId="0" applyFont="1"/>
    <xf numFmtId="0" fontId="3" fillId="0" borderId="2" xfId="0" quotePrefix="1" applyFont="1" applyBorder="1" applyAlignment="1">
      <alignment horizontal="left"/>
    </xf>
    <xf numFmtId="0" fontId="3" fillId="0" borderId="8" xfId="0" quotePrefix="1" applyFont="1" applyBorder="1" applyAlignment="1">
      <alignment horizontal="left"/>
    </xf>
    <xf numFmtId="0" fontId="4" fillId="2" borderId="0" xfId="0" applyFont="1" applyFill="1"/>
    <xf numFmtId="0" fontId="0" fillId="0" borderId="0" xfId="0" quotePrefix="1"/>
    <xf numFmtId="41" fontId="4" fillId="0" borderId="0" xfId="3" applyNumberFormat="1" applyFont="1"/>
    <xf numFmtId="0" fontId="21" fillId="0" borderId="0" xfId="0" applyFont="1"/>
    <xf numFmtId="170" fontId="3" fillId="0" borderId="0" xfId="0" applyNumberFormat="1" applyFont="1" applyAlignment="1">
      <alignment horizontal="left"/>
    </xf>
    <xf numFmtId="0" fontId="4" fillId="0" borderId="0" xfId="2" applyFont="1" applyAlignment="1" applyProtection="1">
      <alignment horizontal="center"/>
      <protection locked="0"/>
    </xf>
    <xf numFmtId="0" fontId="8" fillId="0" borderId="1" xfId="2" applyFont="1" applyBorder="1" applyAlignment="1" applyProtection="1">
      <alignment horizontal="center" vertical="center" wrapText="1"/>
      <protection locked="0"/>
    </xf>
    <xf numFmtId="0" fontId="4" fillId="0" borderId="0" xfId="2" applyFont="1" applyAlignment="1" applyProtection="1">
      <alignment horizontal="left"/>
      <protection locked="0"/>
    </xf>
    <xf numFmtId="0" fontId="4" fillId="0" borderId="6" xfId="2" applyFont="1" applyBorder="1" applyAlignment="1" applyProtection="1">
      <alignment horizontal="center" vertical="center" wrapText="1"/>
      <protection locked="0"/>
    </xf>
    <xf numFmtId="0" fontId="8" fillId="3" borderId="1" xfId="2" applyFont="1" applyFill="1" applyBorder="1" applyAlignment="1" applyProtection="1">
      <alignment horizontal="center" vertical="center"/>
      <protection locked="0"/>
    </xf>
    <xf numFmtId="0" fontId="8" fillId="3" borderId="1" xfId="2" applyFont="1" applyFill="1" applyBorder="1" applyAlignment="1" applyProtection="1">
      <alignment horizontal="center" vertical="center" wrapText="1"/>
      <protection locked="0"/>
    </xf>
    <xf numFmtId="0" fontId="8" fillId="0" borderId="0" xfId="2" applyFont="1" applyAlignment="1" applyProtection="1">
      <alignment horizontal="center"/>
      <protection locked="0"/>
    </xf>
    <xf numFmtId="165" fontId="4" fillId="0" borderId="0" xfId="2" applyNumberFormat="1" applyFont="1" applyAlignment="1" applyProtection="1">
      <alignment horizontal="left"/>
      <protection locked="0"/>
    </xf>
    <xf numFmtId="0" fontId="11" fillId="5" borderId="2" xfId="0" applyFont="1" applyFill="1" applyBorder="1" applyAlignment="1">
      <alignment horizontal="center" vertical="center"/>
    </xf>
    <xf numFmtId="0" fontId="11" fillId="5" borderId="7" xfId="0" applyFont="1" applyFill="1" applyBorder="1" applyAlignment="1">
      <alignment horizontal="center" vertical="center"/>
    </xf>
    <xf numFmtId="0" fontId="4" fillId="0" borderId="0" xfId="2" applyFont="1" applyAlignment="1">
      <alignment horizontal="center"/>
    </xf>
    <xf numFmtId="1" fontId="4" fillId="0" borderId="0" xfId="2" applyNumberFormat="1" applyFont="1" applyAlignment="1">
      <alignment horizontal="center"/>
    </xf>
    <xf numFmtId="0" fontId="8" fillId="0" borderId="10" xfId="2" applyFont="1" applyBorder="1" applyAlignment="1" applyProtection="1">
      <alignment horizontal="left"/>
      <protection locked="0"/>
    </xf>
    <xf numFmtId="0" fontId="8" fillId="0" borderId="8" xfId="2" applyFont="1" applyBorder="1" applyAlignment="1" applyProtection="1">
      <alignment horizontal="left"/>
      <protection locked="0"/>
    </xf>
    <xf numFmtId="0" fontId="14" fillId="0" borderId="0" xfId="3" applyFont="1" applyAlignment="1">
      <alignment horizontal="center"/>
    </xf>
    <xf numFmtId="0" fontId="4" fillId="6" borderId="0" xfId="3" applyFont="1" applyFill="1" applyAlignment="1">
      <alignment horizontal="center" vertical="center" wrapText="1"/>
    </xf>
    <xf numFmtId="0" fontId="8" fillId="7" borderId="4" xfId="3" applyFont="1" applyFill="1" applyBorder="1" applyAlignment="1">
      <alignment horizontal="center" vertical="center" wrapText="1"/>
    </xf>
    <xf numFmtId="0" fontId="8" fillId="7" borderId="14" xfId="3" applyFont="1" applyFill="1" applyBorder="1" applyAlignment="1">
      <alignment horizontal="center" vertical="center" wrapText="1"/>
    </xf>
    <xf numFmtId="0" fontId="8" fillId="7" borderId="3" xfId="3" applyFont="1" applyFill="1" applyBorder="1" applyAlignment="1">
      <alignment horizontal="center" vertical="center" wrapText="1"/>
    </xf>
    <xf numFmtId="0" fontId="8" fillId="7" borderId="12" xfId="3" applyFont="1" applyFill="1" applyBorder="1" applyAlignment="1">
      <alignment horizontal="center" vertical="center" wrapText="1"/>
    </xf>
    <xf numFmtId="0" fontId="8" fillId="7" borderId="13" xfId="3" applyFont="1" applyFill="1" applyBorder="1" applyAlignment="1">
      <alignment horizontal="center" vertical="center" wrapText="1"/>
    </xf>
    <xf numFmtId="0" fontId="8" fillId="7" borderId="0" xfId="3" applyFont="1" applyFill="1" applyAlignment="1">
      <alignment horizontal="center" vertical="center" wrapText="1"/>
    </xf>
    <xf numFmtId="0" fontId="8" fillId="7" borderId="6" xfId="3" applyFont="1" applyFill="1" applyBorder="1" applyAlignment="1">
      <alignment horizontal="center" vertical="center" wrapText="1"/>
    </xf>
    <xf numFmtId="0" fontId="8" fillId="7" borderId="17" xfId="3" applyFont="1" applyFill="1" applyBorder="1" applyAlignment="1">
      <alignment horizontal="center" vertical="center" wrapText="1"/>
    </xf>
    <xf numFmtId="0" fontId="8" fillId="7" borderId="18" xfId="3" applyFont="1" applyFill="1" applyBorder="1" applyAlignment="1">
      <alignment horizontal="center" vertical="center" wrapText="1"/>
    </xf>
    <xf numFmtId="166" fontId="8" fillId="7" borderId="4" xfId="3" applyNumberFormat="1" applyFont="1" applyFill="1" applyBorder="1" applyAlignment="1">
      <alignment horizontal="center" vertical="center" wrapText="1"/>
    </xf>
    <xf numFmtId="166" fontId="8" fillId="7" borderId="14" xfId="3" applyNumberFormat="1" applyFont="1" applyFill="1" applyBorder="1" applyAlignment="1">
      <alignment horizontal="center" vertical="center" wrapText="1"/>
    </xf>
    <xf numFmtId="166" fontId="8" fillId="7" borderId="3" xfId="3" applyNumberFormat="1" applyFont="1" applyFill="1" applyBorder="1" applyAlignment="1">
      <alignment horizontal="center" vertical="center" wrapText="1"/>
    </xf>
    <xf numFmtId="164" fontId="8" fillId="7" borderId="4" xfId="3" applyNumberFormat="1" applyFont="1" applyFill="1" applyBorder="1" applyAlignment="1">
      <alignment horizontal="center" vertical="center" wrapText="1"/>
    </xf>
    <xf numFmtId="164" fontId="8" fillId="7" borderId="14" xfId="3" applyNumberFormat="1" applyFont="1" applyFill="1" applyBorder="1" applyAlignment="1">
      <alignment horizontal="center" vertical="center" wrapText="1"/>
    </xf>
    <xf numFmtId="164" fontId="8" fillId="7" borderId="3" xfId="3" applyNumberFormat="1" applyFont="1" applyFill="1" applyBorder="1" applyAlignment="1">
      <alignment horizontal="center" vertical="center" wrapText="1"/>
    </xf>
    <xf numFmtId="0" fontId="8" fillId="7" borderId="2" xfId="3" applyFont="1" applyFill="1" applyBorder="1" applyAlignment="1">
      <alignment horizontal="center" vertical="center" wrapText="1"/>
    </xf>
    <xf numFmtId="0" fontId="8" fillId="7" borderId="8" xfId="3" applyFont="1" applyFill="1" applyBorder="1" applyAlignment="1">
      <alignment horizontal="center" vertical="center" wrapText="1"/>
    </xf>
    <xf numFmtId="0" fontId="8" fillId="7" borderId="7" xfId="3" applyFont="1" applyFill="1" applyBorder="1" applyAlignment="1">
      <alignment horizontal="center" vertical="center" wrapText="1"/>
    </xf>
    <xf numFmtId="2" fontId="8" fillId="7" borderId="4" xfId="3" applyNumberFormat="1" applyFont="1" applyFill="1" applyBorder="1" applyAlignment="1">
      <alignment horizontal="center" vertical="center" wrapText="1"/>
    </xf>
    <xf numFmtId="2" fontId="8" fillId="7" borderId="14" xfId="3" applyNumberFormat="1" applyFont="1" applyFill="1" applyBorder="1" applyAlignment="1">
      <alignment horizontal="center" vertical="center" wrapText="1"/>
    </xf>
    <xf numFmtId="2" fontId="8" fillId="7" borderId="3" xfId="3" applyNumberFormat="1" applyFont="1" applyFill="1" applyBorder="1" applyAlignment="1">
      <alignment horizontal="center" vertical="center" wrapText="1"/>
    </xf>
    <xf numFmtId="0" fontId="8" fillId="8" borderId="2" xfId="3" applyFont="1" applyFill="1" applyBorder="1" applyAlignment="1">
      <alignment horizontal="center" vertical="top"/>
    </xf>
    <xf numFmtId="0" fontId="8" fillId="8" borderId="8" xfId="3" applyFont="1" applyFill="1" applyBorder="1" applyAlignment="1">
      <alignment horizontal="center" vertical="top"/>
    </xf>
    <xf numFmtId="0" fontId="8" fillId="8" borderId="7" xfId="3" applyFont="1" applyFill="1" applyBorder="1" applyAlignment="1">
      <alignment horizontal="center" vertical="top"/>
    </xf>
    <xf numFmtId="0" fontId="4" fillId="0" borderId="0" xfId="3" applyFont="1" applyAlignment="1">
      <alignment horizontal="left" vertical="top" wrapText="1"/>
    </xf>
    <xf numFmtId="0" fontId="4" fillId="0" borderId="0" xfId="3" applyFont="1" applyAlignment="1">
      <alignment horizontal="center"/>
    </xf>
    <xf numFmtId="0" fontId="8" fillId="0" borderId="0" xfId="3" applyFont="1" applyAlignment="1">
      <alignment horizontal="center"/>
    </xf>
    <xf numFmtId="0" fontId="8" fillId="0" borderId="0" xfId="3" applyFont="1" applyAlignment="1">
      <alignment horizontal="center" vertical="center"/>
    </xf>
    <xf numFmtId="0" fontId="8" fillId="0" borderId="11" xfId="2" applyFont="1" applyBorder="1" applyAlignment="1" applyProtection="1">
      <alignment horizontal="center" vertical="center" wrapText="1"/>
      <protection locked="0"/>
    </xf>
    <xf numFmtId="0" fontId="8" fillId="0" borderId="13" xfId="2" applyFont="1" applyBorder="1" applyAlignment="1" applyProtection="1">
      <alignment horizontal="center" vertical="center" wrapText="1"/>
      <protection locked="0"/>
    </xf>
    <xf numFmtId="0" fontId="8" fillId="0" borderId="15" xfId="2" applyFont="1" applyBorder="1" applyAlignment="1" applyProtection="1">
      <alignment horizontal="center" vertical="center" wrapText="1"/>
      <protection locked="0"/>
    </xf>
    <xf numFmtId="0" fontId="8" fillId="0" borderId="6" xfId="2" applyFont="1" applyBorder="1" applyAlignment="1" applyProtection="1">
      <alignment horizontal="center" vertical="center" wrapText="1"/>
      <protection locked="0"/>
    </xf>
    <xf numFmtId="0" fontId="8" fillId="0" borderId="16" xfId="2" applyFont="1" applyBorder="1" applyAlignment="1" applyProtection="1">
      <alignment horizontal="center" vertical="center" wrapText="1"/>
      <protection locked="0"/>
    </xf>
    <xf numFmtId="0" fontId="8" fillId="0" borderId="18" xfId="2" applyFont="1" applyBorder="1" applyAlignment="1" applyProtection="1">
      <alignment horizontal="center" vertical="center" wrapText="1"/>
      <protection locked="0"/>
    </xf>
    <xf numFmtId="2" fontId="8" fillId="7" borderId="1" xfId="3" applyNumberFormat="1" applyFont="1" applyFill="1" applyBorder="1" applyAlignment="1">
      <alignment horizontal="center" vertical="center" wrapText="1"/>
    </xf>
    <xf numFmtId="0" fontId="8" fillId="7" borderId="1" xfId="3" applyFont="1" applyFill="1" applyBorder="1" applyAlignment="1">
      <alignment horizontal="center" vertical="center" wrapText="1"/>
    </xf>
    <xf numFmtId="1" fontId="8" fillId="0" borderId="0" xfId="3" applyNumberFormat="1" applyFont="1" applyAlignment="1">
      <alignment horizontal="center" vertical="center"/>
    </xf>
    <xf numFmtId="0" fontId="8" fillId="0" borderId="0" xfId="2" applyFont="1" applyAlignment="1">
      <alignment horizontal="center"/>
    </xf>
    <xf numFmtId="1" fontId="8" fillId="0" borderId="0" xfId="2" applyNumberFormat="1" applyFont="1" applyAlignment="1">
      <alignment horizontal="center"/>
    </xf>
    <xf numFmtId="1" fontId="8" fillId="0" borderId="0" xfId="2" applyNumberFormat="1" applyFont="1" applyAlignment="1" applyProtection="1">
      <alignment horizontal="center"/>
      <protection locked="0"/>
    </xf>
    <xf numFmtId="0" fontId="3" fillId="0" borderId="1" xfId="0" applyFont="1" applyBorder="1" applyAlignment="1">
      <alignment horizontal="left" vertical="center"/>
    </xf>
    <xf numFmtId="0" fontId="19" fillId="3" borderId="1" xfId="0" applyFont="1" applyFill="1" applyBorder="1" applyAlignment="1">
      <alignment horizontal="left" vertical="center"/>
    </xf>
    <xf numFmtId="0" fontId="20" fillId="0" borderId="1" xfId="0" applyFont="1" applyBorder="1" applyAlignment="1">
      <alignment horizontal="left" vertical="center"/>
    </xf>
    <xf numFmtId="0" fontId="19" fillId="3" borderId="1" xfId="0" applyFont="1" applyFill="1" applyBorder="1" applyAlignment="1">
      <alignment horizontal="center" vertical="center"/>
    </xf>
    <xf numFmtId="0" fontId="19" fillId="3" borderId="1" xfId="0" applyFont="1" applyFill="1" applyBorder="1" applyAlignment="1">
      <alignment horizontal="center" vertical="center" wrapText="1"/>
    </xf>
    <xf numFmtId="0" fontId="8" fillId="3" borderId="1" xfId="3" applyFont="1" applyFill="1" applyBorder="1" applyAlignment="1">
      <alignment horizontal="center" wrapText="1"/>
    </xf>
    <xf numFmtId="0" fontId="3" fillId="0" borderId="0" xfId="0" applyFont="1" applyAlignment="1">
      <alignment horizontal="left"/>
    </xf>
    <xf numFmtId="169" fontId="19" fillId="3" borderId="1" xfId="1" applyNumberFormat="1" applyFont="1" applyFill="1" applyBorder="1" applyAlignment="1">
      <alignment horizontal="center" vertical="center"/>
    </xf>
    <xf numFmtId="169" fontId="19" fillId="3" borderId="1" xfId="1" applyNumberFormat="1" applyFont="1" applyFill="1" applyBorder="1" applyAlignment="1">
      <alignment horizontal="center" vertical="center" wrapText="1"/>
    </xf>
    <xf numFmtId="0" fontId="19" fillId="3" borderId="2" xfId="0" applyFont="1" applyFill="1" applyBorder="1" applyAlignment="1">
      <alignment horizontal="left" vertical="center"/>
    </xf>
    <xf numFmtId="0" fontId="19" fillId="3" borderId="8" xfId="0" applyFont="1" applyFill="1" applyBorder="1" applyAlignment="1">
      <alignment horizontal="left" vertical="center"/>
    </xf>
    <xf numFmtId="0" fontId="19" fillId="3" borderId="7" xfId="0" applyFont="1" applyFill="1" applyBorder="1" applyAlignment="1">
      <alignment horizontal="left" vertical="center"/>
    </xf>
    <xf numFmtId="0" fontId="8" fillId="0" borderId="0" xfId="2" applyFont="1" applyAlignment="1" applyProtection="1">
      <alignment horizontal="center" vertical="center" wrapText="1"/>
      <protection locked="0"/>
    </xf>
    <xf numFmtId="0" fontId="19" fillId="3" borderId="11" xfId="0" applyFont="1" applyFill="1" applyBorder="1" applyAlignment="1">
      <alignment horizontal="center" vertical="center" wrapText="1"/>
    </xf>
    <xf numFmtId="0" fontId="19" fillId="3" borderId="12" xfId="0" applyFont="1" applyFill="1" applyBorder="1" applyAlignment="1">
      <alignment horizontal="center" vertical="center" wrapText="1"/>
    </xf>
    <xf numFmtId="0" fontId="19" fillId="3" borderId="16" xfId="0" applyFont="1" applyFill="1" applyBorder="1" applyAlignment="1">
      <alignment horizontal="center" vertical="center" wrapText="1"/>
    </xf>
    <xf numFmtId="0" fontId="19" fillId="3" borderId="17" xfId="0" applyFont="1" applyFill="1" applyBorder="1" applyAlignment="1">
      <alignment horizontal="center" vertical="center" wrapText="1"/>
    </xf>
    <xf numFmtId="0" fontId="19" fillId="0" borderId="0" xfId="0" applyFont="1" applyAlignment="1">
      <alignment horizontal="center" vertical="center"/>
    </xf>
    <xf numFmtId="1" fontId="3" fillId="0" borderId="0" xfId="0" applyNumberFormat="1" applyFont="1" applyAlignment="1">
      <alignment horizontal="left" vertical="center"/>
    </xf>
  </cellXfs>
  <cellStyles count="5">
    <cellStyle name="Comma" xfId="1" builtinId="3"/>
    <cellStyle name="Comma 3" xfId="4" xr:uid="{F177DD5F-E1EA-9F42-A8D5-580F7570F0CE}"/>
    <cellStyle name="Normal" xfId="0" builtinId="0"/>
    <cellStyle name="Normal 2" xfId="2" xr:uid="{E1D48D59-B105-8944-B7B3-316DD53D7590}"/>
    <cellStyle name="Normal 5" xfId="3" xr:uid="{2E2B1D6C-60E5-EB48-89C7-71C8BFA6319C}"/>
  </cellStyles>
  <dxfs count="23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name val="Arial"/>
        <family val="2"/>
        <scheme val="none"/>
      </font>
    </dxf>
    <dxf>
      <font>
        <b val="0"/>
        <i val="0"/>
        <strike val="0"/>
        <condense val="0"/>
        <extend val="0"/>
        <outline val="0"/>
        <shadow val="0"/>
        <u val="none"/>
        <vertAlign val="baseline"/>
        <sz val="11"/>
        <color auto="1"/>
        <name val="Arial"/>
        <family val="2"/>
        <scheme val="none"/>
      </font>
      <numFmt numFmtId="164" formatCode="_-* #,##0_-;\-* #,##0_-;_-*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family val="2"/>
        <scheme val="none"/>
      </font>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fill>
        <patternFill patternType="solid">
          <fgColor indexed="64"/>
          <bgColor theme="0"/>
        </patternFill>
      </fill>
    </dxf>
    <dxf>
      <font>
        <strike val="0"/>
        <outline val="0"/>
        <shadow val="0"/>
        <u val="none"/>
        <vertAlign val="baseline"/>
        <name val="Arial"/>
        <family val="2"/>
        <scheme val="none"/>
      </font>
    </dxf>
    <dxf>
      <font>
        <strike val="0"/>
        <outline val="0"/>
        <shadow val="0"/>
        <u val="none"/>
        <vertAlign val="baseline"/>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numFmt numFmtId="164" formatCode="_-* #,##0_-;\-* #,##0_-;_-* &quot;-&quot;_-;_-@_-"/>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family val="2"/>
        <scheme val="none"/>
      </font>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Arial"/>
        <family val="2"/>
        <scheme val="none"/>
      </font>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Arial"/>
        <family val="2"/>
        <scheme val="none"/>
      </font>
      <fill>
        <patternFill patternType="solid">
          <fgColor indexed="64"/>
          <bgColor theme="0"/>
        </patternFill>
      </fill>
    </dxf>
    <dxf>
      <font>
        <strike val="0"/>
        <outline val="0"/>
        <shadow val="0"/>
        <u val="none"/>
        <vertAlign val="baseline"/>
        <name val="Arial"/>
        <family val="2"/>
        <scheme val="none"/>
      </font>
    </dxf>
    <dxf>
      <font>
        <strike val="0"/>
        <outline val="0"/>
        <shadow val="0"/>
        <u val="none"/>
        <vertAlign val="baseline"/>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508000</xdr:colOff>
          <xdr:row>6</xdr:row>
          <xdr:rowOff>63500</xdr:rowOff>
        </xdr:from>
        <xdr:to>
          <xdr:col>13</xdr:col>
          <xdr:colOff>558800</xdr:colOff>
          <xdr:row>7</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508000</xdr:colOff>
          <xdr:row>8</xdr:row>
          <xdr:rowOff>88900</xdr:rowOff>
        </xdr:from>
        <xdr:to>
          <xdr:col>13</xdr:col>
          <xdr:colOff>558800</xdr:colOff>
          <xdr:row>9</xdr:row>
          <xdr:rowOff>165100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E477D2BD-4436-76FA-CD76-EAC9400C415C}"/>
            </a:ext>
          </a:extLst>
        </xdr:cNvPr>
        <xdr:cNvSpPr/>
      </xdr:nvSpPr>
      <xdr:spPr>
        <a:xfrm>
          <a:off x="10188501" y="1968698"/>
          <a:ext cx="732271" cy="189467"/>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2314AAF6-99A4-D844-B746-C53CA873F095}"/>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4FC16C7-B016-6B41-841D-EE2972B8DE48}"/>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6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10B10B7E-31D1-8948-B8F3-20F86B7E9F27}"/>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E71232D0-27B6-214A-8031-82095F6BACFD}"/>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8DBC9CAD-2137-E140-BA44-6693C26779D3}"/>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8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C2A4D135-115C-0746-8920-9BA2CFBAC8A2}"/>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6CC76110-BA5E-9D4B-9ADA-CA9CB6F9A325}"/>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57C262D8-E61E-3E41-A7FB-9AE2B7959EDD}"/>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9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A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D895C51D-0ECE-B44D-B58F-21394AA76628}"/>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132978DE-F506-D040-831C-E05CA2676D51}"/>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4BB1468-8CE3-BF40-A816-DB867F147307}"/>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C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85865996-E21A-DD4B-9E2B-D0BEAA7DF811}"/>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7A4D9456-7A20-244A-8872-DCBAF62B049A}"/>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56D2746-BB70-514E-B937-EAF2C786CDE8}"/>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22B222B8-99C9-E346-9021-CCCDFB4163A6}"/>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F9CCF34D-E43F-B443-8331-D1B82351CBFC}"/>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EB17485-21E9-B049-A0F7-1C9142833358}"/>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F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F00-000002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0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000-000002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CFA0B020-C0D9-8844-A3C7-10FE80561BFF}"/>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71DB42D9-395D-4B46-8581-8380A1E1BE27}"/>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5EDF9AA8-BB3D-DB4D-AD29-23B6F6DEC443}"/>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100-000001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1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2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2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F0B067B9-5ECB-ED43-856D-625EC50360C3}"/>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4389375B-0DD8-F948-BCD4-FD21D20F88CC}"/>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23E31E8-BB80-224A-A069-00850D80F757}"/>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3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1300-000002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4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4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00A25B1F-0783-1A48-8BC2-6370547DA09B}"/>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3F33A35D-9FE0-E546-A971-5F72E4B30C22}"/>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DB81C695-5126-A040-9370-B5FEB68FFC8E}"/>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5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5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6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16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2C53B445-E8E0-DC46-9495-BCF345DD8560}"/>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41AD114D-BF1C-D141-9C49-BF723DCEAE26}"/>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2915E069-CF49-6745-B753-E481B9CE2E0E}"/>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7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7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8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8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335EB60E-0D16-8B42-B92A-555A07DA7050}"/>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BB1CF323-AEA9-9E4E-8259-A6662B6B64BC}"/>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72CA2F79-416D-7845-85A5-63A84F68B800}"/>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9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9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A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A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72DD5467-BFFD-554D-B77D-8932146DC9D6}"/>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4F8E0F1A-B99D-DC45-AA63-118683F6D573}"/>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9CF6A6F-A0C1-C243-9332-901190431582}"/>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B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B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C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C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D7C0E71A-708C-1F49-8FC5-E95216899D67}"/>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D2A43D3D-4B70-004E-BCDD-3544FFABC936}"/>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F48C3034-E302-1245-89E8-D557299F931B}"/>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D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D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E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E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35F9A406-1A9D-9546-8EFE-70790B027768}"/>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2886FAB7-456F-814F-BCE3-DA0D356AAC11}"/>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5B80E53-EA72-2B4A-B917-4FA98AE06BE2}"/>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F00-000001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1F00-000002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20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2000-000002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DCE67C51-BE17-024F-85D5-4596A10667E4}"/>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75939918-357D-3F45-89F4-AEF5F94F6889}"/>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F228D812-FE69-F140-AEE2-4A2228282C64}"/>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21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2100-000002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22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22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8347A932-FD26-674D-A1FB-42E4C14090E7}"/>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D4C26368-ADAD-B448-A784-2EB8D095597D}"/>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66A6D713-881E-FF4B-8935-070F5878FDC7}"/>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3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23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24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2400-000002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E9BFF807-F3C6-974B-90BC-0ECA67A67111}"/>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9E075E3B-F5BF-1D46-AB23-59DC700D007A}"/>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DCF6E620-5F19-F540-8E66-6DA255B240CE}"/>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5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25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2600-000001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2600-000002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0218A622-8826-184B-BC23-28F49A1FDF5F}"/>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612433ED-0656-0944-A165-F8EDB8A1ECE1}"/>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955DBF58-C939-2C4E-B9A5-FAE9150808FB}"/>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27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27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28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28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07A2F975-D4BD-DE4A-AE17-32D7F65C6530}"/>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2D78126C-4ED2-804C-823E-676532194F03}"/>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FFBB8E74-44D0-9F47-BE77-3EDD2EB876B8}"/>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266700</xdr:colOff>
          <xdr:row>4</xdr:row>
          <xdr:rowOff>12700</xdr:rowOff>
        </xdr:from>
        <xdr:to>
          <xdr:col>17</xdr:col>
          <xdr:colOff>977900</xdr:colOff>
          <xdr:row>5</xdr:row>
          <xdr:rowOff>50800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2900-000001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266700</xdr:colOff>
          <xdr:row>6</xdr:row>
          <xdr:rowOff>165100</xdr:rowOff>
        </xdr:from>
        <xdr:to>
          <xdr:col>17</xdr:col>
          <xdr:colOff>977900</xdr:colOff>
          <xdr:row>7</xdr:row>
          <xdr:rowOff>190500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2900-000002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50800</xdr:colOff>
          <xdr:row>6</xdr:row>
          <xdr:rowOff>12700</xdr:rowOff>
        </xdr:from>
        <xdr:to>
          <xdr:col>12</xdr:col>
          <xdr:colOff>762000</xdr:colOff>
          <xdr:row>7</xdr:row>
          <xdr:rowOff>101600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2A00-000001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88900</xdr:rowOff>
        </xdr:from>
        <xdr:to>
          <xdr:col>12</xdr:col>
          <xdr:colOff>762000</xdr:colOff>
          <xdr:row>9</xdr:row>
          <xdr:rowOff>165100</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2A00-000002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Unhide</a:t>
              </a:r>
            </a:p>
          </xdr:txBody>
        </xdr:sp>
        <xdr:clientData fPrintsWithSheet="0"/>
      </xdr:twoCellAnchor>
    </mc:Choice>
    <mc:Fallback/>
  </mc:AlternateContent>
  <xdr:twoCellAnchor>
    <xdr:from>
      <xdr:col>12</xdr:col>
      <xdr:colOff>34636</xdr:colOff>
      <xdr:row>11</xdr:row>
      <xdr:rowOff>11548</xdr:rowOff>
    </xdr:from>
    <xdr:to>
      <xdr:col>12</xdr:col>
      <xdr:colOff>766907</xdr:colOff>
      <xdr:row>12</xdr:row>
      <xdr:rowOff>23093</xdr:rowOff>
    </xdr:to>
    <xdr:sp macro="" textlink="">
      <xdr:nvSpPr>
        <xdr:cNvPr id="2" name="Rectangle 1">
          <a:extLst>
            <a:ext uri="{FF2B5EF4-FFF2-40B4-BE49-F238E27FC236}">
              <a16:creationId xmlns:a16="http://schemas.microsoft.com/office/drawing/2014/main" id="{45EC9D89-6CA9-EB45-B63D-31D5827A2C21}"/>
            </a:ext>
          </a:extLst>
        </xdr:cNvPr>
        <xdr:cNvSpPr/>
      </xdr:nvSpPr>
      <xdr:spPr>
        <a:xfrm>
          <a:off x="10181936" y="1967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128</xdr:row>
      <xdr:rowOff>11548</xdr:rowOff>
    </xdr:from>
    <xdr:to>
      <xdr:col>12</xdr:col>
      <xdr:colOff>766907</xdr:colOff>
      <xdr:row>129</xdr:row>
      <xdr:rowOff>23093</xdr:rowOff>
    </xdr:to>
    <xdr:sp macro="" textlink="">
      <xdr:nvSpPr>
        <xdr:cNvPr id="3" name="Rectangle 2">
          <a:extLst>
            <a:ext uri="{FF2B5EF4-FFF2-40B4-BE49-F238E27FC236}">
              <a16:creationId xmlns:a16="http://schemas.microsoft.com/office/drawing/2014/main" id="{CC33B3A7-35D1-BA4E-B7D4-5E1742E907C6}"/>
            </a:ext>
          </a:extLst>
        </xdr:cNvPr>
        <xdr:cNvSpPr/>
      </xdr:nvSpPr>
      <xdr:spPr>
        <a:xfrm>
          <a:off x="10181936" y="22795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34636</xdr:colOff>
      <xdr:row>245</xdr:row>
      <xdr:rowOff>11548</xdr:rowOff>
    </xdr:from>
    <xdr:to>
      <xdr:col>12</xdr:col>
      <xdr:colOff>766907</xdr:colOff>
      <xdr:row>246</xdr:row>
      <xdr:rowOff>23093</xdr:rowOff>
    </xdr:to>
    <xdr:sp macro="" textlink="">
      <xdr:nvSpPr>
        <xdr:cNvPr id="4" name="Rectangle 3">
          <a:extLst>
            <a:ext uri="{FF2B5EF4-FFF2-40B4-BE49-F238E27FC236}">
              <a16:creationId xmlns:a16="http://schemas.microsoft.com/office/drawing/2014/main" id="{B3FC740B-8C1E-B541-99BB-2BE86217761F}"/>
            </a:ext>
          </a:extLst>
        </xdr:cNvPr>
        <xdr:cNvSpPr/>
      </xdr:nvSpPr>
      <xdr:spPr>
        <a:xfrm>
          <a:off x="10181936" y="43623348"/>
          <a:ext cx="732271" cy="189345"/>
        </a:xfrm>
        <a:prstGeom prst="rect">
          <a:avLst/>
        </a:prstGeom>
        <a:solidFill>
          <a:srgbClr val="FFC7CE"/>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BARU%20PAYA/PA%20SINAGA%20OTSUS%202009/PA.SINAGA%20OTSUS.%2009.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02.a%20Dok%20RAB.xlsm" TargetMode="External"/><Relationship Id="rId1" Type="http://schemas.openxmlformats.org/officeDocument/2006/relationships/externalLinkPath" Target="02.a%20Dok%20RAB.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00%20Database.xlsx" TargetMode="External"/><Relationship Id="rId1" Type="http://schemas.openxmlformats.org/officeDocument/2006/relationships/externalLinkPath" Target="00%20Database.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Users/febri/Library/Mobile%20Documents/com~apple~CloudDocs/Downloads/BP3KP%20Papua%20II/2026/01%20BSPS/Format%20BSPS%20Papua%20II/Format%20Baru%20Permen%206%202026/Fix/02.b%20RAB%20DRPB.xlsm" TargetMode="External"/><Relationship Id="rId1" Type="http://schemas.openxmlformats.org/officeDocument/2006/relationships/externalLinkPath" Target="02.b%20RAB%20DRP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 bhn"/>
      <sheetName val="Basic Price"/>
      <sheetName val="Peralatan (2)"/>
      <sheetName val="DEI.2"/>
      <sheetName val="DEV.3"/>
      <sheetName val="NP"/>
      <sheetName val="DEV.5"/>
      <sheetName val="DEV.6"/>
      <sheetName val="DEVI 7"/>
      <sheetName val="DEV.7"/>
      <sheetName val="DEVI 7 (2)"/>
      <sheetName val="REK.FUL"/>
      <sheetName val="REKAPITULASI"/>
      <sheetName val="JL.WIJAYA,MAMBRUK,CENDRA"/>
      <sheetName val="RKP.3 LOKASI"/>
      <sheetName val="JL.REMU.FUL"/>
      <sheetName val="RKP.FUL"/>
      <sheetName val="RAB.500"/>
      <sheetName val="RKP.500"/>
      <sheetName val="RAB.Worot TVRY.2.5M"/>
      <sheetName val="RKP.W.TVRI.2,5M"/>
      <sheetName val="RAB.Worot TVRY.FUL"/>
      <sheetName val="RKP.W.TVRI.FUL"/>
      <sheetName val="JL.D.Anggi"/>
      <sheetName val="RKP (8)"/>
      <sheetName val="JL.MALAGEDA)"/>
      <sheetName val="RKP (6)"/>
      <sheetName val="JL.F.kaisepo.1.5"/>
      <sheetName val="RKP.1.5"/>
      <sheetName val="RAB.F.kaisepo.FUL"/>
      <sheetName val="RKP.F.KAISEPO.FUL"/>
      <sheetName val="JL.R.A Kartini"/>
      <sheetName val="RKP (5)"/>
      <sheetName val="JL.F.Kalasuat"/>
      <sheetName val="RKP.F.Kalasuat"/>
    </sheetNames>
    <sheetDataSet>
      <sheetData sheetId="0" refreshError="1"/>
      <sheetData sheetId="1" refreshError="1"/>
      <sheetData sheetId="2" refreshError="1"/>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refreshError="1"/>
      <sheetData sheetId="24" refreshError="1"/>
      <sheetData sheetId="25"/>
      <sheetData sheetId="26"/>
      <sheetData sheetId="27" refreshError="1"/>
      <sheetData sheetId="28"/>
      <sheetData sheetId="29" refreshError="1"/>
      <sheetData sheetId="30" refreshError="1"/>
      <sheetData sheetId="31" refreshError="1"/>
      <sheetData sheetId="32" refreshError="1"/>
      <sheetData sheetId="33" refreshError="1"/>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3"/>
      <sheetName val="Base_04"/>
      <sheetName val="Cover PB"/>
      <sheetName val="Checklist PB"/>
      <sheetName val="A.4"/>
      <sheetName val="B"/>
      <sheetName val="D"/>
      <sheetName val="Cover KCPB"/>
      <sheetName val="Checklist KCPB"/>
      <sheetName val="UND Sosialisasi"/>
      <sheetName val="A.1"/>
      <sheetName val="A.3"/>
      <sheetName val="A.5"/>
      <sheetName val="PI Kades"/>
      <sheetName val="E"/>
      <sheetName val="KTP Tukang"/>
      <sheetName val="BA Penyiapan"/>
      <sheetName val="Absen Penyiapan"/>
      <sheetName val="Dok Penyiapan"/>
      <sheetName val="Survey BB"/>
      <sheetName val="Harga Survey"/>
      <sheetName val="Dok Survey"/>
      <sheetName val="BA IKA"/>
      <sheetName val="Absen IKA"/>
      <sheetName val="Dok IKA"/>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10">
          <cell r="A10">
            <v>1</v>
          </cell>
        </row>
      </sheetData>
      <sheetData sheetId="15"/>
      <sheetData sheetId="16"/>
      <sheetData sheetId="17"/>
      <sheetData sheetId="18"/>
      <sheetData sheetId="19">
        <row r="16">
          <cell r="B16" t="str">
            <v>Semen Tonasa @50 Kg</v>
          </cell>
          <cell r="E16" t="str">
            <v>Tonasa</v>
          </cell>
          <cell r="F16" t="str">
            <v>Zak</v>
          </cell>
        </row>
        <row r="17">
          <cell r="B17" t="str">
            <v>Semen Tonasa @40 Kg</v>
          </cell>
          <cell r="E17" t="str">
            <v>Tonasa</v>
          </cell>
          <cell r="F17" t="str">
            <v>Zak</v>
          </cell>
        </row>
        <row r="18">
          <cell r="B18" t="str">
            <v>Semen Conch @50 Kg</v>
          </cell>
          <cell r="E18" t="str">
            <v>Conch</v>
          </cell>
          <cell r="F18" t="str">
            <v>Zak</v>
          </cell>
        </row>
        <row r="19">
          <cell r="B19" t="str">
            <v>Semen Conch @40 Kg</v>
          </cell>
          <cell r="E19" t="str">
            <v>Conch</v>
          </cell>
          <cell r="F19" t="str">
            <v>Zak</v>
          </cell>
        </row>
        <row r="20">
          <cell r="B20" t="str">
            <v>Seng Gelombang Polos Lbr : 6 Kaki Tbl : 0,3 mm</v>
          </cell>
          <cell r="E20" t="str">
            <v>Gajah mada atau Setara</v>
          </cell>
          <cell r="F20" t="str">
            <v>lbr</v>
          </cell>
        </row>
        <row r="21">
          <cell r="B21" t="str">
            <v>Seng Gelombang Polos Lbr : 6 Kaki Tbl : 0,3 mm</v>
          </cell>
          <cell r="E21" t="str">
            <v>Gajah mada atau Setara</v>
          </cell>
          <cell r="F21" t="str">
            <v>lbr</v>
          </cell>
        </row>
        <row r="22">
          <cell r="B22" t="str">
            <v>Seng Gelombang Warna Lbr : 6 Kaki Tbl : 0,3 mm</v>
          </cell>
          <cell r="E22" t="str">
            <v>Gajah mada atau Setara</v>
          </cell>
          <cell r="F22" t="str">
            <v>lbr</v>
          </cell>
        </row>
        <row r="23">
          <cell r="B23" t="str">
            <v>Seng Gelombang Warna Lbr : 7 Kaki Tbl : 0,3 mm</v>
          </cell>
          <cell r="E23" t="str">
            <v>Gajah mada atau Setara</v>
          </cell>
          <cell r="F23" t="str">
            <v>lbr</v>
          </cell>
        </row>
        <row r="24">
          <cell r="B24" t="str">
            <v>Seng Plat 0,3 mm (Talang) Biasa</v>
          </cell>
          <cell r="E24" t="str">
            <v>Gajah mada atau Setara</v>
          </cell>
          <cell r="F24" t="str">
            <v>meter</v>
          </cell>
        </row>
        <row r="25">
          <cell r="B25" t="str">
            <v>Seng Plat 0,3 mm (Talang) Warna</v>
          </cell>
          <cell r="E25" t="str">
            <v>Gajah mada atau Setara</v>
          </cell>
          <cell r="F25" t="str">
            <v>meter</v>
          </cell>
        </row>
        <row r="26">
          <cell r="B26" t="str">
            <v>Engsel Pintu</v>
          </cell>
          <cell r="E26" t="str">
            <v>Solid atau Setara</v>
          </cell>
          <cell r="F26" t="str">
            <v>Set</v>
          </cell>
        </row>
        <row r="27">
          <cell r="B27" t="str">
            <v>Engsel Jendela</v>
          </cell>
          <cell r="E27" t="str">
            <v>Solid atau Setara</v>
          </cell>
          <cell r="F27" t="str">
            <v>Set</v>
          </cell>
        </row>
        <row r="28">
          <cell r="B28" t="str">
            <v>Grendel Jendela</v>
          </cell>
          <cell r="E28" t="str">
            <v>Solid atau Setara</v>
          </cell>
          <cell r="F28" t="str">
            <v>Set</v>
          </cell>
        </row>
        <row r="29">
          <cell r="B29" t="str">
            <v>Hak Angin</v>
          </cell>
          <cell r="E29" t="str">
            <v>Solid atau Setara</v>
          </cell>
          <cell r="F29" t="str">
            <v>Set</v>
          </cell>
        </row>
        <row r="30">
          <cell r="B30" t="str">
            <v>Kunci Tanam Dua Slaag</v>
          </cell>
          <cell r="E30" t="str">
            <v>Solid atau Setara</v>
          </cell>
          <cell r="F30" t="str">
            <v>Set</v>
          </cell>
        </row>
        <row r="31">
          <cell r="B31" t="str">
            <v>Kayu Balok 5x5 cm (Matoa)</v>
          </cell>
          <cell r="E31" t="str">
            <v>Lokal</v>
          </cell>
          <cell r="F31" t="str">
            <v>Btng</v>
          </cell>
        </row>
        <row r="32">
          <cell r="B32" t="str">
            <v>Kayu Balok 5x10 cm (Matoa)</v>
          </cell>
          <cell r="E32" t="str">
            <v>Lokal</v>
          </cell>
          <cell r="F32" t="str">
            <v>Btng</v>
          </cell>
        </row>
        <row r="33">
          <cell r="B33" t="str">
            <v>Kayu Balok 5x5 cm (Kayu Besi)</v>
          </cell>
          <cell r="E33" t="str">
            <v>Lokal</v>
          </cell>
          <cell r="F33" t="str">
            <v>Btng</v>
          </cell>
        </row>
        <row r="34">
          <cell r="B34" t="str">
            <v>Kayu Balok 5x10 cm (Kayu Besi)</v>
          </cell>
          <cell r="E34" t="str">
            <v>Lokal</v>
          </cell>
          <cell r="F34" t="str">
            <v>Btng</v>
          </cell>
        </row>
        <row r="35">
          <cell r="B35" t="str">
            <v>Kayu Balok 10x10 cm (Kayu Besi)</v>
          </cell>
          <cell r="E35" t="str">
            <v>Lokal</v>
          </cell>
          <cell r="F35" t="str">
            <v>Btng</v>
          </cell>
        </row>
        <row r="36">
          <cell r="B36" t="str">
            <v>Papan 2,5x20x400 cm (Kayu Matoa)</v>
          </cell>
          <cell r="E36" t="str">
            <v>Lokal</v>
          </cell>
          <cell r="F36" t="str">
            <v>lbr</v>
          </cell>
        </row>
        <row r="37">
          <cell r="B37" t="str">
            <v>Papan 2,5x25x400 cm (Kayu Matoa)</v>
          </cell>
          <cell r="E37" t="str">
            <v>Lokal</v>
          </cell>
          <cell r="F37" t="str">
            <v>lbr</v>
          </cell>
        </row>
        <row r="38">
          <cell r="B38" t="str">
            <v>Papan 2,5x20x400 cm (Kayu Besi)</v>
          </cell>
          <cell r="E38" t="str">
            <v>Lokal</v>
          </cell>
          <cell r="F38" t="str">
            <v>lbr</v>
          </cell>
        </row>
        <row r="39">
          <cell r="B39" t="str">
            <v>Papan 2,5x25x400 cm (Kayu Besi)</v>
          </cell>
          <cell r="E39" t="str">
            <v>Lokal</v>
          </cell>
          <cell r="F39" t="str">
            <v>lbr</v>
          </cell>
        </row>
        <row r="40">
          <cell r="B40" t="str">
            <v>Pasir Pasang</v>
          </cell>
          <cell r="E40" t="str">
            <v>Lokal</v>
          </cell>
          <cell r="F40" t="str">
            <v>m3</v>
          </cell>
        </row>
        <row r="41">
          <cell r="B41" t="str">
            <v>Pasir Beton / Pasir Cor</v>
          </cell>
          <cell r="E41" t="str">
            <v>Lokal</v>
          </cell>
          <cell r="F41" t="str">
            <v>m3</v>
          </cell>
        </row>
        <row r="42">
          <cell r="B42" t="str">
            <v>Batu Kali / Batu Belah</v>
          </cell>
          <cell r="E42" t="str">
            <v>Lokal</v>
          </cell>
          <cell r="F42" t="str">
            <v>m3</v>
          </cell>
        </row>
        <row r="43">
          <cell r="B43" t="str">
            <v>Batu Pecah/ Kerikil</v>
          </cell>
          <cell r="E43" t="str">
            <v>Lokal</v>
          </cell>
          <cell r="F43" t="str">
            <v>bh</v>
          </cell>
        </row>
        <row r="44">
          <cell r="B44" t="str">
            <v>Batako</v>
          </cell>
          <cell r="E44" t="str">
            <v>Lokal</v>
          </cell>
          <cell r="F44" t="str">
            <v>bh</v>
          </cell>
        </row>
        <row r="45">
          <cell r="B45" t="str">
            <v>Batu Bata Merah</v>
          </cell>
          <cell r="E45" t="str">
            <v>Lokal</v>
          </cell>
          <cell r="F45" t="str">
            <v>btg</v>
          </cell>
        </row>
        <row r="46">
          <cell r="B46" t="str">
            <v>Bata Ringan T=7,5 cm</v>
          </cell>
          <cell r="E46" t="str">
            <v>Citicon atau setara</v>
          </cell>
          <cell r="F46" t="str">
            <v>btg</v>
          </cell>
        </row>
        <row r="47">
          <cell r="B47" t="str">
            <v>Bata Ringan T=10 cm</v>
          </cell>
          <cell r="E47" t="str">
            <v>Citicon atau setara</v>
          </cell>
          <cell r="F47" t="str">
            <v>btg</v>
          </cell>
        </row>
        <row r="48">
          <cell r="B48" t="str">
            <v>Besi Beton Ø 8 mm</v>
          </cell>
          <cell r="E48" t="str">
            <v>SNI</v>
          </cell>
          <cell r="F48" t="str">
            <v>kg</v>
          </cell>
        </row>
        <row r="49">
          <cell r="B49" t="str">
            <v>Besi Beton Ø 10 mm</v>
          </cell>
          <cell r="E49" t="str">
            <v>SNI</v>
          </cell>
          <cell r="F49" t="str">
            <v>m</v>
          </cell>
        </row>
        <row r="50">
          <cell r="B50" t="str">
            <v>Besi Beton Ø 12 mm</v>
          </cell>
          <cell r="E50" t="str">
            <v>SNI</v>
          </cell>
          <cell r="F50" t="str">
            <v>kg</v>
          </cell>
        </row>
        <row r="51">
          <cell r="B51" t="str">
            <v>Kawat Bendrat</v>
          </cell>
          <cell r="E51" t="str">
            <v>SNI</v>
          </cell>
          <cell r="F51" t="str">
            <v>kg</v>
          </cell>
        </row>
        <row r="52">
          <cell r="B52" t="str">
            <v>Perekat Bata Ringan</v>
          </cell>
          <cell r="E52" t="str">
            <v>SNI</v>
          </cell>
          <cell r="F52" t="str">
            <v>kg</v>
          </cell>
        </row>
        <row r="53">
          <cell r="B53" t="str">
            <v>Paku Seng</v>
          </cell>
          <cell r="E53" t="str">
            <v>SNI</v>
          </cell>
          <cell r="F53" t="str">
            <v>kg</v>
          </cell>
        </row>
        <row r="54">
          <cell r="B54" t="str">
            <v>Paku 12 cm</v>
          </cell>
          <cell r="E54" t="str">
            <v>SNI</v>
          </cell>
          <cell r="F54" t="str">
            <v>kg</v>
          </cell>
        </row>
        <row r="55">
          <cell r="B55" t="str">
            <v>Paku 10 cm</v>
          </cell>
          <cell r="E55" t="str">
            <v>SNI</v>
          </cell>
          <cell r="F55" t="str">
            <v>kg</v>
          </cell>
        </row>
        <row r="56">
          <cell r="B56" t="str">
            <v>Paku 7 cm</v>
          </cell>
          <cell r="E56" t="str">
            <v>SNI</v>
          </cell>
          <cell r="F56" t="str">
            <v>kg</v>
          </cell>
        </row>
        <row r="57">
          <cell r="B57" t="str">
            <v>Paku 5 cm</v>
          </cell>
          <cell r="E57" t="str">
            <v>SNI</v>
          </cell>
          <cell r="F57" t="str">
            <v>Unit</v>
          </cell>
        </row>
        <row r="58">
          <cell r="B58" t="str">
            <v>Paku Beton 10 cm</v>
          </cell>
          <cell r="E58" t="str">
            <v>SNI</v>
          </cell>
          <cell r="F58" t="str">
            <v>btg</v>
          </cell>
        </row>
        <row r="59">
          <cell r="B59" t="str">
            <v>Paku Beton 7 cm</v>
          </cell>
          <cell r="E59" t="str">
            <v>SNI</v>
          </cell>
          <cell r="F59" t="str">
            <v>btg</v>
          </cell>
        </row>
        <row r="60">
          <cell r="B60" t="str">
            <v>Kloset Jongkok</v>
          </cell>
          <cell r="E60" t="str">
            <v>Ina atau Setara</v>
          </cell>
          <cell r="F60" t="str">
            <v>btg</v>
          </cell>
        </row>
        <row r="61">
          <cell r="B61" t="str">
            <v>Pintu Kamar Mandi (PVC)</v>
          </cell>
          <cell r="E61" t="str">
            <v>Porto atau setara</v>
          </cell>
          <cell r="F61" t="str">
            <v>bh</v>
          </cell>
        </row>
        <row r="62">
          <cell r="B62" t="str">
            <v>Paku Beton 5"</v>
          </cell>
          <cell r="E62" t="str">
            <v>SNI</v>
          </cell>
          <cell r="F62" t="str">
            <v>bh</v>
          </cell>
        </row>
        <row r="63">
          <cell r="B63" t="str">
            <v>Paku Ukuran …....</v>
          </cell>
          <cell r="E63" t="str">
            <v>SNI</v>
          </cell>
          <cell r="F63" t="str">
            <v>bh</v>
          </cell>
        </row>
        <row r="64">
          <cell r="B64" t="str">
            <v>Paku Ukuran …....</v>
          </cell>
          <cell r="E64" t="str">
            <v>SNI</v>
          </cell>
          <cell r="F64" t="str">
            <v>bh</v>
          </cell>
        </row>
        <row r="65">
          <cell r="B65" t="str">
            <v>Tanki Septic</v>
          </cell>
          <cell r="E65" t="str">
            <v>Profil atau setara</v>
          </cell>
          <cell r="F65" t="str">
            <v>bh</v>
          </cell>
        </row>
        <row r="66">
          <cell r="B66" t="str">
            <v>Kawat Bendrat</v>
          </cell>
          <cell r="E66" t="str">
            <v>Wavin atau Setara</v>
          </cell>
          <cell r="F66" t="str">
            <v>bh</v>
          </cell>
        </row>
        <row r="67">
          <cell r="B67" t="str">
            <v>Profil Tank 1100 liter</v>
          </cell>
          <cell r="E67" t="str">
            <v>Profil atau setara</v>
          </cell>
          <cell r="F67" t="str">
            <v>bh</v>
          </cell>
        </row>
        <row r="68">
          <cell r="B68" t="str">
            <v>Pipa 1/2"</v>
          </cell>
          <cell r="E68" t="str">
            <v>Wavin atau Setara</v>
          </cell>
          <cell r="F68" t="str">
            <v>bh</v>
          </cell>
        </row>
        <row r="69">
          <cell r="B69" t="str">
            <v>Pipa 3"</v>
          </cell>
          <cell r="E69" t="str">
            <v>Wavin atau Setara</v>
          </cell>
          <cell r="F69" t="str">
            <v>Unit</v>
          </cell>
        </row>
        <row r="70">
          <cell r="B70" t="str">
            <v>Socket PVC 1/2"</v>
          </cell>
          <cell r="E70" t="str">
            <v>Wavin atau Setara</v>
          </cell>
          <cell r="F70" t="str">
            <v>Unit</v>
          </cell>
        </row>
        <row r="71">
          <cell r="B71" t="str">
            <v>Kran Air GIP 1/2"</v>
          </cell>
          <cell r="E71" t="str">
            <v>Ina atau Setara</v>
          </cell>
          <cell r="F71" t="str">
            <v>Unit</v>
          </cell>
        </row>
        <row r="72">
          <cell r="B72" t="str">
            <v>Kusen Pintu 5/10 cm (Uk. Menyesuaikan)</v>
          </cell>
          <cell r="E72" t="str">
            <v>Kayu Besi</v>
          </cell>
          <cell r="F72" t="str">
            <v>Unit</v>
          </cell>
        </row>
        <row r="73">
          <cell r="B73" t="str">
            <v>Kusen Jendela Kayu Besi (Uk. Menyesuaikan)</v>
          </cell>
          <cell r="E73" t="str">
            <v>Kayu Besi</v>
          </cell>
          <cell r="F73" t="str">
            <v>Unit</v>
          </cell>
        </row>
        <row r="74">
          <cell r="B74" t="str">
            <v>Daun Pintu Kayu Besi</v>
          </cell>
          <cell r="E74" t="str">
            <v>Kayu Besi</v>
          </cell>
          <cell r="F74" t="str">
            <v>Unit</v>
          </cell>
        </row>
        <row r="75">
          <cell r="B75" t="str">
            <v>Daun Jendela Kaca Kayu Besi</v>
          </cell>
          <cell r="E75" t="str">
            <v>Kayu Besi</v>
          </cell>
          <cell r="F75" t="str">
            <v>Unit</v>
          </cell>
        </row>
      </sheetData>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_01"/>
      <sheetName val="Base_02"/>
    </sheetNames>
    <sheetDataSet>
      <sheetData sheetId="0">
        <row r="2">
          <cell r="B2" t="str">
            <v>Kelurahan</v>
          </cell>
          <cell r="C2" t="str">
            <v>Klasabi</v>
          </cell>
        </row>
        <row r="3">
          <cell r="B3" t="str">
            <v>Distrik</v>
          </cell>
          <cell r="C3" t="str">
            <v>Sorong Manoi</v>
          </cell>
        </row>
        <row r="4">
          <cell r="B4" t="str">
            <v>Kota</v>
          </cell>
          <cell r="C4" t="str">
            <v>Sorong</v>
          </cell>
        </row>
        <row r="5">
          <cell r="B5" t="str">
            <v>Provinsi</v>
          </cell>
          <cell r="C5" t="str">
            <v>Papua Barat Daya</v>
          </cell>
        </row>
        <row r="17">
          <cell r="B17" t="str">
            <v>Koordinator Kota</v>
          </cell>
          <cell r="C17" t="str">
            <v>AfrIandi Yudhistira, S.T.</v>
          </cell>
        </row>
        <row r="20">
          <cell r="C20" t="str">
            <v>…...............         …...............</v>
          </cell>
        </row>
        <row r="28">
          <cell r="C28" t="str">
            <v>…..  …........................  2026</v>
          </cell>
        </row>
      </sheetData>
      <sheetData sheetId="1">
        <row r="5">
          <cell r="A5">
            <v>1</v>
          </cell>
          <cell r="B5" t="str">
            <v>000001</v>
          </cell>
          <cell r="C5" t="str">
            <v>Nama PB 1</v>
          </cell>
          <cell r="D5" t="str">
            <v>L</v>
          </cell>
          <cell r="E5" t="str">
            <v>Sorong</v>
          </cell>
          <cell r="F5">
            <v>36526</v>
          </cell>
          <cell r="G5">
            <v>26</v>
          </cell>
          <cell r="H5" t="str">
            <v>Mengurus Rumah Tangga</v>
          </cell>
          <cell r="I5" t="str">
            <v>081328888801</v>
          </cell>
          <cell r="J5" t="str">
            <v>1.800.000</v>
          </cell>
          <cell r="K5" t="str">
            <v>Jalan Kanal Victory</v>
          </cell>
          <cell r="L5">
            <v>1</v>
          </cell>
          <cell r="M5">
            <v>1</v>
          </cell>
          <cell r="N5" t="str">
            <v>3310080902970001</v>
          </cell>
          <cell r="O5">
            <v>16</v>
          </cell>
          <cell r="P5" t="str">
            <v>…………….</v>
          </cell>
          <cell r="Q5">
            <v>6</v>
          </cell>
          <cell r="R5">
            <v>-7.4668999999999999</v>
          </cell>
          <cell r="S5">
            <v>109.5536</v>
          </cell>
          <cell r="T5" t="str">
            <v>Utara 1</v>
          </cell>
          <cell r="U5" t="str">
            <v>Selatan 1</v>
          </cell>
          <cell r="V5" t="str">
            <v>Timur 1</v>
          </cell>
          <cell r="W5" t="str">
            <v>Barat 1</v>
          </cell>
          <cell r="X5">
            <v>1</v>
          </cell>
          <cell r="Y5">
            <v>10</v>
          </cell>
          <cell r="Z5">
            <v>10</v>
          </cell>
          <cell r="AA5" t="str">
            <v>hak milik</v>
          </cell>
          <cell r="AB5" t="str">
            <v>4</v>
          </cell>
          <cell r="AC5" t="str">
            <v>pembelian</v>
          </cell>
          <cell r="AD5">
            <v>2020</v>
          </cell>
          <cell r="AE5" t="str">
            <v>Bank Mandiri</v>
          </cell>
          <cell r="AF5">
            <v>1600006544205</v>
          </cell>
          <cell r="AG5" t="str">
            <v>Sekolah Dasar</v>
          </cell>
        </row>
        <row r="6">
          <cell r="A6">
            <v>2</v>
          </cell>
          <cell r="B6" t="str">
            <v>000002</v>
          </cell>
          <cell r="C6" t="str">
            <v>Nama PB 2</v>
          </cell>
          <cell r="D6" t="str">
            <v>L</v>
          </cell>
          <cell r="E6" t="str">
            <v>Sorong</v>
          </cell>
          <cell r="F6">
            <v>36526</v>
          </cell>
          <cell r="G6">
            <v>26</v>
          </cell>
          <cell r="H6" t="str">
            <v>Petani</v>
          </cell>
          <cell r="I6" t="str">
            <v>081328888802</v>
          </cell>
          <cell r="J6" t="str">
            <v>2.000.000</v>
          </cell>
          <cell r="K6" t="str">
            <v>Jalan Kanal Victory</v>
          </cell>
          <cell r="L6">
            <v>1</v>
          </cell>
          <cell r="M6">
            <v>1</v>
          </cell>
          <cell r="N6" t="str">
            <v>3304160101810004</v>
          </cell>
          <cell r="O6">
            <v>16</v>
          </cell>
          <cell r="P6" t="str">
            <v>…………….</v>
          </cell>
          <cell r="Q6">
            <v>6</v>
          </cell>
          <cell r="R6">
            <v>-7.4669999999999996</v>
          </cell>
          <cell r="S6">
            <v>109.5594</v>
          </cell>
          <cell r="T6" t="str">
            <v>Utara 2</v>
          </cell>
          <cell r="U6" t="str">
            <v>Selatan 2</v>
          </cell>
          <cell r="V6" t="str">
            <v>Timur 2</v>
          </cell>
          <cell r="W6" t="str">
            <v>Barat 2</v>
          </cell>
          <cell r="X6">
            <v>2</v>
          </cell>
          <cell r="Y6">
            <v>10</v>
          </cell>
          <cell r="Z6">
            <v>20</v>
          </cell>
          <cell r="AA6" t="str">
            <v>akta jual beli</v>
          </cell>
          <cell r="AE6" t="str">
            <v>Bank Mandiri</v>
          </cell>
          <cell r="AF6">
            <v>1600006544213</v>
          </cell>
          <cell r="AG6" t="str">
            <v>Sekolah Dasar</v>
          </cell>
        </row>
        <row r="7">
          <cell r="A7">
            <v>3</v>
          </cell>
          <cell r="B7" t="str">
            <v>000003</v>
          </cell>
          <cell r="C7" t="str">
            <v>Nama PB 3</v>
          </cell>
          <cell r="D7" t="str">
            <v>L</v>
          </cell>
          <cell r="E7" t="str">
            <v>Sorong</v>
          </cell>
          <cell r="F7">
            <v>36526</v>
          </cell>
          <cell r="G7">
            <v>26</v>
          </cell>
          <cell r="H7" t="str">
            <v>Buruh</v>
          </cell>
          <cell r="I7" t="str">
            <v>081328888803</v>
          </cell>
          <cell r="J7" t="str">
            <v>1.800.000</v>
          </cell>
          <cell r="K7" t="str">
            <v>Jalan Kanal Victory</v>
          </cell>
          <cell r="L7">
            <v>1</v>
          </cell>
          <cell r="M7">
            <v>1</v>
          </cell>
          <cell r="N7" t="str">
            <v>3304160101820004</v>
          </cell>
          <cell r="O7">
            <v>16</v>
          </cell>
          <cell r="P7" t="str">
            <v>…………….</v>
          </cell>
          <cell r="Q7">
            <v>6</v>
          </cell>
          <cell r="R7">
            <v>-7.4688999999999997</v>
          </cell>
          <cell r="S7">
            <v>109.5595</v>
          </cell>
          <cell r="T7" t="str">
            <v>Utara 3</v>
          </cell>
          <cell r="U7" t="str">
            <v>Selatan 3</v>
          </cell>
          <cell r="V7" t="str">
            <v>Timur 3</v>
          </cell>
          <cell r="W7" t="str">
            <v>Barat 3</v>
          </cell>
          <cell r="X7">
            <v>3</v>
          </cell>
          <cell r="Y7">
            <v>10</v>
          </cell>
          <cell r="Z7">
            <v>30</v>
          </cell>
          <cell r="AE7" t="str">
            <v>Bank Mandiri</v>
          </cell>
          <cell r="AF7">
            <v>1600006544221</v>
          </cell>
          <cell r="AG7" t="str">
            <v>Sekolah Dasar</v>
          </cell>
        </row>
        <row r="8">
          <cell r="A8">
            <v>4</v>
          </cell>
          <cell r="B8" t="str">
            <v>000004</v>
          </cell>
          <cell r="C8" t="str">
            <v>Nama PB 4</v>
          </cell>
          <cell r="D8" t="str">
            <v>L</v>
          </cell>
          <cell r="E8" t="str">
            <v>Sorong</v>
          </cell>
          <cell r="F8">
            <v>36526</v>
          </cell>
          <cell r="G8">
            <v>26</v>
          </cell>
          <cell r="H8" t="str">
            <v>Wiraswasta</v>
          </cell>
          <cell r="I8" t="str">
            <v>081328888804</v>
          </cell>
          <cell r="J8" t="str">
            <v>1.800.000</v>
          </cell>
          <cell r="K8" t="str">
            <v>Jalan Kanal Victory</v>
          </cell>
          <cell r="L8">
            <v>1</v>
          </cell>
          <cell r="M8">
            <v>1</v>
          </cell>
          <cell r="N8" t="str">
            <v>3304160101830004</v>
          </cell>
          <cell r="O8">
            <v>16</v>
          </cell>
          <cell r="P8" t="str">
            <v>…………….</v>
          </cell>
          <cell r="Q8">
            <v>6</v>
          </cell>
          <cell r="R8">
            <v>-7.4710999999999999</v>
          </cell>
          <cell r="S8">
            <v>109.5635</v>
          </cell>
          <cell r="T8" t="str">
            <v>Utara 4</v>
          </cell>
          <cell r="U8" t="str">
            <v>Selatan 4</v>
          </cell>
          <cell r="V8" t="str">
            <v>Timur 4</v>
          </cell>
          <cell r="W8" t="str">
            <v>Barat 4</v>
          </cell>
          <cell r="X8">
            <v>4</v>
          </cell>
          <cell r="Y8">
            <v>10</v>
          </cell>
          <cell r="Z8">
            <v>40</v>
          </cell>
          <cell r="AE8" t="str">
            <v>Bank Mandiri</v>
          </cell>
          <cell r="AF8">
            <v>1600006544239</v>
          </cell>
          <cell r="AG8" t="str">
            <v>Sekolah Dasar</v>
          </cell>
        </row>
        <row r="9">
          <cell r="A9">
            <v>5</v>
          </cell>
          <cell r="B9" t="str">
            <v>000005</v>
          </cell>
          <cell r="C9" t="str">
            <v>Nama PB 5</v>
          </cell>
          <cell r="D9" t="str">
            <v>L</v>
          </cell>
          <cell r="E9" t="str">
            <v>Sorong</v>
          </cell>
          <cell r="F9">
            <v>36526</v>
          </cell>
          <cell r="G9">
            <v>26</v>
          </cell>
          <cell r="H9" t="str">
            <v>Buruh Harian Lepas</v>
          </cell>
          <cell r="I9" t="str">
            <v>081328888805</v>
          </cell>
          <cell r="J9" t="str">
            <v>1.800.000</v>
          </cell>
          <cell r="K9" t="str">
            <v>Jalan Kanal Victory</v>
          </cell>
          <cell r="L9">
            <v>1</v>
          </cell>
          <cell r="M9">
            <v>1</v>
          </cell>
          <cell r="N9" t="str">
            <v>3304160101840004</v>
          </cell>
          <cell r="O9">
            <v>16</v>
          </cell>
          <cell r="P9" t="str">
            <v>…………….</v>
          </cell>
          <cell r="Q9">
            <v>6</v>
          </cell>
          <cell r="R9">
            <v>-7.4684999999999997</v>
          </cell>
          <cell r="S9">
            <v>109.5676</v>
          </cell>
          <cell r="T9" t="str">
            <v>Utara 5</v>
          </cell>
          <cell r="U9" t="str">
            <v>Selatan 5</v>
          </cell>
          <cell r="V9" t="str">
            <v>Timur 5</v>
          </cell>
          <cell r="W9" t="str">
            <v>Barat 5</v>
          </cell>
          <cell r="X9">
            <v>5</v>
          </cell>
          <cell r="Y9">
            <v>10</v>
          </cell>
          <cell r="Z9">
            <v>50</v>
          </cell>
          <cell r="AE9" t="str">
            <v>Bank Mandiri</v>
          </cell>
          <cell r="AF9">
            <v>1600006544247</v>
          </cell>
          <cell r="AG9" t="str">
            <v>Sekolah Dasar</v>
          </cell>
        </row>
        <row r="10">
          <cell r="A10">
            <v>6</v>
          </cell>
          <cell r="B10" t="str">
            <v>000006</v>
          </cell>
          <cell r="C10" t="str">
            <v>Nama PB 6</v>
          </cell>
          <cell r="D10" t="str">
            <v>L</v>
          </cell>
          <cell r="E10" t="str">
            <v>Sorong</v>
          </cell>
          <cell r="F10">
            <v>36526</v>
          </cell>
          <cell r="G10">
            <v>26</v>
          </cell>
          <cell r="H10" t="str">
            <v>Buruh Harian Lepas</v>
          </cell>
          <cell r="I10" t="str">
            <v>081328888806</v>
          </cell>
          <cell r="J10" t="str">
            <v>1.800.000</v>
          </cell>
          <cell r="K10" t="str">
            <v>Jalan Kanal Victory</v>
          </cell>
          <cell r="L10">
            <v>1</v>
          </cell>
          <cell r="M10">
            <v>1</v>
          </cell>
          <cell r="N10" t="str">
            <v>3304160101850004</v>
          </cell>
          <cell r="O10">
            <v>16</v>
          </cell>
          <cell r="P10" t="str">
            <v>…………….</v>
          </cell>
          <cell r="Q10">
            <v>6</v>
          </cell>
          <cell r="R10">
            <v>-7.4752999999999998</v>
          </cell>
          <cell r="S10">
            <v>109.5591</v>
          </cell>
          <cell r="T10" t="str">
            <v>Utara 6</v>
          </cell>
          <cell r="U10" t="str">
            <v>Selatan 6</v>
          </cell>
          <cell r="V10" t="str">
            <v>Timur 6</v>
          </cell>
          <cell r="W10" t="str">
            <v>Barat 6</v>
          </cell>
          <cell r="X10">
            <v>6</v>
          </cell>
          <cell r="Y10">
            <v>10</v>
          </cell>
          <cell r="Z10">
            <v>60</v>
          </cell>
          <cell r="AE10" t="str">
            <v>Bank Mandiri</v>
          </cell>
          <cell r="AF10">
            <v>1600006545038</v>
          </cell>
          <cell r="AG10" t="str">
            <v>Sekolah Dasar</v>
          </cell>
        </row>
        <row r="11">
          <cell r="A11">
            <v>7</v>
          </cell>
          <cell r="B11" t="str">
            <v>000007</v>
          </cell>
          <cell r="C11" t="str">
            <v>Nama PB 7</v>
          </cell>
          <cell r="D11" t="str">
            <v>L</v>
          </cell>
          <cell r="E11" t="str">
            <v>Sorong</v>
          </cell>
          <cell r="F11">
            <v>36526</v>
          </cell>
          <cell r="G11">
            <v>26</v>
          </cell>
          <cell r="H11" t="str">
            <v>Wiraswasta</v>
          </cell>
          <cell r="I11" t="str">
            <v>081328888807</v>
          </cell>
          <cell r="J11" t="str">
            <v>1.800.000</v>
          </cell>
          <cell r="K11" t="str">
            <v>Jalan Kanal Victory</v>
          </cell>
          <cell r="L11">
            <v>1</v>
          </cell>
          <cell r="M11">
            <v>1</v>
          </cell>
          <cell r="N11" t="str">
            <v>3304160101860004</v>
          </cell>
          <cell r="O11">
            <v>16</v>
          </cell>
          <cell r="P11" t="str">
            <v>…………….</v>
          </cell>
          <cell r="Q11">
            <v>6</v>
          </cell>
          <cell r="R11">
            <v>-7.4752999999999998</v>
          </cell>
          <cell r="S11">
            <v>109.5592</v>
          </cell>
          <cell r="T11" t="str">
            <v>Utara 7</v>
          </cell>
          <cell r="U11" t="str">
            <v>Selatan 7</v>
          </cell>
          <cell r="V11" t="str">
            <v>Timur 7</v>
          </cell>
          <cell r="W11" t="str">
            <v>Barat 7</v>
          </cell>
          <cell r="X11">
            <v>7</v>
          </cell>
          <cell r="Y11">
            <v>10</v>
          </cell>
          <cell r="Z11">
            <v>70</v>
          </cell>
          <cell r="AE11" t="str">
            <v>Bank Mandiri</v>
          </cell>
          <cell r="AF11">
            <v>1600006545020</v>
          </cell>
          <cell r="AG11" t="str">
            <v>Sekolah Dasar</v>
          </cell>
        </row>
        <row r="12">
          <cell r="A12">
            <v>8</v>
          </cell>
          <cell r="B12" t="str">
            <v>000008</v>
          </cell>
          <cell r="C12" t="str">
            <v>Nama PB 8</v>
          </cell>
          <cell r="K12" t="str">
            <v>Jalan Kanal Victory</v>
          </cell>
          <cell r="L12">
            <v>2</v>
          </cell>
          <cell r="M12">
            <v>1</v>
          </cell>
          <cell r="AE12" t="str">
            <v>Bank Mandiri</v>
          </cell>
          <cell r="AF12">
            <v>1600006544254</v>
          </cell>
          <cell r="AG12" t="str">
            <v>Sekolah Menengah Pertama</v>
          </cell>
        </row>
        <row r="13">
          <cell r="A13">
            <v>9</v>
          </cell>
          <cell r="B13" t="str">
            <v>000009</v>
          </cell>
          <cell r="C13" t="str">
            <v>Nama PB 9</v>
          </cell>
          <cell r="K13" t="str">
            <v>Jalan Kanal Victory</v>
          </cell>
          <cell r="L13">
            <v>2</v>
          </cell>
          <cell r="M13">
            <v>1</v>
          </cell>
          <cell r="AE13" t="str">
            <v>Bank Mandiri</v>
          </cell>
          <cell r="AF13">
            <v>1600006544262</v>
          </cell>
          <cell r="AG13" t="str">
            <v>Sekolah Menengah Pertama</v>
          </cell>
        </row>
        <row r="14">
          <cell r="A14">
            <v>10</v>
          </cell>
          <cell r="B14" t="str">
            <v>000010</v>
          </cell>
          <cell r="C14" t="str">
            <v>Nama PB 10</v>
          </cell>
          <cell r="K14" t="str">
            <v>Jalan Kanal Victory</v>
          </cell>
          <cell r="L14">
            <v>2</v>
          </cell>
          <cell r="M14">
            <v>1</v>
          </cell>
          <cell r="AE14" t="str">
            <v>Bank Mandiri</v>
          </cell>
          <cell r="AF14">
            <v>1600006544270</v>
          </cell>
          <cell r="AG14" t="str">
            <v>Sekolah Menengah Pertama</v>
          </cell>
        </row>
        <row r="15">
          <cell r="A15">
            <v>11</v>
          </cell>
          <cell r="B15" t="str">
            <v>000011</v>
          </cell>
          <cell r="C15" t="str">
            <v>Nama PB 11</v>
          </cell>
          <cell r="K15" t="str">
            <v>Jalan Kanal Victory</v>
          </cell>
          <cell r="L15">
            <v>2</v>
          </cell>
          <cell r="M15">
            <v>1</v>
          </cell>
          <cell r="AE15" t="str">
            <v>Bank Mandiri</v>
          </cell>
          <cell r="AF15">
            <v>1600006544288</v>
          </cell>
          <cell r="AG15" t="str">
            <v>Sekolah Menengah Pertama</v>
          </cell>
        </row>
        <row r="16">
          <cell r="A16">
            <v>12</v>
          </cell>
          <cell r="B16" t="str">
            <v>000012</v>
          </cell>
          <cell r="C16" t="str">
            <v>Nama PB 12</v>
          </cell>
          <cell r="K16" t="str">
            <v>Jalan Kanal Victory</v>
          </cell>
          <cell r="L16">
            <v>2</v>
          </cell>
          <cell r="M16">
            <v>1</v>
          </cell>
          <cell r="AE16" t="str">
            <v>Bank Mandiri</v>
          </cell>
          <cell r="AF16">
            <v>1600006544296</v>
          </cell>
          <cell r="AG16" t="str">
            <v>Sekolah Menengah Pertama</v>
          </cell>
        </row>
        <row r="17">
          <cell r="A17">
            <v>13</v>
          </cell>
          <cell r="B17" t="str">
            <v>000013</v>
          </cell>
          <cell r="C17" t="str">
            <v>Nama PB 13</v>
          </cell>
          <cell r="K17" t="str">
            <v>Jalan Kanal Victory</v>
          </cell>
          <cell r="L17">
            <v>2</v>
          </cell>
          <cell r="M17">
            <v>1</v>
          </cell>
          <cell r="AE17" t="str">
            <v>Bank Mandiri</v>
          </cell>
          <cell r="AF17">
            <v>1600006544304</v>
          </cell>
          <cell r="AG17" t="str">
            <v>Sekolah Menengah Pertama</v>
          </cell>
        </row>
        <row r="18">
          <cell r="A18">
            <v>14</v>
          </cell>
          <cell r="B18" t="str">
            <v>000014</v>
          </cell>
          <cell r="C18" t="str">
            <v>Nama PB 14</v>
          </cell>
          <cell r="K18" t="str">
            <v>Jalan Kanal Victory</v>
          </cell>
          <cell r="L18">
            <v>2</v>
          </cell>
          <cell r="M18">
            <v>1</v>
          </cell>
          <cell r="AE18" t="str">
            <v>Bank Mandiri</v>
          </cell>
          <cell r="AF18">
            <v>1600006544312</v>
          </cell>
          <cell r="AG18" t="str">
            <v>Sekolah Menengah Pertama</v>
          </cell>
        </row>
        <row r="19">
          <cell r="A19">
            <v>15</v>
          </cell>
          <cell r="B19" t="str">
            <v>000015</v>
          </cell>
          <cell r="C19" t="str">
            <v>Nama PB 15</v>
          </cell>
          <cell r="K19" t="str">
            <v>Jalan Kanal Victory</v>
          </cell>
          <cell r="L19">
            <v>2</v>
          </cell>
          <cell r="M19">
            <v>1</v>
          </cell>
          <cell r="AE19" t="str">
            <v>Bank Mandiri</v>
          </cell>
          <cell r="AF19">
            <v>1600006551267</v>
          </cell>
          <cell r="AG19" t="str">
            <v>Sekolah Menengah Pertama</v>
          </cell>
        </row>
        <row r="20">
          <cell r="A20">
            <v>16</v>
          </cell>
          <cell r="B20" t="str">
            <v>000016</v>
          </cell>
          <cell r="C20" t="str">
            <v>Nama PB 16</v>
          </cell>
          <cell r="K20" t="str">
            <v>Jalan Kanal Victory</v>
          </cell>
          <cell r="L20">
            <v>2</v>
          </cell>
          <cell r="M20">
            <v>1</v>
          </cell>
          <cell r="AE20" t="str">
            <v>Bank Mandiri</v>
          </cell>
          <cell r="AF20">
            <v>1600006544320</v>
          </cell>
          <cell r="AG20" t="str">
            <v>Sekolah Menengah Pertama</v>
          </cell>
        </row>
        <row r="21">
          <cell r="A21">
            <v>17</v>
          </cell>
          <cell r="B21" t="str">
            <v>000017</v>
          </cell>
          <cell r="C21" t="str">
            <v>Nama PB 17</v>
          </cell>
          <cell r="K21" t="str">
            <v>Jalan Kanal Victory</v>
          </cell>
          <cell r="L21">
            <v>1</v>
          </cell>
          <cell r="M21">
            <v>2</v>
          </cell>
          <cell r="AE21" t="str">
            <v>Bank Mandiri</v>
          </cell>
          <cell r="AF21">
            <v>1600006544346</v>
          </cell>
          <cell r="AG21" t="str">
            <v>Sekolah Menengah Atas</v>
          </cell>
        </row>
        <row r="22">
          <cell r="A22">
            <v>18</v>
          </cell>
          <cell r="B22" t="str">
            <v>000018</v>
          </cell>
          <cell r="C22" t="str">
            <v>Nama PB 18</v>
          </cell>
          <cell r="K22" t="str">
            <v>Jalan Kanal Victory</v>
          </cell>
          <cell r="L22">
            <v>1</v>
          </cell>
          <cell r="M22">
            <v>2</v>
          </cell>
          <cell r="AE22" t="str">
            <v>Bank Mandiri</v>
          </cell>
          <cell r="AF22">
            <v>1600006544353</v>
          </cell>
          <cell r="AG22" t="str">
            <v>Sekolah Menengah Atas</v>
          </cell>
        </row>
        <row r="23">
          <cell r="A23">
            <v>19</v>
          </cell>
          <cell r="B23" t="str">
            <v>000019</v>
          </cell>
          <cell r="C23" t="str">
            <v>Nama PB 19</v>
          </cell>
          <cell r="K23" t="str">
            <v>Jalan Kanal Victory</v>
          </cell>
          <cell r="L23">
            <v>1</v>
          </cell>
          <cell r="M23">
            <v>2</v>
          </cell>
          <cell r="AE23" t="str">
            <v>Bank Mandiri</v>
          </cell>
          <cell r="AF23">
            <v>1600006586008</v>
          </cell>
          <cell r="AG23" t="str">
            <v>Sekolah Menengah Atas</v>
          </cell>
        </row>
        <row r="24">
          <cell r="A24">
            <v>20</v>
          </cell>
          <cell r="B24" t="str">
            <v>000020</v>
          </cell>
          <cell r="C24" t="str">
            <v>Nama PB 20</v>
          </cell>
          <cell r="K24" t="str">
            <v>Jalan Kanal Victory</v>
          </cell>
          <cell r="L24">
            <v>1</v>
          </cell>
          <cell r="M24">
            <v>2</v>
          </cell>
          <cell r="AE24" t="str">
            <v>Bank Mandiri</v>
          </cell>
          <cell r="AF24">
            <v>1600006544361</v>
          </cell>
          <cell r="AG24" t="str">
            <v>Sekolah Menengah Atas</v>
          </cell>
        </row>
        <row r="27">
          <cell r="C27" t="str">
            <v>Membangun Bersama</v>
          </cell>
        </row>
        <row r="28">
          <cell r="C28" t="str">
            <v>Nama PB 1</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base"/>
      <sheetName val="Bahan"/>
      <sheetName val="Format II-15a"/>
      <sheetName val="Format II-15b"/>
      <sheetName val="RAB (1)"/>
      <sheetName val="DRPB (1)"/>
      <sheetName val="RAB (2)"/>
      <sheetName val="DRPB (2)"/>
      <sheetName val="RAB (3)"/>
      <sheetName val="DRPB (3)"/>
      <sheetName val="RAB (4)"/>
      <sheetName val="DRPB (4)"/>
      <sheetName val="RAB (5)"/>
      <sheetName val="DRPB (5)"/>
      <sheetName val="RAB (6)"/>
      <sheetName val="DRPB (6)"/>
      <sheetName val="RAB (7)"/>
      <sheetName val="DRPB (7)"/>
      <sheetName val="RAB (8)"/>
      <sheetName val="DRPB (8)"/>
      <sheetName val="RAB (9)"/>
      <sheetName val="DRPB (9)"/>
      <sheetName val="RAB (10)"/>
      <sheetName val="DRPB (10)"/>
      <sheetName val="RAB (11)"/>
      <sheetName val="DRPB (11)"/>
      <sheetName val="RAB (12)"/>
      <sheetName val="DRPB (12)"/>
      <sheetName val="RAB (13)"/>
      <sheetName val="DRPB (13)"/>
      <sheetName val="RAB (14)"/>
      <sheetName val="DRPB (14)"/>
      <sheetName val="RAB (15)"/>
      <sheetName val="DRPB (15)"/>
      <sheetName val="RAB (16)"/>
      <sheetName val="DRPB (16)"/>
      <sheetName val="RAB (17)"/>
      <sheetName val="DRPB (17)"/>
      <sheetName val="RAB (18)"/>
      <sheetName val="DRPB (18)"/>
      <sheetName val="RAB (19)"/>
      <sheetName val="DRPB (19)"/>
      <sheetName val="RAB (20)"/>
      <sheetName val="DRPB (20)"/>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E2E744-21DB-CC43-AEBE-1B33C65EA6BC}" name="Tukang" displayName="Tukang" ref="A5:E8" totalsRowShown="0" headerRowDxfId="234" dataDxfId="233">
  <autoFilter ref="A5:E8" xr:uid="{1CC6F456-A641-9D4A-A4BE-A59C22AFA76F}"/>
  <tableColumns count="5">
    <tableColumn id="1" xr3:uid="{ADBC76E7-9601-C74B-9EB8-99020389D2D9}" name="Kode" dataDxfId="232"/>
    <tableColumn id="2" xr3:uid="{2AEF9C3F-923F-C74C-A4BE-3FCDAA6CDB15}" name="No" dataDxfId="231"/>
    <tableColumn id="3" xr3:uid="{56D49504-D8F0-394B-AA2A-6A6EA8A21A94}" name="Upah" dataDxfId="230"/>
    <tableColumn id="4" xr3:uid="{B1B38D7C-0DC6-3F40-AFE7-F8D9B1D46317}" name="Satuan" dataDxfId="229"/>
    <tableColumn id="5" xr3:uid="{D4F68858-CEF1-BB4D-A1DD-1B998F2CEE01}" name="Harga Bahan" dataDxfId="228"/>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67B5F5-60C7-F042-BB55-BF49862866E7}" name="Bahan" displayName="Bahan" ref="A10:F72" totalsRowShown="0" headerRowDxfId="227" dataDxfId="226">
  <autoFilter ref="A10:F72" xr:uid="{50C6005D-F97C-E243-8B74-86D41E6896C6}"/>
  <tableColumns count="6">
    <tableColumn id="1" xr3:uid="{96AB83ED-F9B0-FA47-93F9-067363FE3871}" name="Kode" dataDxfId="225"/>
    <tableColumn id="2" xr3:uid="{DB9C852D-0C5F-EE4C-BC3E-24C0E09AD60A}" name="No" dataDxfId="224"/>
    <tableColumn id="3" xr3:uid="{4CB7163C-FE13-6B42-90B4-3D050E4C3516}" name="Nama Bahan" dataDxfId="223" dataCellStyle="Comma"/>
    <tableColumn id="4" xr3:uid="{535C7EB0-5F06-294E-96EE-59D9D615897E}" name="Tipe/Merk" dataDxfId="222"/>
    <tableColumn id="5" xr3:uid="{8151D690-DF4A-B348-80D4-8883BBBD7FE1}" name="Satuan" dataDxfId="221"/>
    <tableColumn id="6" xr3:uid="{0E37709F-11FB-944A-9B49-DF9C65D92C58}" name="Harga Satuan" dataDxfId="2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7532657-5554-9E4C-82EE-A3F66FAD1944}" name="RekapDRPB" displayName="RekapDRPB" ref="A1:U61" totalsRowShown="0">
  <autoFilter ref="A1:U61" xr:uid="{23E7F149-AF68-D345-8D4F-94A829B6F9C6}"/>
  <tableColumns count="21">
    <tableColumn id="1" xr3:uid="{5A02E4A5-86B6-8140-AB4E-5367C478B782}" name="Kode Bahan">
      <calculatedColumnFormula>BaseRAB!C11</calculatedColumnFormula>
    </tableColumn>
    <tableColumn id="2" xr3:uid="{F83F13E9-A86E-6645-9FC2-171D3D9D3541}" name="1">
      <calculatedColumnFormula>'[4]Format II-15b'!N19</calculatedColumnFormula>
    </tableColumn>
    <tableColumn id="3" xr3:uid="{201D541D-9082-0B4B-904E-50FF06CE8940}" name="2">
      <calculatedColumnFormula>'[4]Format II-15b'!P19</calculatedColumnFormula>
    </tableColumn>
    <tableColumn id="4" xr3:uid="{1FF86434-9BBC-574F-8E66-D53478DFEDAA}" name="3">
      <calculatedColumnFormula>'[4]Format II-15b'!R19</calculatedColumnFormula>
    </tableColumn>
    <tableColumn id="5" xr3:uid="{81E7B1B7-4849-8141-B401-95825DC824EF}" name="4">
      <calculatedColumnFormula>'[4]Format II-15b'!T19</calculatedColumnFormula>
    </tableColumn>
    <tableColumn id="6" xr3:uid="{3B898944-47E3-2944-84E5-60CC63DBD5E4}" name="5">
      <calculatedColumnFormula>'[4]Format II-15b'!V19</calculatedColumnFormula>
    </tableColumn>
    <tableColumn id="7" xr3:uid="{5CBC1BA2-1E1B-5F47-860A-B8250B57C1AA}" name="6">
      <calculatedColumnFormula>'[4]Format II-15b'!X19</calculatedColumnFormula>
    </tableColumn>
    <tableColumn id="8" xr3:uid="{2494953D-C682-3541-BFBE-9F18F559C003}" name="7">
      <calculatedColumnFormula>'[4]Format II-15b'!Z19</calculatedColumnFormula>
    </tableColumn>
    <tableColumn id="9" xr3:uid="{9E13A326-4F4C-D744-91DD-B5270C9AED67}" name="8">
      <calculatedColumnFormula>'[4]Format II-15b'!AB19</calculatedColumnFormula>
    </tableColumn>
    <tableColumn id="10" xr3:uid="{CBC1CE60-8C04-404E-A26F-755018305C81}" name="9">
      <calculatedColumnFormula>'[4]Format II-15b'!AD19</calculatedColumnFormula>
    </tableColumn>
    <tableColumn id="11" xr3:uid="{8EB90080-FCB9-B34E-BF0D-EEF962FA5CBD}" name="10">
      <calculatedColumnFormula>'[4]Format II-15b'!AF19</calculatedColumnFormula>
    </tableColumn>
    <tableColumn id="12" xr3:uid="{0F1D2E20-EB29-6D47-A9D5-F302A519F94E}" name="11">
      <calculatedColumnFormula>'[4]Format II-15b'!AH19</calculatedColumnFormula>
    </tableColumn>
    <tableColumn id="13" xr3:uid="{9F5BB66D-BD1C-5D4A-86E3-F43152515517}" name="12">
      <calculatedColumnFormula>'[4]Format II-15b'!AJ19</calculatedColumnFormula>
    </tableColumn>
    <tableColumn id="14" xr3:uid="{91E66D8C-D051-BB4A-8717-E7A184D0C415}" name="13">
      <calculatedColumnFormula>'[4]Format II-15b'!AL19</calculatedColumnFormula>
    </tableColumn>
    <tableColumn id="15" xr3:uid="{F73E9B13-96BA-0441-A23F-804F238BD275}" name="14">
      <calculatedColumnFormula>'[4]Format II-15b'!AN19</calculatedColumnFormula>
    </tableColumn>
    <tableColumn id="16" xr3:uid="{EE2F2370-5F3E-5948-BCE8-75A38D45BB79}" name="15">
      <calculatedColumnFormula>'[4]Format II-15b'!AP19</calculatedColumnFormula>
    </tableColumn>
    <tableColumn id="17" xr3:uid="{5D1ED790-F340-CC4B-8039-9DBE3C5BFE7F}" name="16">
      <calculatedColumnFormula>'[4]Format II-15b'!AR19</calculatedColumnFormula>
    </tableColumn>
    <tableColumn id="18" xr3:uid="{6915B885-8AFA-034E-93CF-DAF4713AB7E6}" name="17">
      <calculatedColumnFormula>'[4]Format II-15b'!AT19</calculatedColumnFormula>
    </tableColumn>
    <tableColumn id="19" xr3:uid="{ADEBD2E8-5A26-864B-B4E0-5D4BD35D125F}" name="18">
      <calculatedColumnFormula>'[4]Format II-15b'!AV19</calculatedColumnFormula>
    </tableColumn>
    <tableColumn id="20" xr3:uid="{795B8B5B-F5B6-E545-9236-5662F76B7B2E}" name="19">
      <calculatedColumnFormula>'[4]Format II-15b'!AX19</calculatedColumnFormula>
    </tableColumn>
    <tableColumn id="21" xr3:uid="{9D338E98-C591-CF48-97F8-38B058D35A40}" name="20">
      <calculatedColumnFormula>'[4]Format II-15b'!AZ19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2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ctrlProp" Target="../ctrlProps/ctrlProp2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ctrlProp" Target="../ctrlProps/ctrlProp3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ctrlProp" Target="../ctrlProps/ctrlProp3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ctrlProp" Target="../ctrlProps/ctrlProp4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23.vml"/><Relationship Id="rId1" Type="http://schemas.openxmlformats.org/officeDocument/2006/relationships/drawing" Target="../drawings/drawing23.xml"/><Relationship Id="rId4" Type="http://schemas.openxmlformats.org/officeDocument/2006/relationships/ctrlProp" Target="../ctrlProps/ctrlProp4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ctrlProp" Target="../ctrlProps/ctrlProp5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27.vml"/><Relationship Id="rId1" Type="http://schemas.openxmlformats.org/officeDocument/2006/relationships/drawing" Target="../drawings/drawing27.xml"/><Relationship Id="rId4" Type="http://schemas.openxmlformats.org/officeDocument/2006/relationships/ctrlProp" Target="../ctrlProps/ctrlProp5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29.vml"/><Relationship Id="rId1" Type="http://schemas.openxmlformats.org/officeDocument/2006/relationships/drawing" Target="../drawings/drawing29.xml"/><Relationship Id="rId4" Type="http://schemas.openxmlformats.org/officeDocument/2006/relationships/ctrlProp" Target="../ctrlProps/ctrlProp5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31.vml"/><Relationship Id="rId1" Type="http://schemas.openxmlformats.org/officeDocument/2006/relationships/drawing" Target="../drawings/drawing31.xml"/><Relationship Id="rId4" Type="http://schemas.openxmlformats.org/officeDocument/2006/relationships/ctrlProp" Target="../ctrlProps/ctrlProp6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33.vml"/><Relationship Id="rId1" Type="http://schemas.openxmlformats.org/officeDocument/2006/relationships/drawing" Target="../drawings/drawing33.xml"/><Relationship Id="rId4" Type="http://schemas.openxmlformats.org/officeDocument/2006/relationships/ctrlProp" Target="../ctrlProps/ctrlProp6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18.bin"/><Relationship Id="rId6" Type="http://schemas.openxmlformats.org/officeDocument/2006/relationships/comments" Target="../comments17.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35.vml"/><Relationship Id="rId1" Type="http://schemas.openxmlformats.org/officeDocument/2006/relationships/drawing" Target="../drawings/drawing35.xml"/><Relationship Id="rId4" Type="http://schemas.openxmlformats.org/officeDocument/2006/relationships/ctrlProp" Target="../ctrlProps/ctrlProp70.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19.bin"/><Relationship Id="rId6" Type="http://schemas.openxmlformats.org/officeDocument/2006/relationships/comments" Target="../comments18.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37.vml"/><Relationship Id="rId1" Type="http://schemas.openxmlformats.org/officeDocument/2006/relationships/drawing" Target="../drawings/drawing37.xml"/><Relationship Id="rId4" Type="http://schemas.openxmlformats.org/officeDocument/2006/relationships/ctrlProp" Target="../ctrlProps/ctrlProp7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20.bin"/><Relationship Id="rId6" Type="http://schemas.openxmlformats.org/officeDocument/2006/relationships/comments" Target="../comments19.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77.xml"/><Relationship Id="rId2" Type="http://schemas.openxmlformats.org/officeDocument/2006/relationships/vmlDrawing" Target="../drawings/vmlDrawing39.vml"/><Relationship Id="rId1" Type="http://schemas.openxmlformats.org/officeDocument/2006/relationships/drawing" Target="../drawings/drawing39.xml"/><Relationship Id="rId4" Type="http://schemas.openxmlformats.org/officeDocument/2006/relationships/ctrlProp" Target="../ctrlProps/ctrlProp78.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21.bin"/><Relationship Id="rId6" Type="http://schemas.openxmlformats.org/officeDocument/2006/relationships/comments" Target="../comments20.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81.xml"/><Relationship Id="rId2" Type="http://schemas.openxmlformats.org/officeDocument/2006/relationships/vmlDrawing" Target="../drawings/vmlDrawing41.vml"/><Relationship Id="rId1" Type="http://schemas.openxmlformats.org/officeDocument/2006/relationships/drawing" Target="../drawings/drawing41.xml"/><Relationship Id="rId4"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703F9-BDF0-6541-99D1-C0643FCB7735}">
  <sheetPr codeName="Sheet2"/>
  <dimension ref="A1:J72"/>
  <sheetViews>
    <sheetView workbookViewId="0">
      <selection activeCell="J16" sqref="J16"/>
    </sheetView>
  </sheetViews>
  <sheetFormatPr baseColWidth="10" defaultRowHeight="16" x14ac:dyDescent="0.2"/>
  <cols>
    <col min="1" max="1" width="13.1640625" style="2" customWidth="1"/>
    <col min="2" max="2" width="6.1640625" style="10" customWidth="1"/>
    <col min="3" max="3" width="59" style="2" customWidth="1"/>
    <col min="4" max="4" width="19" style="2" customWidth="1"/>
    <col min="5" max="5" width="17.33203125" style="2" customWidth="1"/>
    <col min="6" max="16384" width="10.83203125" style="2"/>
  </cols>
  <sheetData>
    <row r="1" spans="1:10" x14ac:dyDescent="0.2">
      <c r="A1" s="2" t="s">
        <v>271</v>
      </c>
      <c r="B1" s="10" t="s">
        <v>125</v>
      </c>
      <c r="C1" s="45">
        <v>10</v>
      </c>
      <c r="E1" s="139" t="s">
        <v>249</v>
      </c>
      <c r="F1" s="139"/>
      <c r="G1" s="139"/>
      <c r="H1" s="2" t="s">
        <v>266</v>
      </c>
      <c r="J1" s="138" t="s">
        <v>270</v>
      </c>
    </row>
    <row r="2" spans="1:10" x14ac:dyDescent="0.2">
      <c r="A2" s="2" t="s">
        <v>143</v>
      </c>
      <c r="B2" s="10" t="s">
        <v>125</v>
      </c>
      <c r="C2" s="46">
        <v>25000000</v>
      </c>
      <c r="E2" s="139" t="s">
        <v>265</v>
      </c>
      <c r="F2" s="139"/>
      <c r="G2" s="139"/>
      <c r="H2" s="2" t="s">
        <v>266</v>
      </c>
    </row>
    <row r="3" spans="1:10" x14ac:dyDescent="0.2">
      <c r="A3" s="2" t="s">
        <v>128</v>
      </c>
      <c r="B3" s="10" t="s">
        <v>125</v>
      </c>
      <c r="C3" s="46">
        <f>IF(C2=25000000,21500000*C1,35000000*C1)</f>
        <v>215000000</v>
      </c>
      <c r="E3" s="139" t="s">
        <v>250</v>
      </c>
      <c r="F3" s="139"/>
      <c r="G3" s="139"/>
      <c r="H3" s="2" t="s">
        <v>266</v>
      </c>
    </row>
    <row r="4" spans="1:10" x14ac:dyDescent="0.2">
      <c r="E4" s="139" t="s">
        <v>251</v>
      </c>
      <c r="F4" s="139"/>
      <c r="G4" s="139"/>
      <c r="H4" s="2" t="s">
        <v>266</v>
      </c>
    </row>
    <row r="5" spans="1:10" x14ac:dyDescent="0.2">
      <c r="A5" s="1" t="s">
        <v>0</v>
      </c>
      <c r="B5" s="1" t="s">
        <v>1</v>
      </c>
      <c r="C5" s="1" t="s">
        <v>2</v>
      </c>
      <c r="D5" s="1" t="s">
        <v>3</v>
      </c>
      <c r="E5" s="1" t="s">
        <v>4</v>
      </c>
    </row>
    <row r="6" spans="1:10" x14ac:dyDescent="0.2">
      <c r="A6" s="3" t="s">
        <v>118</v>
      </c>
      <c r="B6" s="4" t="s">
        <v>5</v>
      </c>
      <c r="C6" s="5" t="s">
        <v>6</v>
      </c>
      <c r="D6" s="6" t="s">
        <v>7</v>
      </c>
      <c r="E6" s="7">
        <v>125000</v>
      </c>
    </row>
    <row r="7" spans="1:10" x14ac:dyDescent="0.2">
      <c r="A7" s="3" t="s">
        <v>119</v>
      </c>
      <c r="B7" s="4" t="s">
        <v>8</v>
      </c>
      <c r="C7" s="5" t="s">
        <v>9</v>
      </c>
      <c r="D7" s="6" t="s">
        <v>7</v>
      </c>
      <c r="E7" s="7">
        <v>175000</v>
      </c>
    </row>
    <row r="8" spans="1:10" x14ac:dyDescent="0.2">
      <c r="A8" s="3" t="s">
        <v>120</v>
      </c>
      <c r="B8" s="4" t="s">
        <v>10</v>
      </c>
      <c r="C8" s="5" t="s">
        <v>9</v>
      </c>
      <c r="D8" s="6" t="s">
        <v>7</v>
      </c>
      <c r="E8" s="7">
        <v>175000</v>
      </c>
    </row>
    <row r="9" spans="1:10" x14ac:dyDescent="0.2">
      <c r="A9" s="3"/>
      <c r="B9" s="8"/>
      <c r="C9" s="9"/>
      <c r="D9" s="10"/>
      <c r="E9" s="11"/>
    </row>
    <row r="10" spans="1:10" x14ac:dyDescent="0.2">
      <c r="A10" s="1" t="s">
        <v>0</v>
      </c>
      <c r="B10" s="1" t="s">
        <v>1</v>
      </c>
      <c r="C10" s="1" t="s">
        <v>11</v>
      </c>
      <c r="D10" s="1" t="s">
        <v>236</v>
      </c>
      <c r="E10" s="1" t="s">
        <v>3</v>
      </c>
      <c r="F10" s="1" t="s">
        <v>239</v>
      </c>
    </row>
    <row r="11" spans="1:10" x14ac:dyDescent="0.2">
      <c r="A11" s="3">
        <v>1</v>
      </c>
      <c r="B11" s="4" t="s">
        <v>5</v>
      </c>
      <c r="C11" s="5" t="str">
        <f>'[2]Survey BB'!$B16</f>
        <v>Semen Tonasa @50 Kg</v>
      </c>
      <c r="D11" s="86" t="str">
        <f>'[2]Survey BB'!$E16</f>
        <v>Tonasa</v>
      </c>
      <c r="E11" s="89" t="str">
        <f>'[2]Survey BB'!$F16</f>
        <v>Zak</v>
      </c>
      <c r="F11" s="7">
        <v>90000</v>
      </c>
    </row>
    <row r="12" spans="1:10" x14ac:dyDescent="0.2">
      <c r="A12" s="3">
        <v>2</v>
      </c>
      <c r="B12" s="4" t="s">
        <v>8</v>
      </c>
      <c r="C12" s="5" t="str">
        <f>'[2]Survey BB'!$B17</f>
        <v>Semen Tonasa @40 Kg</v>
      </c>
      <c r="D12" s="86" t="str">
        <f>'[2]Survey BB'!$E17</f>
        <v>Tonasa</v>
      </c>
      <c r="E12" s="89" t="str">
        <f>'[2]Survey BB'!$F17</f>
        <v>Zak</v>
      </c>
      <c r="F12" s="7">
        <v>80000</v>
      </c>
    </row>
    <row r="13" spans="1:10" x14ac:dyDescent="0.2">
      <c r="A13" s="3">
        <v>3</v>
      </c>
      <c r="B13" s="4" t="s">
        <v>10</v>
      </c>
      <c r="C13" s="5" t="str">
        <f>'[2]Survey BB'!$B18</f>
        <v>Semen Conch @50 Kg</v>
      </c>
      <c r="D13" s="86" t="str">
        <f>'[2]Survey BB'!$E18</f>
        <v>Conch</v>
      </c>
      <c r="E13" s="89" t="str">
        <f>'[2]Survey BB'!$F18</f>
        <v>Zak</v>
      </c>
      <c r="F13" s="7"/>
    </row>
    <row r="14" spans="1:10" x14ac:dyDescent="0.2">
      <c r="A14" s="3">
        <v>4</v>
      </c>
      <c r="B14" s="4" t="s">
        <v>14</v>
      </c>
      <c r="C14" s="5" t="str">
        <f>'[2]Survey BB'!$B19</f>
        <v>Semen Conch @40 Kg</v>
      </c>
      <c r="D14" s="86" t="str">
        <f>'[2]Survey BB'!$E19</f>
        <v>Conch</v>
      </c>
      <c r="E14" s="89" t="str">
        <f>'[2]Survey BB'!$F19</f>
        <v>Zak</v>
      </c>
      <c r="F14" s="7"/>
    </row>
    <row r="15" spans="1:10" x14ac:dyDescent="0.2">
      <c r="A15" s="3">
        <v>5</v>
      </c>
      <c r="B15" s="4" t="s">
        <v>15</v>
      </c>
      <c r="C15" s="5" t="str">
        <f>'[2]Survey BB'!$B20</f>
        <v>Seng Gelombang Polos Lbr : 6 Kaki Tbl : 0,3 mm</v>
      </c>
      <c r="D15" s="86" t="str">
        <f>'[2]Survey BB'!$E20</f>
        <v>Gajah mada atau Setara</v>
      </c>
      <c r="E15" s="89" t="str">
        <f>'[2]Survey BB'!$F20</f>
        <v>lbr</v>
      </c>
      <c r="F15" s="7"/>
    </row>
    <row r="16" spans="1:10" x14ac:dyDescent="0.2">
      <c r="A16" s="3">
        <v>6</v>
      </c>
      <c r="B16" s="4" t="s">
        <v>17</v>
      </c>
      <c r="C16" s="5" t="str">
        <f>'[2]Survey BB'!$B21</f>
        <v>Seng Gelombang Polos Lbr : 6 Kaki Tbl : 0,3 mm</v>
      </c>
      <c r="D16" s="86" t="str">
        <f>'[2]Survey BB'!$E21</f>
        <v>Gajah mada atau Setara</v>
      </c>
      <c r="E16" s="89" t="str">
        <f>'[2]Survey BB'!$F21</f>
        <v>lbr</v>
      </c>
      <c r="F16" s="7"/>
    </row>
    <row r="17" spans="1:6" x14ac:dyDescent="0.2">
      <c r="A17" s="3">
        <v>7</v>
      </c>
      <c r="B17" s="4" t="s">
        <v>18</v>
      </c>
      <c r="C17" s="5" t="str">
        <f>'[2]Survey BB'!$B22</f>
        <v>Seng Gelombang Warna Lbr : 6 Kaki Tbl : 0,3 mm</v>
      </c>
      <c r="D17" s="86" t="str">
        <f>'[2]Survey BB'!$E22</f>
        <v>Gajah mada atau Setara</v>
      </c>
      <c r="E17" s="89" t="str">
        <f>'[2]Survey BB'!$F22</f>
        <v>lbr</v>
      </c>
      <c r="F17" s="7"/>
    </row>
    <row r="18" spans="1:6" x14ac:dyDescent="0.2">
      <c r="A18" s="3">
        <v>8</v>
      </c>
      <c r="B18" s="4" t="s">
        <v>20</v>
      </c>
      <c r="C18" s="5" t="str">
        <f>'[2]Survey BB'!$B23</f>
        <v>Seng Gelombang Warna Lbr : 7 Kaki Tbl : 0,3 mm</v>
      </c>
      <c r="D18" s="86" t="str">
        <f>'[2]Survey BB'!$E23</f>
        <v>Gajah mada atau Setara</v>
      </c>
      <c r="E18" s="89" t="str">
        <f>'[2]Survey BB'!$F23</f>
        <v>lbr</v>
      </c>
      <c r="F18" s="7"/>
    </row>
    <row r="19" spans="1:6" x14ac:dyDescent="0.2">
      <c r="A19" s="3">
        <v>9</v>
      </c>
      <c r="B19" s="4" t="s">
        <v>22</v>
      </c>
      <c r="C19" s="5" t="str">
        <f>'[2]Survey BB'!$B24</f>
        <v>Seng Plat 0,3 mm (Talang) Biasa</v>
      </c>
      <c r="D19" s="86" t="str">
        <f>'[2]Survey BB'!$E24</f>
        <v>Gajah mada atau Setara</v>
      </c>
      <c r="E19" s="89" t="str">
        <f>'[2]Survey BB'!$F24</f>
        <v>meter</v>
      </c>
      <c r="F19" s="7"/>
    </row>
    <row r="20" spans="1:6" x14ac:dyDescent="0.2">
      <c r="A20" s="3">
        <v>10</v>
      </c>
      <c r="B20" s="4" t="s">
        <v>24</v>
      </c>
      <c r="C20" s="5" t="str">
        <f>'[2]Survey BB'!$B25</f>
        <v>Seng Plat 0,3 mm (Talang) Warna</v>
      </c>
      <c r="D20" s="86" t="str">
        <f>'[2]Survey BB'!$E25</f>
        <v>Gajah mada atau Setara</v>
      </c>
      <c r="E20" s="89" t="str">
        <f>'[2]Survey BB'!$F25</f>
        <v>meter</v>
      </c>
      <c r="F20" s="7"/>
    </row>
    <row r="21" spans="1:6" x14ac:dyDescent="0.2">
      <c r="A21" s="3">
        <v>11</v>
      </c>
      <c r="B21" s="4" t="s">
        <v>26</v>
      </c>
      <c r="C21" s="5" t="str">
        <f>'[2]Survey BB'!$B26</f>
        <v>Engsel Pintu</v>
      </c>
      <c r="D21" s="86" t="str">
        <f>'[2]Survey BB'!$E26</f>
        <v>Solid atau Setara</v>
      </c>
      <c r="E21" s="89" t="str">
        <f>'[2]Survey BB'!$F26</f>
        <v>Set</v>
      </c>
      <c r="F21" s="7"/>
    </row>
    <row r="22" spans="1:6" x14ac:dyDescent="0.2">
      <c r="A22" s="3">
        <v>12</v>
      </c>
      <c r="B22" s="4" t="s">
        <v>28</v>
      </c>
      <c r="C22" s="5" t="str">
        <f>'[2]Survey BB'!$B27</f>
        <v>Engsel Jendela</v>
      </c>
      <c r="D22" s="86" t="str">
        <f>'[2]Survey BB'!$E27</f>
        <v>Solid atau Setara</v>
      </c>
      <c r="E22" s="89" t="str">
        <f>'[2]Survey BB'!$F27</f>
        <v>Set</v>
      </c>
      <c r="F22" s="7"/>
    </row>
    <row r="23" spans="1:6" x14ac:dyDescent="0.2">
      <c r="A23" s="3">
        <v>13</v>
      </c>
      <c r="B23" s="4" t="s">
        <v>30</v>
      </c>
      <c r="C23" s="5" t="str">
        <f>'[2]Survey BB'!$B28</f>
        <v>Grendel Jendela</v>
      </c>
      <c r="D23" s="86" t="str">
        <f>'[2]Survey BB'!$E28</f>
        <v>Solid atau Setara</v>
      </c>
      <c r="E23" s="89" t="str">
        <f>'[2]Survey BB'!$F28</f>
        <v>Set</v>
      </c>
      <c r="F23" s="7"/>
    </row>
    <row r="24" spans="1:6" x14ac:dyDescent="0.2">
      <c r="A24" s="3">
        <v>14</v>
      </c>
      <c r="B24" s="4" t="s">
        <v>32</v>
      </c>
      <c r="C24" s="5" t="str">
        <f>'[2]Survey BB'!$B29</f>
        <v>Hak Angin</v>
      </c>
      <c r="D24" s="86" t="str">
        <f>'[2]Survey BB'!$E29</f>
        <v>Solid atau Setara</v>
      </c>
      <c r="E24" s="89" t="str">
        <f>'[2]Survey BB'!$F29</f>
        <v>Set</v>
      </c>
      <c r="F24" s="7"/>
    </row>
    <row r="25" spans="1:6" x14ac:dyDescent="0.2">
      <c r="A25" s="3">
        <v>15</v>
      </c>
      <c r="B25" s="4" t="s">
        <v>34</v>
      </c>
      <c r="C25" s="5" t="str">
        <f>'[2]Survey BB'!$B30</f>
        <v>Kunci Tanam Dua Slaag</v>
      </c>
      <c r="D25" s="86" t="str">
        <f>'[2]Survey BB'!$E30</f>
        <v>Solid atau Setara</v>
      </c>
      <c r="E25" s="89" t="str">
        <f>'[2]Survey BB'!$F30</f>
        <v>Set</v>
      </c>
      <c r="F25" s="7"/>
    </row>
    <row r="26" spans="1:6" x14ac:dyDescent="0.2">
      <c r="A26" s="3">
        <v>16</v>
      </c>
      <c r="B26" s="4" t="s">
        <v>36</v>
      </c>
      <c r="C26" s="5" t="str">
        <f>'[2]Survey BB'!$B31</f>
        <v>Kayu Balok 5x5 cm (Matoa)</v>
      </c>
      <c r="D26" s="86" t="str">
        <f>'[2]Survey BB'!$E31</f>
        <v>Lokal</v>
      </c>
      <c r="E26" s="89" t="str">
        <f>'[2]Survey BB'!$F31</f>
        <v>Btng</v>
      </c>
      <c r="F26" s="7"/>
    </row>
    <row r="27" spans="1:6" x14ac:dyDescent="0.2">
      <c r="A27" s="3">
        <v>17</v>
      </c>
      <c r="B27" s="4" t="s">
        <v>37</v>
      </c>
      <c r="C27" s="5" t="str">
        <f>'[2]Survey BB'!$B32</f>
        <v>Kayu Balok 5x10 cm (Matoa)</v>
      </c>
      <c r="D27" s="86" t="str">
        <f>'[2]Survey BB'!$E32</f>
        <v>Lokal</v>
      </c>
      <c r="E27" s="89" t="str">
        <f>'[2]Survey BB'!$F32</f>
        <v>Btng</v>
      </c>
      <c r="F27" s="7"/>
    </row>
    <row r="28" spans="1:6" x14ac:dyDescent="0.2">
      <c r="A28" s="3">
        <v>18</v>
      </c>
      <c r="B28" s="4" t="s">
        <v>39</v>
      </c>
      <c r="C28" s="5" t="str">
        <f>'[2]Survey BB'!$B33</f>
        <v>Kayu Balok 5x5 cm (Kayu Besi)</v>
      </c>
      <c r="D28" s="86" t="str">
        <f>'[2]Survey BB'!$E33</f>
        <v>Lokal</v>
      </c>
      <c r="E28" s="89" t="str">
        <f>'[2]Survey BB'!$F33</f>
        <v>Btng</v>
      </c>
      <c r="F28" s="7"/>
    </row>
    <row r="29" spans="1:6" x14ac:dyDescent="0.2">
      <c r="A29" s="3">
        <v>19</v>
      </c>
      <c r="B29" s="4" t="s">
        <v>40</v>
      </c>
      <c r="C29" s="5" t="str">
        <f>'[2]Survey BB'!$B34</f>
        <v>Kayu Balok 5x10 cm (Kayu Besi)</v>
      </c>
      <c r="D29" s="86" t="str">
        <f>'[2]Survey BB'!$E34</f>
        <v>Lokal</v>
      </c>
      <c r="E29" s="89" t="str">
        <f>'[2]Survey BB'!$F34</f>
        <v>Btng</v>
      </c>
      <c r="F29" s="7">
        <v>120000</v>
      </c>
    </row>
    <row r="30" spans="1:6" x14ac:dyDescent="0.2">
      <c r="A30" s="3">
        <v>20</v>
      </c>
      <c r="B30" s="4" t="s">
        <v>42</v>
      </c>
      <c r="C30" s="5" t="str">
        <f>'[2]Survey BB'!$B35</f>
        <v>Kayu Balok 10x10 cm (Kayu Besi)</v>
      </c>
      <c r="D30" s="86" t="str">
        <f>'[2]Survey BB'!$E35</f>
        <v>Lokal</v>
      </c>
      <c r="E30" s="89" t="str">
        <f>'[2]Survey BB'!$F35</f>
        <v>Btng</v>
      </c>
      <c r="F30" s="7"/>
    </row>
    <row r="31" spans="1:6" x14ac:dyDescent="0.2">
      <c r="A31" s="3">
        <v>21</v>
      </c>
      <c r="B31" s="4" t="s">
        <v>44</v>
      </c>
      <c r="C31" s="5" t="str">
        <f>'[2]Survey BB'!$B36</f>
        <v>Papan 2,5x20x400 cm (Kayu Matoa)</v>
      </c>
      <c r="D31" s="86" t="str">
        <f>'[2]Survey BB'!$E36</f>
        <v>Lokal</v>
      </c>
      <c r="E31" s="89" t="str">
        <f>'[2]Survey BB'!$F36</f>
        <v>lbr</v>
      </c>
      <c r="F31" s="7"/>
    </row>
    <row r="32" spans="1:6" x14ac:dyDescent="0.2">
      <c r="A32" s="3">
        <v>22</v>
      </c>
      <c r="B32" s="4" t="s">
        <v>46</v>
      </c>
      <c r="C32" s="5" t="str">
        <f>'[2]Survey BB'!$B37</f>
        <v>Papan 2,5x25x400 cm (Kayu Matoa)</v>
      </c>
      <c r="D32" s="86" t="str">
        <f>'[2]Survey BB'!$E37</f>
        <v>Lokal</v>
      </c>
      <c r="E32" s="89" t="str">
        <f>'[2]Survey BB'!$F37</f>
        <v>lbr</v>
      </c>
      <c r="F32" s="7"/>
    </row>
    <row r="33" spans="1:6" x14ac:dyDescent="0.2">
      <c r="A33" s="3">
        <v>23</v>
      </c>
      <c r="B33" s="4" t="s">
        <v>48</v>
      </c>
      <c r="C33" s="5" t="str">
        <f>'[2]Survey BB'!$B38</f>
        <v>Papan 2,5x20x400 cm (Kayu Besi)</v>
      </c>
      <c r="D33" s="86" t="str">
        <f>'[2]Survey BB'!$E38</f>
        <v>Lokal</v>
      </c>
      <c r="E33" s="89" t="str">
        <f>'[2]Survey BB'!$F38</f>
        <v>lbr</v>
      </c>
      <c r="F33" s="7"/>
    </row>
    <row r="34" spans="1:6" x14ac:dyDescent="0.2">
      <c r="A34" s="3">
        <v>24</v>
      </c>
      <c r="B34" s="4" t="s">
        <v>50</v>
      </c>
      <c r="C34" s="5" t="str">
        <f>'[2]Survey BB'!$B39</f>
        <v>Papan 2,5x25x400 cm (Kayu Besi)</v>
      </c>
      <c r="D34" s="86" t="str">
        <f>'[2]Survey BB'!$E39</f>
        <v>Lokal</v>
      </c>
      <c r="E34" s="89" t="str">
        <f>'[2]Survey BB'!$F39</f>
        <v>lbr</v>
      </c>
      <c r="F34" s="7"/>
    </row>
    <row r="35" spans="1:6" x14ac:dyDescent="0.2">
      <c r="A35" s="3">
        <v>25</v>
      </c>
      <c r="B35" s="4" t="s">
        <v>52</v>
      </c>
      <c r="C35" s="5" t="str">
        <f>'[2]Survey BB'!$B40</f>
        <v>Pasir Pasang</v>
      </c>
      <c r="D35" s="86" t="str">
        <f>'[2]Survey BB'!$E40</f>
        <v>Lokal</v>
      </c>
      <c r="E35" s="89" t="str">
        <f>'[2]Survey BB'!$F40</f>
        <v>m3</v>
      </c>
      <c r="F35" s="7"/>
    </row>
    <row r="36" spans="1:6" x14ac:dyDescent="0.2">
      <c r="A36" s="3">
        <v>26</v>
      </c>
      <c r="B36" s="4" t="s">
        <v>54</v>
      </c>
      <c r="C36" s="5" t="str">
        <f>'[2]Survey BB'!$B41</f>
        <v>Pasir Beton / Pasir Cor</v>
      </c>
      <c r="D36" s="86" t="str">
        <f>'[2]Survey BB'!$E41</f>
        <v>Lokal</v>
      </c>
      <c r="E36" s="89" t="str">
        <f>'[2]Survey BB'!$F41</f>
        <v>m3</v>
      </c>
      <c r="F36" s="7"/>
    </row>
    <row r="37" spans="1:6" x14ac:dyDescent="0.2">
      <c r="A37" s="3">
        <v>27</v>
      </c>
      <c r="B37" s="4" t="s">
        <v>56</v>
      </c>
      <c r="C37" s="5" t="str">
        <f>'[2]Survey BB'!$B42</f>
        <v>Batu Kali / Batu Belah</v>
      </c>
      <c r="D37" s="86" t="str">
        <f>'[2]Survey BB'!$E42</f>
        <v>Lokal</v>
      </c>
      <c r="E37" s="89" t="str">
        <f>'[2]Survey BB'!$F42</f>
        <v>m3</v>
      </c>
      <c r="F37" s="7"/>
    </row>
    <row r="38" spans="1:6" x14ac:dyDescent="0.2">
      <c r="A38" s="3">
        <v>28</v>
      </c>
      <c r="B38" s="4" t="s">
        <v>57</v>
      </c>
      <c r="C38" s="5" t="str">
        <f>'[2]Survey BB'!$B43</f>
        <v>Batu Pecah/ Kerikil</v>
      </c>
      <c r="D38" s="86" t="str">
        <f>'[2]Survey BB'!$E43</f>
        <v>Lokal</v>
      </c>
      <c r="E38" s="89" t="str">
        <f>'[2]Survey BB'!$F43</f>
        <v>bh</v>
      </c>
      <c r="F38" s="7"/>
    </row>
    <row r="39" spans="1:6" x14ac:dyDescent="0.2">
      <c r="A39" s="3">
        <v>29</v>
      </c>
      <c r="B39" s="4" t="s">
        <v>60</v>
      </c>
      <c r="C39" s="5" t="str">
        <f>'[2]Survey BB'!$B44</f>
        <v>Batako</v>
      </c>
      <c r="D39" s="86" t="str">
        <f>'[2]Survey BB'!$E44</f>
        <v>Lokal</v>
      </c>
      <c r="E39" s="89" t="str">
        <f>'[2]Survey BB'!$F44</f>
        <v>bh</v>
      </c>
      <c r="F39" s="7"/>
    </row>
    <row r="40" spans="1:6" x14ac:dyDescent="0.2">
      <c r="A40" s="3">
        <v>30</v>
      </c>
      <c r="B40" s="4" t="s">
        <v>62</v>
      </c>
      <c r="C40" s="5" t="str">
        <f>'[2]Survey BB'!$B45</f>
        <v>Batu Bata Merah</v>
      </c>
      <c r="D40" s="86" t="str">
        <f>'[2]Survey BB'!$E45</f>
        <v>Lokal</v>
      </c>
      <c r="E40" s="89" t="str">
        <f>'[2]Survey BB'!$F45</f>
        <v>btg</v>
      </c>
      <c r="F40" s="7"/>
    </row>
    <row r="41" spans="1:6" x14ac:dyDescent="0.2">
      <c r="A41" s="3">
        <v>31</v>
      </c>
      <c r="B41" s="4" t="s">
        <v>64</v>
      </c>
      <c r="C41" s="5" t="str">
        <f>'[2]Survey BB'!$B46</f>
        <v>Bata Ringan T=7,5 cm</v>
      </c>
      <c r="D41" s="86" t="str">
        <f>'[2]Survey BB'!$E46</f>
        <v>Citicon atau setara</v>
      </c>
      <c r="E41" s="89" t="str">
        <f>'[2]Survey BB'!$F46</f>
        <v>btg</v>
      </c>
      <c r="F41" s="7"/>
    </row>
    <row r="42" spans="1:6" x14ac:dyDescent="0.2">
      <c r="A42" s="3">
        <v>32</v>
      </c>
      <c r="B42" s="4" t="s">
        <v>66</v>
      </c>
      <c r="C42" s="5" t="str">
        <f>'[2]Survey BB'!$B47</f>
        <v>Bata Ringan T=10 cm</v>
      </c>
      <c r="D42" s="86" t="str">
        <f>'[2]Survey BB'!$E47</f>
        <v>Citicon atau setara</v>
      </c>
      <c r="E42" s="89" t="str">
        <f>'[2]Survey BB'!$F47</f>
        <v>btg</v>
      </c>
      <c r="F42" s="7"/>
    </row>
    <row r="43" spans="1:6" x14ac:dyDescent="0.2">
      <c r="A43" s="3">
        <v>33</v>
      </c>
      <c r="B43" s="4" t="s">
        <v>68</v>
      </c>
      <c r="C43" s="5" t="str">
        <f>'[2]Survey BB'!$B48</f>
        <v>Besi Beton Ø 8 mm</v>
      </c>
      <c r="D43" s="86" t="str">
        <f>'[2]Survey BB'!$E48</f>
        <v>SNI</v>
      </c>
      <c r="E43" s="89" t="str">
        <f>'[2]Survey BB'!$F48</f>
        <v>kg</v>
      </c>
      <c r="F43" s="7"/>
    </row>
    <row r="44" spans="1:6" x14ac:dyDescent="0.2">
      <c r="A44" s="3">
        <v>34</v>
      </c>
      <c r="B44" s="4" t="s">
        <v>70</v>
      </c>
      <c r="C44" s="5" t="str">
        <f>'[2]Survey BB'!$B49</f>
        <v>Besi Beton Ø 10 mm</v>
      </c>
      <c r="D44" s="86" t="str">
        <f>'[2]Survey BB'!$E49</f>
        <v>SNI</v>
      </c>
      <c r="E44" s="89" t="str">
        <f>'[2]Survey BB'!$F49</f>
        <v>m</v>
      </c>
      <c r="F44" s="7"/>
    </row>
    <row r="45" spans="1:6" x14ac:dyDescent="0.2">
      <c r="A45" s="3">
        <v>35</v>
      </c>
      <c r="B45" s="4" t="s">
        <v>72</v>
      </c>
      <c r="C45" s="5" t="str">
        <f>'[2]Survey BB'!$B50</f>
        <v>Besi Beton Ø 12 mm</v>
      </c>
      <c r="D45" s="86" t="str">
        <f>'[2]Survey BB'!$E50</f>
        <v>SNI</v>
      </c>
      <c r="E45" s="89" t="str">
        <f>'[2]Survey BB'!$F50</f>
        <v>kg</v>
      </c>
      <c r="F45" s="7"/>
    </row>
    <row r="46" spans="1:6" x14ac:dyDescent="0.2">
      <c r="A46" s="3">
        <v>36</v>
      </c>
      <c r="B46" s="4" t="s">
        <v>73</v>
      </c>
      <c r="C46" s="5" t="str">
        <f>'[2]Survey BB'!$B51</f>
        <v>Kawat Bendrat</v>
      </c>
      <c r="D46" s="86" t="str">
        <f>'[2]Survey BB'!$E51</f>
        <v>SNI</v>
      </c>
      <c r="E46" s="89" t="str">
        <f>'[2]Survey BB'!$F51</f>
        <v>kg</v>
      </c>
      <c r="F46" s="7"/>
    </row>
    <row r="47" spans="1:6" x14ac:dyDescent="0.2">
      <c r="A47" s="3">
        <v>37</v>
      </c>
      <c r="B47" s="4" t="s">
        <v>75</v>
      </c>
      <c r="C47" s="5" t="str">
        <f>'[2]Survey BB'!$B52</f>
        <v>Perekat Bata Ringan</v>
      </c>
      <c r="D47" s="86" t="str">
        <f>'[2]Survey BB'!$E52</f>
        <v>SNI</v>
      </c>
      <c r="E47" s="89" t="str">
        <f>'[2]Survey BB'!$F52</f>
        <v>kg</v>
      </c>
      <c r="F47" s="7"/>
    </row>
    <row r="48" spans="1:6" x14ac:dyDescent="0.2">
      <c r="A48" s="3">
        <v>38</v>
      </c>
      <c r="B48" s="4" t="s">
        <v>77</v>
      </c>
      <c r="C48" s="5" t="str">
        <f>'[2]Survey BB'!$B53</f>
        <v>Paku Seng</v>
      </c>
      <c r="D48" s="86" t="str">
        <f>'[2]Survey BB'!$E53</f>
        <v>SNI</v>
      </c>
      <c r="E48" s="89" t="str">
        <f>'[2]Survey BB'!$F53</f>
        <v>kg</v>
      </c>
      <c r="F48" s="7"/>
    </row>
    <row r="49" spans="1:6" x14ac:dyDescent="0.2">
      <c r="A49" s="3">
        <v>39</v>
      </c>
      <c r="B49" s="4" t="s">
        <v>79</v>
      </c>
      <c r="C49" s="5" t="str">
        <f>'[2]Survey BB'!$B54</f>
        <v>Paku 12 cm</v>
      </c>
      <c r="D49" s="86" t="str">
        <f>'[2]Survey BB'!$E54</f>
        <v>SNI</v>
      </c>
      <c r="E49" s="89" t="str">
        <f>'[2]Survey BB'!$F54</f>
        <v>kg</v>
      </c>
      <c r="F49" s="7"/>
    </row>
    <row r="50" spans="1:6" x14ac:dyDescent="0.2">
      <c r="A50" s="3">
        <v>40</v>
      </c>
      <c r="B50" s="4" t="s">
        <v>81</v>
      </c>
      <c r="C50" s="5" t="str">
        <f>'[2]Survey BB'!$B55</f>
        <v>Paku 10 cm</v>
      </c>
      <c r="D50" s="86" t="str">
        <f>'[2]Survey BB'!$E55</f>
        <v>SNI</v>
      </c>
      <c r="E50" s="89" t="str">
        <f>'[2]Survey BB'!$F55</f>
        <v>kg</v>
      </c>
      <c r="F50" s="7"/>
    </row>
    <row r="51" spans="1:6" x14ac:dyDescent="0.2">
      <c r="A51" s="3">
        <v>41</v>
      </c>
      <c r="B51" s="4" t="s">
        <v>83</v>
      </c>
      <c r="C51" s="5" t="str">
        <f>'[2]Survey BB'!$B56</f>
        <v>Paku 7 cm</v>
      </c>
      <c r="D51" s="86" t="str">
        <f>'[2]Survey BB'!$E56</f>
        <v>SNI</v>
      </c>
      <c r="E51" s="89" t="str">
        <f>'[2]Survey BB'!$F56</f>
        <v>kg</v>
      </c>
      <c r="F51" s="7"/>
    </row>
    <row r="52" spans="1:6" x14ac:dyDescent="0.2">
      <c r="A52" s="3">
        <v>42</v>
      </c>
      <c r="B52" s="4" t="s">
        <v>85</v>
      </c>
      <c r="C52" s="5" t="str">
        <f>'[2]Survey BB'!$B57</f>
        <v>Paku 5 cm</v>
      </c>
      <c r="D52" s="86" t="str">
        <f>'[2]Survey BB'!$E57</f>
        <v>SNI</v>
      </c>
      <c r="E52" s="89" t="str">
        <f>'[2]Survey BB'!$F57</f>
        <v>Unit</v>
      </c>
      <c r="F52" s="7"/>
    </row>
    <row r="53" spans="1:6" x14ac:dyDescent="0.2">
      <c r="A53" s="3">
        <v>43</v>
      </c>
      <c r="B53" s="4" t="s">
        <v>87</v>
      </c>
      <c r="C53" s="5" t="str">
        <f>'[2]Survey BB'!$B58</f>
        <v>Paku Beton 10 cm</v>
      </c>
      <c r="D53" s="86" t="str">
        <f>'[2]Survey BB'!$E58</f>
        <v>SNI</v>
      </c>
      <c r="E53" s="89" t="str">
        <f>'[2]Survey BB'!$F58</f>
        <v>btg</v>
      </c>
      <c r="F53" s="7"/>
    </row>
    <row r="54" spans="1:6" x14ac:dyDescent="0.2">
      <c r="A54" s="3">
        <v>44</v>
      </c>
      <c r="B54" s="4" t="s">
        <v>89</v>
      </c>
      <c r="C54" s="5" t="str">
        <f>'[2]Survey BB'!$B59</f>
        <v>Paku Beton 7 cm</v>
      </c>
      <c r="D54" s="86" t="str">
        <f>'[2]Survey BB'!$E59</f>
        <v>SNI</v>
      </c>
      <c r="E54" s="89" t="str">
        <f>'[2]Survey BB'!$F59</f>
        <v>btg</v>
      </c>
      <c r="F54" s="7"/>
    </row>
    <row r="55" spans="1:6" x14ac:dyDescent="0.2">
      <c r="A55" s="3">
        <v>45</v>
      </c>
      <c r="B55" s="4" t="s">
        <v>91</v>
      </c>
      <c r="C55" s="5" t="str">
        <f>'[2]Survey BB'!$B60</f>
        <v>Kloset Jongkok</v>
      </c>
      <c r="D55" s="86" t="str">
        <f>'[2]Survey BB'!$E60</f>
        <v>Ina atau Setara</v>
      </c>
      <c r="E55" s="89" t="str">
        <f>'[2]Survey BB'!$F60</f>
        <v>btg</v>
      </c>
      <c r="F55" s="7"/>
    </row>
    <row r="56" spans="1:6" x14ac:dyDescent="0.2">
      <c r="A56" s="3">
        <v>46</v>
      </c>
      <c r="B56" s="4" t="s">
        <v>93</v>
      </c>
      <c r="C56" s="5" t="str">
        <f>'[2]Survey BB'!$B61</f>
        <v>Pintu Kamar Mandi (PVC)</v>
      </c>
      <c r="D56" s="86" t="str">
        <f>'[2]Survey BB'!$E61</f>
        <v>Porto atau setara</v>
      </c>
      <c r="E56" s="89" t="str">
        <f>'[2]Survey BB'!$F61</f>
        <v>bh</v>
      </c>
      <c r="F56" s="7"/>
    </row>
    <row r="57" spans="1:6" x14ac:dyDescent="0.2">
      <c r="A57" s="3">
        <v>47</v>
      </c>
      <c r="B57" s="4" t="s">
        <v>94</v>
      </c>
      <c r="C57" s="5" t="str">
        <f>'[2]Survey BB'!$B62</f>
        <v>Paku Beton 5"</v>
      </c>
      <c r="D57" s="86" t="str">
        <f>'[2]Survey BB'!$E62</f>
        <v>SNI</v>
      </c>
      <c r="E57" s="89" t="str">
        <f>'[2]Survey BB'!$F62</f>
        <v>bh</v>
      </c>
      <c r="F57" s="7"/>
    </row>
    <row r="58" spans="1:6" x14ac:dyDescent="0.2">
      <c r="A58" s="3">
        <v>48</v>
      </c>
      <c r="B58" s="4" t="s">
        <v>95</v>
      </c>
      <c r="C58" s="5" t="str">
        <f>'[2]Survey BB'!$B63</f>
        <v>Paku Ukuran …....</v>
      </c>
      <c r="D58" s="86" t="str">
        <f>'[2]Survey BB'!$E63</f>
        <v>SNI</v>
      </c>
      <c r="E58" s="89" t="str">
        <f>'[2]Survey BB'!$F63</f>
        <v>bh</v>
      </c>
      <c r="F58" s="7"/>
    </row>
    <row r="59" spans="1:6" x14ac:dyDescent="0.2">
      <c r="A59" s="3">
        <v>49</v>
      </c>
      <c r="B59" s="4" t="s">
        <v>96</v>
      </c>
      <c r="C59" s="5" t="str">
        <f>'[2]Survey BB'!$B64</f>
        <v>Paku Ukuran …....</v>
      </c>
      <c r="D59" s="86" t="str">
        <f>'[2]Survey BB'!$E64</f>
        <v>SNI</v>
      </c>
      <c r="E59" s="89" t="str">
        <f>'[2]Survey BB'!$F64</f>
        <v>bh</v>
      </c>
      <c r="F59" s="7"/>
    </row>
    <row r="60" spans="1:6" x14ac:dyDescent="0.2">
      <c r="A60" s="3">
        <v>50</v>
      </c>
      <c r="B60" s="4" t="s">
        <v>97</v>
      </c>
      <c r="C60" s="5" t="str">
        <f>'[2]Survey BB'!$B65</f>
        <v>Tanki Septic</v>
      </c>
      <c r="D60" s="86" t="str">
        <f>'[2]Survey BB'!$E65</f>
        <v>Profil atau setara</v>
      </c>
      <c r="E60" s="89" t="str">
        <f>'[2]Survey BB'!$F65</f>
        <v>bh</v>
      </c>
      <c r="F60" s="7"/>
    </row>
    <row r="61" spans="1:6" x14ac:dyDescent="0.2">
      <c r="A61" s="3">
        <v>51</v>
      </c>
      <c r="B61" s="4" t="s">
        <v>99</v>
      </c>
      <c r="C61" s="5" t="str">
        <f>'[2]Survey BB'!$B66</f>
        <v>Kawat Bendrat</v>
      </c>
      <c r="D61" s="86" t="str">
        <f>'[2]Survey BB'!$E66</f>
        <v>Wavin atau Setara</v>
      </c>
      <c r="E61" s="89" t="str">
        <f>'[2]Survey BB'!$F66</f>
        <v>bh</v>
      </c>
      <c r="F61" s="7"/>
    </row>
    <row r="62" spans="1:6" x14ac:dyDescent="0.2">
      <c r="A62" s="3">
        <v>52</v>
      </c>
      <c r="B62" s="4" t="s">
        <v>100</v>
      </c>
      <c r="C62" s="5" t="str">
        <f>'[2]Survey BB'!$B67</f>
        <v>Profil Tank 1100 liter</v>
      </c>
      <c r="D62" s="86" t="str">
        <f>'[2]Survey BB'!$E67</f>
        <v>Profil atau setara</v>
      </c>
      <c r="E62" s="89" t="str">
        <f>'[2]Survey BB'!$F67</f>
        <v>bh</v>
      </c>
      <c r="F62" s="7"/>
    </row>
    <row r="63" spans="1:6" x14ac:dyDescent="0.2">
      <c r="A63" s="3">
        <v>53</v>
      </c>
      <c r="B63" s="4" t="s">
        <v>102</v>
      </c>
      <c r="C63" s="5" t="str">
        <f>'[2]Survey BB'!$B68</f>
        <v>Pipa 1/2"</v>
      </c>
      <c r="D63" s="86" t="str">
        <f>'[2]Survey BB'!$E68</f>
        <v>Wavin atau Setara</v>
      </c>
      <c r="E63" s="89" t="str">
        <f>'[2]Survey BB'!$F68</f>
        <v>bh</v>
      </c>
      <c r="F63" s="7"/>
    </row>
    <row r="64" spans="1:6" x14ac:dyDescent="0.2">
      <c r="A64" s="3">
        <v>54</v>
      </c>
      <c r="B64" s="4" t="s">
        <v>104</v>
      </c>
      <c r="C64" s="5" t="str">
        <f>'[2]Survey BB'!$B69</f>
        <v>Pipa 3"</v>
      </c>
      <c r="D64" s="86" t="str">
        <f>'[2]Survey BB'!$E69</f>
        <v>Wavin atau Setara</v>
      </c>
      <c r="E64" s="89" t="str">
        <f>'[2]Survey BB'!$F69</f>
        <v>Unit</v>
      </c>
      <c r="F64" s="7"/>
    </row>
    <row r="65" spans="1:6" x14ac:dyDescent="0.2">
      <c r="A65" s="3">
        <v>55</v>
      </c>
      <c r="B65" s="4" t="s">
        <v>106</v>
      </c>
      <c r="C65" s="5" t="str">
        <f>'[2]Survey BB'!$B70</f>
        <v>Socket PVC 1/2"</v>
      </c>
      <c r="D65" s="86" t="str">
        <f>'[2]Survey BB'!$E70</f>
        <v>Wavin atau Setara</v>
      </c>
      <c r="E65" s="89" t="str">
        <f>'[2]Survey BB'!$F70</f>
        <v>Unit</v>
      </c>
      <c r="F65" s="7"/>
    </row>
    <row r="66" spans="1:6" x14ac:dyDescent="0.2">
      <c r="A66" s="3">
        <v>56</v>
      </c>
      <c r="B66" s="4" t="s">
        <v>108</v>
      </c>
      <c r="C66" s="5" t="str">
        <f>'[2]Survey BB'!$B71</f>
        <v>Kran Air GIP 1/2"</v>
      </c>
      <c r="D66" s="86" t="str">
        <f>'[2]Survey BB'!$E71</f>
        <v>Ina atau Setara</v>
      </c>
      <c r="E66" s="89" t="str">
        <f>'[2]Survey BB'!$F71</f>
        <v>Unit</v>
      </c>
      <c r="F66" s="7"/>
    </row>
    <row r="67" spans="1:6" x14ac:dyDescent="0.2">
      <c r="A67" s="3">
        <v>57</v>
      </c>
      <c r="B67" s="4" t="s">
        <v>110</v>
      </c>
      <c r="C67" s="5" t="str">
        <f>'[2]Survey BB'!$B72</f>
        <v>Kusen Pintu 5/10 cm (Uk. Menyesuaikan)</v>
      </c>
      <c r="D67" s="86" t="str">
        <f>'[2]Survey BB'!$E72</f>
        <v>Kayu Besi</v>
      </c>
      <c r="E67" s="89" t="str">
        <f>'[2]Survey BB'!$F72</f>
        <v>Unit</v>
      </c>
      <c r="F67" s="7"/>
    </row>
    <row r="68" spans="1:6" x14ac:dyDescent="0.2">
      <c r="A68" s="3">
        <v>58</v>
      </c>
      <c r="B68" s="4" t="s">
        <v>112</v>
      </c>
      <c r="C68" s="5" t="str">
        <f>'[2]Survey BB'!$B73</f>
        <v>Kusen Jendela Kayu Besi (Uk. Menyesuaikan)</v>
      </c>
      <c r="D68" s="86" t="str">
        <f>'[2]Survey BB'!$E73</f>
        <v>Kayu Besi</v>
      </c>
      <c r="E68" s="89" t="str">
        <f>'[2]Survey BB'!$F73</f>
        <v>Unit</v>
      </c>
      <c r="F68" s="7"/>
    </row>
    <row r="69" spans="1:6" x14ac:dyDescent="0.2">
      <c r="A69" s="3">
        <v>59</v>
      </c>
      <c r="B69" s="4" t="s">
        <v>114</v>
      </c>
      <c r="C69" s="5" t="str">
        <f>'[2]Survey BB'!$B74</f>
        <v>Daun Pintu Kayu Besi</v>
      </c>
      <c r="D69" s="86" t="str">
        <f>'[2]Survey BB'!$E74</f>
        <v>Kayu Besi</v>
      </c>
      <c r="E69" s="89" t="str">
        <f>'[2]Survey BB'!$F74</f>
        <v>Unit</v>
      </c>
      <c r="F69" s="7"/>
    </row>
    <row r="70" spans="1:6" x14ac:dyDescent="0.2">
      <c r="A70" s="3">
        <v>60</v>
      </c>
      <c r="B70" s="4" t="s">
        <v>116</v>
      </c>
      <c r="C70" s="5" t="str">
        <f>'[2]Survey BB'!$B75</f>
        <v>Daun Jendela Kaca Kayu Besi</v>
      </c>
      <c r="D70" s="86" t="str">
        <f>'[2]Survey BB'!$E75</f>
        <v>Kayu Besi</v>
      </c>
      <c r="E70" s="89" t="str">
        <f>'[2]Survey BB'!$F75</f>
        <v>Unit</v>
      </c>
      <c r="F70" s="7"/>
    </row>
    <row r="71" spans="1:6" x14ac:dyDescent="0.2">
      <c r="A71" s="3">
        <v>61</v>
      </c>
      <c r="B71" s="4" t="s">
        <v>104</v>
      </c>
      <c r="C71" s="12"/>
      <c r="D71" s="6"/>
      <c r="E71" s="88" t="s">
        <v>59</v>
      </c>
      <c r="F71" s="7"/>
    </row>
    <row r="72" spans="1:6" x14ac:dyDescent="0.2">
      <c r="A72" s="3">
        <v>62</v>
      </c>
      <c r="B72" s="13" t="s">
        <v>106</v>
      </c>
      <c r="C72" s="14"/>
      <c r="D72" s="87"/>
      <c r="E72" s="90" t="s">
        <v>59</v>
      </c>
      <c r="F72" s="15"/>
    </row>
  </sheetData>
  <mergeCells count="4">
    <mergeCell ref="E1:G1"/>
    <mergeCell ref="E3:G3"/>
    <mergeCell ref="E4:G4"/>
    <mergeCell ref="E2:G2"/>
  </mergeCells>
  <dataValidations count="1">
    <dataValidation type="list" allowBlank="1" showInputMessage="1" showErrorMessage="1" sqref="C2" xr:uid="{659B2B64-B434-464D-A43E-227967CC2547}">
      <formula1>"25000000,40000000"</formula1>
    </dataValidation>
  </dataValidations>
  <pageMargins left="0.7" right="0.7" top="0.75" bottom="0.75" header="0.3" footer="0.3"/>
  <pageSetup paperSize="9" orientation="portrait" horizontalDpi="0" verticalDpi="0"/>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576-8753-8E46-A64E-797B8E1C5D56}">
  <sheetPr codeName="Sheet3"/>
  <dimension ref="A1:U61"/>
  <sheetViews>
    <sheetView workbookViewId="0">
      <selection activeCell="C12" sqref="C12"/>
    </sheetView>
  </sheetViews>
  <sheetFormatPr baseColWidth="10" defaultRowHeight="16" x14ac:dyDescent="0.2"/>
  <cols>
    <col min="1" max="1" width="45.1640625" customWidth="1"/>
  </cols>
  <sheetData>
    <row r="1" spans="1:21" x14ac:dyDescent="0.2">
      <c r="A1" t="s">
        <v>130</v>
      </c>
      <c r="B1" s="136" t="s">
        <v>5</v>
      </c>
      <c r="C1" s="136" t="s">
        <v>8</v>
      </c>
      <c r="D1" s="136" t="s">
        <v>10</v>
      </c>
      <c r="E1" s="136" t="s">
        <v>14</v>
      </c>
      <c r="F1" s="136" t="s">
        <v>15</v>
      </c>
      <c r="G1" s="136" t="s">
        <v>17</v>
      </c>
      <c r="H1" s="136" t="s">
        <v>18</v>
      </c>
      <c r="I1" s="136" t="s">
        <v>20</v>
      </c>
      <c r="J1" s="136" t="s">
        <v>22</v>
      </c>
      <c r="K1" s="136" t="s">
        <v>24</v>
      </c>
      <c r="L1" s="136" t="s">
        <v>26</v>
      </c>
      <c r="M1" s="136" t="s">
        <v>28</v>
      </c>
      <c r="N1" s="136" t="s">
        <v>30</v>
      </c>
      <c r="O1" s="136" t="s">
        <v>32</v>
      </c>
      <c r="P1" s="136" t="s">
        <v>34</v>
      </c>
      <c r="Q1" s="136" t="s">
        <v>36</v>
      </c>
      <c r="R1" s="136" t="s">
        <v>37</v>
      </c>
      <c r="S1" s="136" t="s">
        <v>39</v>
      </c>
      <c r="T1" s="136" t="s">
        <v>40</v>
      </c>
      <c r="U1" s="136" t="s">
        <v>42</v>
      </c>
    </row>
    <row r="2" spans="1:21" x14ac:dyDescent="0.2">
      <c r="A2" t="str">
        <f>BaseRAB!C11</f>
        <v>Semen Tonasa @50 Kg</v>
      </c>
      <c r="B2">
        <f>Rekap!N19</f>
        <v>210</v>
      </c>
      <c r="C2">
        <f>Rekap!P19</f>
        <v>0</v>
      </c>
      <c r="D2">
        <f>Rekap!R19</f>
        <v>13</v>
      </c>
      <c r="E2">
        <f>Rekap!T19</f>
        <v>0</v>
      </c>
      <c r="F2">
        <f>Rekap!V19</f>
        <v>3</v>
      </c>
      <c r="G2">
        <f>Rekap!X19</f>
        <v>15</v>
      </c>
      <c r="H2">
        <f>Rekap!Z19</f>
        <v>11</v>
      </c>
      <c r="I2">
        <f>Rekap!AB19</f>
        <v>25</v>
      </c>
      <c r="J2">
        <f>Rekap!AD19</f>
        <v>34</v>
      </c>
      <c r="K2">
        <f>Rekap!AF19</f>
        <v>0</v>
      </c>
      <c r="L2">
        <f>Rekap!AH19</f>
        <v>10</v>
      </c>
      <c r="M2">
        <f>Rekap!AJ19</f>
        <v>0</v>
      </c>
      <c r="N2">
        <f>Rekap!AL19</f>
        <v>0</v>
      </c>
      <c r="O2">
        <f>Rekap!AN19</f>
        <v>0</v>
      </c>
      <c r="P2">
        <f>Rekap!AP19</f>
        <v>0</v>
      </c>
      <c r="Q2">
        <f>Rekap!AR19</f>
        <v>25</v>
      </c>
      <c r="R2">
        <f>Rekap!AT19</f>
        <v>20</v>
      </c>
      <c r="S2">
        <f>Rekap!AV19</f>
        <v>15</v>
      </c>
      <c r="T2">
        <f>Rekap!AX19</f>
        <v>15</v>
      </c>
      <c r="U2">
        <f>Rekap!AZ19</f>
        <v>15</v>
      </c>
    </row>
    <row r="3" spans="1:21" x14ac:dyDescent="0.2">
      <c r="A3" t="str">
        <f>BaseRAB!C12</f>
        <v>Semen Tonasa @40 Kg</v>
      </c>
      <c r="B3">
        <f>Rekap!N20</f>
        <v>0</v>
      </c>
      <c r="C3">
        <f>Rekap!P20</f>
        <v>0</v>
      </c>
      <c r="D3">
        <f>Rekap!R20</f>
        <v>13</v>
      </c>
      <c r="E3">
        <f>Rekap!T20</f>
        <v>0</v>
      </c>
      <c r="F3">
        <f>Rekap!V20</f>
        <v>3</v>
      </c>
      <c r="G3">
        <f>Rekap!X20</f>
        <v>15</v>
      </c>
      <c r="H3">
        <f>Rekap!Z20</f>
        <v>11</v>
      </c>
      <c r="I3">
        <f>Rekap!AB20</f>
        <v>25</v>
      </c>
      <c r="J3">
        <f>Rekap!AD20</f>
        <v>34</v>
      </c>
      <c r="K3">
        <f>Rekap!AF20</f>
        <v>0</v>
      </c>
      <c r="L3">
        <f>Rekap!AH20</f>
        <v>10</v>
      </c>
      <c r="M3">
        <f>Rekap!AJ20</f>
        <v>0</v>
      </c>
      <c r="N3">
        <f>Rekap!AL20</f>
        <v>0</v>
      </c>
      <c r="O3">
        <f>Rekap!AN20</f>
        <v>0</v>
      </c>
      <c r="P3">
        <f>Rekap!AP20</f>
        <v>0</v>
      </c>
      <c r="Q3">
        <f>Rekap!AR20</f>
        <v>25</v>
      </c>
      <c r="R3">
        <f>Rekap!AT20</f>
        <v>20</v>
      </c>
      <c r="S3">
        <f>Rekap!AV20</f>
        <v>15</v>
      </c>
      <c r="T3">
        <f>Rekap!AX20</f>
        <v>15</v>
      </c>
      <c r="U3">
        <f>Rekap!AZ20</f>
        <v>15</v>
      </c>
    </row>
    <row r="4" spans="1:21" x14ac:dyDescent="0.2">
      <c r="A4" t="str">
        <f>BaseRAB!C13</f>
        <v>Semen Conch @50 Kg</v>
      </c>
      <c r="B4">
        <f>Rekap!N21</f>
        <v>0</v>
      </c>
      <c r="C4">
        <f>Rekap!P21</f>
        <v>0</v>
      </c>
      <c r="D4">
        <f>Rekap!R21</f>
        <v>13</v>
      </c>
      <c r="E4">
        <f>Rekap!T21</f>
        <v>0</v>
      </c>
      <c r="F4">
        <f>Rekap!V21</f>
        <v>3</v>
      </c>
      <c r="G4">
        <f>Rekap!X21</f>
        <v>15</v>
      </c>
      <c r="H4">
        <f>Rekap!Z21</f>
        <v>11</v>
      </c>
      <c r="I4">
        <f>Rekap!AB21</f>
        <v>25</v>
      </c>
      <c r="J4">
        <f>Rekap!AD21</f>
        <v>34</v>
      </c>
      <c r="K4">
        <f>Rekap!AF21</f>
        <v>0</v>
      </c>
      <c r="L4">
        <f>Rekap!AH21</f>
        <v>10</v>
      </c>
      <c r="M4">
        <f>Rekap!AJ21</f>
        <v>0</v>
      </c>
      <c r="N4">
        <f>Rekap!AL21</f>
        <v>0</v>
      </c>
      <c r="O4">
        <f>Rekap!AN21</f>
        <v>0</v>
      </c>
      <c r="P4">
        <f>Rekap!AP21</f>
        <v>0</v>
      </c>
      <c r="Q4">
        <f>Rekap!AR21</f>
        <v>25</v>
      </c>
      <c r="R4">
        <f>Rekap!AT21</f>
        <v>20</v>
      </c>
      <c r="S4">
        <f>Rekap!AV21</f>
        <v>15</v>
      </c>
      <c r="T4">
        <f>Rekap!AX21</f>
        <v>15</v>
      </c>
      <c r="U4">
        <f>Rekap!AZ21</f>
        <v>15</v>
      </c>
    </row>
    <row r="5" spans="1:21" x14ac:dyDescent="0.2">
      <c r="A5" t="str">
        <f>BaseRAB!C14</f>
        <v>Semen Conch @40 Kg</v>
      </c>
      <c r="B5">
        <f>Rekap!N22</f>
        <v>0</v>
      </c>
      <c r="C5">
        <f>Rekap!P22</f>
        <v>0</v>
      </c>
      <c r="D5">
        <f>Rekap!R22</f>
        <v>13</v>
      </c>
      <c r="E5">
        <f>Rekap!T22</f>
        <v>0</v>
      </c>
      <c r="F5">
        <f>Rekap!V22</f>
        <v>3</v>
      </c>
      <c r="G5">
        <f>Rekap!X22</f>
        <v>15</v>
      </c>
      <c r="H5">
        <f>Rekap!Z22</f>
        <v>11</v>
      </c>
      <c r="I5">
        <f>Rekap!AB22</f>
        <v>25</v>
      </c>
      <c r="J5">
        <f>Rekap!AD22</f>
        <v>34</v>
      </c>
      <c r="K5">
        <f>Rekap!AF22</f>
        <v>0</v>
      </c>
      <c r="L5">
        <f>Rekap!AH22</f>
        <v>10</v>
      </c>
      <c r="M5">
        <f>Rekap!AJ22</f>
        <v>0</v>
      </c>
      <c r="N5">
        <f>Rekap!AL22</f>
        <v>0</v>
      </c>
      <c r="O5">
        <f>Rekap!AN22</f>
        <v>0</v>
      </c>
      <c r="P5">
        <f>Rekap!AP22</f>
        <v>0</v>
      </c>
      <c r="Q5">
        <f>Rekap!AR22</f>
        <v>25</v>
      </c>
      <c r="R5">
        <f>Rekap!AT22</f>
        <v>20</v>
      </c>
      <c r="S5">
        <f>Rekap!AV22</f>
        <v>15</v>
      </c>
      <c r="T5">
        <f>Rekap!AX22</f>
        <v>15</v>
      </c>
      <c r="U5">
        <f>Rekap!AZ22</f>
        <v>15</v>
      </c>
    </row>
    <row r="6" spans="1:21" x14ac:dyDescent="0.2">
      <c r="A6" t="str">
        <f>BaseRAB!C15</f>
        <v>Seng Gelombang Polos Lbr : 6 Kaki Tbl : 0,3 mm</v>
      </c>
      <c r="B6">
        <f>Rekap!N23</f>
        <v>0</v>
      </c>
      <c r="C6">
        <f>Rekap!P23</f>
        <v>0</v>
      </c>
      <c r="D6">
        <f>Rekap!R23</f>
        <v>13</v>
      </c>
      <c r="E6">
        <f>Rekap!T23</f>
        <v>0</v>
      </c>
      <c r="F6">
        <f>Rekap!V23</f>
        <v>3</v>
      </c>
      <c r="G6">
        <f>Rekap!X23</f>
        <v>15</v>
      </c>
      <c r="H6">
        <f>Rekap!Z23</f>
        <v>11</v>
      </c>
      <c r="I6">
        <f>Rekap!AB23</f>
        <v>25</v>
      </c>
      <c r="J6">
        <f>Rekap!AD23</f>
        <v>34</v>
      </c>
      <c r="K6">
        <f>Rekap!AF23</f>
        <v>0</v>
      </c>
      <c r="L6">
        <f>Rekap!AH23</f>
        <v>10</v>
      </c>
      <c r="M6">
        <f>Rekap!AJ23</f>
        <v>0</v>
      </c>
      <c r="N6">
        <f>Rekap!AL23</f>
        <v>0</v>
      </c>
      <c r="O6">
        <f>Rekap!AN23</f>
        <v>0</v>
      </c>
      <c r="P6">
        <f>Rekap!AP23</f>
        <v>0</v>
      </c>
      <c r="Q6">
        <f>Rekap!AR23</f>
        <v>25</v>
      </c>
      <c r="R6">
        <f>Rekap!AT23</f>
        <v>20</v>
      </c>
      <c r="S6">
        <f>Rekap!AV23</f>
        <v>15</v>
      </c>
      <c r="T6">
        <f>Rekap!AX23</f>
        <v>15</v>
      </c>
      <c r="U6">
        <f>Rekap!AZ23</f>
        <v>15</v>
      </c>
    </row>
    <row r="7" spans="1:21" x14ac:dyDescent="0.2">
      <c r="A7" t="str">
        <f>BaseRAB!C16</f>
        <v>Seng Gelombang Polos Lbr : 6 Kaki Tbl : 0,3 mm</v>
      </c>
      <c r="B7">
        <f>Rekap!N24</f>
        <v>0</v>
      </c>
      <c r="C7">
        <f>Rekap!P24</f>
        <v>0</v>
      </c>
      <c r="D7">
        <f>Rekap!R24</f>
        <v>13</v>
      </c>
      <c r="E7">
        <f>Rekap!T24</f>
        <v>0</v>
      </c>
      <c r="F7">
        <f>Rekap!V24</f>
        <v>3</v>
      </c>
      <c r="G7">
        <f>Rekap!X24</f>
        <v>15</v>
      </c>
      <c r="H7">
        <f>Rekap!Z24</f>
        <v>11</v>
      </c>
      <c r="I7">
        <f>Rekap!AB24</f>
        <v>25</v>
      </c>
      <c r="J7">
        <f>Rekap!AD24</f>
        <v>34</v>
      </c>
      <c r="K7">
        <f>Rekap!AF24</f>
        <v>0</v>
      </c>
      <c r="L7">
        <f>Rekap!AH24</f>
        <v>10</v>
      </c>
      <c r="M7">
        <f>Rekap!AJ24</f>
        <v>0</v>
      </c>
      <c r="N7">
        <f>Rekap!AL24</f>
        <v>0</v>
      </c>
      <c r="O7">
        <f>Rekap!AN24</f>
        <v>0</v>
      </c>
      <c r="P7">
        <f>Rekap!AP24</f>
        <v>0</v>
      </c>
      <c r="Q7">
        <f>Rekap!AR24</f>
        <v>25</v>
      </c>
      <c r="R7">
        <f>Rekap!AT24</f>
        <v>20</v>
      </c>
      <c r="S7">
        <f>Rekap!AV24</f>
        <v>15</v>
      </c>
      <c r="T7">
        <f>Rekap!AX24</f>
        <v>15</v>
      </c>
      <c r="U7">
        <f>Rekap!AZ24</f>
        <v>15</v>
      </c>
    </row>
    <row r="8" spans="1:21" x14ac:dyDescent="0.2">
      <c r="A8" t="str">
        <f>BaseRAB!C17</f>
        <v>Seng Gelombang Warna Lbr : 6 Kaki Tbl : 0,3 mm</v>
      </c>
      <c r="B8">
        <f>Rekap!N25</f>
        <v>0</v>
      </c>
      <c r="C8">
        <f>Rekap!P25</f>
        <v>0</v>
      </c>
      <c r="D8">
        <f>Rekap!R25</f>
        <v>13</v>
      </c>
      <c r="E8">
        <f>Rekap!T25</f>
        <v>0</v>
      </c>
      <c r="F8">
        <f>Rekap!V25</f>
        <v>3</v>
      </c>
      <c r="G8">
        <f>Rekap!X25</f>
        <v>15</v>
      </c>
      <c r="H8">
        <f>Rekap!Z25</f>
        <v>11</v>
      </c>
      <c r="I8">
        <f>Rekap!AB25</f>
        <v>25</v>
      </c>
      <c r="J8">
        <f>Rekap!AD25</f>
        <v>34</v>
      </c>
      <c r="K8">
        <f>Rekap!AF25</f>
        <v>0</v>
      </c>
      <c r="L8">
        <f>Rekap!AH25</f>
        <v>10</v>
      </c>
      <c r="M8">
        <f>Rekap!AJ25</f>
        <v>0</v>
      </c>
      <c r="N8">
        <f>Rekap!AL25</f>
        <v>0</v>
      </c>
      <c r="O8">
        <f>Rekap!AN25</f>
        <v>0</v>
      </c>
      <c r="P8">
        <f>Rekap!AP25</f>
        <v>0</v>
      </c>
      <c r="Q8">
        <f>Rekap!AR25</f>
        <v>25</v>
      </c>
      <c r="R8">
        <f>Rekap!AT25</f>
        <v>20</v>
      </c>
      <c r="S8">
        <f>Rekap!AV25</f>
        <v>15</v>
      </c>
      <c r="T8">
        <f>Rekap!AX25</f>
        <v>15</v>
      </c>
      <c r="U8">
        <f>Rekap!AZ25</f>
        <v>15</v>
      </c>
    </row>
    <row r="9" spans="1:21" x14ac:dyDescent="0.2">
      <c r="A9" t="str">
        <f>BaseRAB!C18</f>
        <v>Seng Gelombang Warna Lbr : 7 Kaki Tbl : 0,3 mm</v>
      </c>
      <c r="B9">
        <f>Rekap!N26</f>
        <v>0</v>
      </c>
      <c r="C9">
        <f>Rekap!P26</f>
        <v>0</v>
      </c>
      <c r="D9">
        <f>Rekap!R26</f>
        <v>13</v>
      </c>
      <c r="E9">
        <f>Rekap!T26</f>
        <v>0</v>
      </c>
      <c r="F9">
        <f>Rekap!V26</f>
        <v>3</v>
      </c>
      <c r="G9">
        <f>Rekap!X26</f>
        <v>15</v>
      </c>
      <c r="H9">
        <f>Rekap!Z26</f>
        <v>11</v>
      </c>
      <c r="I9">
        <f>Rekap!AB26</f>
        <v>25</v>
      </c>
      <c r="J9">
        <f>Rekap!AD26</f>
        <v>34</v>
      </c>
      <c r="K9">
        <f>Rekap!AF26</f>
        <v>0</v>
      </c>
      <c r="L9">
        <f>Rekap!AH26</f>
        <v>10</v>
      </c>
      <c r="M9">
        <f>Rekap!AJ26</f>
        <v>0</v>
      </c>
      <c r="N9">
        <f>Rekap!AL26</f>
        <v>0</v>
      </c>
      <c r="O9">
        <f>Rekap!AN26</f>
        <v>0</v>
      </c>
      <c r="P9">
        <f>Rekap!AP26</f>
        <v>0</v>
      </c>
      <c r="Q9">
        <f>Rekap!AR26</f>
        <v>25</v>
      </c>
      <c r="R9">
        <f>Rekap!AT26</f>
        <v>20</v>
      </c>
      <c r="S9">
        <f>Rekap!AV26</f>
        <v>15</v>
      </c>
      <c r="T9">
        <f>Rekap!AX26</f>
        <v>15</v>
      </c>
      <c r="U9">
        <f>Rekap!AZ26</f>
        <v>15</v>
      </c>
    </row>
    <row r="10" spans="1:21" x14ac:dyDescent="0.2">
      <c r="A10" t="str">
        <f>BaseRAB!C19</f>
        <v>Seng Plat 0,3 mm (Talang) Biasa</v>
      </c>
      <c r="B10">
        <f>Rekap!N27</f>
        <v>0</v>
      </c>
      <c r="C10">
        <f>Rekap!P27</f>
        <v>0</v>
      </c>
      <c r="D10">
        <f>Rekap!R27</f>
        <v>13</v>
      </c>
      <c r="E10">
        <f>Rekap!T27</f>
        <v>0</v>
      </c>
      <c r="F10">
        <f>Rekap!V27</f>
        <v>3</v>
      </c>
      <c r="G10">
        <f>Rekap!X27</f>
        <v>15</v>
      </c>
      <c r="H10">
        <f>Rekap!Z27</f>
        <v>11</v>
      </c>
      <c r="I10">
        <f>Rekap!AB27</f>
        <v>25</v>
      </c>
      <c r="J10">
        <f>Rekap!AD27</f>
        <v>34</v>
      </c>
      <c r="K10">
        <f>Rekap!AF27</f>
        <v>0</v>
      </c>
      <c r="L10">
        <f>Rekap!AH27</f>
        <v>10</v>
      </c>
      <c r="M10">
        <f>Rekap!AJ27</f>
        <v>0</v>
      </c>
      <c r="N10">
        <f>Rekap!AL27</f>
        <v>0</v>
      </c>
      <c r="O10">
        <f>Rekap!AN27</f>
        <v>0</v>
      </c>
      <c r="P10">
        <f>Rekap!AP27</f>
        <v>0</v>
      </c>
      <c r="Q10">
        <f>Rekap!AR27</f>
        <v>25</v>
      </c>
      <c r="R10">
        <f>Rekap!AT27</f>
        <v>20</v>
      </c>
      <c r="S10">
        <f>Rekap!AV27</f>
        <v>15</v>
      </c>
      <c r="T10">
        <f>Rekap!AX27</f>
        <v>15</v>
      </c>
      <c r="U10">
        <f>Rekap!AZ27</f>
        <v>15</v>
      </c>
    </row>
    <row r="11" spans="1:21" x14ac:dyDescent="0.2">
      <c r="A11" t="str">
        <f>BaseRAB!C20</f>
        <v>Seng Plat 0,3 mm (Talang) Warna</v>
      </c>
      <c r="B11">
        <f>Rekap!N28</f>
        <v>0</v>
      </c>
      <c r="C11">
        <f>Rekap!P28</f>
        <v>0</v>
      </c>
      <c r="D11">
        <f>Rekap!R28</f>
        <v>13</v>
      </c>
      <c r="E11">
        <f>Rekap!T28</f>
        <v>0</v>
      </c>
      <c r="F11">
        <f>Rekap!V28</f>
        <v>3</v>
      </c>
      <c r="G11">
        <f>Rekap!X28</f>
        <v>15</v>
      </c>
      <c r="H11">
        <f>Rekap!Z28</f>
        <v>11</v>
      </c>
      <c r="I11">
        <f>Rekap!AB28</f>
        <v>25</v>
      </c>
      <c r="J11">
        <f>Rekap!AD28</f>
        <v>34</v>
      </c>
      <c r="K11">
        <f>Rekap!AF28</f>
        <v>0</v>
      </c>
      <c r="L11">
        <f>Rekap!AH28</f>
        <v>10</v>
      </c>
      <c r="M11">
        <f>Rekap!AJ28</f>
        <v>0</v>
      </c>
      <c r="N11">
        <f>Rekap!AL28</f>
        <v>0</v>
      </c>
      <c r="O11">
        <f>Rekap!AN28</f>
        <v>0</v>
      </c>
      <c r="P11">
        <f>Rekap!AP28</f>
        <v>0</v>
      </c>
      <c r="Q11">
        <f>Rekap!AR28</f>
        <v>25</v>
      </c>
      <c r="R11">
        <f>Rekap!AT28</f>
        <v>20</v>
      </c>
      <c r="S11">
        <f>Rekap!AV28</f>
        <v>15</v>
      </c>
      <c r="T11">
        <f>Rekap!AX28</f>
        <v>15</v>
      </c>
      <c r="U11">
        <f>Rekap!AZ28</f>
        <v>15</v>
      </c>
    </row>
    <row r="12" spans="1:21" x14ac:dyDescent="0.2">
      <c r="A12" t="str">
        <f>BaseRAB!C21</f>
        <v>Engsel Pintu</v>
      </c>
      <c r="B12">
        <f>Rekap!N29</f>
        <v>0</v>
      </c>
      <c r="C12">
        <f>Rekap!P29</f>
        <v>0</v>
      </c>
      <c r="D12">
        <f>Rekap!R29</f>
        <v>13</v>
      </c>
      <c r="E12">
        <f>Rekap!T29</f>
        <v>0</v>
      </c>
      <c r="F12">
        <f>Rekap!V29</f>
        <v>3</v>
      </c>
      <c r="G12">
        <f>Rekap!X29</f>
        <v>15</v>
      </c>
      <c r="H12">
        <f>Rekap!Z29</f>
        <v>11</v>
      </c>
      <c r="I12">
        <f>Rekap!AB29</f>
        <v>25</v>
      </c>
      <c r="J12">
        <f>Rekap!AD29</f>
        <v>34</v>
      </c>
      <c r="K12">
        <f>Rekap!AF29</f>
        <v>0</v>
      </c>
      <c r="L12">
        <f>Rekap!AH29</f>
        <v>10</v>
      </c>
      <c r="M12">
        <f>Rekap!AJ29</f>
        <v>0</v>
      </c>
      <c r="N12">
        <f>Rekap!AL29</f>
        <v>0</v>
      </c>
      <c r="O12">
        <f>Rekap!AN29</f>
        <v>0</v>
      </c>
      <c r="P12">
        <f>Rekap!AP29</f>
        <v>0</v>
      </c>
      <c r="Q12">
        <f>Rekap!AR29</f>
        <v>25</v>
      </c>
      <c r="R12">
        <f>Rekap!AT29</f>
        <v>20</v>
      </c>
      <c r="S12">
        <f>Rekap!AV29</f>
        <v>15</v>
      </c>
      <c r="T12">
        <f>Rekap!AX29</f>
        <v>15</v>
      </c>
      <c r="U12">
        <f>Rekap!AZ29</f>
        <v>15</v>
      </c>
    </row>
    <row r="13" spans="1:21" x14ac:dyDescent="0.2">
      <c r="A13" t="str">
        <f>BaseRAB!C22</f>
        <v>Engsel Jendela</v>
      </c>
      <c r="B13">
        <f>Rekap!N30</f>
        <v>0</v>
      </c>
      <c r="C13">
        <f>Rekap!P30</f>
        <v>0</v>
      </c>
      <c r="D13">
        <f>Rekap!R30</f>
        <v>13</v>
      </c>
      <c r="E13">
        <f>Rekap!T30</f>
        <v>0</v>
      </c>
      <c r="F13">
        <f>Rekap!V30</f>
        <v>3</v>
      </c>
      <c r="G13">
        <f>Rekap!X30</f>
        <v>15</v>
      </c>
      <c r="H13">
        <f>Rekap!Z30</f>
        <v>11</v>
      </c>
      <c r="I13">
        <f>Rekap!AB30</f>
        <v>25</v>
      </c>
      <c r="J13">
        <f>Rekap!AD30</f>
        <v>34</v>
      </c>
      <c r="K13">
        <f>Rekap!AF30</f>
        <v>0</v>
      </c>
      <c r="L13">
        <f>Rekap!AH30</f>
        <v>10</v>
      </c>
      <c r="M13">
        <f>Rekap!AJ30</f>
        <v>0</v>
      </c>
      <c r="N13">
        <f>Rekap!AL30</f>
        <v>0</v>
      </c>
      <c r="O13">
        <f>Rekap!AN30</f>
        <v>0</v>
      </c>
      <c r="P13">
        <f>Rekap!AP30</f>
        <v>0</v>
      </c>
      <c r="Q13">
        <f>Rekap!AR30</f>
        <v>25</v>
      </c>
      <c r="R13">
        <f>Rekap!AT30</f>
        <v>20</v>
      </c>
      <c r="S13">
        <f>Rekap!AV30</f>
        <v>15</v>
      </c>
      <c r="T13">
        <f>Rekap!AX30</f>
        <v>15</v>
      </c>
      <c r="U13">
        <f>Rekap!AZ30</f>
        <v>15</v>
      </c>
    </row>
    <row r="14" spans="1:21" x14ac:dyDescent="0.2">
      <c r="A14" t="str">
        <f>BaseRAB!C23</f>
        <v>Grendel Jendela</v>
      </c>
      <c r="B14">
        <f>Rekap!N31</f>
        <v>0</v>
      </c>
      <c r="C14">
        <f>Rekap!P31</f>
        <v>0</v>
      </c>
      <c r="D14">
        <f>Rekap!R31</f>
        <v>13</v>
      </c>
      <c r="E14">
        <f>Rekap!T31</f>
        <v>0</v>
      </c>
      <c r="F14">
        <f>Rekap!V31</f>
        <v>3</v>
      </c>
      <c r="G14">
        <f>Rekap!X31</f>
        <v>15</v>
      </c>
      <c r="H14">
        <f>Rekap!Z31</f>
        <v>11</v>
      </c>
      <c r="I14">
        <f>Rekap!AB31</f>
        <v>25</v>
      </c>
      <c r="J14">
        <f>Rekap!AD31</f>
        <v>34</v>
      </c>
      <c r="K14">
        <f>Rekap!AF31</f>
        <v>0</v>
      </c>
      <c r="L14">
        <f>Rekap!AH31</f>
        <v>10</v>
      </c>
      <c r="M14">
        <f>Rekap!AJ31</f>
        <v>0</v>
      </c>
      <c r="N14">
        <f>Rekap!AL31</f>
        <v>0</v>
      </c>
      <c r="O14">
        <f>Rekap!AN31</f>
        <v>0</v>
      </c>
      <c r="P14">
        <f>Rekap!AP31</f>
        <v>0</v>
      </c>
      <c r="Q14">
        <f>Rekap!AR31</f>
        <v>25</v>
      </c>
      <c r="R14">
        <f>Rekap!AT31</f>
        <v>20</v>
      </c>
      <c r="S14">
        <f>Rekap!AV31</f>
        <v>15</v>
      </c>
      <c r="T14">
        <f>Rekap!AX31</f>
        <v>15</v>
      </c>
      <c r="U14">
        <f>Rekap!AZ31</f>
        <v>15</v>
      </c>
    </row>
    <row r="15" spans="1:21" x14ac:dyDescent="0.2">
      <c r="A15" t="str">
        <f>BaseRAB!C24</f>
        <v>Hak Angin</v>
      </c>
      <c r="B15">
        <f>Rekap!N32</f>
        <v>0</v>
      </c>
      <c r="C15">
        <f>Rekap!P32</f>
        <v>0</v>
      </c>
      <c r="D15">
        <f>Rekap!R32</f>
        <v>13</v>
      </c>
      <c r="E15">
        <f>Rekap!T32</f>
        <v>0</v>
      </c>
      <c r="F15">
        <f>Rekap!V32</f>
        <v>3</v>
      </c>
      <c r="G15">
        <f>Rekap!X32</f>
        <v>15</v>
      </c>
      <c r="H15">
        <f>Rekap!Z32</f>
        <v>11</v>
      </c>
      <c r="I15">
        <f>Rekap!AB32</f>
        <v>25</v>
      </c>
      <c r="J15">
        <f>Rekap!AD32</f>
        <v>34</v>
      </c>
      <c r="K15">
        <f>Rekap!AF32</f>
        <v>0</v>
      </c>
      <c r="L15">
        <f>Rekap!AH32</f>
        <v>10</v>
      </c>
      <c r="M15">
        <f>Rekap!AJ32</f>
        <v>0</v>
      </c>
      <c r="N15">
        <f>Rekap!AL32</f>
        <v>0</v>
      </c>
      <c r="O15">
        <f>Rekap!AN32</f>
        <v>0</v>
      </c>
      <c r="P15">
        <f>Rekap!AP32</f>
        <v>0</v>
      </c>
      <c r="Q15">
        <f>Rekap!AR32</f>
        <v>25</v>
      </c>
      <c r="R15">
        <f>Rekap!AT32</f>
        <v>20</v>
      </c>
      <c r="S15">
        <f>Rekap!AV32</f>
        <v>15</v>
      </c>
      <c r="T15">
        <f>Rekap!AX32</f>
        <v>15</v>
      </c>
      <c r="U15">
        <f>Rekap!AZ32</f>
        <v>15</v>
      </c>
    </row>
    <row r="16" spans="1:21" x14ac:dyDescent="0.2">
      <c r="A16" t="str">
        <f>BaseRAB!C25</f>
        <v>Kunci Tanam Dua Slaag</v>
      </c>
      <c r="B16">
        <f>Rekap!N33</f>
        <v>0</v>
      </c>
      <c r="C16">
        <f>Rekap!P33</f>
        <v>0</v>
      </c>
      <c r="D16">
        <f>Rekap!R33</f>
        <v>13</v>
      </c>
      <c r="E16">
        <f>Rekap!T33</f>
        <v>0</v>
      </c>
      <c r="F16">
        <f>Rekap!V33</f>
        <v>3</v>
      </c>
      <c r="G16">
        <f>Rekap!X33</f>
        <v>15</v>
      </c>
      <c r="H16">
        <f>Rekap!Z33</f>
        <v>11</v>
      </c>
      <c r="I16">
        <f>Rekap!AB33</f>
        <v>25</v>
      </c>
      <c r="J16">
        <f>Rekap!AD33</f>
        <v>34</v>
      </c>
      <c r="K16">
        <f>Rekap!AF33</f>
        <v>0</v>
      </c>
      <c r="L16">
        <f>Rekap!AH33</f>
        <v>10</v>
      </c>
      <c r="M16">
        <f>Rekap!AJ33</f>
        <v>0</v>
      </c>
      <c r="N16">
        <f>Rekap!AL33</f>
        <v>0</v>
      </c>
      <c r="O16">
        <f>Rekap!AN33</f>
        <v>0</v>
      </c>
      <c r="P16">
        <f>Rekap!AP33</f>
        <v>0</v>
      </c>
      <c r="Q16">
        <f>Rekap!AR33</f>
        <v>25</v>
      </c>
      <c r="R16">
        <f>Rekap!AT33</f>
        <v>20</v>
      </c>
      <c r="S16">
        <f>Rekap!AV33</f>
        <v>15</v>
      </c>
      <c r="T16">
        <f>Rekap!AX33</f>
        <v>15</v>
      </c>
      <c r="U16">
        <f>Rekap!AZ33</f>
        <v>15</v>
      </c>
    </row>
    <row r="17" spans="1:21" x14ac:dyDescent="0.2">
      <c r="A17" t="str">
        <f>BaseRAB!C26</f>
        <v>Kayu Balok 5x5 cm (Matoa)</v>
      </c>
      <c r="B17">
        <f>Rekap!N34</f>
        <v>0</v>
      </c>
      <c r="C17">
        <f>Rekap!P34</f>
        <v>0</v>
      </c>
      <c r="D17">
        <f>Rekap!R34</f>
        <v>13</v>
      </c>
      <c r="E17">
        <f>Rekap!T34</f>
        <v>0</v>
      </c>
      <c r="F17">
        <f>Rekap!V34</f>
        <v>3</v>
      </c>
      <c r="G17">
        <f>Rekap!X34</f>
        <v>15</v>
      </c>
      <c r="H17">
        <f>Rekap!Z34</f>
        <v>11</v>
      </c>
      <c r="I17">
        <f>Rekap!AB34</f>
        <v>25</v>
      </c>
      <c r="J17">
        <f>Rekap!AD34</f>
        <v>34</v>
      </c>
      <c r="K17">
        <f>Rekap!AF34</f>
        <v>0</v>
      </c>
      <c r="L17">
        <f>Rekap!AH34</f>
        <v>10</v>
      </c>
      <c r="M17">
        <f>Rekap!AJ34</f>
        <v>0</v>
      </c>
      <c r="N17">
        <f>Rekap!AL34</f>
        <v>0</v>
      </c>
      <c r="O17">
        <f>Rekap!AN34</f>
        <v>0</v>
      </c>
      <c r="P17">
        <f>Rekap!AP34</f>
        <v>0</v>
      </c>
      <c r="Q17">
        <f>Rekap!AR34</f>
        <v>25</v>
      </c>
      <c r="R17">
        <f>Rekap!AT34</f>
        <v>20</v>
      </c>
      <c r="S17">
        <f>Rekap!AV34</f>
        <v>15</v>
      </c>
      <c r="T17">
        <f>Rekap!AX34</f>
        <v>15</v>
      </c>
      <c r="U17">
        <f>Rekap!AZ34</f>
        <v>15</v>
      </c>
    </row>
    <row r="18" spans="1:21" x14ac:dyDescent="0.2">
      <c r="A18" t="str">
        <f>BaseRAB!C27</f>
        <v>Kayu Balok 5x10 cm (Matoa)</v>
      </c>
      <c r="B18">
        <f>Rekap!N35</f>
        <v>0</v>
      </c>
      <c r="C18">
        <f>Rekap!P35</f>
        <v>0</v>
      </c>
      <c r="D18">
        <f>Rekap!R35</f>
        <v>13</v>
      </c>
      <c r="E18">
        <f>Rekap!T35</f>
        <v>0</v>
      </c>
      <c r="F18">
        <f>Rekap!V35</f>
        <v>3</v>
      </c>
      <c r="G18">
        <f>Rekap!X35</f>
        <v>15</v>
      </c>
      <c r="H18">
        <f>Rekap!Z35</f>
        <v>11</v>
      </c>
      <c r="I18">
        <f>Rekap!AB35</f>
        <v>25</v>
      </c>
      <c r="J18">
        <f>Rekap!AD35</f>
        <v>34</v>
      </c>
      <c r="K18">
        <f>Rekap!AF35</f>
        <v>0</v>
      </c>
      <c r="L18">
        <f>Rekap!AH35</f>
        <v>10</v>
      </c>
      <c r="M18">
        <f>Rekap!AJ35</f>
        <v>0</v>
      </c>
      <c r="N18">
        <f>Rekap!AL35</f>
        <v>0</v>
      </c>
      <c r="O18">
        <f>Rekap!AN35</f>
        <v>0</v>
      </c>
      <c r="P18">
        <f>Rekap!AP35</f>
        <v>0</v>
      </c>
      <c r="Q18">
        <f>Rekap!AR35</f>
        <v>25</v>
      </c>
      <c r="R18">
        <f>Rekap!AT35</f>
        <v>20</v>
      </c>
      <c r="S18">
        <f>Rekap!AV35</f>
        <v>15</v>
      </c>
      <c r="T18">
        <f>Rekap!AX35</f>
        <v>15</v>
      </c>
      <c r="U18">
        <f>Rekap!AZ35</f>
        <v>15</v>
      </c>
    </row>
    <row r="19" spans="1:21" x14ac:dyDescent="0.2">
      <c r="A19" t="str">
        <f>BaseRAB!C28</f>
        <v>Kayu Balok 5x5 cm (Kayu Besi)</v>
      </c>
      <c r="B19">
        <f>Rekap!N36</f>
        <v>0</v>
      </c>
      <c r="C19">
        <f>Rekap!P36</f>
        <v>0</v>
      </c>
      <c r="D19">
        <f>Rekap!R36</f>
        <v>13</v>
      </c>
      <c r="E19">
        <f>Rekap!T36</f>
        <v>0</v>
      </c>
      <c r="F19">
        <f>Rekap!V36</f>
        <v>3</v>
      </c>
      <c r="G19">
        <f>Rekap!X36</f>
        <v>15</v>
      </c>
      <c r="H19">
        <f>Rekap!Z36</f>
        <v>11</v>
      </c>
      <c r="I19">
        <f>Rekap!AB36</f>
        <v>25</v>
      </c>
      <c r="J19">
        <f>Rekap!AD36</f>
        <v>34</v>
      </c>
      <c r="K19">
        <f>Rekap!AF36</f>
        <v>0</v>
      </c>
      <c r="L19">
        <f>Rekap!AH36</f>
        <v>10</v>
      </c>
      <c r="M19">
        <f>Rekap!AJ36</f>
        <v>0</v>
      </c>
      <c r="N19">
        <f>Rekap!AL36</f>
        <v>0</v>
      </c>
      <c r="O19">
        <f>Rekap!AN36</f>
        <v>0</v>
      </c>
      <c r="P19">
        <f>Rekap!AP36</f>
        <v>0</v>
      </c>
      <c r="Q19">
        <f>Rekap!AR36</f>
        <v>25</v>
      </c>
      <c r="R19">
        <f>Rekap!AT36</f>
        <v>20</v>
      </c>
      <c r="S19">
        <f>Rekap!AV36</f>
        <v>15</v>
      </c>
      <c r="T19">
        <f>Rekap!AX36</f>
        <v>15</v>
      </c>
      <c r="U19">
        <f>Rekap!AZ36</f>
        <v>15</v>
      </c>
    </row>
    <row r="20" spans="1:21" x14ac:dyDescent="0.2">
      <c r="A20" t="str">
        <f>BaseRAB!C29</f>
        <v>Kayu Balok 5x10 cm (Kayu Besi)</v>
      </c>
      <c r="B20">
        <f>Rekap!N37</f>
        <v>0</v>
      </c>
      <c r="C20">
        <f>Rekap!P37</f>
        <v>0</v>
      </c>
      <c r="D20">
        <f>Rekap!R37</f>
        <v>13</v>
      </c>
      <c r="E20">
        <f>Rekap!T37</f>
        <v>0</v>
      </c>
      <c r="F20">
        <f>Rekap!V37</f>
        <v>3</v>
      </c>
      <c r="G20">
        <f>Rekap!X37</f>
        <v>15</v>
      </c>
      <c r="H20">
        <f>Rekap!Z37</f>
        <v>11</v>
      </c>
      <c r="I20">
        <f>Rekap!AB37</f>
        <v>25</v>
      </c>
      <c r="J20">
        <f>Rekap!AD37</f>
        <v>34</v>
      </c>
      <c r="K20">
        <f>Rekap!AF37</f>
        <v>0</v>
      </c>
      <c r="L20">
        <f>Rekap!AH37</f>
        <v>10</v>
      </c>
      <c r="M20">
        <f>Rekap!AJ37</f>
        <v>0</v>
      </c>
      <c r="N20">
        <f>Rekap!AL37</f>
        <v>0</v>
      </c>
      <c r="O20">
        <f>Rekap!AN37</f>
        <v>0</v>
      </c>
      <c r="P20">
        <f>Rekap!AP37</f>
        <v>0</v>
      </c>
      <c r="Q20">
        <f>Rekap!AR37</f>
        <v>25</v>
      </c>
      <c r="R20">
        <f>Rekap!AT37</f>
        <v>20</v>
      </c>
      <c r="S20">
        <f>Rekap!AV37</f>
        <v>15</v>
      </c>
      <c r="T20">
        <f>Rekap!AX37</f>
        <v>15</v>
      </c>
      <c r="U20">
        <f>Rekap!AZ37</f>
        <v>15</v>
      </c>
    </row>
    <row r="21" spans="1:21" x14ac:dyDescent="0.2">
      <c r="A21" t="str">
        <f>BaseRAB!C30</f>
        <v>Kayu Balok 10x10 cm (Kayu Besi)</v>
      </c>
      <c r="B21">
        <f>Rekap!N38</f>
        <v>0</v>
      </c>
      <c r="C21">
        <f>Rekap!P38</f>
        <v>0</v>
      </c>
      <c r="D21">
        <f>Rekap!R38</f>
        <v>13</v>
      </c>
      <c r="E21">
        <f>Rekap!T38</f>
        <v>0</v>
      </c>
      <c r="F21">
        <f>Rekap!V38</f>
        <v>3</v>
      </c>
      <c r="G21">
        <f>Rekap!X38</f>
        <v>15</v>
      </c>
      <c r="H21">
        <f>Rekap!Z38</f>
        <v>11</v>
      </c>
      <c r="I21">
        <f>Rekap!AB38</f>
        <v>25</v>
      </c>
      <c r="J21">
        <f>Rekap!AD38</f>
        <v>34</v>
      </c>
      <c r="K21">
        <f>Rekap!AF38</f>
        <v>0</v>
      </c>
      <c r="L21">
        <f>Rekap!AH38</f>
        <v>10</v>
      </c>
      <c r="M21">
        <f>Rekap!AJ38</f>
        <v>0</v>
      </c>
      <c r="N21">
        <f>Rekap!AL38</f>
        <v>0</v>
      </c>
      <c r="O21">
        <f>Rekap!AN38</f>
        <v>0</v>
      </c>
      <c r="P21">
        <f>Rekap!AP38</f>
        <v>0</v>
      </c>
      <c r="Q21">
        <f>Rekap!AR38</f>
        <v>25</v>
      </c>
      <c r="R21">
        <f>Rekap!AT38</f>
        <v>20</v>
      </c>
      <c r="S21">
        <f>Rekap!AV38</f>
        <v>15</v>
      </c>
      <c r="T21">
        <f>Rekap!AX38</f>
        <v>15</v>
      </c>
      <c r="U21">
        <f>Rekap!AZ38</f>
        <v>15</v>
      </c>
    </row>
    <row r="22" spans="1:21" x14ac:dyDescent="0.2">
      <c r="A22" t="str">
        <f>BaseRAB!C31</f>
        <v>Papan 2,5x20x400 cm (Kayu Matoa)</v>
      </c>
      <c r="B22">
        <f>Rekap!N39</f>
        <v>0</v>
      </c>
      <c r="C22">
        <f>Rekap!P39</f>
        <v>0</v>
      </c>
      <c r="D22">
        <f>Rekap!R39</f>
        <v>13</v>
      </c>
      <c r="E22">
        <f>Rekap!T39</f>
        <v>0</v>
      </c>
      <c r="F22">
        <f>Rekap!V39</f>
        <v>3</v>
      </c>
      <c r="G22">
        <f>Rekap!X39</f>
        <v>15</v>
      </c>
      <c r="H22">
        <f>Rekap!Z39</f>
        <v>11</v>
      </c>
      <c r="I22">
        <f>Rekap!AB39</f>
        <v>25</v>
      </c>
      <c r="J22">
        <f>Rekap!AD39</f>
        <v>34</v>
      </c>
      <c r="K22">
        <f>Rekap!AF39</f>
        <v>0</v>
      </c>
      <c r="L22">
        <f>Rekap!AH39</f>
        <v>10</v>
      </c>
      <c r="M22">
        <f>Rekap!AJ39</f>
        <v>0</v>
      </c>
      <c r="N22">
        <f>Rekap!AL39</f>
        <v>0</v>
      </c>
      <c r="O22">
        <f>Rekap!AN39</f>
        <v>0</v>
      </c>
      <c r="P22">
        <f>Rekap!AP39</f>
        <v>0</v>
      </c>
      <c r="Q22">
        <f>Rekap!AR39</f>
        <v>25</v>
      </c>
      <c r="R22">
        <f>Rekap!AT39</f>
        <v>20</v>
      </c>
      <c r="S22">
        <f>Rekap!AV39</f>
        <v>15</v>
      </c>
      <c r="T22">
        <f>Rekap!AX39</f>
        <v>15</v>
      </c>
      <c r="U22">
        <f>Rekap!AZ39</f>
        <v>15</v>
      </c>
    </row>
    <row r="23" spans="1:21" x14ac:dyDescent="0.2">
      <c r="A23" t="str">
        <f>BaseRAB!C32</f>
        <v>Papan 2,5x25x400 cm (Kayu Matoa)</v>
      </c>
      <c r="B23">
        <f>Rekap!N40</f>
        <v>0</v>
      </c>
      <c r="C23">
        <f>Rekap!P40</f>
        <v>0</v>
      </c>
      <c r="D23">
        <f>Rekap!R40</f>
        <v>13</v>
      </c>
      <c r="E23">
        <f>Rekap!T40</f>
        <v>0</v>
      </c>
      <c r="F23">
        <f>Rekap!V40</f>
        <v>3</v>
      </c>
      <c r="G23">
        <f>Rekap!X40</f>
        <v>15</v>
      </c>
      <c r="H23">
        <f>Rekap!Z40</f>
        <v>11</v>
      </c>
      <c r="I23">
        <f>Rekap!AB40</f>
        <v>25</v>
      </c>
      <c r="J23">
        <f>Rekap!AD40</f>
        <v>34</v>
      </c>
      <c r="K23">
        <f>Rekap!AF40</f>
        <v>0</v>
      </c>
      <c r="L23">
        <f>Rekap!AH40</f>
        <v>10</v>
      </c>
      <c r="M23">
        <f>Rekap!AJ40</f>
        <v>0</v>
      </c>
      <c r="N23">
        <f>Rekap!AL40</f>
        <v>0</v>
      </c>
      <c r="O23">
        <f>Rekap!AN40</f>
        <v>0</v>
      </c>
      <c r="P23">
        <f>Rekap!AP40</f>
        <v>0</v>
      </c>
      <c r="Q23">
        <f>Rekap!AR40</f>
        <v>25</v>
      </c>
      <c r="R23">
        <f>Rekap!AT40</f>
        <v>20</v>
      </c>
      <c r="S23">
        <f>Rekap!AV40</f>
        <v>15</v>
      </c>
      <c r="T23">
        <f>Rekap!AX40</f>
        <v>15</v>
      </c>
      <c r="U23">
        <f>Rekap!AZ40</f>
        <v>15</v>
      </c>
    </row>
    <row r="24" spans="1:21" x14ac:dyDescent="0.2">
      <c r="A24" t="str">
        <f>BaseRAB!C33</f>
        <v>Papan 2,5x20x400 cm (Kayu Besi)</v>
      </c>
      <c r="B24">
        <f>Rekap!N41</f>
        <v>0</v>
      </c>
      <c r="C24">
        <f>Rekap!P41</f>
        <v>0</v>
      </c>
      <c r="D24">
        <f>Rekap!R41</f>
        <v>13</v>
      </c>
      <c r="E24">
        <f>Rekap!T41</f>
        <v>0</v>
      </c>
      <c r="F24">
        <f>Rekap!V41</f>
        <v>3</v>
      </c>
      <c r="G24">
        <f>Rekap!X41</f>
        <v>15</v>
      </c>
      <c r="H24">
        <f>Rekap!Z41</f>
        <v>11</v>
      </c>
      <c r="I24">
        <f>Rekap!AB41</f>
        <v>25</v>
      </c>
      <c r="J24">
        <f>Rekap!AD41</f>
        <v>34</v>
      </c>
      <c r="K24">
        <f>Rekap!AF41</f>
        <v>0</v>
      </c>
      <c r="L24">
        <f>Rekap!AH41</f>
        <v>10</v>
      </c>
      <c r="M24">
        <f>Rekap!AJ41</f>
        <v>0</v>
      </c>
      <c r="N24">
        <f>Rekap!AL41</f>
        <v>0</v>
      </c>
      <c r="O24">
        <f>Rekap!AN41</f>
        <v>0</v>
      </c>
      <c r="P24">
        <f>Rekap!AP41</f>
        <v>0</v>
      </c>
      <c r="Q24">
        <f>Rekap!AR41</f>
        <v>25</v>
      </c>
      <c r="R24">
        <f>Rekap!AT41</f>
        <v>20</v>
      </c>
      <c r="S24">
        <f>Rekap!AV41</f>
        <v>15</v>
      </c>
      <c r="T24">
        <f>Rekap!AX41</f>
        <v>15</v>
      </c>
      <c r="U24">
        <f>Rekap!AZ41</f>
        <v>15</v>
      </c>
    </row>
    <row r="25" spans="1:21" x14ac:dyDescent="0.2">
      <c r="A25" t="str">
        <f>BaseRAB!C34</f>
        <v>Papan 2,5x25x400 cm (Kayu Besi)</v>
      </c>
      <c r="B25">
        <f>Rekap!N42</f>
        <v>0</v>
      </c>
      <c r="C25">
        <f>Rekap!P42</f>
        <v>0</v>
      </c>
      <c r="D25">
        <f>Rekap!R42</f>
        <v>13</v>
      </c>
      <c r="E25">
        <f>Rekap!T42</f>
        <v>0</v>
      </c>
      <c r="F25">
        <f>Rekap!V42</f>
        <v>3</v>
      </c>
      <c r="G25">
        <f>Rekap!X42</f>
        <v>15</v>
      </c>
      <c r="H25">
        <f>Rekap!Z42</f>
        <v>11</v>
      </c>
      <c r="I25">
        <f>Rekap!AB42</f>
        <v>25</v>
      </c>
      <c r="J25">
        <f>Rekap!AD42</f>
        <v>34</v>
      </c>
      <c r="K25">
        <f>Rekap!AF42</f>
        <v>0</v>
      </c>
      <c r="L25">
        <f>Rekap!AH42</f>
        <v>10</v>
      </c>
      <c r="M25">
        <f>Rekap!AJ42</f>
        <v>0</v>
      </c>
      <c r="N25">
        <f>Rekap!AL42</f>
        <v>0</v>
      </c>
      <c r="O25">
        <f>Rekap!AN42</f>
        <v>0</v>
      </c>
      <c r="P25">
        <f>Rekap!AP42</f>
        <v>0</v>
      </c>
      <c r="Q25">
        <f>Rekap!AR42</f>
        <v>25</v>
      </c>
      <c r="R25">
        <f>Rekap!AT42</f>
        <v>20</v>
      </c>
      <c r="S25">
        <f>Rekap!AV42</f>
        <v>15</v>
      </c>
      <c r="T25">
        <f>Rekap!AX42</f>
        <v>15</v>
      </c>
      <c r="U25">
        <f>Rekap!AZ42</f>
        <v>15</v>
      </c>
    </row>
    <row r="26" spans="1:21" x14ac:dyDescent="0.2">
      <c r="A26" t="str">
        <f>BaseRAB!C35</f>
        <v>Pasir Pasang</v>
      </c>
      <c r="B26">
        <f>Rekap!N43</f>
        <v>0</v>
      </c>
      <c r="C26">
        <f>Rekap!P43</f>
        <v>0</v>
      </c>
      <c r="D26">
        <f>Rekap!R43</f>
        <v>13</v>
      </c>
      <c r="E26">
        <f>Rekap!T43</f>
        <v>0</v>
      </c>
      <c r="F26">
        <f>Rekap!V43</f>
        <v>3</v>
      </c>
      <c r="G26">
        <f>Rekap!X43</f>
        <v>15</v>
      </c>
      <c r="H26">
        <f>Rekap!Z43</f>
        <v>11</v>
      </c>
      <c r="I26">
        <f>Rekap!AB43</f>
        <v>25</v>
      </c>
      <c r="J26">
        <f>Rekap!AD43</f>
        <v>34</v>
      </c>
      <c r="K26">
        <f>Rekap!AF43</f>
        <v>0</v>
      </c>
      <c r="L26">
        <f>Rekap!AH43</f>
        <v>10</v>
      </c>
      <c r="M26">
        <f>Rekap!AJ43</f>
        <v>0</v>
      </c>
      <c r="N26">
        <f>Rekap!AL43</f>
        <v>0</v>
      </c>
      <c r="O26">
        <f>Rekap!AN43</f>
        <v>0</v>
      </c>
      <c r="P26">
        <f>Rekap!AP43</f>
        <v>0</v>
      </c>
      <c r="Q26">
        <f>Rekap!AR43</f>
        <v>25</v>
      </c>
      <c r="R26">
        <f>Rekap!AT43</f>
        <v>20</v>
      </c>
      <c r="S26">
        <f>Rekap!AV43</f>
        <v>15</v>
      </c>
      <c r="T26">
        <f>Rekap!AX43</f>
        <v>15</v>
      </c>
      <c r="U26">
        <f>Rekap!AZ43</f>
        <v>15</v>
      </c>
    </row>
    <row r="27" spans="1:21" x14ac:dyDescent="0.2">
      <c r="A27" t="str">
        <f>BaseRAB!C36</f>
        <v>Pasir Beton / Pasir Cor</v>
      </c>
      <c r="B27">
        <f>Rekap!N44</f>
        <v>0</v>
      </c>
      <c r="C27">
        <f>Rekap!P44</f>
        <v>0</v>
      </c>
      <c r="D27">
        <f>Rekap!R44</f>
        <v>13</v>
      </c>
      <c r="E27">
        <f>Rekap!T44</f>
        <v>0</v>
      </c>
      <c r="F27">
        <f>Rekap!V44</f>
        <v>3</v>
      </c>
      <c r="G27">
        <f>Rekap!X44</f>
        <v>15</v>
      </c>
      <c r="H27">
        <f>Rekap!Z44</f>
        <v>11</v>
      </c>
      <c r="I27">
        <f>Rekap!AB44</f>
        <v>25</v>
      </c>
      <c r="J27">
        <f>Rekap!AD44</f>
        <v>34</v>
      </c>
      <c r="K27">
        <f>Rekap!AF44</f>
        <v>0</v>
      </c>
      <c r="L27">
        <f>Rekap!AH44</f>
        <v>10</v>
      </c>
      <c r="M27">
        <f>Rekap!AJ44</f>
        <v>0</v>
      </c>
      <c r="N27">
        <f>Rekap!AL44</f>
        <v>0</v>
      </c>
      <c r="O27">
        <f>Rekap!AN44</f>
        <v>0</v>
      </c>
      <c r="P27">
        <f>Rekap!AP44</f>
        <v>0</v>
      </c>
      <c r="Q27">
        <f>Rekap!AR44</f>
        <v>25</v>
      </c>
      <c r="R27">
        <f>Rekap!AT44</f>
        <v>20</v>
      </c>
      <c r="S27">
        <f>Rekap!AV44</f>
        <v>15</v>
      </c>
      <c r="T27">
        <f>Rekap!AX44</f>
        <v>15</v>
      </c>
      <c r="U27">
        <f>Rekap!AZ44</f>
        <v>15</v>
      </c>
    </row>
    <row r="28" spans="1:21" x14ac:dyDescent="0.2">
      <c r="A28" t="str">
        <f>BaseRAB!C37</f>
        <v>Batu Kali / Batu Belah</v>
      </c>
      <c r="B28">
        <f>Rekap!N45</f>
        <v>0</v>
      </c>
      <c r="C28">
        <f>Rekap!P45</f>
        <v>0</v>
      </c>
      <c r="D28">
        <f>Rekap!R45</f>
        <v>13</v>
      </c>
      <c r="E28">
        <f>Rekap!T45</f>
        <v>0</v>
      </c>
      <c r="F28">
        <f>Rekap!V45</f>
        <v>3</v>
      </c>
      <c r="G28">
        <f>Rekap!X45</f>
        <v>15</v>
      </c>
      <c r="H28">
        <f>Rekap!Z45</f>
        <v>11</v>
      </c>
      <c r="I28">
        <f>Rekap!AB45</f>
        <v>25</v>
      </c>
      <c r="J28">
        <f>Rekap!AD45</f>
        <v>34</v>
      </c>
      <c r="K28">
        <f>Rekap!AF45</f>
        <v>0</v>
      </c>
      <c r="L28">
        <f>Rekap!AH45</f>
        <v>10</v>
      </c>
      <c r="M28">
        <f>Rekap!AJ45</f>
        <v>0</v>
      </c>
      <c r="N28">
        <f>Rekap!AL45</f>
        <v>0</v>
      </c>
      <c r="O28">
        <f>Rekap!AN45</f>
        <v>0</v>
      </c>
      <c r="P28">
        <f>Rekap!AP45</f>
        <v>0</v>
      </c>
      <c r="Q28">
        <f>Rekap!AR45</f>
        <v>25</v>
      </c>
      <c r="R28">
        <f>Rekap!AT45</f>
        <v>20</v>
      </c>
      <c r="S28">
        <f>Rekap!AV45</f>
        <v>15</v>
      </c>
      <c r="T28">
        <f>Rekap!AX45</f>
        <v>15</v>
      </c>
      <c r="U28">
        <f>Rekap!AZ45</f>
        <v>15</v>
      </c>
    </row>
    <row r="29" spans="1:21" x14ac:dyDescent="0.2">
      <c r="A29" t="str">
        <f>BaseRAB!C38</f>
        <v>Batu Pecah/ Kerikil</v>
      </c>
      <c r="B29">
        <f>Rekap!N46</f>
        <v>0</v>
      </c>
      <c r="C29">
        <f>Rekap!P46</f>
        <v>0</v>
      </c>
      <c r="D29">
        <f>Rekap!R46</f>
        <v>13</v>
      </c>
      <c r="E29">
        <f>Rekap!T46</f>
        <v>0</v>
      </c>
      <c r="F29">
        <f>Rekap!V46</f>
        <v>3</v>
      </c>
      <c r="G29">
        <f>Rekap!X46</f>
        <v>15</v>
      </c>
      <c r="H29">
        <f>Rekap!Z46</f>
        <v>11</v>
      </c>
      <c r="I29">
        <f>Rekap!AB46</f>
        <v>25</v>
      </c>
      <c r="J29">
        <f>Rekap!AD46</f>
        <v>34</v>
      </c>
      <c r="K29">
        <f>Rekap!AF46</f>
        <v>0</v>
      </c>
      <c r="L29">
        <f>Rekap!AH46</f>
        <v>10</v>
      </c>
      <c r="M29">
        <f>Rekap!AJ46</f>
        <v>0</v>
      </c>
      <c r="N29">
        <f>Rekap!AL46</f>
        <v>0</v>
      </c>
      <c r="O29">
        <f>Rekap!AN46</f>
        <v>0</v>
      </c>
      <c r="P29">
        <f>Rekap!AP46</f>
        <v>0</v>
      </c>
      <c r="Q29">
        <f>Rekap!AR46</f>
        <v>25</v>
      </c>
      <c r="R29">
        <f>Rekap!AT46</f>
        <v>20</v>
      </c>
      <c r="S29">
        <f>Rekap!AV46</f>
        <v>15</v>
      </c>
      <c r="T29">
        <f>Rekap!AX46</f>
        <v>15</v>
      </c>
      <c r="U29">
        <f>Rekap!AZ46</f>
        <v>15</v>
      </c>
    </row>
    <row r="30" spans="1:21" x14ac:dyDescent="0.2">
      <c r="A30" t="str">
        <f>BaseRAB!C39</f>
        <v>Batako</v>
      </c>
      <c r="B30">
        <f>Rekap!N47</f>
        <v>0</v>
      </c>
      <c r="C30">
        <f>Rekap!P47</f>
        <v>0</v>
      </c>
      <c r="D30">
        <f>Rekap!R47</f>
        <v>13</v>
      </c>
      <c r="E30">
        <f>Rekap!T47</f>
        <v>0</v>
      </c>
      <c r="F30">
        <f>Rekap!V47</f>
        <v>3</v>
      </c>
      <c r="G30">
        <f>Rekap!X47</f>
        <v>15</v>
      </c>
      <c r="H30">
        <f>Rekap!Z47</f>
        <v>11</v>
      </c>
      <c r="I30">
        <f>Rekap!AB47</f>
        <v>25</v>
      </c>
      <c r="J30">
        <f>Rekap!AD47</f>
        <v>34</v>
      </c>
      <c r="K30">
        <f>Rekap!AF47</f>
        <v>0</v>
      </c>
      <c r="L30">
        <f>Rekap!AH47</f>
        <v>10</v>
      </c>
      <c r="M30">
        <f>Rekap!AJ47</f>
        <v>0</v>
      </c>
      <c r="N30">
        <f>Rekap!AL47</f>
        <v>0</v>
      </c>
      <c r="O30">
        <f>Rekap!AN47</f>
        <v>0</v>
      </c>
      <c r="P30">
        <f>Rekap!AP47</f>
        <v>0</v>
      </c>
      <c r="Q30">
        <f>Rekap!AR47</f>
        <v>25</v>
      </c>
      <c r="R30">
        <f>Rekap!AT47</f>
        <v>20</v>
      </c>
      <c r="S30">
        <f>Rekap!AV47</f>
        <v>15</v>
      </c>
      <c r="T30">
        <f>Rekap!AX47</f>
        <v>15</v>
      </c>
      <c r="U30">
        <f>Rekap!AZ47</f>
        <v>15</v>
      </c>
    </row>
    <row r="31" spans="1:21" x14ac:dyDescent="0.2">
      <c r="A31" t="str">
        <f>BaseRAB!C40</f>
        <v>Batu Bata Merah</v>
      </c>
      <c r="B31">
        <f>Rekap!N48</f>
        <v>0</v>
      </c>
      <c r="C31">
        <f>Rekap!P48</f>
        <v>0</v>
      </c>
      <c r="D31">
        <f>Rekap!R48</f>
        <v>13</v>
      </c>
      <c r="E31">
        <f>Rekap!T48</f>
        <v>0</v>
      </c>
      <c r="F31">
        <f>Rekap!V48</f>
        <v>3</v>
      </c>
      <c r="G31">
        <f>Rekap!X48</f>
        <v>15</v>
      </c>
      <c r="H31">
        <f>Rekap!Z48</f>
        <v>11</v>
      </c>
      <c r="I31">
        <f>Rekap!AB48</f>
        <v>25</v>
      </c>
      <c r="J31">
        <f>Rekap!AD48</f>
        <v>34</v>
      </c>
      <c r="K31">
        <f>Rekap!AF48</f>
        <v>0</v>
      </c>
      <c r="L31">
        <f>Rekap!AH48</f>
        <v>10</v>
      </c>
      <c r="M31">
        <f>Rekap!AJ48</f>
        <v>0</v>
      </c>
      <c r="N31">
        <f>Rekap!AL48</f>
        <v>0</v>
      </c>
      <c r="O31">
        <f>Rekap!AN48</f>
        <v>0</v>
      </c>
      <c r="P31">
        <f>Rekap!AP48</f>
        <v>0</v>
      </c>
      <c r="Q31">
        <f>Rekap!AR48</f>
        <v>25</v>
      </c>
      <c r="R31">
        <f>Rekap!AT48</f>
        <v>20</v>
      </c>
      <c r="S31">
        <f>Rekap!AV48</f>
        <v>15</v>
      </c>
      <c r="T31">
        <f>Rekap!AX48</f>
        <v>15</v>
      </c>
      <c r="U31">
        <f>Rekap!AZ48</f>
        <v>15</v>
      </c>
    </row>
    <row r="32" spans="1:21" x14ac:dyDescent="0.2">
      <c r="A32" t="str">
        <f>BaseRAB!C41</f>
        <v>Bata Ringan T=7,5 cm</v>
      </c>
      <c r="B32">
        <f>Rekap!N49</f>
        <v>0</v>
      </c>
      <c r="C32">
        <f>Rekap!P49</f>
        <v>0</v>
      </c>
      <c r="D32">
        <f>Rekap!R49</f>
        <v>13</v>
      </c>
      <c r="E32">
        <f>Rekap!T49</f>
        <v>0</v>
      </c>
      <c r="F32">
        <f>Rekap!V49</f>
        <v>3</v>
      </c>
      <c r="G32">
        <f>Rekap!X49</f>
        <v>15</v>
      </c>
      <c r="H32">
        <f>Rekap!Z49</f>
        <v>11</v>
      </c>
      <c r="I32">
        <f>Rekap!AB49</f>
        <v>25</v>
      </c>
      <c r="J32">
        <f>Rekap!AD49</f>
        <v>34</v>
      </c>
      <c r="K32">
        <f>Rekap!AF49</f>
        <v>0</v>
      </c>
      <c r="L32">
        <f>Rekap!AH49</f>
        <v>10</v>
      </c>
      <c r="M32">
        <f>Rekap!AJ49</f>
        <v>0</v>
      </c>
      <c r="N32">
        <f>Rekap!AL49</f>
        <v>0</v>
      </c>
      <c r="O32">
        <f>Rekap!AN49</f>
        <v>0</v>
      </c>
      <c r="P32">
        <f>Rekap!AP49</f>
        <v>0</v>
      </c>
      <c r="Q32">
        <f>Rekap!AR49</f>
        <v>25</v>
      </c>
      <c r="R32">
        <f>Rekap!AT49</f>
        <v>20</v>
      </c>
      <c r="S32">
        <f>Rekap!AV49</f>
        <v>15</v>
      </c>
      <c r="T32">
        <f>Rekap!AX49</f>
        <v>15</v>
      </c>
      <c r="U32">
        <f>Rekap!AZ49</f>
        <v>15</v>
      </c>
    </row>
    <row r="33" spans="1:21" x14ac:dyDescent="0.2">
      <c r="A33" t="str">
        <f>BaseRAB!C42</f>
        <v>Bata Ringan T=10 cm</v>
      </c>
      <c r="B33">
        <f>Rekap!N50</f>
        <v>0</v>
      </c>
      <c r="C33">
        <f>Rekap!P50</f>
        <v>0</v>
      </c>
      <c r="D33">
        <f>Rekap!R50</f>
        <v>13</v>
      </c>
      <c r="E33">
        <f>Rekap!T50</f>
        <v>0</v>
      </c>
      <c r="F33">
        <f>Rekap!V50</f>
        <v>3</v>
      </c>
      <c r="G33">
        <f>Rekap!X50</f>
        <v>15</v>
      </c>
      <c r="H33">
        <f>Rekap!Z50</f>
        <v>11</v>
      </c>
      <c r="I33">
        <f>Rekap!AB50</f>
        <v>25</v>
      </c>
      <c r="J33">
        <f>Rekap!AD50</f>
        <v>34</v>
      </c>
      <c r="K33">
        <f>Rekap!AF50</f>
        <v>0</v>
      </c>
      <c r="L33">
        <f>Rekap!AH50</f>
        <v>10</v>
      </c>
      <c r="M33">
        <f>Rekap!AJ50</f>
        <v>0</v>
      </c>
      <c r="N33">
        <f>Rekap!AL50</f>
        <v>0</v>
      </c>
      <c r="O33">
        <f>Rekap!AN50</f>
        <v>0</v>
      </c>
      <c r="P33">
        <f>Rekap!AP50</f>
        <v>0</v>
      </c>
      <c r="Q33">
        <f>Rekap!AR50</f>
        <v>25</v>
      </c>
      <c r="R33">
        <f>Rekap!AT50</f>
        <v>20</v>
      </c>
      <c r="S33">
        <f>Rekap!AV50</f>
        <v>15</v>
      </c>
      <c r="T33">
        <f>Rekap!AX50</f>
        <v>15</v>
      </c>
      <c r="U33">
        <f>Rekap!AZ50</f>
        <v>15</v>
      </c>
    </row>
    <row r="34" spans="1:21" x14ac:dyDescent="0.2">
      <c r="A34" t="str">
        <f>BaseRAB!C43</f>
        <v>Besi Beton Ø 8 mm</v>
      </c>
      <c r="B34">
        <f>Rekap!N51</f>
        <v>0</v>
      </c>
      <c r="C34">
        <f>Rekap!P51</f>
        <v>0</v>
      </c>
      <c r="D34">
        <f>Rekap!R51</f>
        <v>13</v>
      </c>
      <c r="E34">
        <f>Rekap!T51</f>
        <v>0</v>
      </c>
      <c r="F34">
        <f>Rekap!V51</f>
        <v>3</v>
      </c>
      <c r="G34">
        <f>Rekap!X51</f>
        <v>15</v>
      </c>
      <c r="H34">
        <f>Rekap!Z51</f>
        <v>11</v>
      </c>
      <c r="I34">
        <f>Rekap!AB51</f>
        <v>25</v>
      </c>
      <c r="J34">
        <f>Rekap!AD51</f>
        <v>34</v>
      </c>
      <c r="K34">
        <f>Rekap!AF51</f>
        <v>0</v>
      </c>
      <c r="L34">
        <f>Rekap!AH51</f>
        <v>10</v>
      </c>
      <c r="M34">
        <f>Rekap!AJ51</f>
        <v>0</v>
      </c>
      <c r="N34">
        <f>Rekap!AL51</f>
        <v>0</v>
      </c>
      <c r="O34">
        <f>Rekap!AN51</f>
        <v>0</v>
      </c>
      <c r="P34">
        <f>Rekap!AP51</f>
        <v>0</v>
      </c>
      <c r="Q34">
        <f>Rekap!AR51</f>
        <v>25</v>
      </c>
      <c r="R34">
        <f>Rekap!AT51</f>
        <v>20</v>
      </c>
      <c r="S34">
        <f>Rekap!AV51</f>
        <v>15</v>
      </c>
      <c r="T34">
        <f>Rekap!AX51</f>
        <v>15</v>
      </c>
      <c r="U34">
        <f>Rekap!AZ51</f>
        <v>15</v>
      </c>
    </row>
    <row r="35" spans="1:21" x14ac:dyDescent="0.2">
      <c r="A35" t="str">
        <f>BaseRAB!C44</f>
        <v>Besi Beton Ø 10 mm</v>
      </c>
      <c r="B35">
        <f>Rekap!N52</f>
        <v>0</v>
      </c>
      <c r="C35">
        <f>Rekap!P52</f>
        <v>0</v>
      </c>
      <c r="D35">
        <f>Rekap!R52</f>
        <v>13</v>
      </c>
      <c r="E35">
        <f>Rekap!T52</f>
        <v>0</v>
      </c>
      <c r="F35">
        <f>Rekap!V52</f>
        <v>3</v>
      </c>
      <c r="G35">
        <f>Rekap!X52</f>
        <v>15</v>
      </c>
      <c r="H35">
        <f>Rekap!Z52</f>
        <v>11</v>
      </c>
      <c r="I35">
        <f>Rekap!AB52</f>
        <v>25</v>
      </c>
      <c r="J35">
        <f>Rekap!AD52</f>
        <v>34</v>
      </c>
      <c r="K35">
        <f>Rekap!AF52</f>
        <v>0</v>
      </c>
      <c r="L35">
        <f>Rekap!AH52</f>
        <v>10</v>
      </c>
      <c r="M35">
        <f>Rekap!AJ52</f>
        <v>0</v>
      </c>
      <c r="N35">
        <f>Rekap!AL52</f>
        <v>0</v>
      </c>
      <c r="O35">
        <f>Rekap!AN52</f>
        <v>0</v>
      </c>
      <c r="P35">
        <f>Rekap!AP52</f>
        <v>0</v>
      </c>
      <c r="Q35">
        <f>Rekap!AR52</f>
        <v>25</v>
      </c>
      <c r="R35">
        <f>Rekap!AT52</f>
        <v>20</v>
      </c>
      <c r="S35">
        <f>Rekap!AV52</f>
        <v>15</v>
      </c>
      <c r="T35">
        <f>Rekap!AX52</f>
        <v>15</v>
      </c>
      <c r="U35">
        <f>Rekap!AZ52</f>
        <v>15</v>
      </c>
    </row>
    <row r="36" spans="1:21" x14ac:dyDescent="0.2">
      <c r="A36" t="str">
        <f>BaseRAB!C45</f>
        <v>Besi Beton Ø 12 mm</v>
      </c>
      <c r="B36">
        <f>Rekap!N53</f>
        <v>0</v>
      </c>
      <c r="C36">
        <f>Rekap!P53</f>
        <v>0</v>
      </c>
      <c r="D36">
        <f>Rekap!R53</f>
        <v>13</v>
      </c>
      <c r="E36">
        <f>Rekap!T53</f>
        <v>0</v>
      </c>
      <c r="F36">
        <f>Rekap!V53</f>
        <v>3</v>
      </c>
      <c r="G36">
        <f>Rekap!X53</f>
        <v>15</v>
      </c>
      <c r="H36">
        <f>Rekap!Z53</f>
        <v>11</v>
      </c>
      <c r="I36">
        <f>Rekap!AB53</f>
        <v>25</v>
      </c>
      <c r="J36">
        <f>Rekap!AD53</f>
        <v>34</v>
      </c>
      <c r="K36">
        <f>Rekap!AF53</f>
        <v>0</v>
      </c>
      <c r="L36">
        <f>Rekap!AH53</f>
        <v>10</v>
      </c>
      <c r="M36">
        <f>Rekap!AJ53</f>
        <v>0</v>
      </c>
      <c r="N36">
        <f>Rekap!AL53</f>
        <v>0</v>
      </c>
      <c r="O36">
        <f>Rekap!AN53</f>
        <v>0</v>
      </c>
      <c r="P36">
        <f>Rekap!AP53</f>
        <v>0</v>
      </c>
      <c r="Q36">
        <f>Rekap!AR53</f>
        <v>25</v>
      </c>
      <c r="R36">
        <f>Rekap!AT53</f>
        <v>20</v>
      </c>
      <c r="S36">
        <f>Rekap!AV53</f>
        <v>15</v>
      </c>
      <c r="T36">
        <f>Rekap!AX53</f>
        <v>15</v>
      </c>
      <c r="U36">
        <f>Rekap!AZ53</f>
        <v>15</v>
      </c>
    </row>
    <row r="37" spans="1:21" x14ac:dyDescent="0.2">
      <c r="A37" t="str">
        <f>BaseRAB!C46</f>
        <v>Kawat Bendrat</v>
      </c>
      <c r="B37">
        <f>Rekap!N54</f>
        <v>0</v>
      </c>
      <c r="C37">
        <f>Rekap!P54</f>
        <v>0</v>
      </c>
      <c r="D37">
        <f>Rekap!R54</f>
        <v>13</v>
      </c>
      <c r="E37">
        <f>Rekap!T54</f>
        <v>0</v>
      </c>
      <c r="F37">
        <f>Rekap!V54</f>
        <v>3</v>
      </c>
      <c r="G37">
        <f>Rekap!X54</f>
        <v>15</v>
      </c>
      <c r="H37">
        <f>Rekap!Z54</f>
        <v>11</v>
      </c>
      <c r="I37">
        <f>Rekap!AB54</f>
        <v>25</v>
      </c>
      <c r="J37">
        <f>Rekap!AD54</f>
        <v>34</v>
      </c>
      <c r="K37">
        <f>Rekap!AF54</f>
        <v>0</v>
      </c>
      <c r="L37">
        <f>Rekap!AH54</f>
        <v>10</v>
      </c>
      <c r="M37">
        <f>Rekap!AJ54</f>
        <v>0</v>
      </c>
      <c r="N37">
        <f>Rekap!AL54</f>
        <v>0</v>
      </c>
      <c r="O37">
        <f>Rekap!AN54</f>
        <v>0</v>
      </c>
      <c r="P37">
        <f>Rekap!AP54</f>
        <v>0</v>
      </c>
      <c r="Q37">
        <f>Rekap!AR54</f>
        <v>25</v>
      </c>
      <c r="R37">
        <f>Rekap!AT54</f>
        <v>20</v>
      </c>
      <c r="S37">
        <f>Rekap!AV54</f>
        <v>15</v>
      </c>
      <c r="T37">
        <f>Rekap!AX54</f>
        <v>15</v>
      </c>
      <c r="U37">
        <f>Rekap!AZ54</f>
        <v>15</v>
      </c>
    </row>
    <row r="38" spans="1:21" x14ac:dyDescent="0.2">
      <c r="A38" t="str">
        <f>BaseRAB!C47</f>
        <v>Perekat Bata Ringan</v>
      </c>
      <c r="B38">
        <f>Rekap!N55</f>
        <v>0</v>
      </c>
      <c r="C38">
        <f>Rekap!P55</f>
        <v>0</v>
      </c>
      <c r="D38">
        <f>Rekap!R55</f>
        <v>13</v>
      </c>
      <c r="E38">
        <f>Rekap!T55</f>
        <v>0</v>
      </c>
      <c r="F38">
        <f>Rekap!V55</f>
        <v>3</v>
      </c>
      <c r="G38">
        <f>Rekap!X55</f>
        <v>15</v>
      </c>
      <c r="H38">
        <f>Rekap!Z55</f>
        <v>11</v>
      </c>
      <c r="I38">
        <f>Rekap!AB55</f>
        <v>25</v>
      </c>
      <c r="J38">
        <f>Rekap!AD55</f>
        <v>34</v>
      </c>
      <c r="K38">
        <f>Rekap!AF55</f>
        <v>0</v>
      </c>
      <c r="L38">
        <f>Rekap!AH55</f>
        <v>10</v>
      </c>
      <c r="M38">
        <f>Rekap!AJ55</f>
        <v>0</v>
      </c>
      <c r="N38">
        <f>Rekap!AL55</f>
        <v>0</v>
      </c>
      <c r="O38">
        <f>Rekap!AN55</f>
        <v>0</v>
      </c>
      <c r="P38">
        <f>Rekap!AP55</f>
        <v>0</v>
      </c>
      <c r="Q38">
        <f>Rekap!AR55</f>
        <v>25</v>
      </c>
      <c r="R38">
        <f>Rekap!AT55</f>
        <v>20</v>
      </c>
      <c r="S38">
        <f>Rekap!AV55</f>
        <v>15</v>
      </c>
      <c r="T38">
        <f>Rekap!AX55</f>
        <v>15</v>
      </c>
      <c r="U38">
        <f>Rekap!AZ55</f>
        <v>15</v>
      </c>
    </row>
    <row r="39" spans="1:21" x14ac:dyDescent="0.2">
      <c r="A39" t="str">
        <f>BaseRAB!C48</f>
        <v>Paku Seng</v>
      </c>
      <c r="B39">
        <f>Rekap!N56</f>
        <v>0</v>
      </c>
      <c r="C39">
        <f>Rekap!P56</f>
        <v>0</v>
      </c>
      <c r="D39">
        <f>Rekap!R56</f>
        <v>13</v>
      </c>
      <c r="E39">
        <f>Rekap!T56</f>
        <v>0</v>
      </c>
      <c r="F39">
        <f>Rekap!V56</f>
        <v>3</v>
      </c>
      <c r="G39">
        <f>Rekap!X56</f>
        <v>15</v>
      </c>
      <c r="H39">
        <f>Rekap!Z56</f>
        <v>11</v>
      </c>
      <c r="I39">
        <f>Rekap!AB56</f>
        <v>25</v>
      </c>
      <c r="J39">
        <f>Rekap!AD56</f>
        <v>34</v>
      </c>
      <c r="K39">
        <f>Rekap!AF56</f>
        <v>0</v>
      </c>
      <c r="L39">
        <f>Rekap!AH56</f>
        <v>10</v>
      </c>
      <c r="M39">
        <f>Rekap!AJ56</f>
        <v>0</v>
      </c>
      <c r="N39">
        <f>Rekap!AL56</f>
        <v>0</v>
      </c>
      <c r="O39">
        <f>Rekap!AN56</f>
        <v>0</v>
      </c>
      <c r="P39">
        <f>Rekap!AP56</f>
        <v>0</v>
      </c>
      <c r="Q39">
        <f>Rekap!AR56</f>
        <v>25</v>
      </c>
      <c r="R39">
        <f>Rekap!AT56</f>
        <v>20</v>
      </c>
      <c r="S39">
        <f>Rekap!AV56</f>
        <v>15</v>
      </c>
      <c r="T39">
        <f>Rekap!AX56</f>
        <v>15</v>
      </c>
      <c r="U39">
        <f>Rekap!AZ56</f>
        <v>15</v>
      </c>
    </row>
    <row r="40" spans="1:21" x14ac:dyDescent="0.2">
      <c r="A40" t="str">
        <f>BaseRAB!C49</f>
        <v>Paku 12 cm</v>
      </c>
      <c r="B40">
        <f>Rekap!N57</f>
        <v>0</v>
      </c>
      <c r="C40">
        <f>Rekap!P57</f>
        <v>0</v>
      </c>
      <c r="D40">
        <f>Rekap!R57</f>
        <v>13</v>
      </c>
      <c r="E40">
        <f>Rekap!T57</f>
        <v>0</v>
      </c>
      <c r="F40">
        <f>Rekap!V57</f>
        <v>3</v>
      </c>
      <c r="G40">
        <f>Rekap!X57</f>
        <v>15</v>
      </c>
      <c r="H40">
        <f>Rekap!Z57</f>
        <v>11</v>
      </c>
      <c r="I40">
        <f>Rekap!AB57</f>
        <v>25</v>
      </c>
      <c r="J40">
        <f>Rekap!AD57</f>
        <v>34</v>
      </c>
      <c r="K40">
        <f>Rekap!AF57</f>
        <v>0</v>
      </c>
      <c r="L40">
        <f>Rekap!AH57</f>
        <v>10</v>
      </c>
      <c r="M40">
        <f>Rekap!AJ57</f>
        <v>0</v>
      </c>
      <c r="N40">
        <f>Rekap!AL57</f>
        <v>0</v>
      </c>
      <c r="O40">
        <f>Rekap!AN57</f>
        <v>0</v>
      </c>
      <c r="P40">
        <f>Rekap!AP57</f>
        <v>0</v>
      </c>
      <c r="Q40">
        <f>Rekap!AR57</f>
        <v>25</v>
      </c>
      <c r="R40">
        <f>Rekap!AT57</f>
        <v>20</v>
      </c>
      <c r="S40">
        <f>Rekap!AV57</f>
        <v>15</v>
      </c>
      <c r="T40">
        <f>Rekap!AX57</f>
        <v>15</v>
      </c>
      <c r="U40">
        <f>Rekap!AZ57</f>
        <v>15</v>
      </c>
    </row>
    <row r="41" spans="1:21" x14ac:dyDescent="0.2">
      <c r="A41" t="str">
        <f>BaseRAB!C50</f>
        <v>Paku 10 cm</v>
      </c>
      <c r="B41">
        <f>Rekap!N58</f>
        <v>0</v>
      </c>
      <c r="C41">
        <f>Rekap!P58</f>
        <v>0</v>
      </c>
      <c r="D41">
        <f>Rekap!R58</f>
        <v>13</v>
      </c>
      <c r="E41">
        <f>Rekap!T58</f>
        <v>0</v>
      </c>
      <c r="F41">
        <f>Rekap!V58</f>
        <v>3</v>
      </c>
      <c r="G41">
        <f>Rekap!X58</f>
        <v>15</v>
      </c>
      <c r="H41">
        <f>Rekap!Z58</f>
        <v>11</v>
      </c>
      <c r="I41">
        <f>Rekap!AB58</f>
        <v>25</v>
      </c>
      <c r="J41">
        <f>Rekap!AD58</f>
        <v>34</v>
      </c>
      <c r="K41">
        <f>Rekap!AF58</f>
        <v>0</v>
      </c>
      <c r="L41">
        <f>Rekap!AH58</f>
        <v>10</v>
      </c>
      <c r="M41">
        <f>Rekap!AJ58</f>
        <v>0</v>
      </c>
      <c r="N41">
        <f>Rekap!AL58</f>
        <v>0</v>
      </c>
      <c r="O41">
        <f>Rekap!AN58</f>
        <v>0</v>
      </c>
      <c r="P41">
        <f>Rekap!AP58</f>
        <v>0</v>
      </c>
      <c r="Q41">
        <f>Rekap!AR58</f>
        <v>25</v>
      </c>
      <c r="R41">
        <f>Rekap!AT58</f>
        <v>20</v>
      </c>
      <c r="S41">
        <f>Rekap!AV58</f>
        <v>15</v>
      </c>
      <c r="T41">
        <f>Rekap!AX58</f>
        <v>15</v>
      </c>
      <c r="U41">
        <f>Rekap!AZ58</f>
        <v>15</v>
      </c>
    </row>
    <row r="42" spans="1:21" x14ac:dyDescent="0.2">
      <c r="A42" t="str">
        <f>BaseRAB!C51</f>
        <v>Paku 7 cm</v>
      </c>
      <c r="B42">
        <f>Rekap!N59</f>
        <v>0</v>
      </c>
      <c r="C42">
        <f>Rekap!P59</f>
        <v>0</v>
      </c>
      <c r="D42">
        <f>Rekap!R59</f>
        <v>13</v>
      </c>
      <c r="E42">
        <f>Rekap!T59</f>
        <v>0</v>
      </c>
      <c r="F42">
        <f>Rekap!V59</f>
        <v>3</v>
      </c>
      <c r="G42">
        <f>Rekap!X59</f>
        <v>15</v>
      </c>
      <c r="H42">
        <f>Rekap!Z59</f>
        <v>11</v>
      </c>
      <c r="I42">
        <f>Rekap!AB59</f>
        <v>25</v>
      </c>
      <c r="J42">
        <f>Rekap!AD59</f>
        <v>34</v>
      </c>
      <c r="K42">
        <f>Rekap!AF59</f>
        <v>0</v>
      </c>
      <c r="L42">
        <f>Rekap!AH59</f>
        <v>10</v>
      </c>
      <c r="M42">
        <f>Rekap!AJ59</f>
        <v>0</v>
      </c>
      <c r="N42">
        <f>Rekap!AL59</f>
        <v>0</v>
      </c>
      <c r="O42">
        <f>Rekap!AN59</f>
        <v>0</v>
      </c>
      <c r="P42">
        <f>Rekap!AP59</f>
        <v>0</v>
      </c>
      <c r="Q42">
        <f>Rekap!AR59</f>
        <v>25</v>
      </c>
      <c r="R42">
        <f>Rekap!AT59</f>
        <v>20</v>
      </c>
      <c r="S42">
        <f>Rekap!AV59</f>
        <v>15</v>
      </c>
      <c r="T42">
        <f>Rekap!AX59</f>
        <v>15</v>
      </c>
      <c r="U42">
        <f>Rekap!AZ59</f>
        <v>15</v>
      </c>
    </row>
    <row r="43" spans="1:21" x14ac:dyDescent="0.2">
      <c r="A43" t="str">
        <f>BaseRAB!C52</f>
        <v>Paku 5 cm</v>
      </c>
      <c r="B43">
        <f>Rekap!N60</f>
        <v>0</v>
      </c>
      <c r="C43">
        <f>Rekap!P60</f>
        <v>0</v>
      </c>
      <c r="D43">
        <f>Rekap!R60</f>
        <v>13</v>
      </c>
      <c r="E43">
        <f>Rekap!T60</f>
        <v>0</v>
      </c>
      <c r="F43">
        <f>Rekap!V60</f>
        <v>3</v>
      </c>
      <c r="G43">
        <f>Rekap!X60</f>
        <v>15</v>
      </c>
      <c r="H43">
        <f>Rekap!Z60</f>
        <v>11</v>
      </c>
      <c r="I43">
        <f>Rekap!AB60</f>
        <v>25</v>
      </c>
      <c r="J43">
        <f>Rekap!AD60</f>
        <v>34</v>
      </c>
      <c r="K43">
        <f>Rekap!AF60</f>
        <v>0</v>
      </c>
      <c r="L43">
        <f>Rekap!AH60</f>
        <v>10</v>
      </c>
      <c r="M43">
        <f>Rekap!AJ60</f>
        <v>0</v>
      </c>
      <c r="N43">
        <f>Rekap!AL60</f>
        <v>0</v>
      </c>
      <c r="O43">
        <f>Rekap!AN60</f>
        <v>0</v>
      </c>
      <c r="P43">
        <f>Rekap!AP60</f>
        <v>0</v>
      </c>
      <c r="Q43">
        <f>Rekap!AR60</f>
        <v>25</v>
      </c>
      <c r="R43">
        <f>Rekap!AT60</f>
        <v>20</v>
      </c>
      <c r="S43">
        <f>Rekap!AV60</f>
        <v>15</v>
      </c>
      <c r="T43">
        <f>Rekap!AX60</f>
        <v>15</v>
      </c>
      <c r="U43">
        <f>Rekap!AZ60</f>
        <v>15</v>
      </c>
    </row>
    <row r="44" spans="1:21" x14ac:dyDescent="0.2">
      <c r="A44" t="str">
        <f>BaseRAB!C53</f>
        <v>Paku Beton 10 cm</v>
      </c>
      <c r="B44">
        <f>Rekap!N61</f>
        <v>0</v>
      </c>
      <c r="C44">
        <f>Rekap!P61</f>
        <v>0</v>
      </c>
      <c r="D44">
        <f>Rekap!R61</f>
        <v>13</v>
      </c>
      <c r="E44">
        <f>Rekap!T61</f>
        <v>0</v>
      </c>
      <c r="F44">
        <f>Rekap!V61</f>
        <v>3</v>
      </c>
      <c r="G44">
        <f>Rekap!X61</f>
        <v>15</v>
      </c>
      <c r="H44">
        <f>Rekap!Z61</f>
        <v>11</v>
      </c>
      <c r="I44">
        <f>Rekap!AB61</f>
        <v>25</v>
      </c>
      <c r="J44">
        <f>Rekap!AD61</f>
        <v>34</v>
      </c>
      <c r="K44">
        <f>Rekap!AF61</f>
        <v>0</v>
      </c>
      <c r="L44">
        <f>Rekap!AH61</f>
        <v>10</v>
      </c>
      <c r="M44">
        <f>Rekap!AJ61</f>
        <v>0</v>
      </c>
      <c r="N44">
        <f>Rekap!AL61</f>
        <v>0</v>
      </c>
      <c r="O44">
        <f>Rekap!AN61</f>
        <v>0</v>
      </c>
      <c r="P44">
        <f>Rekap!AP61</f>
        <v>0</v>
      </c>
      <c r="Q44">
        <f>Rekap!AR61</f>
        <v>25</v>
      </c>
      <c r="R44">
        <f>Rekap!AT61</f>
        <v>20</v>
      </c>
      <c r="S44">
        <f>Rekap!AV61</f>
        <v>15</v>
      </c>
      <c r="T44">
        <f>Rekap!AX61</f>
        <v>15</v>
      </c>
      <c r="U44">
        <f>Rekap!AZ61</f>
        <v>15</v>
      </c>
    </row>
    <row r="45" spans="1:21" x14ac:dyDescent="0.2">
      <c r="A45" t="str">
        <f>BaseRAB!C54</f>
        <v>Paku Beton 7 cm</v>
      </c>
      <c r="B45">
        <f>Rekap!N62</f>
        <v>0</v>
      </c>
      <c r="C45">
        <f>Rekap!P62</f>
        <v>0</v>
      </c>
      <c r="D45">
        <f>Rekap!R62</f>
        <v>13</v>
      </c>
      <c r="E45">
        <f>Rekap!T62</f>
        <v>0</v>
      </c>
      <c r="F45">
        <f>Rekap!V62</f>
        <v>3</v>
      </c>
      <c r="G45">
        <f>Rekap!X62</f>
        <v>15</v>
      </c>
      <c r="H45">
        <f>Rekap!Z62</f>
        <v>11</v>
      </c>
      <c r="I45">
        <f>Rekap!AB62</f>
        <v>25</v>
      </c>
      <c r="J45">
        <f>Rekap!AD62</f>
        <v>34</v>
      </c>
      <c r="K45">
        <f>Rekap!AF62</f>
        <v>0</v>
      </c>
      <c r="L45">
        <f>Rekap!AH62</f>
        <v>10</v>
      </c>
      <c r="M45">
        <f>Rekap!AJ62</f>
        <v>0</v>
      </c>
      <c r="N45">
        <f>Rekap!AL62</f>
        <v>0</v>
      </c>
      <c r="O45">
        <f>Rekap!AN62</f>
        <v>0</v>
      </c>
      <c r="P45">
        <f>Rekap!AP62</f>
        <v>0</v>
      </c>
      <c r="Q45">
        <f>Rekap!AR62</f>
        <v>25</v>
      </c>
      <c r="R45">
        <f>Rekap!AT62</f>
        <v>20</v>
      </c>
      <c r="S45">
        <f>Rekap!AV62</f>
        <v>15</v>
      </c>
      <c r="T45">
        <f>Rekap!AX62</f>
        <v>15</v>
      </c>
      <c r="U45">
        <f>Rekap!AZ62</f>
        <v>15</v>
      </c>
    </row>
    <row r="46" spans="1:21" x14ac:dyDescent="0.2">
      <c r="A46" t="str">
        <f>BaseRAB!C55</f>
        <v>Kloset Jongkok</v>
      </c>
      <c r="B46">
        <f>Rekap!N63</f>
        <v>0</v>
      </c>
      <c r="C46">
        <f>Rekap!P63</f>
        <v>0</v>
      </c>
      <c r="D46">
        <f>Rekap!R63</f>
        <v>13</v>
      </c>
      <c r="E46">
        <f>Rekap!T63</f>
        <v>0</v>
      </c>
      <c r="F46">
        <f>Rekap!V63</f>
        <v>3</v>
      </c>
      <c r="G46">
        <f>Rekap!X63</f>
        <v>15</v>
      </c>
      <c r="H46">
        <f>Rekap!Z63</f>
        <v>11</v>
      </c>
      <c r="I46">
        <f>Rekap!AB63</f>
        <v>25</v>
      </c>
      <c r="J46">
        <f>Rekap!AD63</f>
        <v>34</v>
      </c>
      <c r="K46">
        <f>Rekap!AF63</f>
        <v>0</v>
      </c>
      <c r="L46">
        <f>Rekap!AH63</f>
        <v>10</v>
      </c>
      <c r="M46">
        <f>Rekap!AJ63</f>
        <v>0</v>
      </c>
      <c r="N46">
        <f>Rekap!AL63</f>
        <v>0</v>
      </c>
      <c r="O46">
        <f>Rekap!AN63</f>
        <v>0</v>
      </c>
      <c r="P46">
        <f>Rekap!AP63</f>
        <v>0</v>
      </c>
      <c r="Q46">
        <f>Rekap!AR63</f>
        <v>25</v>
      </c>
      <c r="R46">
        <f>Rekap!AT63</f>
        <v>20</v>
      </c>
      <c r="S46">
        <f>Rekap!AV63</f>
        <v>15</v>
      </c>
      <c r="T46">
        <f>Rekap!AX63</f>
        <v>15</v>
      </c>
      <c r="U46">
        <f>Rekap!AZ63</f>
        <v>15</v>
      </c>
    </row>
    <row r="47" spans="1:21" x14ac:dyDescent="0.2">
      <c r="A47" t="str">
        <f>BaseRAB!C56</f>
        <v>Pintu Kamar Mandi (PVC)</v>
      </c>
      <c r="B47">
        <f>Rekap!N64</f>
        <v>0</v>
      </c>
      <c r="C47">
        <f>Rekap!P64</f>
        <v>0</v>
      </c>
      <c r="D47">
        <f>Rekap!R64</f>
        <v>13</v>
      </c>
      <c r="E47">
        <f>Rekap!T64</f>
        <v>0</v>
      </c>
      <c r="F47">
        <f>Rekap!V64</f>
        <v>3</v>
      </c>
      <c r="G47">
        <f>Rekap!X64</f>
        <v>15</v>
      </c>
      <c r="H47">
        <f>Rekap!Z64</f>
        <v>11</v>
      </c>
      <c r="I47">
        <f>Rekap!AB64</f>
        <v>25</v>
      </c>
      <c r="J47">
        <f>Rekap!AD64</f>
        <v>34</v>
      </c>
      <c r="K47">
        <f>Rekap!AF64</f>
        <v>0</v>
      </c>
      <c r="L47">
        <f>Rekap!AH64</f>
        <v>10</v>
      </c>
      <c r="M47">
        <f>Rekap!AJ64</f>
        <v>0</v>
      </c>
      <c r="N47">
        <f>Rekap!AL64</f>
        <v>0</v>
      </c>
      <c r="O47">
        <f>Rekap!AN64</f>
        <v>0</v>
      </c>
      <c r="P47">
        <f>Rekap!AP64</f>
        <v>0</v>
      </c>
      <c r="Q47">
        <f>Rekap!AR64</f>
        <v>25</v>
      </c>
      <c r="R47">
        <f>Rekap!AT64</f>
        <v>20</v>
      </c>
      <c r="S47">
        <f>Rekap!AV64</f>
        <v>15</v>
      </c>
      <c r="T47">
        <f>Rekap!AX64</f>
        <v>15</v>
      </c>
      <c r="U47">
        <f>Rekap!AZ64</f>
        <v>15</v>
      </c>
    </row>
    <row r="48" spans="1:21" x14ac:dyDescent="0.2">
      <c r="A48" t="str">
        <f>BaseRAB!C57</f>
        <v>Paku Beton 5"</v>
      </c>
      <c r="B48">
        <f>Rekap!N65</f>
        <v>0</v>
      </c>
      <c r="C48">
        <f>Rekap!P65</f>
        <v>0</v>
      </c>
      <c r="D48">
        <f>Rekap!R65</f>
        <v>13</v>
      </c>
      <c r="E48">
        <f>Rekap!T65</f>
        <v>0</v>
      </c>
      <c r="F48">
        <f>Rekap!V65</f>
        <v>3</v>
      </c>
      <c r="G48">
        <f>Rekap!X65</f>
        <v>15</v>
      </c>
      <c r="H48">
        <f>Rekap!Z65</f>
        <v>11</v>
      </c>
      <c r="I48">
        <f>Rekap!AB65</f>
        <v>25</v>
      </c>
      <c r="J48">
        <f>Rekap!AD65</f>
        <v>34</v>
      </c>
      <c r="K48">
        <f>Rekap!AF65</f>
        <v>0</v>
      </c>
      <c r="L48">
        <f>Rekap!AH65</f>
        <v>10</v>
      </c>
      <c r="M48">
        <f>Rekap!AJ65</f>
        <v>0</v>
      </c>
      <c r="N48">
        <f>Rekap!AL65</f>
        <v>0</v>
      </c>
      <c r="O48">
        <f>Rekap!AN65</f>
        <v>0</v>
      </c>
      <c r="P48">
        <f>Rekap!AP65</f>
        <v>0</v>
      </c>
      <c r="Q48">
        <f>Rekap!AR65</f>
        <v>25</v>
      </c>
      <c r="R48">
        <f>Rekap!AT65</f>
        <v>20</v>
      </c>
      <c r="S48">
        <f>Rekap!AV65</f>
        <v>15</v>
      </c>
      <c r="T48">
        <f>Rekap!AX65</f>
        <v>15</v>
      </c>
      <c r="U48">
        <f>Rekap!AZ65</f>
        <v>15</v>
      </c>
    </row>
    <row r="49" spans="1:21" x14ac:dyDescent="0.2">
      <c r="A49" t="str">
        <f>BaseRAB!C58</f>
        <v>Paku Ukuran …....</v>
      </c>
      <c r="B49">
        <f>Rekap!N66</f>
        <v>0</v>
      </c>
      <c r="C49">
        <f>Rekap!P66</f>
        <v>0</v>
      </c>
      <c r="D49">
        <f>Rekap!R66</f>
        <v>13</v>
      </c>
      <c r="E49">
        <f>Rekap!T66</f>
        <v>0</v>
      </c>
      <c r="F49">
        <f>Rekap!V66</f>
        <v>3</v>
      </c>
      <c r="G49">
        <f>Rekap!X66</f>
        <v>15</v>
      </c>
      <c r="H49">
        <f>Rekap!Z66</f>
        <v>11</v>
      </c>
      <c r="I49">
        <f>Rekap!AB66</f>
        <v>25</v>
      </c>
      <c r="J49">
        <f>Rekap!AD66</f>
        <v>34</v>
      </c>
      <c r="K49">
        <f>Rekap!AF66</f>
        <v>0</v>
      </c>
      <c r="L49">
        <f>Rekap!AH66</f>
        <v>10</v>
      </c>
      <c r="M49">
        <f>Rekap!AJ66</f>
        <v>0</v>
      </c>
      <c r="N49">
        <f>Rekap!AL66</f>
        <v>0</v>
      </c>
      <c r="O49">
        <f>Rekap!AN66</f>
        <v>0</v>
      </c>
      <c r="P49">
        <f>Rekap!AP66</f>
        <v>0</v>
      </c>
      <c r="Q49">
        <f>Rekap!AR66</f>
        <v>25</v>
      </c>
      <c r="R49">
        <f>Rekap!AT66</f>
        <v>20</v>
      </c>
      <c r="S49">
        <f>Rekap!AV66</f>
        <v>15</v>
      </c>
      <c r="T49">
        <f>Rekap!AX66</f>
        <v>15</v>
      </c>
      <c r="U49">
        <f>Rekap!AZ66</f>
        <v>15</v>
      </c>
    </row>
    <row r="50" spans="1:21" x14ac:dyDescent="0.2">
      <c r="A50" t="str">
        <f>BaseRAB!C59</f>
        <v>Paku Ukuran …....</v>
      </c>
      <c r="B50">
        <f>Rekap!N67</f>
        <v>0</v>
      </c>
      <c r="C50">
        <f>Rekap!P67</f>
        <v>0</v>
      </c>
      <c r="D50">
        <f>Rekap!R67</f>
        <v>13</v>
      </c>
      <c r="E50">
        <f>Rekap!T67</f>
        <v>0</v>
      </c>
      <c r="F50">
        <f>Rekap!V67</f>
        <v>3</v>
      </c>
      <c r="G50">
        <f>Rekap!X67</f>
        <v>15</v>
      </c>
      <c r="H50">
        <f>Rekap!Z67</f>
        <v>11</v>
      </c>
      <c r="I50">
        <f>Rekap!AB67</f>
        <v>25</v>
      </c>
      <c r="J50">
        <f>Rekap!AD67</f>
        <v>34</v>
      </c>
      <c r="K50">
        <f>Rekap!AF67</f>
        <v>0</v>
      </c>
      <c r="L50">
        <f>Rekap!AH67</f>
        <v>10</v>
      </c>
      <c r="M50">
        <f>Rekap!AJ67</f>
        <v>0</v>
      </c>
      <c r="N50">
        <f>Rekap!AL67</f>
        <v>0</v>
      </c>
      <c r="O50">
        <f>Rekap!AN67</f>
        <v>0</v>
      </c>
      <c r="P50">
        <f>Rekap!AP67</f>
        <v>0</v>
      </c>
      <c r="Q50">
        <f>Rekap!AR67</f>
        <v>25</v>
      </c>
      <c r="R50">
        <f>Rekap!AT67</f>
        <v>20</v>
      </c>
      <c r="S50">
        <f>Rekap!AV67</f>
        <v>15</v>
      </c>
      <c r="T50">
        <f>Rekap!AX67</f>
        <v>15</v>
      </c>
      <c r="U50">
        <f>Rekap!AZ67</f>
        <v>15</v>
      </c>
    </row>
    <row r="51" spans="1:21" x14ac:dyDescent="0.2">
      <c r="A51" t="str">
        <f>BaseRAB!C60</f>
        <v>Tanki Septic</v>
      </c>
      <c r="B51">
        <f>Rekap!N68</f>
        <v>0</v>
      </c>
      <c r="C51">
        <f>Rekap!P68</f>
        <v>0</v>
      </c>
      <c r="D51">
        <f>Rekap!R68</f>
        <v>13</v>
      </c>
      <c r="E51">
        <f>Rekap!T68</f>
        <v>0</v>
      </c>
      <c r="F51">
        <f>Rekap!V68</f>
        <v>3</v>
      </c>
      <c r="G51">
        <f>Rekap!X68</f>
        <v>15</v>
      </c>
      <c r="H51">
        <f>Rekap!Z68</f>
        <v>11</v>
      </c>
      <c r="I51">
        <f>Rekap!AB68</f>
        <v>25</v>
      </c>
      <c r="J51">
        <f>Rekap!AD68</f>
        <v>34</v>
      </c>
      <c r="K51">
        <f>Rekap!AF68</f>
        <v>0</v>
      </c>
      <c r="L51">
        <f>Rekap!AH68</f>
        <v>10</v>
      </c>
      <c r="M51">
        <f>Rekap!AJ68</f>
        <v>0</v>
      </c>
      <c r="N51">
        <f>Rekap!AL68</f>
        <v>0</v>
      </c>
      <c r="O51">
        <f>Rekap!AN68</f>
        <v>0</v>
      </c>
      <c r="P51">
        <f>Rekap!AP68</f>
        <v>0</v>
      </c>
      <c r="Q51">
        <f>Rekap!AR68</f>
        <v>25</v>
      </c>
      <c r="R51">
        <f>Rekap!AT68</f>
        <v>20</v>
      </c>
      <c r="S51">
        <f>Rekap!AV68</f>
        <v>15</v>
      </c>
      <c r="T51">
        <f>Rekap!AX68</f>
        <v>15</v>
      </c>
      <c r="U51">
        <f>Rekap!AZ68</f>
        <v>15</v>
      </c>
    </row>
    <row r="52" spans="1:21" x14ac:dyDescent="0.2">
      <c r="A52" t="str">
        <f>BaseRAB!C61</f>
        <v>Kawat Bendrat</v>
      </c>
      <c r="B52">
        <f>Rekap!N69</f>
        <v>0</v>
      </c>
      <c r="C52">
        <f>Rekap!P69</f>
        <v>0</v>
      </c>
      <c r="D52">
        <f>Rekap!R69</f>
        <v>13</v>
      </c>
      <c r="E52">
        <f>Rekap!T69</f>
        <v>0</v>
      </c>
      <c r="F52">
        <f>Rekap!V69</f>
        <v>3</v>
      </c>
      <c r="G52">
        <f>Rekap!X69</f>
        <v>15</v>
      </c>
      <c r="H52">
        <f>Rekap!Z69</f>
        <v>11</v>
      </c>
      <c r="I52">
        <f>Rekap!AB69</f>
        <v>25</v>
      </c>
      <c r="J52">
        <f>Rekap!AD69</f>
        <v>34</v>
      </c>
      <c r="K52">
        <f>Rekap!AF69</f>
        <v>0</v>
      </c>
      <c r="L52">
        <f>Rekap!AH69</f>
        <v>10</v>
      </c>
      <c r="M52">
        <f>Rekap!AJ69</f>
        <v>0</v>
      </c>
      <c r="N52">
        <f>Rekap!AL69</f>
        <v>0</v>
      </c>
      <c r="O52">
        <f>Rekap!AN69</f>
        <v>0</v>
      </c>
      <c r="P52">
        <f>Rekap!AP69</f>
        <v>0</v>
      </c>
      <c r="Q52">
        <f>Rekap!AR69</f>
        <v>25</v>
      </c>
      <c r="R52">
        <f>Rekap!AT69</f>
        <v>20</v>
      </c>
      <c r="S52">
        <f>Rekap!AV69</f>
        <v>15</v>
      </c>
      <c r="T52">
        <f>Rekap!AX69</f>
        <v>15</v>
      </c>
      <c r="U52">
        <f>Rekap!AZ69</f>
        <v>15</v>
      </c>
    </row>
    <row r="53" spans="1:21" x14ac:dyDescent="0.2">
      <c r="A53" t="str">
        <f>BaseRAB!C62</f>
        <v>Profil Tank 1100 liter</v>
      </c>
      <c r="B53">
        <f>Rekap!N70</f>
        <v>0</v>
      </c>
      <c r="C53">
        <f>Rekap!P70</f>
        <v>0</v>
      </c>
      <c r="D53">
        <f>Rekap!R70</f>
        <v>13</v>
      </c>
      <c r="E53">
        <f>Rekap!T70</f>
        <v>0</v>
      </c>
      <c r="F53">
        <f>Rekap!V70</f>
        <v>3</v>
      </c>
      <c r="G53">
        <f>Rekap!X70</f>
        <v>15</v>
      </c>
      <c r="H53">
        <f>Rekap!Z70</f>
        <v>11</v>
      </c>
      <c r="I53">
        <f>Rekap!AB70</f>
        <v>25</v>
      </c>
      <c r="J53">
        <f>Rekap!AD70</f>
        <v>34</v>
      </c>
      <c r="K53">
        <f>Rekap!AF70</f>
        <v>0</v>
      </c>
      <c r="L53">
        <f>Rekap!AH70</f>
        <v>10</v>
      </c>
      <c r="M53">
        <f>Rekap!AJ70</f>
        <v>0</v>
      </c>
      <c r="N53">
        <f>Rekap!AL70</f>
        <v>0</v>
      </c>
      <c r="O53">
        <f>Rekap!AN70</f>
        <v>0</v>
      </c>
      <c r="P53">
        <f>Rekap!AP70</f>
        <v>0</v>
      </c>
      <c r="Q53">
        <f>Rekap!AR70</f>
        <v>25</v>
      </c>
      <c r="R53">
        <f>Rekap!AT70</f>
        <v>20</v>
      </c>
      <c r="S53">
        <f>Rekap!AV70</f>
        <v>15</v>
      </c>
      <c r="T53">
        <f>Rekap!AX70</f>
        <v>15</v>
      </c>
      <c r="U53">
        <f>Rekap!AZ70</f>
        <v>15</v>
      </c>
    </row>
    <row r="54" spans="1:21" x14ac:dyDescent="0.2">
      <c r="A54" t="str">
        <f>BaseRAB!C63</f>
        <v>Pipa 1/2"</v>
      </c>
      <c r="B54">
        <f>Rekap!N71</f>
        <v>0</v>
      </c>
      <c r="C54">
        <f>Rekap!P71</f>
        <v>0</v>
      </c>
      <c r="D54">
        <f>Rekap!R71</f>
        <v>13</v>
      </c>
      <c r="E54">
        <f>Rekap!T71</f>
        <v>0</v>
      </c>
      <c r="F54">
        <f>Rekap!V71</f>
        <v>3</v>
      </c>
      <c r="G54">
        <f>Rekap!X71</f>
        <v>15</v>
      </c>
      <c r="H54">
        <f>Rekap!Z71</f>
        <v>11</v>
      </c>
      <c r="I54">
        <f>Rekap!AB71</f>
        <v>25</v>
      </c>
      <c r="J54">
        <f>Rekap!AD71</f>
        <v>34</v>
      </c>
      <c r="K54">
        <f>Rekap!AF71</f>
        <v>0</v>
      </c>
      <c r="L54">
        <f>Rekap!AH71</f>
        <v>10</v>
      </c>
      <c r="M54">
        <f>Rekap!AJ71</f>
        <v>0</v>
      </c>
      <c r="N54">
        <f>Rekap!AL71</f>
        <v>0</v>
      </c>
      <c r="O54">
        <f>Rekap!AN71</f>
        <v>0</v>
      </c>
      <c r="P54">
        <f>Rekap!AP71</f>
        <v>0</v>
      </c>
      <c r="Q54">
        <f>Rekap!AR71</f>
        <v>25</v>
      </c>
      <c r="R54">
        <f>Rekap!AT71</f>
        <v>20</v>
      </c>
      <c r="S54">
        <f>Rekap!AV71</f>
        <v>15</v>
      </c>
      <c r="T54">
        <f>Rekap!AX71</f>
        <v>15</v>
      </c>
      <c r="U54">
        <f>Rekap!AZ71</f>
        <v>15</v>
      </c>
    </row>
    <row r="55" spans="1:21" x14ac:dyDescent="0.2">
      <c r="A55" t="str">
        <f>BaseRAB!C64</f>
        <v>Pipa 3"</v>
      </c>
      <c r="B55">
        <f>Rekap!N72</f>
        <v>0</v>
      </c>
      <c r="C55">
        <f>Rekap!P72</f>
        <v>0</v>
      </c>
      <c r="D55">
        <f>Rekap!R72</f>
        <v>13</v>
      </c>
      <c r="E55">
        <f>Rekap!T72</f>
        <v>0</v>
      </c>
      <c r="F55">
        <f>Rekap!V72</f>
        <v>3</v>
      </c>
      <c r="G55">
        <f>Rekap!X72</f>
        <v>15</v>
      </c>
      <c r="H55">
        <f>Rekap!Z72</f>
        <v>11</v>
      </c>
      <c r="I55">
        <f>Rekap!AB72</f>
        <v>25</v>
      </c>
      <c r="J55">
        <f>Rekap!AD72</f>
        <v>34</v>
      </c>
      <c r="K55">
        <f>Rekap!AF72</f>
        <v>0</v>
      </c>
      <c r="L55">
        <f>Rekap!AH72</f>
        <v>10</v>
      </c>
      <c r="M55">
        <f>Rekap!AJ72</f>
        <v>0</v>
      </c>
      <c r="N55">
        <f>Rekap!AL72</f>
        <v>0</v>
      </c>
      <c r="O55">
        <f>Rekap!AN72</f>
        <v>0</v>
      </c>
      <c r="P55">
        <f>Rekap!AP72</f>
        <v>0</v>
      </c>
      <c r="Q55">
        <f>Rekap!AR72</f>
        <v>25</v>
      </c>
      <c r="R55">
        <f>Rekap!AT72</f>
        <v>20</v>
      </c>
      <c r="S55">
        <f>Rekap!AV72</f>
        <v>15</v>
      </c>
      <c r="T55">
        <f>Rekap!AX72</f>
        <v>15</v>
      </c>
      <c r="U55">
        <f>Rekap!AZ72</f>
        <v>15</v>
      </c>
    </row>
    <row r="56" spans="1:21" x14ac:dyDescent="0.2">
      <c r="A56" t="str">
        <f>BaseRAB!C65</f>
        <v>Socket PVC 1/2"</v>
      </c>
      <c r="B56">
        <f>Rekap!N73</f>
        <v>0</v>
      </c>
      <c r="C56">
        <f>Rekap!P73</f>
        <v>0</v>
      </c>
      <c r="D56">
        <f>Rekap!R73</f>
        <v>13</v>
      </c>
      <c r="E56">
        <f>Rekap!T73</f>
        <v>0</v>
      </c>
      <c r="F56">
        <f>Rekap!V73</f>
        <v>3</v>
      </c>
      <c r="G56">
        <f>Rekap!X73</f>
        <v>15</v>
      </c>
      <c r="H56">
        <f>Rekap!Z73</f>
        <v>11</v>
      </c>
      <c r="I56">
        <f>Rekap!AB73</f>
        <v>25</v>
      </c>
      <c r="J56">
        <f>Rekap!AD73</f>
        <v>34</v>
      </c>
      <c r="K56">
        <f>Rekap!AF73</f>
        <v>0</v>
      </c>
      <c r="L56">
        <f>Rekap!AH73</f>
        <v>10</v>
      </c>
      <c r="M56">
        <f>Rekap!AJ73</f>
        <v>0</v>
      </c>
      <c r="N56">
        <f>Rekap!AL73</f>
        <v>0</v>
      </c>
      <c r="O56">
        <f>Rekap!AN73</f>
        <v>0</v>
      </c>
      <c r="P56">
        <f>Rekap!AP73</f>
        <v>0</v>
      </c>
      <c r="Q56">
        <f>Rekap!AR73</f>
        <v>25</v>
      </c>
      <c r="R56">
        <f>Rekap!AT73</f>
        <v>20</v>
      </c>
      <c r="S56">
        <f>Rekap!AV73</f>
        <v>15</v>
      </c>
      <c r="T56">
        <f>Rekap!AX73</f>
        <v>15</v>
      </c>
      <c r="U56">
        <f>Rekap!AZ73</f>
        <v>15</v>
      </c>
    </row>
    <row r="57" spans="1:21" x14ac:dyDescent="0.2">
      <c r="A57" t="str">
        <f>BaseRAB!C66</f>
        <v>Kran Air GIP 1/2"</v>
      </c>
      <c r="B57">
        <f>Rekap!N74</f>
        <v>0</v>
      </c>
      <c r="C57">
        <f>Rekap!P74</f>
        <v>0</v>
      </c>
      <c r="D57">
        <f>Rekap!R74</f>
        <v>13</v>
      </c>
      <c r="E57">
        <f>Rekap!T74</f>
        <v>0</v>
      </c>
      <c r="F57">
        <f>Rekap!V74</f>
        <v>3</v>
      </c>
      <c r="G57">
        <f>Rekap!X74</f>
        <v>15</v>
      </c>
      <c r="H57">
        <f>Rekap!Z74</f>
        <v>11</v>
      </c>
      <c r="I57">
        <f>Rekap!AB74</f>
        <v>25</v>
      </c>
      <c r="J57">
        <f>Rekap!AD74</f>
        <v>34</v>
      </c>
      <c r="K57">
        <f>Rekap!AF74</f>
        <v>0</v>
      </c>
      <c r="L57">
        <f>Rekap!AH74</f>
        <v>10</v>
      </c>
      <c r="M57">
        <f>Rekap!AJ74</f>
        <v>0</v>
      </c>
      <c r="N57">
        <f>Rekap!AL74</f>
        <v>0</v>
      </c>
      <c r="O57">
        <f>Rekap!AN74</f>
        <v>0</v>
      </c>
      <c r="P57">
        <f>Rekap!AP74</f>
        <v>0</v>
      </c>
      <c r="Q57">
        <f>Rekap!AR74</f>
        <v>25</v>
      </c>
      <c r="R57">
        <f>Rekap!AT74</f>
        <v>20</v>
      </c>
      <c r="S57">
        <f>Rekap!AV74</f>
        <v>15</v>
      </c>
      <c r="T57">
        <f>Rekap!AX74</f>
        <v>15</v>
      </c>
      <c r="U57">
        <f>Rekap!AZ74</f>
        <v>15</v>
      </c>
    </row>
    <row r="58" spans="1:21" x14ac:dyDescent="0.2">
      <c r="A58" t="str">
        <f>BaseRAB!C67</f>
        <v>Kusen Pintu 5/10 cm (Uk. Menyesuaikan)</v>
      </c>
      <c r="B58">
        <f>Rekap!N75</f>
        <v>0</v>
      </c>
      <c r="C58">
        <f>Rekap!P75</f>
        <v>0</v>
      </c>
      <c r="D58">
        <f>Rekap!R75</f>
        <v>13</v>
      </c>
      <c r="E58">
        <f>Rekap!T75</f>
        <v>0</v>
      </c>
      <c r="F58">
        <f>Rekap!V75</f>
        <v>3</v>
      </c>
      <c r="G58">
        <f>Rekap!X75</f>
        <v>15</v>
      </c>
      <c r="H58">
        <f>Rekap!Z75</f>
        <v>11</v>
      </c>
      <c r="I58">
        <f>Rekap!AB75</f>
        <v>25</v>
      </c>
      <c r="J58">
        <f>Rekap!AD75</f>
        <v>34</v>
      </c>
      <c r="K58">
        <f>Rekap!AF75</f>
        <v>0</v>
      </c>
      <c r="L58">
        <f>Rekap!AH75</f>
        <v>10</v>
      </c>
      <c r="M58">
        <f>Rekap!AJ75</f>
        <v>0</v>
      </c>
      <c r="N58">
        <f>Rekap!AL75</f>
        <v>0</v>
      </c>
      <c r="O58">
        <f>Rekap!AN75</f>
        <v>0</v>
      </c>
      <c r="P58">
        <f>Rekap!AP75</f>
        <v>0</v>
      </c>
      <c r="Q58">
        <f>Rekap!AR75</f>
        <v>25</v>
      </c>
      <c r="R58">
        <f>Rekap!AT75</f>
        <v>20</v>
      </c>
      <c r="S58">
        <f>Rekap!AV75</f>
        <v>15</v>
      </c>
      <c r="T58">
        <f>Rekap!AX75</f>
        <v>15</v>
      </c>
      <c r="U58">
        <f>Rekap!AZ75</f>
        <v>15</v>
      </c>
    </row>
    <row r="59" spans="1:21" x14ac:dyDescent="0.2">
      <c r="A59" t="str">
        <f>BaseRAB!C68</f>
        <v>Kusen Jendela Kayu Besi (Uk. Menyesuaikan)</v>
      </c>
      <c r="B59">
        <f>Rekap!N76</f>
        <v>0</v>
      </c>
      <c r="C59">
        <f>Rekap!P76</f>
        <v>0</v>
      </c>
      <c r="D59">
        <f>Rekap!R76</f>
        <v>0</v>
      </c>
      <c r="E59">
        <f>Rekap!T76</f>
        <v>0</v>
      </c>
      <c r="F59">
        <f>Rekap!V76</f>
        <v>0</v>
      </c>
      <c r="G59">
        <f>Rekap!X76</f>
        <v>0</v>
      </c>
      <c r="H59">
        <f>Rekap!Z76</f>
        <v>0</v>
      </c>
      <c r="I59">
        <f>Rekap!AB76</f>
        <v>0</v>
      </c>
      <c r="J59">
        <f>Rekap!AD76</f>
        <v>0</v>
      </c>
      <c r="K59">
        <f>Rekap!AF76</f>
        <v>0</v>
      </c>
      <c r="L59">
        <f>Rekap!AH76</f>
        <v>0</v>
      </c>
      <c r="M59">
        <f>Rekap!AJ76</f>
        <v>0</v>
      </c>
      <c r="N59">
        <f>Rekap!AL76</f>
        <v>0</v>
      </c>
      <c r="O59">
        <f>Rekap!AN76</f>
        <v>0</v>
      </c>
      <c r="P59">
        <f>Rekap!AP76</f>
        <v>0</v>
      </c>
      <c r="Q59">
        <f>Rekap!AR76</f>
        <v>0</v>
      </c>
      <c r="R59">
        <f>Rekap!AT76</f>
        <v>0</v>
      </c>
      <c r="S59">
        <f>Rekap!AV76</f>
        <v>0</v>
      </c>
      <c r="T59">
        <f>Rekap!AX76</f>
        <v>0</v>
      </c>
      <c r="U59">
        <f>Rekap!AZ76</f>
        <v>0</v>
      </c>
    </row>
    <row r="60" spans="1:21" x14ac:dyDescent="0.2">
      <c r="A60" t="str">
        <f>BaseRAB!C69</f>
        <v>Daun Pintu Kayu Besi</v>
      </c>
      <c r="B60">
        <f>Rekap!N77</f>
        <v>0</v>
      </c>
      <c r="C60">
        <f>Rekap!P77</f>
        <v>0</v>
      </c>
      <c r="D60">
        <f>Rekap!R77</f>
        <v>0</v>
      </c>
      <c r="E60">
        <f>Rekap!T77</f>
        <v>0</v>
      </c>
      <c r="F60">
        <f>Rekap!V77</f>
        <v>0</v>
      </c>
      <c r="G60">
        <f>Rekap!X77</f>
        <v>0</v>
      </c>
      <c r="H60">
        <f>Rekap!Z77</f>
        <v>0</v>
      </c>
      <c r="I60">
        <f>Rekap!AB77</f>
        <v>0</v>
      </c>
      <c r="J60">
        <f>Rekap!AD77</f>
        <v>0</v>
      </c>
      <c r="K60">
        <f>Rekap!AF77</f>
        <v>0</v>
      </c>
      <c r="L60">
        <f>Rekap!AH77</f>
        <v>0</v>
      </c>
      <c r="M60">
        <f>Rekap!AJ77</f>
        <v>0</v>
      </c>
      <c r="N60">
        <f>Rekap!AL77</f>
        <v>0</v>
      </c>
      <c r="O60">
        <f>Rekap!AN77</f>
        <v>0</v>
      </c>
      <c r="P60">
        <f>Rekap!AP77</f>
        <v>0</v>
      </c>
      <c r="Q60">
        <f>Rekap!AR77</f>
        <v>0</v>
      </c>
      <c r="R60">
        <f>Rekap!AT77</f>
        <v>0</v>
      </c>
      <c r="S60">
        <f>Rekap!AV77</f>
        <v>0</v>
      </c>
      <c r="T60">
        <f>Rekap!AX77</f>
        <v>0</v>
      </c>
      <c r="U60">
        <f>Rekap!AZ77</f>
        <v>0</v>
      </c>
    </row>
    <row r="61" spans="1:21" x14ac:dyDescent="0.2">
      <c r="A61" t="str">
        <f>BaseRAB!C70</f>
        <v>Daun Jendela Kaca Kayu Besi</v>
      </c>
      <c r="B61">
        <f>Rekap!N78</f>
        <v>0</v>
      </c>
      <c r="C61">
        <f>Rekap!P78</f>
        <v>0</v>
      </c>
      <c r="D61">
        <f>Rekap!R78</f>
        <v>0</v>
      </c>
      <c r="E61">
        <f>Rekap!T78</f>
        <v>0</v>
      </c>
      <c r="F61">
        <f>Rekap!V78</f>
        <v>0</v>
      </c>
      <c r="G61">
        <f>Rekap!X78</f>
        <v>0</v>
      </c>
      <c r="H61">
        <f>Rekap!Z78</f>
        <v>0</v>
      </c>
      <c r="I61">
        <f>Rekap!AB78</f>
        <v>0</v>
      </c>
      <c r="J61">
        <f>Rekap!AD78</f>
        <v>0</v>
      </c>
      <c r="K61">
        <f>Rekap!AF78</f>
        <v>0</v>
      </c>
      <c r="L61">
        <f>Rekap!AH78</f>
        <v>0</v>
      </c>
      <c r="M61">
        <f>Rekap!AJ78</f>
        <v>0</v>
      </c>
      <c r="N61">
        <f>Rekap!AL78</f>
        <v>0</v>
      </c>
      <c r="O61">
        <f>Rekap!AN78</f>
        <v>0</v>
      </c>
      <c r="P61">
        <f>Rekap!AP78</f>
        <v>0</v>
      </c>
      <c r="Q61">
        <f>Rekap!AR78</f>
        <v>0</v>
      </c>
      <c r="R61">
        <f>Rekap!AT78</f>
        <v>0</v>
      </c>
      <c r="S61">
        <f>Rekap!AV78</f>
        <v>0</v>
      </c>
      <c r="T61">
        <f>Rekap!AX78</f>
        <v>0</v>
      </c>
      <c r="U61">
        <f>Rekap!AZ78</f>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7D630-0BC6-5047-9D27-6635731DF20C}">
  <sheetPr codeName="Sheet4">
    <tabColor rgb="FF92D050"/>
  </sheetPr>
  <dimension ref="A1:BC99"/>
  <sheetViews>
    <sheetView view="pageBreakPreview" zoomScale="107" zoomScaleNormal="60" workbookViewId="0">
      <pane xSplit="10" ySplit="18" topLeftCell="K19" activePane="bottomRight" state="frozen"/>
      <selection pane="topRight" activeCell="K1" sqref="K1"/>
      <selection pane="bottomLeft" activeCell="A19" sqref="A19"/>
      <selection pane="bottomRight" activeCell="K89" sqref="K89"/>
    </sheetView>
  </sheetViews>
  <sheetFormatPr baseColWidth="10" defaultColWidth="8.6640625" defaultRowHeight="14" x14ac:dyDescent="0.15"/>
  <cols>
    <col min="1" max="1" width="13.5" style="16" customWidth="1"/>
    <col min="2" max="2" width="6.83203125" style="16" customWidth="1"/>
    <col min="3" max="4" width="8.6640625" style="16"/>
    <col min="5" max="5" width="1.83203125" style="16" bestFit="1" customWidth="1"/>
    <col min="6" max="6" width="8.6640625" style="16" customWidth="1"/>
    <col min="7" max="7" width="13.1640625" style="16" customWidth="1"/>
    <col min="8" max="8" width="2" style="16" customWidth="1"/>
    <col min="9" max="9" width="15" style="16" customWidth="1"/>
    <col min="10" max="10" width="10.6640625" style="16" customWidth="1"/>
    <col min="11" max="11" width="13.6640625" style="16" customWidth="1"/>
    <col min="12" max="12" width="16.5" style="16" customWidth="1"/>
    <col min="13" max="14" width="8.6640625" style="16"/>
    <col min="15" max="15" width="19.5" style="16" customWidth="1"/>
    <col min="16" max="16" width="8.6640625" style="16"/>
    <col min="17" max="17" width="19.5" style="16" customWidth="1"/>
    <col min="18" max="18" width="8.6640625" style="16"/>
    <col min="19" max="19" width="19.5" style="16" customWidth="1"/>
    <col min="20" max="20" width="8.6640625" style="16"/>
    <col min="21" max="21" width="19.5" style="16" customWidth="1"/>
    <col min="22" max="22" width="8.6640625" style="16"/>
    <col min="23" max="23" width="19.5" style="16" customWidth="1"/>
    <col min="24" max="24" width="8.6640625" style="16"/>
    <col min="25" max="25" width="19.5" style="16" customWidth="1"/>
    <col min="26" max="26" width="8.6640625" style="16"/>
    <col min="27" max="27" width="19.5" style="16" customWidth="1"/>
    <col min="28" max="28" width="8.6640625" style="16"/>
    <col min="29" max="29" width="19.5" style="16" customWidth="1"/>
    <col min="30" max="30" width="8.6640625" style="16"/>
    <col min="31" max="31" width="19.5" style="16" customWidth="1"/>
    <col min="32" max="32" width="8.6640625" style="16"/>
    <col min="33" max="33" width="19.5" style="16" customWidth="1"/>
    <col min="34" max="34" width="8.6640625" style="16"/>
    <col min="35" max="35" width="19.5" style="16" customWidth="1"/>
    <col min="36" max="36" width="8.6640625" style="16"/>
    <col min="37" max="37" width="19.5" style="16" customWidth="1"/>
    <col min="38" max="38" width="8.6640625" style="16"/>
    <col min="39" max="39" width="19.5" style="16" customWidth="1"/>
    <col min="40" max="40" width="8.6640625" style="16"/>
    <col min="41" max="41" width="19.5" style="16" customWidth="1"/>
    <col min="42" max="42" width="8.6640625" style="16"/>
    <col min="43" max="43" width="19.5" style="16" customWidth="1"/>
    <col min="44" max="44" width="8.6640625" style="16"/>
    <col min="45" max="45" width="19.5" style="16" customWidth="1"/>
    <col min="46" max="46" width="8.6640625" style="16"/>
    <col min="47" max="47" width="19.5" style="16" customWidth="1"/>
    <col min="48" max="48" width="8.6640625" style="16"/>
    <col min="49" max="49" width="19.5" style="16" customWidth="1"/>
    <col min="50" max="50" width="8.6640625" style="16"/>
    <col min="51" max="51" width="19.5" style="16" customWidth="1"/>
    <col min="52" max="52" width="8.6640625" style="16"/>
    <col min="53" max="53" width="19.5" style="16" customWidth="1"/>
    <col min="54" max="54" width="8.6640625" style="16"/>
    <col min="55" max="55" width="25.33203125" style="16" customWidth="1"/>
    <col min="56" max="16384" width="8.6640625" style="16"/>
  </cols>
  <sheetData>
    <row r="1" spans="2:16" x14ac:dyDescent="0.15">
      <c r="L1" s="17"/>
    </row>
    <row r="2" spans="2:16" x14ac:dyDescent="0.15">
      <c r="L2" s="17"/>
    </row>
    <row r="3" spans="2:16" x14ac:dyDescent="0.15">
      <c r="B3" s="146" t="s">
        <v>121</v>
      </c>
      <c r="C3" s="146"/>
      <c r="D3" s="146"/>
      <c r="E3" s="146"/>
      <c r="F3" s="146"/>
      <c r="G3" s="146"/>
      <c r="H3" s="146"/>
      <c r="I3" s="146"/>
      <c r="J3" s="146"/>
      <c r="K3" s="146"/>
      <c r="L3" s="146"/>
    </row>
    <row r="4" spans="2:16" x14ac:dyDescent="0.15">
      <c r="B4" s="146" t="s">
        <v>122</v>
      </c>
      <c r="C4" s="146"/>
      <c r="D4" s="146"/>
      <c r="E4" s="146"/>
      <c r="F4" s="146"/>
      <c r="G4" s="146"/>
      <c r="H4" s="146"/>
      <c r="I4" s="146"/>
      <c r="J4" s="146"/>
      <c r="K4" s="146"/>
      <c r="L4" s="146"/>
    </row>
    <row r="5" spans="2:16" x14ac:dyDescent="0.15">
      <c r="B5" s="146" t="s">
        <v>123</v>
      </c>
      <c r="C5" s="146"/>
      <c r="D5" s="146"/>
      <c r="E5" s="146"/>
      <c r="F5" s="146"/>
      <c r="G5" s="146"/>
      <c r="H5" s="146"/>
      <c r="I5" s="146"/>
      <c r="J5" s="146"/>
      <c r="K5" s="146"/>
      <c r="L5" s="146"/>
    </row>
    <row r="6" spans="2:16" x14ac:dyDescent="0.15">
      <c r="B6" s="142"/>
      <c r="C6" s="142"/>
      <c r="D6" s="142"/>
      <c r="E6" s="18"/>
      <c r="F6" s="19"/>
      <c r="G6" s="18"/>
      <c r="H6" s="18"/>
      <c r="I6" s="18"/>
      <c r="J6" s="18"/>
      <c r="K6" s="18"/>
      <c r="L6" s="18"/>
    </row>
    <row r="7" spans="2:16" x14ac:dyDescent="0.15">
      <c r="B7" s="142" t="s">
        <v>124</v>
      </c>
      <c r="C7" s="142"/>
      <c r="D7" s="142"/>
      <c r="E7" s="18" t="s">
        <v>125</v>
      </c>
      <c r="F7" s="19" t="str">
        <f>[3]Base_02!$C$27</f>
        <v>Membangun Bersama</v>
      </c>
      <c r="G7" s="18"/>
      <c r="H7" s="18"/>
      <c r="I7" s="18"/>
      <c r="J7" s="18"/>
      <c r="K7" s="18"/>
      <c r="L7" s="18"/>
      <c r="O7" s="141" t="s">
        <v>126</v>
      </c>
      <c r="P7" s="141"/>
    </row>
    <row r="8" spans="2:16" x14ac:dyDescent="0.15">
      <c r="B8" s="142" t="str">
        <f>[3]Base_01!$B$2</f>
        <v>Kelurahan</v>
      </c>
      <c r="C8" s="142"/>
      <c r="D8" s="142"/>
      <c r="E8" s="18" t="s">
        <v>125</v>
      </c>
      <c r="F8" s="19" t="str">
        <f>[3]Base_01!$C$2</f>
        <v>Klasabi</v>
      </c>
      <c r="G8" s="18"/>
      <c r="H8" s="18"/>
      <c r="I8" s="18"/>
      <c r="J8" s="18"/>
      <c r="K8" s="18"/>
      <c r="L8" s="18"/>
      <c r="O8" s="141"/>
      <c r="P8" s="141"/>
    </row>
    <row r="9" spans="2:16" x14ac:dyDescent="0.15">
      <c r="B9" s="142" t="str">
        <f>[3]Base_01!$B$3</f>
        <v>Distrik</v>
      </c>
      <c r="C9" s="142"/>
      <c r="D9" s="142"/>
      <c r="E9" s="18" t="s">
        <v>125</v>
      </c>
      <c r="F9" s="19" t="str">
        <f>[3]Base_01!$C$3</f>
        <v>Sorong Manoi</v>
      </c>
      <c r="G9" s="18"/>
      <c r="H9" s="18"/>
      <c r="I9" s="18"/>
      <c r="J9" s="18"/>
      <c r="K9" s="18"/>
      <c r="L9" s="18"/>
      <c r="O9" s="141"/>
      <c r="P9" s="141"/>
    </row>
    <row r="10" spans="2:16" x14ac:dyDescent="0.15">
      <c r="B10" s="142" t="str">
        <f>[3]Base_01!$B$4</f>
        <v>Kota</v>
      </c>
      <c r="C10" s="142"/>
      <c r="D10" s="142"/>
      <c r="E10" s="18" t="s">
        <v>125</v>
      </c>
      <c r="F10" s="19" t="str">
        <f>[3]Base_01!$C$4</f>
        <v>Sorong</v>
      </c>
      <c r="G10" s="18"/>
      <c r="H10" s="18"/>
      <c r="I10" s="18"/>
      <c r="J10" s="18"/>
      <c r="K10" s="18"/>
      <c r="L10" s="18"/>
      <c r="O10" s="141"/>
      <c r="P10" s="141"/>
    </row>
    <row r="11" spans="2:16" x14ac:dyDescent="0.15">
      <c r="B11" s="142" t="str">
        <f>[3]Base_01!$B$5</f>
        <v>Provinsi</v>
      </c>
      <c r="C11" s="142"/>
      <c r="D11" s="142"/>
      <c r="E11" s="18" t="s">
        <v>125</v>
      </c>
      <c r="F11" s="19" t="str">
        <f>[3]Base_01!$C$5</f>
        <v>Papua Barat Daya</v>
      </c>
      <c r="G11" s="18"/>
      <c r="H11" s="18"/>
      <c r="I11" s="18"/>
      <c r="J11" s="18"/>
      <c r="K11" s="18"/>
      <c r="L11" s="18"/>
    </row>
    <row r="12" spans="2:16" x14ac:dyDescent="0.15">
      <c r="B12" s="142" t="s">
        <v>127</v>
      </c>
      <c r="C12" s="142"/>
      <c r="D12" s="142"/>
      <c r="E12" s="18" t="s">
        <v>125</v>
      </c>
      <c r="F12" s="19">
        <f>BaseRAB!C1</f>
        <v>10</v>
      </c>
      <c r="G12" s="20"/>
      <c r="H12" s="18"/>
      <c r="I12" s="18"/>
      <c r="J12" s="18"/>
      <c r="K12" s="18"/>
      <c r="L12" s="18"/>
    </row>
    <row r="13" spans="2:16" ht="14" customHeight="1" x14ac:dyDescent="0.15">
      <c r="B13" s="142" t="s">
        <v>128</v>
      </c>
      <c r="C13" s="142"/>
      <c r="D13" s="142"/>
      <c r="E13" s="18" t="s">
        <v>125</v>
      </c>
      <c r="F13" s="147">
        <f>BaseRAB!C3</f>
        <v>215000000</v>
      </c>
      <c r="G13" s="147"/>
      <c r="H13" s="18"/>
      <c r="I13" s="18"/>
      <c r="J13" s="18"/>
      <c r="K13" s="18"/>
      <c r="L13" s="18"/>
      <c r="M13" s="16" t="s">
        <v>146</v>
      </c>
      <c r="O13" s="21"/>
      <c r="P13" s="21"/>
    </row>
    <row r="14" spans="2:16" x14ac:dyDescent="0.15">
      <c r="B14" s="142" t="s">
        <v>129</v>
      </c>
      <c r="C14" s="142"/>
      <c r="D14" s="142"/>
      <c r="E14" s="18" t="s">
        <v>125</v>
      </c>
      <c r="F14" s="19" t="s">
        <v>144</v>
      </c>
      <c r="G14" s="18"/>
      <c r="H14" s="18"/>
      <c r="I14" s="18"/>
      <c r="J14" s="18"/>
      <c r="K14" s="18"/>
      <c r="L14" s="18"/>
      <c r="O14" s="21"/>
      <c r="P14" s="21"/>
    </row>
    <row r="15" spans="2:16" x14ac:dyDescent="0.15">
      <c r="O15" s="21"/>
      <c r="P15" s="21"/>
    </row>
    <row r="16" spans="2:16" x14ac:dyDescent="0.15">
      <c r="O16" s="21"/>
      <c r="P16" s="21"/>
    </row>
    <row r="17" spans="1:55" ht="14.5" customHeight="1" x14ac:dyDescent="0.2">
      <c r="A17" s="143" t="s">
        <v>130</v>
      </c>
      <c r="B17" s="144" t="s">
        <v>131</v>
      </c>
      <c r="C17" s="144" t="s">
        <v>132</v>
      </c>
      <c r="D17" s="144"/>
      <c r="E17" s="144"/>
      <c r="F17" s="144"/>
      <c r="G17" s="144"/>
      <c r="H17" s="144"/>
      <c r="I17" s="145" t="s">
        <v>133</v>
      </c>
      <c r="J17" s="145" t="s">
        <v>3</v>
      </c>
      <c r="K17" s="145" t="s">
        <v>134</v>
      </c>
      <c r="L17" s="145" t="s">
        <v>135</v>
      </c>
      <c r="N17" s="22">
        <v>1</v>
      </c>
      <c r="O17" s="23"/>
      <c r="P17" s="23">
        <v>2</v>
      </c>
      <c r="Q17" s="23"/>
      <c r="R17" s="23">
        <v>3</v>
      </c>
      <c r="S17" s="23"/>
      <c r="T17" s="23">
        <v>4</v>
      </c>
      <c r="U17" s="23"/>
      <c r="V17" s="23">
        <v>5</v>
      </c>
      <c r="W17" s="23"/>
      <c r="X17" s="23">
        <v>6</v>
      </c>
      <c r="Y17" s="23"/>
      <c r="Z17" s="23">
        <v>7</v>
      </c>
      <c r="AA17" s="23"/>
      <c r="AB17" s="23">
        <v>8</v>
      </c>
      <c r="AC17" s="23"/>
      <c r="AD17" s="23">
        <v>9</v>
      </c>
      <c r="AE17" s="23"/>
      <c r="AF17" s="23">
        <v>10</v>
      </c>
      <c r="AG17" s="23"/>
      <c r="AH17" s="23">
        <v>11</v>
      </c>
      <c r="AI17" s="23"/>
      <c r="AJ17" s="23">
        <v>12</v>
      </c>
      <c r="AK17" s="23"/>
      <c r="AL17" s="23">
        <v>13</v>
      </c>
      <c r="AM17" s="23"/>
      <c r="AN17" s="23">
        <v>14</v>
      </c>
      <c r="AO17" s="23"/>
      <c r="AP17" s="23">
        <v>15</v>
      </c>
      <c r="AQ17" s="23"/>
      <c r="AR17" s="23">
        <v>16</v>
      </c>
      <c r="AS17" s="23"/>
      <c r="AT17" s="23">
        <v>17</v>
      </c>
      <c r="AU17" s="23"/>
      <c r="AV17" s="23">
        <v>18</v>
      </c>
      <c r="AW17" s="23"/>
      <c r="AX17" s="23">
        <v>19</v>
      </c>
      <c r="AY17" s="23"/>
      <c r="AZ17" s="23">
        <v>20</v>
      </c>
      <c r="BA17" s="23"/>
      <c r="BB17" s="24"/>
      <c r="BC17" s="24"/>
    </row>
    <row r="18" spans="1:55" ht="18" customHeight="1" x14ac:dyDescent="0.15">
      <c r="A18" s="143"/>
      <c r="B18" s="144"/>
      <c r="C18" s="144"/>
      <c r="D18" s="144"/>
      <c r="E18" s="144"/>
      <c r="F18" s="144"/>
      <c r="G18" s="144"/>
      <c r="H18" s="144"/>
      <c r="I18" s="145"/>
      <c r="J18" s="145"/>
      <c r="K18" s="145"/>
      <c r="L18" s="145"/>
      <c r="N18" s="25" t="s">
        <v>136</v>
      </c>
      <c r="O18" s="26" t="str">
        <f>VLOOKUP(N17,[3]Base_02!$A$5:$C$24,3,0)</f>
        <v>Nama PB 1</v>
      </c>
      <c r="P18" s="25" t="s">
        <v>136</v>
      </c>
      <c r="Q18" s="26" t="str">
        <f>VLOOKUP(P17,[3]Base_02!$A$5:$C$24,3,0)</f>
        <v>Nama PB 2</v>
      </c>
      <c r="R18" s="27" t="s">
        <v>136</v>
      </c>
      <c r="S18" s="26" t="str">
        <f>VLOOKUP(R17,[3]Base_02!$A$5:$C$24,3,0)</f>
        <v>Nama PB 3</v>
      </c>
      <c r="T18" s="27" t="s">
        <v>136</v>
      </c>
      <c r="U18" s="26" t="str">
        <f>VLOOKUP(T17,[3]Base_02!$A$5:$C$24,3,0)</f>
        <v>Nama PB 4</v>
      </c>
      <c r="V18" s="27" t="s">
        <v>136</v>
      </c>
      <c r="W18" s="26" t="str">
        <f>VLOOKUP(V17,[3]Base_02!$A$5:$C$24,3,0)</f>
        <v>Nama PB 5</v>
      </c>
      <c r="X18" s="27" t="s">
        <v>136</v>
      </c>
      <c r="Y18" s="26" t="str">
        <f>VLOOKUP(X17,[3]Base_02!$A$5:$C$24,3,0)</f>
        <v>Nama PB 6</v>
      </c>
      <c r="Z18" s="27" t="s">
        <v>136</v>
      </c>
      <c r="AA18" s="26" t="str">
        <f>VLOOKUP(Z17,[3]Base_02!$A$5:$C$24,3,0)</f>
        <v>Nama PB 7</v>
      </c>
      <c r="AB18" s="27" t="s">
        <v>136</v>
      </c>
      <c r="AC18" s="26" t="str">
        <f>VLOOKUP(AB17,[3]Base_02!$A$5:$C$24,3,0)</f>
        <v>Nama PB 8</v>
      </c>
      <c r="AD18" s="27" t="s">
        <v>136</v>
      </c>
      <c r="AE18" s="26" t="str">
        <f>VLOOKUP(AD17,[3]Base_02!$A$5:$C$24,3,0)</f>
        <v>Nama PB 9</v>
      </c>
      <c r="AF18" s="27" t="s">
        <v>136</v>
      </c>
      <c r="AG18" s="26" t="str">
        <f>VLOOKUP(AF17,[3]Base_02!$A$5:$C$24,3,0)</f>
        <v>Nama PB 10</v>
      </c>
      <c r="AH18" s="27" t="s">
        <v>136</v>
      </c>
      <c r="AI18" s="26" t="str">
        <f>VLOOKUP(AH17,[3]Base_02!$A$5:$C$24,3,0)</f>
        <v>Nama PB 11</v>
      </c>
      <c r="AJ18" s="27" t="s">
        <v>136</v>
      </c>
      <c r="AK18" s="26" t="str">
        <f>VLOOKUP(AJ17,[3]Base_02!$A$5:$C$24,3,0)</f>
        <v>Nama PB 12</v>
      </c>
      <c r="AL18" s="27" t="s">
        <v>136</v>
      </c>
      <c r="AM18" s="26" t="str">
        <f>VLOOKUP(AL17,[3]Base_02!$A$5:$C$24,3,0)</f>
        <v>Nama PB 13</v>
      </c>
      <c r="AN18" s="27" t="s">
        <v>136</v>
      </c>
      <c r="AO18" s="26" t="str">
        <f>VLOOKUP(AN17,[3]Base_02!$A$5:$C$24,3,0)</f>
        <v>Nama PB 14</v>
      </c>
      <c r="AP18" s="27" t="s">
        <v>136</v>
      </c>
      <c r="AQ18" s="26" t="str">
        <f>VLOOKUP(AP17,[3]Base_02!$A$5:$C$24,3,0)</f>
        <v>Nama PB 15</v>
      </c>
      <c r="AR18" s="27" t="s">
        <v>136</v>
      </c>
      <c r="AS18" s="26" t="str">
        <f>VLOOKUP(AR17,[3]Base_02!$A$5:$C$24,3,0)</f>
        <v>Nama PB 16</v>
      </c>
      <c r="AT18" s="27" t="s">
        <v>136</v>
      </c>
      <c r="AU18" s="26" t="str">
        <f>VLOOKUP(AT17,[3]Base_02!$A$5:$C$24,3,0)</f>
        <v>Nama PB 17</v>
      </c>
      <c r="AV18" s="27" t="s">
        <v>136</v>
      </c>
      <c r="AW18" s="26" t="str">
        <f>VLOOKUP(AV17,[3]Base_02!$A$5:$C$24,3,0)</f>
        <v>Nama PB 18</v>
      </c>
      <c r="AX18" s="27" t="s">
        <v>136</v>
      </c>
      <c r="AY18" s="26" t="str">
        <f>VLOOKUP(AX17,[3]Base_02!$A$5:$C$24,3,0)</f>
        <v>Nama PB 19</v>
      </c>
      <c r="AZ18" s="27" t="s">
        <v>136</v>
      </c>
      <c r="BA18" s="26" t="str">
        <f>VLOOKUP(AZ17,[3]Base_02!$A$5:$C$24,3,0)</f>
        <v>Nama PB 20</v>
      </c>
      <c r="BB18" s="148" t="s">
        <v>137</v>
      </c>
      <c r="BC18" s="149"/>
    </row>
    <row r="19" spans="1:55" ht="18" customHeight="1" x14ac:dyDescent="0.15">
      <c r="A19" s="28">
        <v>1</v>
      </c>
      <c r="B19" s="29">
        <f>_xlfn.AGGREGATE(2,5,$B$18:B18)+1</f>
        <v>1</v>
      </c>
      <c r="C19" s="30" t="str">
        <f>IFERROR(VLOOKUP(A19,Bahan[#Data],3,FALSE),"")</f>
        <v>Semen Tonasa @50 Kg</v>
      </c>
      <c r="D19" s="31"/>
      <c r="E19" s="31"/>
      <c r="F19" s="31"/>
      <c r="G19" s="31"/>
      <c r="H19" s="32"/>
      <c r="I19" s="33">
        <f>BB19</f>
        <v>411</v>
      </c>
      <c r="J19" s="34" t="str">
        <f>IFERROR(VLOOKUP(A19,Bahan[#Data],5,FALSE),"")</f>
        <v>Zak</v>
      </c>
      <c r="K19" s="35">
        <f>IFERROR(VLOOKUP(A19,Bahan[#Data],6,FALSE),"")</f>
        <v>90000</v>
      </c>
      <c r="L19" s="35">
        <f>IFERROR(I19*K19,"")</f>
        <v>36990000</v>
      </c>
      <c r="N19" s="36">
        <v>210</v>
      </c>
      <c r="O19" s="37">
        <f>N19*$K19</f>
        <v>18900000</v>
      </c>
      <c r="P19" s="36">
        <v>0</v>
      </c>
      <c r="Q19" s="37">
        <f>P19*$K19</f>
        <v>0</v>
      </c>
      <c r="R19" s="36">
        <v>13</v>
      </c>
      <c r="S19" s="37">
        <f>R19*$K19</f>
        <v>1170000</v>
      </c>
      <c r="T19" s="36">
        <v>0</v>
      </c>
      <c r="U19" s="37">
        <f>T19*$K19</f>
        <v>0</v>
      </c>
      <c r="V19" s="36">
        <v>3</v>
      </c>
      <c r="W19" s="37">
        <f>V19*$K19</f>
        <v>270000</v>
      </c>
      <c r="X19" s="36">
        <v>15</v>
      </c>
      <c r="Y19" s="37">
        <f>X19*$K19</f>
        <v>1350000</v>
      </c>
      <c r="Z19" s="36">
        <v>11</v>
      </c>
      <c r="AA19" s="37">
        <f>Z19*$K19</f>
        <v>990000</v>
      </c>
      <c r="AB19" s="36">
        <v>25</v>
      </c>
      <c r="AC19" s="37">
        <f>AB19*$K19</f>
        <v>2250000</v>
      </c>
      <c r="AD19" s="36">
        <v>34</v>
      </c>
      <c r="AE19" s="37">
        <f>AD19*$K19</f>
        <v>3060000</v>
      </c>
      <c r="AF19" s="36">
        <v>0</v>
      </c>
      <c r="AG19" s="37">
        <f>AF19*$K19</f>
        <v>0</v>
      </c>
      <c r="AH19" s="36">
        <v>10</v>
      </c>
      <c r="AI19" s="37">
        <f>AH19*$K19</f>
        <v>900000</v>
      </c>
      <c r="AJ19" s="36">
        <v>0</v>
      </c>
      <c r="AK19" s="37">
        <f>AJ19*$K19</f>
        <v>0</v>
      </c>
      <c r="AL19" s="36">
        <v>0</v>
      </c>
      <c r="AM19" s="37">
        <f>AL19*$K19</f>
        <v>0</v>
      </c>
      <c r="AN19" s="36">
        <v>0</v>
      </c>
      <c r="AO19" s="37">
        <f>AN19*$K19</f>
        <v>0</v>
      </c>
      <c r="AP19" s="36">
        <v>0</v>
      </c>
      <c r="AQ19" s="37">
        <f>AP19*$K19</f>
        <v>0</v>
      </c>
      <c r="AR19" s="36">
        <v>25</v>
      </c>
      <c r="AS19" s="37">
        <f>AR19*$K19</f>
        <v>2250000</v>
      </c>
      <c r="AT19" s="36">
        <v>20</v>
      </c>
      <c r="AU19" s="37">
        <f>AT19*$K19</f>
        <v>1800000</v>
      </c>
      <c r="AV19" s="36">
        <v>15</v>
      </c>
      <c r="AW19" s="37">
        <f>AV19*$K19</f>
        <v>1350000</v>
      </c>
      <c r="AX19" s="36">
        <v>15</v>
      </c>
      <c r="AY19" s="37">
        <f>AX19*$K19</f>
        <v>1350000</v>
      </c>
      <c r="AZ19" s="36">
        <v>15</v>
      </c>
      <c r="BA19" s="37">
        <f>AZ19*$K19</f>
        <v>1350000</v>
      </c>
      <c r="BB19" s="38">
        <f>SUM(N19,P19,R19,T19,V19,X19,Z19,AB19,AD19,AF19,AH19,AJ19,AL19,AN19,AP19,AR19,AT19,AV19,AX19,AZ19)</f>
        <v>411</v>
      </c>
      <c r="BC19" s="38">
        <f>SUM(O19,Q19,S19,U19,W19,Y19,AA19,AC19,AE19,AG19,AI19,AK19,AM19,AO19,AQ19,AS19,AU19,AW19,AY19,BA19)</f>
        <v>36990000</v>
      </c>
    </row>
    <row r="20" spans="1:55" ht="18" customHeight="1" x14ac:dyDescent="0.15">
      <c r="A20" s="28">
        <v>2</v>
      </c>
      <c r="B20" s="29">
        <f>_xlfn.AGGREGATE(2,5,$B$18:B19)+1</f>
        <v>2</v>
      </c>
      <c r="C20" s="30" t="str">
        <f>IFERROR(VLOOKUP(A20,Bahan[#Data],3,FALSE),"")</f>
        <v>Semen Tonasa @40 Kg</v>
      </c>
      <c r="D20" s="31"/>
      <c r="E20" s="31"/>
      <c r="F20" s="31"/>
      <c r="G20" s="31"/>
      <c r="H20" s="32"/>
      <c r="I20" s="33">
        <f t="shared" ref="I20:I78" si="0">BB20</f>
        <v>201</v>
      </c>
      <c r="J20" s="34" t="str">
        <f>IFERROR(VLOOKUP(A20,Bahan[#Data],5,FALSE),"")</f>
        <v>Zak</v>
      </c>
      <c r="K20" s="35">
        <f>IFERROR(VLOOKUP(A20,Bahan[#Data],6,FALSE),"")</f>
        <v>80000</v>
      </c>
      <c r="L20" s="35">
        <f t="shared" ref="L20:L78" si="1">IFERROR(I20*K20,"")</f>
        <v>16080000</v>
      </c>
      <c r="N20" s="36">
        <v>0</v>
      </c>
      <c r="O20" s="37">
        <f t="shared" ref="O20:O79" si="2">N20*$K20</f>
        <v>0</v>
      </c>
      <c r="P20" s="36">
        <v>0</v>
      </c>
      <c r="Q20" s="37">
        <f t="shared" ref="Q20:Q79" si="3">P20*$K20</f>
        <v>0</v>
      </c>
      <c r="R20" s="36">
        <v>13</v>
      </c>
      <c r="S20" s="37">
        <f t="shared" ref="S20:S79" si="4">R20*$K20</f>
        <v>1040000</v>
      </c>
      <c r="T20" s="36">
        <v>0</v>
      </c>
      <c r="U20" s="37">
        <f t="shared" ref="U20:U79" si="5">T20*$K20</f>
        <v>0</v>
      </c>
      <c r="V20" s="36">
        <v>3</v>
      </c>
      <c r="W20" s="37">
        <f t="shared" ref="W20:W79" si="6">V20*$K20</f>
        <v>240000</v>
      </c>
      <c r="X20" s="36">
        <v>15</v>
      </c>
      <c r="Y20" s="37">
        <f t="shared" ref="Y20:Y79" si="7">X20*$K20</f>
        <v>1200000</v>
      </c>
      <c r="Z20" s="36">
        <v>11</v>
      </c>
      <c r="AA20" s="37">
        <f t="shared" ref="AA20:AA79" si="8">Z20*$K20</f>
        <v>880000</v>
      </c>
      <c r="AB20" s="36">
        <v>25</v>
      </c>
      <c r="AC20" s="37">
        <f t="shared" ref="AC20:AC79" si="9">AB20*$K20</f>
        <v>2000000</v>
      </c>
      <c r="AD20" s="36">
        <v>34</v>
      </c>
      <c r="AE20" s="37">
        <f t="shared" ref="AE20:AE79" si="10">AD20*$K20</f>
        <v>2720000</v>
      </c>
      <c r="AF20" s="36">
        <v>0</v>
      </c>
      <c r="AG20" s="37">
        <f t="shared" ref="AG20:AG79" si="11">AF20*$K20</f>
        <v>0</v>
      </c>
      <c r="AH20" s="36">
        <v>10</v>
      </c>
      <c r="AI20" s="37">
        <f t="shared" ref="AI20:AI79" si="12">AH20*$K20</f>
        <v>800000</v>
      </c>
      <c r="AJ20" s="36">
        <v>0</v>
      </c>
      <c r="AK20" s="37">
        <f t="shared" ref="AK20:AK79" si="13">AJ20*$K20</f>
        <v>0</v>
      </c>
      <c r="AL20" s="36">
        <v>0</v>
      </c>
      <c r="AM20" s="37">
        <f t="shared" ref="AM20:AM79" si="14">AL20*$K20</f>
        <v>0</v>
      </c>
      <c r="AN20" s="36">
        <v>0</v>
      </c>
      <c r="AO20" s="37">
        <f t="shared" ref="AO20:AO79" si="15">AN20*$K20</f>
        <v>0</v>
      </c>
      <c r="AP20" s="36">
        <v>0</v>
      </c>
      <c r="AQ20" s="37">
        <f t="shared" ref="AQ20:AQ79" si="16">AP20*$K20</f>
        <v>0</v>
      </c>
      <c r="AR20" s="36">
        <v>25</v>
      </c>
      <c r="AS20" s="37">
        <f t="shared" ref="AS20:AS79" si="17">AR20*$K20</f>
        <v>2000000</v>
      </c>
      <c r="AT20" s="36">
        <v>20</v>
      </c>
      <c r="AU20" s="37">
        <f t="shared" ref="AU20:AU79" si="18">AT20*$K20</f>
        <v>1600000</v>
      </c>
      <c r="AV20" s="36">
        <v>15</v>
      </c>
      <c r="AW20" s="37">
        <f t="shared" ref="AW20:AW79" si="19">AV20*$K20</f>
        <v>1200000</v>
      </c>
      <c r="AX20" s="36">
        <v>15</v>
      </c>
      <c r="AY20" s="37">
        <f t="shared" ref="AY20:AY79" si="20">AX20*$K20</f>
        <v>1200000</v>
      </c>
      <c r="AZ20" s="36">
        <v>15</v>
      </c>
      <c r="BA20" s="37">
        <f t="shared" ref="BA20:BA79" si="21">AZ20*$K20</f>
        <v>1200000</v>
      </c>
      <c r="BB20" s="38">
        <f t="shared" ref="BB20:BC79" si="22">SUM(N20,P20,R20,T20,V20,X20,Z20,AB20,AD20,AF20,AH20,AJ20,AL20,AN20,AP20,AR20,AT20,AV20,AX20,AZ20)</f>
        <v>201</v>
      </c>
      <c r="BC20" s="38">
        <f t="shared" si="22"/>
        <v>16080000</v>
      </c>
    </row>
    <row r="21" spans="1:55" ht="18" customHeight="1" x14ac:dyDescent="0.15">
      <c r="A21" s="28">
        <v>3</v>
      </c>
      <c r="B21" s="29">
        <f>_xlfn.AGGREGATE(2,5,$B$18:B20)+1</f>
        <v>3</v>
      </c>
      <c r="C21" s="30" t="str">
        <f>IFERROR(VLOOKUP(A21,Bahan[#Data],3,FALSE),"")</f>
        <v>Semen Conch @50 Kg</v>
      </c>
      <c r="D21" s="31"/>
      <c r="E21" s="31"/>
      <c r="F21" s="31"/>
      <c r="G21" s="31"/>
      <c r="H21" s="32"/>
      <c r="I21" s="33">
        <f t="shared" si="0"/>
        <v>201</v>
      </c>
      <c r="J21" s="34" t="str">
        <f>IFERROR(VLOOKUP(A21,Bahan[#Data],5,FALSE),"")</f>
        <v>Zak</v>
      </c>
      <c r="K21" s="35">
        <f>IFERROR(VLOOKUP(A21,Bahan[#Data],6,FALSE),"")</f>
        <v>0</v>
      </c>
      <c r="L21" s="35">
        <f t="shared" si="1"/>
        <v>0</v>
      </c>
      <c r="N21" s="36">
        <v>0</v>
      </c>
      <c r="O21" s="37">
        <f t="shared" si="2"/>
        <v>0</v>
      </c>
      <c r="P21" s="36">
        <v>0</v>
      </c>
      <c r="Q21" s="37">
        <f t="shared" si="3"/>
        <v>0</v>
      </c>
      <c r="R21" s="36">
        <v>13</v>
      </c>
      <c r="S21" s="37">
        <f t="shared" si="4"/>
        <v>0</v>
      </c>
      <c r="T21" s="36">
        <v>0</v>
      </c>
      <c r="U21" s="37">
        <f t="shared" si="5"/>
        <v>0</v>
      </c>
      <c r="V21" s="36">
        <v>3</v>
      </c>
      <c r="W21" s="37">
        <f t="shared" si="6"/>
        <v>0</v>
      </c>
      <c r="X21" s="36">
        <v>15</v>
      </c>
      <c r="Y21" s="37">
        <f t="shared" si="7"/>
        <v>0</v>
      </c>
      <c r="Z21" s="36">
        <v>11</v>
      </c>
      <c r="AA21" s="37">
        <f t="shared" si="8"/>
        <v>0</v>
      </c>
      <c r="AB21" s="36">
        <v>25</v>
      </c>
      <c r="AC21" s="37">
        <f t="shared" si="9"/>
        <v>0</v>
      </c>
      <c r="AD21" s="36">
        <v>34</v>
      </c>
      <c r="AE21" s="37">
        <f t="shared" si="10"/>
        <v>0</v>
      </c>
      <c r="AF21" s="36">
        <v>0</v>
      </c>
      <c r="AG21" s="37">
        <f t="shared" si="11"/>
        <v>0</v>
      </c>
      <c r="AH21" s="36">
        <v>10</v>
      </c>
      <c r="AI21" s="37">
        <f t="shared" si="12"/>
        <v>0</v>
      </c>
      <c r="AJ21" s="36">
        <v>0</v>
      </c>
      <c r="AK21" s="37">
        <f t="shared" si="13"/>
        <v>0</v>
      </c>
      <c r="AL21" s="36">
        <v>0</v>
      </c>
      <c r="AM21" s="37">
        <f t="shared" si="14"/>
        <v>0</v>
      </c>
      <c r="AN21" s="36">
        <v>0</v>
      </c>
      <c r="AO21" s="37">
        <f t="shared" si="15"/>
        <v>0</v>
      </c>
      <c r="AP21" s="36">
        <v>0</v>
      </c>
      <c r="AQ21" s="37">
        <f t="shared" si="16"/>
        <v>0</v>
      </c>
      <c r="AR21" s="36">
        <v>25</v>
      </c>
      <c r="AS21" s="37">
        <f t="shared" si="17"/>
        <v>0</v>
      </c>
      <c r="AT21" s="36">
        <v>20</v>
      </c>
      <c r="AU21" s="37">
        <f t="shared" si="18"/>
        <v>0</v>
      </c>
      <c r="AV21" s="36">
        <v>15</v>
      </c>
      <c r="AW21" s="37">
        <f t="shared" si="19"/>
        <v>0</v>
      </c>
      <c r="AX21" s="36">
        <v>15</v>
      </c>
      <c r="AY21" s="37">
        <f t="shared" si="20"/>
        <v>0</v>
      </c>
      <c r="AZ21" s="36">
        <v>15</v>
      </c>
      <c r="BA21" s="37">
        <f t="shared" si="21"/>
        <v>0</v>
      </c>
      <c r="BB21" s="38">
        <f t="shared" si="22"/>
        <v>201</v>
      </c>
      <c r="BC21" s="38">
        <f t="shared" si="22"/>
        <v>0</v>
      </c>
    </row>
    <row r="22" spans="1:55" ht="18" customHeight="1" x14ac:dyDescent="0.15">
      <c r="A22" s="28">
        <v>4</v>
      </c>
      <c r="B22" s="29">
        <f>_xlfn.AGGREGATE(2,5,$B$18:B21)+1</f>
        <v>4</v>
      </c>
      <c r="C22" s="30" t="str">
        <f>IFERROR(VLOOKUP(A22,Bahan[#Data],3,FALSE),"")</f>
        <v>Semen Conch @40 Kg</v>
      </c>
      <c r="D22" s="31"/>
      <c r="E22" s="31"/>
      <c r="F22" s="31"/>
      <c r="G22" s="31"/>
      <c r="H22" s="32"/>
      <c r="I22" s="33">
        <f t="shared" si="0"/>
        <v>201</v>
      </c>
      <c r="J22" s="34" t="str">
        <f>IFERROR(VLOOKUP(A22,Bahan[#Data],5,FALSE),"")</f>
        <v>Zak</v>
      </c>
      <c r="K22" s="35">
        <f>IFERROR(VLOOKUP(A22,Bahan[#Data],6,FALSE),"")</f>
        <v>0</v>
      </c>
      <c r="L22" s="35">
        <f t="shared" si="1"/>
        <v>0</v>
      </c>
      <c r="N22" s="36">
        <v>0</v>
      </c>
      <c r="O22" s="37">
        <f t="shared" si="2"/>
        <v>0</v>
      </c>
      <c r="P22" s="36">
        <v>0</v>
      </c>
      <c r="Q22" s="37">
        <f t="shared" si="3"/>
        <v>0</v>
      </c>
      <c r="R22" s="36">
        <v>13</v>
      </c>
      <c r="S22" s="37">
        <f t="shared" si="4"/>
        <v>0</v>
      </c>
      <c r="T22" s="36">
        <v>0</v>
      </c>
      <c r="U22" s="37">
        <f t="shared" si="5"/>
        <v>0</v>
      </c>
      <c r="V22" s="36">
        <v>3</v>
      </c>
      <c r="W22" s="37">
        <f t="shared" si="6"/>
        <v>0</v>
      </c>
      <c r="X22" s="36">
        <v>15</v>
      </c>
      <c r="Y22" s="37">
        <f t="shared" si="7"/>
        <v>0</v>
      </c>
      <c r="Z22" s="36">
        <v>11</v>
      </c>
      <c r="AA22" s="37">
        <f t="shared" si="8"/>
        <v>0</v>
      </c>
      <c r="AB22" s="36">
        <v>25</v>
      </c>
      <c r="AC22" s="37">
        <f t="shared" si="9"/>
        <v>0</v>
      </c>
      <c r="AD22" s="36">
        <v>34</v>
      </c>
      <c r="AE22" s="37">
        <f t="shared" si="10"/>
        <v>0</v>
      </c>
      <c r="AF22" s="36">
        <v>0</v>
      </c>
      <c r="AG22" s="37">
        <f t="shared" si="11"/>
        <v>0</v>
      </c>
      <c r="AH22" s="36">
        <v>10</v>
      </c>
      <c r="AI22" s="37">
        <f t="shared" si="12"/>
        <v>0</v>
      </c>
      <c r="AJ22" s="36">
        <v>0</v>
      </c>
      <c r="AK22" s="37">
        <f t="shared" si="13"/>
        <v>0</v>
      </c>
      <c r="AL22" s="36">
        <v>0</v>
      </c>
      <c r="AM22" s="37">
        <f t="shared" si="14"/>
        <v>0</v>
      </c>
      <c r="AN22" s="36">
        <v>0</v>
      </c>
      <c r="AO22" s="37">
        <f t="shared" si="15"/>
        <v>0</v>
      </c>
      <c r="AP22" s="36">
        <v>0</v>
      </c>
      <c r="AQ22" s="37">
        <f t="shared" si="16"/>
        <v>0</v>
      </c>
      <c r="AR22" s="36">
        <v>25</v>
      </c>
      <c r="AS22" s="37">
        <f t="shared" si="17"/>
        <v>0</v>
      </c>
      <c r="AT22" s="36">
        <v>20</v>
      </c>
      <c r="AU22" s="37">
        <f t="shared" si="18"/>
        <v>0</v>
      </c>
      <c r="AV22" s="36">
        <v>15</v>
      </c>
      <c r="AW22" s="37">
        <f t="shared" si="19"/>
        <v>0</v>
      </c>
      <c r="AX22" s="36">
        <v>15</v>
      </c>
      <c r="AY22" s="37">
        <f t="shared" si="20"/>
        <v>0</v>
      </c>
      <c r="AZ22" s="36">
        <v>15</v>
      </c>
      <c r="BA22" s="37">
        <f t="shared" si="21"/>
        <v>0</v>
      </c>
      <c r="BB22" s="38">
        <f t="shared" si="22"/>
        <v>201</v>
      </c>
      <c r="BC22" s="38">
        <f t="shared" si="22"/>
        <v>0</v>
      </c>
    </row>
    <row r="23" spans="1:55" ht="18" customHeight="1" x14ac:dyDescent="0.15">
      <c r="A23" s="28">
        <v>5</v>
      </c>
      <c r="B23" s="29">
        <f>_xlfn.AGGREGATE(2,5,$B$18:B22)+1</f>
        <v>5</v>
      </c>
      <c r="C23" s="30" t="str">
        <f>IFERROR(VLOOKUP(A23,Bahan[#Data],3,FALSE),"")</f>
        <v>Seng Gelombang Polos Lbr : 6 Kaki Tbl : 0,3 mm</v>
      </c>
      <c r="D23" s="31"/>
      <c r="E23" s="31"/>
      <c r="F23" s="31"/>
      <c r="G23" s="31"/>
      <c r="H23" s="32"/>
      <c r="I23" s="33">
        <f t="shared" si="0"/>
        <v>201</v>
      </c>
      <c r="J23" s="34" t="str">
        <f>IFERROR(VLOOKUP(A23,Bahan[#Data],5,FALSE),"")</f>
        <v>lbr</v>
      </c>
      <c r="K23" s="35">
        <f>IFERROR(VLOOKUP(A23,Bahan[#Data],6,FALSE),"")</f>
        <v>0</v>
      </c>
      <c r="L23" s="35">
        <f t="shared" si="1"/>
        <v>0</v>
      </c>
      <c r="N23" s="36">
        <v>0</v>
      </c>
      <c r="O23" s="37">
        <f t="shared" si="2"/>
        <v>0</v>
      </c>
      <c r="P23" s="36">
        <v>0</v>
      </c>
      <c r="Q23" s="37">
        <f t="shared" si="3"/>
        <v>0</v>
      </c>
      <c r="R23" s="36">
        <v>13</v>
      </c>
      <c r="S23" s="37">
        <f t="shared" si="4"/>
        <v>0</v>
      </c>
      <c r="T23" s="36">
        <v>0</v>
      </c>
      <c r="U23" s="37">
        <f t="shared" si="5"/>
        <v>0</v>
      </c>
      <c r="V23" s="36">
        <v>3</v>
      </c>
      <c r="W23" s="37">
        <f t="shared" si="6"/>
        <v>0</v>
      </c>
      <c r="X23" s="36">
        <v>15</v>
      </c>
      <c r="Y23" s="37">
        <f t="shared" si="7"/>
        <v>0</v>
      </c>
      <c r="Z23" s="36">
        <v>11</v>
      </c>
      <c r="AA23" s="37">
        <f t="shared" si="8"/>
        <v>0</v>
      </c>
      <c r="AB23" s="36">
        <v>25</v>
      </c>
      <c r="AC23" s="37">
        <f t="shared" si="9"/>
        <v>0</v>
      </c>
      <c r="AD23" s="36">
        <v>34</v>
      </c>
      <c r="AE23" s="37">
        <f t="shared" si="10"/>
        <v>0</v>
      </c>
      <c r="AF23" s="36">
        <v>0</v>
      </c>
      <c r="AG23" s="37">
        <f t="shared" si="11"/>
        <v>0</v>
      </c>
      <c r="AH23" s="36">
        <v>10</v>
      </c>
      <c r="AI23" s="37">
        <f t="shared" si="12"/>
        <v>0</v>
      </c>
      <c r="AJ23" s="36">
        <v>0</v>
      </c>
      <c r="AK23" s="37">
        <f t="shared" si="13"/>
        <v>0</v>
      </c>
      <c r="AL23" s="36">
        <v>0</v>
      </c>
      <c r="AM23" s="37">
        <f t="shared" si="14"/>
        <v>0</v>
      </c>
      <c r="AN23" s="36">
        <v>0</v>
      </c>
      <c r="AO23" s="37">
        <f t="shared" si="15"/>
        <v>0</v>
      </c>
      <c r="AP23" s="36">
        <v>0</v>
      </c>
      <c r="AQ23" s="37">
        <f t="shared" si="16"/>
        <v>0</v>
      </c>
      <c r="AR23" s="36">
        <v>25</v>
      </c>
      <c r="AS23" s="37">
        <f t="shared" si="17"/>
        <v>0</v>
      </c>
      <c r="AT23" s="36">
        <v>20</v>
      </c>
      <c r="AU23" s="37">
        <f t="shared" si="18"/>
        <v>0</v>
      </c>
      <c r="AV23" s="36">
        <v>15</v>
      </c>
      <c r="AW23" s="37">
        <f t="shared" si="19"/>
        <v>0</v>
      </c>
      <c r="AX23" s="36">
        <v>15</v>
      </c>
      <c r="AY23" s="37">
        <f t="shared" si="20"/>
        <v>0</v>
      </c>
      <c r="AZ23" s="36">
        <v>15</v>
      </c>
      <c r="BA23" s="37">
        <f t="shared" si="21"/>
        <v>0</v>
      </c>
      <c r="BB23" s="38">
        <f t="shared" si="22"/>
        <v>201</v>
      </c>
      <c r="BC23" s="38">
        <f t="shared" si="22"/>
        <v>0</v>
      </c>
    </row>
    <row r="24" spans="1:55" ht="18" customHeight="1" x14ac:dyDescent="0.15">
      <c r="A24" s="28">
        <v>6</v>
      </c>
      <c r="B24" s="29">
        <f>_xlfn.AGGREGATE(2,5,$B$18:B23)+1</f>
        <v>6</v>
      </c>
      <c r="C24" s="30" t="str">
        <f>IFERROR(VLOOKUP(A24,Bahan[#Data],3,FALSE),"")</f>
        <v>Seng Gelombang Polos Lbr : 6 Kaki Tbl : 0,3 mm</v>
      </c>
      <c r="D24" s="31"/>
      <c r="E24" s="31"/>
      <c r="F24" s="31"/>
      <c r="G24" s="31"/>
      <c r="H24" s="32"/>
      <c r="I24" s="33">
        <f t="shared" si="0"/>
        <v>201</v>
      </c>
      <c r="J24" s="34" t="str">
        <f>IFERROR(VLOOKUP(A24,Bahan[#Data],5,FALSE),"")</f>
        <v>lbr</v>
      </c>
      <c r="K24" s="35">
        <f>IFERROR(VLOOKUP(A24,Bahan[#Data],6,FALSE),"")</f>
        <v>0</v>
      </c>
      <c r="L24" s="35">
        <f t="shared" si="1"/>
        <v>0</v>
      </c>
      <c r="N24" s="36">
        <v>0</v>
      </c>
      <c r="O24" s="37">
        <f t="shared" si="2"/>
        <v>0</v>
      </c>
      <c r="P24" s="36">
        <v>0</v>
      </c>
      <c r="Q24" s="37">
        <f t="shared" si="3"/>
        <v>0</v>
      </c>
      <c r="R24" s="36">
        <v>13</v>
      </c>
      <c r="S24" s="37">
        <f t="shared" si="4"/>
        <v>0</v>
      </c>
      <c r="T24" s="36">
        <v>0</v>
      </c>
      <c r="U24" s="37">
        <f t="shared" si="5"/>
        <v>0</v>
      </c>
      <c r="V24" s="36">
        <v>3</v>
      </c>
      <c r="W24" s="37">
        <f t="shared" si="6"/>
        <v>0</v>
      </c>
      <c r="X24" s="36">
        <v>15</v>
      </c>
      <c r="Y24" s="37">
        <f t="shared" si="7"/>
        <v>0</v>
      </c>
      <c r="Z24" s="36">
        <v>11</v>
      </c>
      <c r="AA24" s="37">
        <f t="shared" si="8"/>
        <v>0</v>
      </c>
      <c r="AB24" s="36">
        <v>25</v>
      </c>
      <c r="AC24" s="37">
        <f t="shared" si="9"/>
        <v>0</v>
      </c>
      <c r="AD24" s="36">
        <v>34</v>
      </c>
      <c r="AE24" s="37">
        <f t="shared" si="10"/>
        <v>0</v>
      </c>
      <c r="AF24" s="36">
        <v>0</v>
      </c>
      <c r="AG24" s="37">
        <f t="shared" si="11"/>
        <v>0</v>
      </c>
      <c r="AH24" s="36">
        <v>10</v>
      </c>
      <c r="AI24" s="37">
        <f t="shared" si="12"/>
        <v>0</v>
      </c>
      <c r="AJ24" s="36">
        <v>0</v>
      </c>
      <c r="AK24" s="37">
        <f t="shared" si="13"/>
        <v>0</v>
      </c>
      <c r="AL24" s="36">
        <v>0</v>
      </c>
      <c r="AM24" s="37">
        <f t="shared" si="14"/>
        <v>0</v>
      </c>
      <c r="AN24" s="36">
        <v>0</v>
      </c>
      <c r="AO24" s="37">
        <f t="shared" si="15"/>
        <v>0</v>
      </c>
      <c r="AP24" s="36">
        <v>0</v>
      </c>
      <c r="AQ24" s="37">
        <f t="shared" si="16"/>
        <v>0</v>
      </c>
      <c r="AR24" s="36">
        <v>25</v>
      </c>
      <c r="AS24" s="37">
        <f t="shared" si="17"/>
        <v>0</v>
      </c>
      <c r="AT24" s="36">
        <v>20</v>
      </c>
      <c r="AU24" s="37">
        <f t="shared" si="18"/>
        <v>0</v>
      </c>
      <c r="AV24" s="36">
        <v>15</v>
      </c>
      <c r="AW24" s="37">
        <f t="shared" si="19"/>
        <v>0</v>
      </c>
      <c r="AX24" s="36">
        <v>15</v>
      </c>
      <c r="AY24" s="37">
        <f t="shared" si="20"/>
        <v>0</v>
      </c>
      <c r="AZ24" s="36">
        <v>15</v>
      </c>
      <c r="BA24" s="37">
        <f t="shared" si="21"/>
        <v>0</v>
      </c>
      <c r="BB24" s="38">
        <f t="shared" si="22"/>
        <v>201</v>
      </c>
      <c r="BC24" s="38">
        <f t="shared" si="22"/>
        <v>0</v>
      </c>
    </row>
    <row r="25" spans="1:55" ht="18" customHeight="1" x14ac:dyDescent="0.15">
      <c r="A25" s="28">
        <v>7</v>
      </c>
      <c r="B25" s="29">
        <f>_xlfn.AGGREGATE(2,5,$B$18:B24)+1</f>
        <v>7</v>
      </c>
      <c r="C25" s="30" t="str">
        <f>IFERROR(VLOOKUP(A25,Bahan[#Data],3,FALSE),"")</f>
        <v>Seng Gelombang Warna Lbr : 6 Kaki Tbl : 0,3 mm</v>
      </c>
      <c r="D25" s="31"/>
      <c r="E25" s="31"/>
      <c r="F25" s="31"/>
      <c r="G25" s="31"/>
      <c r="H25" s="32"/>
      <c r="I25" s="33">
        <f t="shared" si="0"/>
        <v>201</v>
      </c>
      <c r="J25" s="34" t="str">
        <f>IFERROR(VLOOKUP(A25,Bahan[#Data],5,FALSE),"")</f>
        <v>lbr</v>
      </c>
      <c r="K25" s="35">
        <f>IFERROR(VLOOKUP(A25,Bahan[#Data],6,FALSE),"")</f>
        <v>0</v>
      </c>
      <c r="L25" s="35">
        <f t="shared" si="1"/>
        <v>0</v>
      </c>
      <c r="N25" s="36">
        <v>0</v>
      </c>
      <c r="O25" s="37">
        <f t="shared" si="2"/>
        <v>0</v>
      </c>
      <c r="P25" s="36">
        <v>0</v>
      </c>
      <c r="Q25" s="37">
        <f t="shared" si="3"/>
        <v>0</v>
      </c>
      <c r="R25" s="36">
        <v>13</v>
      </c>
      <c r="S25" s="37">
        <f t="shared" si="4"/>
        <v>0</v>
      </c>
      <c r="T25" s="36">
        <v>0</v>
      </c>
      <c r="U25" s="37">
        <f t="shared" si="5"/>
        <v>0</v>
      </c>
      <c r="V25" s="36">
        <v>3</v>
      </c>
      <c r="W25" s="37">
        <f t="shared" si="6"/>
        <v>0</v>
      </c>
      <c r="X25" s="36">
        <v>15</v>
      </c>
      <c r="Y25" s="37">
        <f t="shared" si="7"/>
        <v>0</v>
      </c>
      <c r="Z25" s="36">
        <v>11</v>
      </c>
      <c r="AA25" s="37">
        <f t="shared" si="8"/>
        <v>0</v>
      </c>
      <c r="AB25" s="36">
        <v>25</v>
      </c>
      <c r="AC25" s="37">
        <f t="shared" si="9"/>
        <v>0</v>
      </c>
      <c r="AD25" s="36">
        <v>34</v>
      </c>
      <c r="AE25" s="37">
        <f t="shared" si="10"/>
        <v>0</v>
      </c>
      <c r="AF25" s="36">
        <v>0</v>
      </c>
      <c r="AG25" s="37">
        <f t="shared" si="11"/>
        <v>0</v>
      </c>
      <c r="AH25" s="36">
        <v>10</v>
      </c>
      <c r="AI25" s="37">
        <f t="shared" si="12"/>
        <v>0</v>
      </c>
      <c r="AJ25" s="36">
        <v>0</v>
      </c>
      <c r="AK25" s="37">
        <f t="shared" si="13"/>
        <v>0</v>
      </c>
      <c r="AL25" s="36">
        <v>0</v>
      </c>
      <c r="AM25" s="37">
        <f t="shared" si="14"/>
        <v>0</v>
      </c>
      <c r="AN25" s="36">
        <v>0</v>
      </c>
      <c r="AO25" s="37">
        <f t="shared" si="15"/>
        <v>0</v>
      </c>
      <c r="AP25" s="36">
        <v>0</v>
      </c>
      <c r="AQ25" s="37">
        <f t="shared" si="16"/>
        <v>0</v>
      </c>
      <c r="AR25" s="36">
        <v>25</v>
      </c>
      <c r="AS25" s="37">
        <f t="shared" si="17"/>
        <v>0</v>
      </c>
      <c r="AT25" s="36">
        <v>20</v>
      </c>
      <c r="AU25" s="37">
        <f t="shared" si="18"/>
        <v>0</v>
      </c>
      <c r="AV25" s="36">
        <v>15</v>
      </c>
      <c r="AW25" s="37">
        <f t="shared" si="19"/>
        <v>0</v>
      </c>
      <c r="AX25" s="36">
        <v>15</v>
      </c>
      <c r="AY25" s="37">
        <f t="shared" si="20"/>
        <v>0</v>
      </c>
      <c r="AZ25" s="36">
        <v>15</v>
      </c>
      <c r="BA25" s="37">
        <f t="shared" si="21"/>
        <v>0</v>
      </c>
      <c r="BB25" s="38">
        <f t="shared" si="22"/>
        <v>201</v>
      </c>
      <c r="BC25" s="38">
        <f t="shared" si="22"/>
        <v>0</v>
      </c>
    </row>
    <row r="26" spans="1:55" ht="18" customHeight="1" x14ac:dyDescent="0.15">
      <c r="A26" s="28">
        <v>8</v>
      </c>
      <c r="B26" s="29">
        <f>_xlfn.AGGREGATE(2,5,$B$18:B25)+1</f>
        <v>8</v>
      </c>
      <c r="C26" s="30" t="str">
        <f>IFERROR(VLOOKUP(A26,Bahan[#Data],3,FALSE),"")</f>
        <v>Seng Gelombang Warna Lbr : 7 Kaki Tbl : 0,3 mm</v>
      </c>
      <c r="D26" s="31"/>
      <c r="E26" s="31"/>
      <c r="F26" s="31"/>
      <c r="G26" s="31"/>
      <c r="H26" s="32"/>
      <c r="I26" s="33">
        <f t="shared" si="0"/>
        <v>201</v>
      </c>
      <c r="J26" s="34" t="str">
        <f>IFERROR(VLOOKUP(A26,Bahan[#Data],5,FALSE),"")</f>
        <v>lbr</v>
      </c>
      <c r="K26" s="35">
        <f>IFERROR(VLOOKUP(A26,Bahan[#Data],6,FALSE),"")</f>
        <v>0</v>
      </c>
      <c r="L26" s="35">
        <f t="shared" si="1"/>
        <v>0</v>
      </c>
      <c r="N26" s="36">
        <v>0</v>
      </c>
      <c r="O26" s="37">
        <f t="shared" si="2"/>
        <v>0</v>
      </c>
      <c r="P26" s="36">
        <v>0</v>
      </c>
      <c r="Q26" s="37">
        <f t="shared" si="3"/>
        <v>0</v>
      </c>
      <c r="R26" s="36">
        <v>13</v>
      </c>
      <c r="S26" s="37">
        <f t="shared" si="4"/>
        <v>0</v>
      </c>
      <c r="T26" s="36">
        <v>0</v>
      </c>
      <c r="U26" s="37">
        <f t="shared" si="5"/>
        <v>0</v>
      </c>
      <c r="V26" s="36">
        <v>3</v>
      </c>
      <c r="W26" s="37">
        <f t="shared" si="6"/>
        <v>0</v>
      </c>
      <c r="X26" s="36">
        <v>15</v>
      </c>
      <c r="Y26" s="37">
        <f t="shared" si="7"/>
        <v>0</v>
      </c>
      <c r="Z26" s="36">
        <v>11</v>
      </c>
      <c r="AA26" s="37">
        <f t="shared" si="8"/>
        <v>0</v>
      </c>
      <c r="AB26" s="36">
        <v>25</v>
      </c>
      <c r="AC26" s="37">
        <f t="shared" si="9"/>
        <v>0</v>
      </c>
      <c r="AD26" s="36">
        <v>34</v>
      </c>
      <c r="AE26" s="37">
        <f t="shared" si="10"/>
        <v>0</v>
      </c>
      <c r="AF26" s="36">
        <v>0</v>
      </c>
      <c r="AG26" s="37">
        <f t="shared" si="11"/>
        <v>0</v>
      </c>
      <c r="AH26" s="36">
        <v>10</v>
      </c>
      <c r="AI26" s="37">
        <f t="shared" si="12"/>
        <v>0</v>
      </c>
      <c r="AJ26" s="36">
        <v>0</v>
      </c>
      <c r="AK26" s="37">
        <f t="shared" si="13"/>
        <v>0</v>
      </c>
      <c r="AL26" s="36">
        <v>0</v>
      </c>
      <c r="AM26" s="37">
        <f t="shared" si="14"/>
        <v>0</v>
      </c>
      <c r="AN26" s="36">
        <v>0</v>
      </c>
      <c r="AO26" s="37">
        <f t="shared" si="15"/>
        <v>0</v>
      </c>
      <c r="AP26" s="36">
        <v>0</v>
      </c>
      <c r="AQ26" s="37">
        <f t="shared" si="16"/>
        <v>0</v>
      </c>
      <c r="AR26" s="36">
        <v>25</v>
      </c>
      <c r="AS26" s="37">
        <f t="shared" si="17"/>
        <v>0</v>
      </c>
      <c r="AT26" s="36">
        <v>20</v>
      </c>
      <c r="AU26" s="37">
        <f t="shared" si="18"/>
        <v>0</v>
      </c>
      <c r="AV26" s="36">
        <v>15</v>
      </c>
      <c r="AW26" s="37">
        <f t="shared" si="19"/>
        <v>0</v>
      </c>
      <c r="AX26" s="36">
        <v>15</v>
      </c>
      <c r="AY26" s="37">
        <f t="shared" si="20"/>
        <v>0</v>
      </c>
      <c r="AZ26" s="36">
        <v>15</v>
      </c>
      <c r="BA26" s="37">
        <f t="shared" si="21"/>
        <v>0</v>
      </c>
      <c r="BB26" s="38">
        <f t="shared" si="22"/>
        <v>201</v>
      </c>
      <c r="BC26" s="38">
        <f t="shared" si="22"/>
        <v>0</v>
      </c>
    </row>
    <row r="27" spans="1:55" ht="18" customHeight="1" x14ac:dyDescent="0.15">
      <c r="A27" s="28">
        <v>9</v>
      </c>
      <c r="B27" s="29">
        <f>_xlfn.AGGREGATE(2,5,$B$18:B26)+1</f>
        <v>9</v>
      </c>
      <c r="C27" s="30" t="str">
        <f>IFERROR(VLOOKUP(A27,Bahan[#Data],3,FALSE),"")</f>
        <v>Seng Plat 0,3 mm (Talang) Biasa</v>
      </c>
      <c r="D27" s="31"/>
      <c r="E27" s="31"/>
      <c r="F27" s="31"/>
      <c r="G27" s="31"/>
      <c r="H27" s="32"/>
      <c r="I27" s="33">
        <f t="shared" si="0"/>
        <v>201</v>
      </c>
      <c r="J27" s="34" t="str">
        <f>IFERROR(VLOOKUP(A27,Bahan[#Data],5,FALSE),"")</f>
        <v>meter</v>
      </c>
      <c r="K27" s="35">
        <f>IFERROR(VLOOKUP(A27,Bahan[#Data],6,FALSE),"")</f>
        <v>0</v>
      </c>
      <c r="L27" s="35">
        <f t="shared" si="1"/>
        <v>0</v>
      </c>
      <c r="N27" s="36">
        <v>0</v>
      </c>
      <c r="O27" s="37">
        <f t="shared" si="2"/>
        <v>0</v>
      </c>
      <c r="P27" s="36">
        <v>0</v>
      </c>
      <c r="Q27" s="37">
        <f t="shared" si="3"/>
        <v>0</v>
      </c>
      <c r="R27" s="36">
        <v>13</v>
      </c>
      <c r="S27" s="37">
        <f t="shared" si="4"/>
        <v>0</v>
      </c>
      <c r="T27" s="36">
        <v>0</v>
      </c>
      <c r="U27" s="37">
        <f t="shared" si="5"/>
        <v>0</v>
      </c>
      <c r="V27" s="36">
        <v>3</v>
      </c>
      <c r="W27" s="37">
        <f t="shared" si="6"/>
        <v>0</v>
      </c>
      <c r="X27" s="36">
        <v>15</v>
      </c>
      <c r="Y27" s="37">
        <f t="shared" si="7"/>
        <v>0</v>
      </c>
      <c r="Z27" s="36">
        <v>11</v>
      </c>
      <c r="AA27" s="37">
        <f t="shared" si="8"/>
        <v>0</v>
      </c>
      <c r="AB27" s="36">
        <v>25</v>
      </c>
      <c r="AC27" s="37">
        <f t="shared" si="9"/>
        <v>0</v>
      </c>
      <c r="AD27" s="36">
        <v>34</v>
      </c>
      <c r="AE27" s="37">
        <f t="shared" si="10"/>
        <v>0</v>
      </c>
      <c r="AF27" s="36">
        <v>0</v>
      </c>
      <c r="AG27" s="37">
        <f t="shared" si="11"/>
        <v>0</v>
      </c>
      <c r="AH27" s="36">
        <v>10</v>
      </c>
      <c r="AI27" s="37">
        <f t="shared" si="12"/>
        <v>0</v>
      </c>
      <c r="AJ27" s="36">
        <v>0</v>
      </c>
      <c r="AK27" s="37">
        <f t="shared" si="13"/>
        <v>0</v>
      </c>
      <c r="AL27" s="36">
        <v>0</v>
      </c>
      <c r="AM27" s="37">
        <f t="shared" si="14"/>
        <v>0</v>
      </c>
      <c r="AN27" s="36">
        <v>0</v>
      </c>
      <c r="AO27" s="37">
        <f t="shared" si="15"/>
        <v>0</v>
      </c>
      <c r="AP27" s="36">
        <v>0</v>
      </c>
      <c r="AQ27" s="37">
        <f t="shared" si="16"/>
        <v>0</v>
      </c>
      <c r="AR27" s="36">
        <v>25</v>
      </c>
      <c r="AS27" s="37">
        <f t="shared" si="17"/>
        <v>0</v>
      </c>
      <c r="AT27" s="36">
        <v>20</v>
      </c>
      <c r="AU27" s="37">
        <f t="shared" si="18"/>
        <v>0</v>
      </c>
      <c r="AV27" s="36">
        <v>15</v>
      </c>
      <c r="AW27" s="37">
        <f t="shared" si="19"/>
        <v>0</v>
      </c>
      <c r="AX27" s="36">
        <v>15</v>
      </c>
      <c r="AY27" s="37">
        <f t="shared" si="20"/>
        <v>0</v>
      </c>
      <c r="AZ27" s="36">
        <v>15</v>
      </c>
      <c r="BA27" s="37">
        <f t="shared" si="21"/>
        <v>0</v>
      </c>
      <c r="BB27" s="38">
        <f t="shared" si="22"/>
        <v>201</v>
      </c>
      <c r="BC27" s="38">
        <f t="shared" si="22"/>
        <v>0</v>
      </c>
    </row>
    <row r="28" spans="1:55" ht="18" customHeight="1" x14ac:dyDescent="0.15">
      <c r="A28" s="28">
        <v>10</v>
      </c>
      <c r="B28" s="29">
        <f>_xlfn.AGGREGATE(2,5,$B$18:B27)+1</f>
        <v>10</v>
      </c>
      <c r="C28" s="30" t="str">
        <f>IFERROR(VLOOKUP(A28,Bahan[#Data],3,FALSE),"")</f>
        <v>Seng Plat 0,3 mm (Talang) Warna</v>
      </c>
      <c r="D28" s="31"/>
      <c r="E28" s="31"/>
      <c r="F28" s="31"/>
      <c r="G28" s="31"/>
      <c r="H28" s="32"/>
      <c r="I28" s="33">
        <f t="shared" si="0"/>
        <v>201</v>
      </c>
      <c r="J28" s="34" t="str">
        <f>IFERROR(VLOOKUP(A28,Bahan[#Data],5,FALSE),"")</f>
        <v>meter</v>
      </c>
      <c r="K28" s="35">
        <f>IFERROR(VLOOKUP(A28,Bahan[#Data],6,FALSE),"")</f>
        <v>0</v>
      </c>
      <c r="L28" s="35">
        <f t="shared" si="1"/>
        <v>0</v>
      </c>
      <c r="N28" s="36">
        <v>0</v>
      </c>
      <c r="O28" s="37">
        <f t="shared" si="2"/>
        <v>0</v>
      </c>
      <c r="P28" s="36">
        <v>0</v>
      </c>
      <c r="Q28" s="37">
        <f t="shared" si="3"/>
        <v>0</v>
      </c>
      <c r="R28" s="36">
        <v>13</v>
      </c>
      <c r="S28" s="37">
        <f t="shared" si="4"/>
        <v>0</v>
      </c>
      <c r="T28" s="36">
        <v>0</v>
      </c>
      <c r="U28" s="37">
        <f t="shared" si="5"/>
        <v>0</v>
      </c>
      <c r="V28" s="36">
        <v>3</v>
      </c>
      <c r="W28" s="37">
        <f t="shared" si="6"/>
        <v>0</v>
      </c>
      <c r="X28" s="36">
        <v>15</v>
      </c>
      <c r="Y28" s="37">
        <f t="shared" si="7"/>
        <v>0</v>
      </c>
      <c r="Z28" s="36">
        <v>11</v>
      </c>
      <c r="AA28" s="37">
        <f t="shared" si="8"/>
        <v>0</v>
      </c>
      <c r="AB28" s="36">
        <v>25</v>
      </c>
      <c r="AC28" s="37">
        <f t="shared" si="9"/>
        <v>0</v>
      </c>
      <c r="AD28" s="36">
        <v>34</v>
      </c>
      <c r="AE28" s="37">
        <f t="shared" si="10"/>
        <v>0</v>
      </c>
      <c r="AF28" s="36">
        <v>0</v>
      </c>
      <c r="AG28" s="37">
        <f t="shared" si="11"/>
        <v>0</v>
      </c>
      <c r="AH28" s="36">
        <v>10</v>
      </c>
      <c r="AI28" s="37">
        <f t="shared" si="12"/>
        <v>0</v>
      </c>
      <c r="AJ28" s="36">
        <v>0</v>
      </c>
      <c r="AK28" s="37">
        <f t="shared" si="13"/>
        <v>0</v>
      </c>
      <c r="AL28" s="36">
        <v>0</v>
      </c>
      <c r="AM28" s="37">
        <f t="shared" si="14"/>
        <v>0</v>
      </c>
      <c r="AN28" s="36">
        <v>0</v>
      </c>
      <c r="AO28" s="37">
        <f t="shared" si="15"/>
        <v>0</v>
      </c>
      <c r="AP28" s="36">
        <v>0</v>
      </c>
      <c r="AQ28" s="37">
        <f t="shared" si="16"/>
        <v>0</v>
      </c>
      <c r="AR28" s="36">
        <v>25</v>
      </c>
      <c r="AS28" s="37">
        <f t="shared" si="17"/>
        <v>0</v>
      </c>
      <c r="AT28" s="36">
        <v>20</v>
      </c>
      <c r="AU28" s="37">
        <f t="shared" si="18"/>
        <v>0</v>
      </c>
      <c r="AV28" s="36">
        <v>15</v>
      </c>
      <c r="AW28" s="37">
        <f t="shared" si="19"/>
        <v>0</v>
      </c>
      <c r="AX28" s="36">
        <v>15</v>
      </c>
      <c r="AY28" s="37">
        <f t="shared" si="20"/>
        <v>0</v>
      </c>
      <c r="AZ28" s="36">
        <v>15</v>
      </c>
      <c r="BA28" s="37">
        <f t="shared" si="21"/>
        <v>0</v>
      </c>
      <c r="BB28" s="38">
        <f t="shared" si="22"/>
        <v>201</v>
      </c>
      <c r="BC28" s="38">
        <f t="shared" si="22"/>
        <v>0</v>
      </c>
    </row>
    <row r="29" spans="1:55" ht="18" customHeight="1" x14ac:dyDescent="0.15">
      <c r="A29" s="28">
        <v>11</v>
      </c>
      <c r="B29" s="29">
        <f>_xlfn.AGGREGATE(2,5,$B$18:B28)+1</f>
        <v>11</v>
      </c>
      <c r="C29" s="30" t="str">
        <f>IFERROR(VLOOKUP(A29,Bahan[#Data],3,FALSE),"")</f>
        <v>Engsel Pintu</v>
      </c>
      <c r="D29" s="31"/>
      <c r="E29" s="31"/>
      <c r="F29" s="31"/>
      <c r="G29" s="31"/>
      <c r="H29" s="32"/>
      <c r="I29" s="33">
        <f t="shared" si="0"/>
        <v>201</v>
      </c>
      <c r="J29" s="34" t="str">
        <f>IFERROR(VLOOKUP(A29,Bahan[#Data],5,FALSE),"")</f>
        <v>Set</v>
      </c>
      <c r="K29" s="35">
        <f>IFERROR(VLOOKUP(A29,Bahan[#Data],6,FALSE),"")</f>
        <v>0</v>
      </c>
      <c r="L29" s="35">
        <f t="shared" si="1"/>
        <v>0</v>
      </c>
      <c r="N29" s="36">
        <v>0</v>
      </c>
      <c r="O29" s="37">
        <f t="shared" si="2"/>
        <v>0</v>
      </c>
      <c r="P29" s="36">
        <v>0</v>
      </c>
      <c r="Q29" s="37">
        <f t="shared" si="3"/>
        <v>0</v>
      </c>
      <c r="R29" s="36">
        <v>13</v>
      </c>
      <c r="S29" s="37">
        <f t="shared" si="4"/>
        <v>0</v>
      </c>
      <c r="T29" s="36">
        <v>0</v>
      </c>
      <c r="U29" s="37">
        <f t="shared" si="5"/>
        <v>0</v>
      </c>
      <c r="V29" s="36">
        <v>3</v>
      </c>
      <c r="W29" s="37">
        <f t="shared" si="6"/>
        <v>0</v>
      </c>
      <c r="X29" s="36">
        <v>15</v>
      </c>
      <c r="Y29" s="37">
        <f t="shared" si="7"/>
        <v>0</v>
      </c>
      <c r="Z29" s="36">
        <v>11</v>
      </c>
      <c r="AA29" s="37">
        <f t="shared" si="8"/>
        <v>0</v>
      </c>
      <c r="AB29" s="36">
        <v>25</v>
      </c>
      <c r="AC29" s="37">
        <f t="shared" si="9"/>
        <v>0</v>
      </c>
      <c r="AD29" s="36">
        <v>34</v>
      </c>
      <c r="AE29" s="37">
        <f t="shared" si="10"/>
        <v>0</v>
      </c>
      <c r="AF29" s="36">
        <v>0</v>
      </c>
      <c r="AG29" s="37">
        <f t="shared" si="11"/>
        <v>0</v>
      </c>
      <c r="AH29" s="36">
        <v>10</v>
      </c>
      <c r="AI29" s="37">
        <f t="shared" si="12"/>
        <v>0</v>
      </c>
      <c r="AJ29" s="36">
        <v>0</v>
      </c>
      <c r="AK29" s="37">
        <f t="shared" si="13"/>
        <v>0</v>
      </c>
      <c r="AL29" s="36">
        <v>0</v>
      </c>
      <c r="AM29" s="37">
        <f t="shared" si="14"/>
        <v>0</v>
      </c>
      <c r="AN29" s="36">
        <v>0</v>
      </c>
      <c r="AO29" s="37">
        <f t="shared" si="15"/>
        <v>0</v>
      </c>
      <c r="AP29" s="36">
        <v>0</v>
      </c>
      <c r="AQ29" s="37">
        <f t="shared" si="16"/>
        <v>0</v>
      </c>
      <c r="AR29" s="36">
        <v>25</v>
      </c>
      <c r="AS29" s="37">
        <f t="shared" si="17"/>
        <v>0</v>
      </c>
      <c r="AT29" s="36">
        <v>20</v>
      </c>
      <c r="AU29" s="37">
        <f t="shared" si="18"/>
        <v>0</v>
      </c>
      <c r="AV29" s="36">
        <v>15</v>
      </c>
      <c r="AW29" s="37">
        <f t="shared" si="19"/>
        <v>0</v>
      </c>
      <c r="AX29" s="36">
        <v>15</v>
      </c>
      <c r="AY29" s="37">
        <f t="shared" si="20"/>
        <v>0</v>
      </c>
      <c r="AZ29" s="36">
        <v>15</v>
      </c>
      <c r="BA29" s="37">
        <f t="shared" si="21"/>
        <v>0</v>
      </c>
      <c r="BB29" s="38">
        <f t="shared" si="22"/>
        <v>201</v>
      </c>
      <c r="BC29" s="38">
        <f t="shared" si="22"/>
        <v>0</v>
      </c>
    </row>
    <row r="30" spans="1:55" ht="18" customHeight="1" x14ac:dyDescent="0.15">
      <c r="A30" s="28">
        <v>12</v>
      </c>
      <c r="B30" s="29">
        <f>_xlfn.AGGREGATE(2,5,$B$18:B29)+1</f>
        <v>12</v>
      </c>
      <c r="C30" s="30" t="str">
        <f>IFERROR(VLOOKUP(A30,Bahan[#Data],3,FALSE),"")</f>
        <v>Engsel Jendela</v>
      </c>
      <c r="D30" s="31"/>
      <c r="E30" s="31"/>
      <c r="F30" s="31"/>
      <c r="G30" s="31"/>
      <c r="H30" s="32"/>
      <c r="I30" s="33">
        <f t="shared" si="0"/>
        <v>201</v>
      </c>
      <c r="J30" s="34" t="str">
        <f>IFERROR(VLOOKUP(A30,Bahan[#Data],5,FALSE),"")</f>
        <v>Set</v>
      </c>
      <c r="K30" s="35">
        <f>IFERROR(VLOOKUP(A30,Bahan[#Data],6,FALSE),"")</f>
        <v>0</v>
      </c>
      <c r="L30" s="35">
        <f t="shared" si="1"/>
        <v>0</v>
      </c>
      <c r="N30" s="36">
        <v>0</v>
      </c>
      <c r="O30" s="37">
        <f t="shared" si="2"/>
        <v>0</v>
      </c>
      <c r="P30" s="36">
        <v>0</v>
      </c>
      <c r="Q30" s="37">
        <f t="shared" si="3"/>
        <v>0</v>
      </c>
      <c r="R30" s="36">
        <v>13</v>
      </c>
      <c r="S30" s="37">
        <f t="shared" si="4"/>
        <v>0</v>
      </c>
      <c r="T30" s="36">
        <v>0</v>
      </c>
      <c r="U30" s="37">
        <f t="shared" si="5"/>
        <v>0</v>
      </c>
      <c r="V30" s="36">
        <v>3</v>
      </c>
      <c r="W30" s="37">
        <f t="shared" si="6"/>
        <v>0</v>
      </c>
      <c r="X30" s="36">
        <v>15</v>
      </c>
      <c r="Y30" s="37">
        <f t="shared" si="7"/>
        <v>0</v>
      </c>
      <c r="Z30" s="36">
        <v>11</v>
      </c>
      <c r="AA30" s="37">
        <f t="shared" si="8"/>
        <v>0</v>
      </c>
      <c r="AB30" s="36">
        <v>25</v>
      </c>
      <c r="AC30" s="37">
        <f t="shared" si="9"/>
        <v>0</v>
      </c>
      <c r="AD30" s="36">
        <v>34</v>
      </c>
      <c r="AE30" s="37">
        <f t="shared" si="10"/>
        <v>0</v>
      </c>
      <c r="AF30" s="36">
        <v>0</v>
      </c>
      <c r="AG30" s="37">
        <f t="shared" si="11"/>
        <v>0</v>
      </c>
      <c r="AH30" s="36">
        <v>10</v>
      </c>
      <c r="AI30" s="37">
        <f t="shared" si="12"/>
        <v>0</v>
      </c>
      <c r="AJ30" s="36">
        <v>0</v>
      </c>
      <c r="AK30" s="37">
        <f t="shared" si="13"/>
        <v>0</v>
      </c>
      <c r="AL30" s="36">
        <v>0</v>
      </c>
      <c r="AM30" s="37">
        <f t="shared" si="14"/>
        <v>0</v>
      </c>
      <c r="AN30" s="36">
        <v>0</v>
      </c>
      <c r="AO30" s="37">
        <f t="shared" si="15"/>
        <v>0</v>
      </c>
      <c r="AP30" s="36">
        <v>0</v>
      </c>
      <c r="AQ30" s="37">
        <f t="shared" si="16"/>
        <v>0</v>
      </c>
      <c r="AR30" s="36">
        <v>25</v>
      </c>
      <c r="AS30" s="37">
        <f t="shared" si="17"/>
        <v>0</v>
      </c>
      <c r="AT30" s="36">
        <v>20</v>
      </c>
      <c r="AU30" s="37">
        <f t="shared" si="18"/>
        <v>0</v>
      </c>
      <c r="AV30" s="36">
        <v>15</v>
      </c>
      <c r="AW30" s="37">
        <f t="shared" si="19"/>
        <v>0</v>
      </c>
      <c r="AX30" s="36">
        <v>15</v>
      </c>
      <c r="AY30" s="37">
        <f t="shared" si="20"/>
        <v>0</v>
      </c>
      <c r="AZ30" s="36">
        <v>15</v>
      </c>
      <c r="BA30" s="37">
        <f t="shared" si="21"/>
        <v>0</v>
      </c>
      <c r="BB30" s="38">
        <f t="shared" si="22"/>
        <v>201</v>
      </c>
      <c r="BC30" s="38">
        <f t="shared" si="22"/>
        <v>0</v>
      </c>
    </row>
    <row r="31" spans="1:55" ht="18" customHeight="1" x14ac:dyDescent="0.15">
      <c r="A31" s="28">
        <v>13</v>
      </c>
      <c r="B31" s="29">
        <f>_xlfn.AGGREGATE(2,5,$B$18:B30)+1</f>
        <v>13</v>
      </c>
      <c r="C31" s="30" t="str">
        <f>IFERROR(VLOOKUP(A31,Bahan[#Data],3,FALSE),"")</f>
        <v>Grendel Jendela</v>
      </c>
      <c r="D31" s="31"/>
      <c r="E31" s="31"/>
      <c r="F31" s="31"/>
      <c r="G31" s="31"/>
      <c r="H31" s="32"/>
      <c r="I31" s="33">
        <f t="shared" si="0"/>
        <v>201</v>
      </c>
      <c r="J31" s="34" t="str">
        <f>IFERROR(VLOOKUP(A31,Bahan[#Data],5,FALSE),"")</f>
        <v>Set</v>
      </c>
      <c r="K31" s="35">
        <f>IFERROR(VLOOKUP(A31,Bahan[#Data],6,FALSE),"")</f>
        <v>0</v>
      </c>
      <c r="L31" s="35">
        <f t="shared" si="1"/>
        <v>0</v>
      </c>
      <c r="N31" s="36">
        <v>0</v>
      </c>
      <c r="O31" s="37">
        <f t="shared" si="2"/>
        <v>0</v>
      </c>
      <c r="P31" s="36">
        <v>0</v>
      </c>
      <c r="Q31" s="37">
        <f t="shared" si="3"/>
        <v>0</v>
      </c>
      <c r="R31" s="36">
        <v>13</v>
      </c>
      <c r="S31" s="37">
        <f t="shared" si="4"/>
        <v>0</v>
      </c>
      <c r="T31" s="36">
        <v>0</v>
      </c>
      <c r="U31" s="37">
        <f t="shared" si="5"/>
        <v>0</v>
      </c>
      <c r="V31" s="36">
        <v>3</v>
      </c>
      <c r="W31" s="37">
        <f t="shared" si="6"/>
        <v>0</v>
      </c>
      <c r="X31" s="36">
        <v>15</v>
      </c>
      <c r="Y31" s="37">
        <f t="shared" si="7"/>
        <v>0</v>
      </c>
      <c r="Z31" s="36">
        <v>11</v>
      </c>
      <c r="AA31" s="37">
        <f t="shared" si="8"/>
        <v>0</v>
      </c>
      <c r="AB31" s="36">
        <v>25</v>
      </c>
      <c r="AC31" s="37">
        <f t="shared" si="9"/>
        <v>0</v>
      </c>
      <c r="AD31" s="36">
        <v>34</v>
      </c>
      <c r="AE31" s="37">
        <f t="shared" si="10"/>
        <v>0</v>
      </c>
      <c r="AF31" s="36">
        <v>0</v>
      </c>
      <c r="AG31" s="37">
        <f t="shared" si="11"/>
        <v>0</v>
      </c>
      <c r="AH31" s="36">
        <v>10</v>
      </c>
      <c r="AI31" s="37">
        <f t="shared" si="12"/>
        <v>0</v>
      </c>
      <c r="AJ31" s="36">
        <v>0</v>
      </c>
      <c r="AK31" s="37">
        <f t="shared" si="13"/>
        <v>0</v>
      </c>
      <c r="AL31" s="36">
        <v>0</v>
      </c>
      <c r="AM31" s="37">
        <f t="shared" si="14"/>
        <v>0</v>
      </c>
      <c r="AN31" s="36">
        <v>0</v>
      </c>
      <c r="AO31" s="37">
        <f t="shared" si="15"/>
        <v>0</v>
      </c>
      <c r="AP31" s="36">
        <v>0</v>
      </c>
      <c r="AQ31" s="37">
        <f t="shared" si="16"/>
        <v>0</v>
      </c>
      <c r="AR31" s="36">
        <v>25</v>
      </c>
      <c r="AS31" s="37">
        <f t="shared" si="17"/>
        <v>0</v>
      </c>
      <c r="AT31" s="36">
        <v>20</v>
      </c>
      <c r="AU31" s="37">
        <f t="shared" si="18"/>
        <v>0</v>
      </c>
      <c r="AV31" s="36">
        <v>15</v>
      </c>
      <c r="AW31" s="37">
        <f t="shared" si="19"/>
        <v>0</v>
      </c>
      <c r="AX31" s="36">
        <v>15</v>
      </c>
      <c r="AY31" s="37">
        <f t="shared" si="20"/>
        <v>0</v>
      </c>
      <c r="AZ31" s="36">
        <v>15</v>
      </c>
      <c r="BA31" s="37">
        <f t="shared" si="21"/>
        <v>0</v>
      </c>
      <c r="BB31" s="38">
        <f t="shared" si="22"/>
        <v>201</v>
      </c>
      <c r="BC31" s="38">
        <f t="shared" si="22"/>
        <v>0</v>
      </c>
    </row>
    <row r="32" spans="1:55" ht="18" customHeight="1" x14ac:dyDescent="0.15">
      <c r="A32" s="28">
        <v>14</v>
      </c>
      <c r="B32" s="29">
        <f>_xlfn.AGGREGATE(2,5,$B$18:B31)+1</f>
        <v>14</v>
      </c>
      <c r="C32" s="30" t="str">
        <f>IFERROR(VLOOKUP(A32,Bahan[#Data],3,FALSE),"")</f>
        <v>Hak Angin</v>
      </c>
      <c r="D32" s="31"/>
      <c r="E32" s="31"/>
      <c r="F32" s="31"/>
      <c r="G32" s="31"/>
      <c r="H32" s="32"/>
      <c r="I32" s="33">
        <f t="shared" si="0"/>
        <v>201</v>
      </c>
      <c r="J32" s="34" t="str">
        <f>IFERROR(VLOOKUP(A32,Bahan[#Data],5,FALSE),"")</f>
        <v>Set</v>
      </c>
      <c r="K32" s="35">
        <f>IFERROR(VLOOKUP(A32,Bahan[#Data],6,FALSE),"")</f>
        <v>0</v>
      </c>
      <c r="L32" s="35">
        <f t="shared" si="1"/>
        <v>0</v>
      </c>
      <c r="N32" s="36">
        <v>0</v>
      </c>
      <c r="O32" s="37">
        <f t="shared" si="2"/>
        <v>0</v>
      </c>
      <c r="P32" s="36">
        <v>0</v>
      </c>
      <c r="Q32" s="37">
        <f t="shared" si="3"/>
        <v>0</v>
      </c>
      <c r="R32" s="36">
        <v>13</v>
      </c>
      <c r="S32" s="37">
        <f t="shared" si="4"/>
        <v>0</v>
      </c>
      <c r="T32" s="36">
        <v>0</v>
      </c>
      <c r="U32" s="37">
        <f t="shared" si="5"/>
        <v>0</v>
      </c>
      <c r="V32" s="36">
        <v>3</v>
      </c>
      <c r="W32" s="37">
        <f t="shared" si="6"/>
        <v>0</v>
      </c>
      <c r="X32" s="36">
        <v>15</v>
      </c>
      <c r="Y32" s="37">
        <f t="shared" si="7"/>
        <v>0</v>
      </c>
      <c r="Z32" s="36">
        <v>11</v>
      </c>
      <c r="AA32" s="37">
        <f t="shared" si="8"/>
        <v>0</v>
      </c>
      <c r="AB32" s="36">
        <v>25</v>
      </c>
      <c r="AC32" s="37">
        <f t="shared" si="9"/>
        <v>0</v>
      </c>
      <c r="AD32" s="36">
        <v>34</v>
      </c>
      <c r="AE32" s="37">
        <f t="shared" si="10"/>
        <v>0</v>
      </c>
      <c r="AF32" s="36">
        <v>0</v>
      </c>
      <c r="AG32" s="37">
        <f t="shared" si="11"/>
        <v>0</v>
      </c>
      <c r="AH32" s="36">
        <v>10</v>
      </c>
      <c r="AI32" s="37">
        <f t="shared" si="12"/>
        <v>0</v>
      </c>
      <c r="AJ32" s="36">
        <v>0</v>
      </c>
      <c r="AK32" s="37">
        <f t="shared" si="13"/>
        <v>0</v>
      </c>
      <c r="AL32" s="36">
        <v>0</v>
      </c>
      <c r="AM32" s="37">
        <f t="shared" si="14"/>
        <v>0</v>
      </c>
      <c r="AN32" s="36">
        <v>0</v>
      </c>
      <c r="AO32" s="37">
        <f t="shared" si="15"/>
        <v>0</v>
      </c>
      <c r="AP32" s="36">
        <v>0</v>
      </c>
      <c r="AQ32" s="37">
        <f t="shared" si="16"/>
        <v>0</v>
      </c>
      <c r="AR32" s="36">
        <v>25</v>
      </c>
      <c r="AS32" s="37">
        <f t="shared" si="17"/>
        <v>0</v>
      </c>
      <c r="AT32" s="36">
        <v>20</v>
      </c>
      <c r="AU32" s="37">
        <f t="shared" si="18"/>
        <v>0</v>
      </c>
      <c r="AV32" s="36">
        <v>15</v>
      </c>
      <c r="AW32" s="37">
        <f t="shared" si="19"/>
        <v>0</v>
      </c>
      <c r="AX32" s="36">
        <v>15</v>
      </c>
      <c r="AY32" s="37">
        <f t="shared" si="20"/>
        <v>0</v>
      </c>
      <c r="AZ32" s="36">
        <v>15</v>
      </c>
      <c r="BA32" s="37">
        <f t="shared" si="21"/>
        <v>0</v>
      </c>
      <c r="BB32" s="38">
        <f t="shared" si="22"/>
        <v>201</v>
      </c>
      <c r="BC32" s="38">
        <f t="shared" si="22"/>
        <v>0</v>
      </c>
    </row>
    <row r="33" spans="1:55" ht="18" customHeight="1" x14ac:dyDescent="0.15">
      <c r="A33" s="28">
        <v>15</v>
      </c>
      <c r="B33" s="29">
        <f>_xlfn.AGGREGATE(2,5,$B$18:B32)+1</f>
        <v>15</v>
      </c>
      <c r="C33" s="30" t="str">
        <f>IFERROR(VLOOKUP(A33,Bahan[#Data],3,FALSE),"")</f>
        <v>Kunci Tanam Dua Slaag</v>
      </c>
      <c r="D33" s="31"/>
      <c r="E33" s="31"/>
      <c r="F33" s="31"/>
      <c r="G33" s="31"/>
      <c r="H33" s="32"/>
      <c r="I33" s="33">
        <f t="shared" si="0"/>
        <v>201</v>
      </c>
      <c r="J33" s="34" t="str">
        <f>IFERROR(VLOOKUP(A33,Bahan[#Data],5,FALSE),"")</f>
        <v>Set</v>
      </c>
      <c r="K33" s="35">
        <f>IFERROR(VLOOKUP(A33,Bahan[#Data],6,FALSE),"")</f>
        <v>0</v>
      </c>
      <c r="L33" s="35">
        <f t="shared" si="1"/>
        <v>0</v>
      </c>
      <c r="N33" s="36">
        <v>0</v>
      </c>
      <c r="O33" s="37">
        <f t="shared" si="2"/>
        <v>0</v>
      </c>
      <c r="P33" s="36">
        <v>0</v>
      </c>
      <c r="Q33" s="37">
        <f t="shared" si="3"/>
        <v>0</v>
      </c>
      <c r="R33" s="36">
        <v>13</v>
      </c>
      <c r="S33" s="37">
        <f t="shared" si="4"/>
        <v>0</v>
      </c>
      <c r="T33" s="36">
        <v>0</v>
      </c>
      <c r="U33" s="37">
        <f t="shared" si="5"/>
        <v>0</v>
      </c>
      <c r="V33" s="36">
        <v>3</v>
      </c>
      <c r="W33" s="37">
        <f t="shared" si="6"/>
        <v>0</v>
      </c>
      <c r="X33" s="36">
        <v>15</v>
      </c>
      <c r="Y33" s="37">
        <f t="shared" si="7"/>
        <v>0</v>
      </c>
      <c r="Z33" s="36">
        <v>11</v>
      </c>
      <c r="AA33" s="37">
        <f t="shared" si="8"/>
        <v>0</v>
      </c>
      <c r="AB33" s="36">
        <v>25</v>
      </c>
      <c r="AC33" s="37">
        <f t="shared" si="9"/>
        <v>0</v>
      </c>
      <c r="AD33" s="36">
        <v>34</v>
      </c>
      <c r="AE33" s="37">
        <f t="shared" si="10"/>
        <v>0</v>
      </c>
      <c r="AF33" s="36">
        <v>0</v>
      </c>
      <c r="AG33" s="37">
        <f t="shared" si="11"/>
        <v>0</v>
      </c>
      <c r="AH33" s="36">
        <v>10</v>
      </c>
      <c r="AI33" s="37">
        <f t="shared" si="12"/>
        <v>0</v>
      </c>
      <c r="AJ33" s="36">
        <v>0</v>
      </c>
      <c r="AK33" s="37">
        <f t="shared" si="13"/>
        <v>0</v>
      </c>
      <c r="AL33" s="36">
        <v>0</v>
      </c>
      <c r="AM33" s="37">
        <f t="shared" si="14"/>
        <v>0</v>
      </c>
      <c r="AN33" s="36">
        <v>0</v>
      </c>
      <c r="AO33" s="37">
        <f t="shared" si="15"/>
        <v>0</v>
      </c>
      <c r="AP33" s="36">
        <v>0</v>
      </c>
      <c r="AQ33" s="37">
        <f t="shared" si="16"/>
        <v>0</v>
      </c>
      <c r="AR33" s="36">
        <v>25</v>
      </c>
      <c r="AS33" s="37">
        <f t="shared" si="17"/>
        <v>0</v>
      </c>
      <c r="AT33" s="36">
        <v>20</v>
      </c>
      <c r="AU33" s="37">
        <f t="shared" si="18"/>
        <v>0</v>
      </c>
      <c r="AV33" s="36">
        <v>15</v>
      </c>
      <c r="AW33" s="37">
        <f t="shared" si="19"/>
        <v>0</v>
      </c>
      <c r="AX33" s="36">
        <v>15</v>
      </c>
      <c r="AY33" s="37">
        <f t="shared" si="20"/>
        <v>0</v>
      </c>
      <c r="AZ33" s="36">
        <v>15</v>
      </c>
      <c r="BA33" s="37">
        <f t="shared" si="21"/>
        <v>0</v>
      </c>
      <c r="BB33" s="38">
        <f t="shared" si="22"/>
        <v>201</v>
      </c>
      <c r="BC33" s="38">
        <f t="shared" si="22"/>
        <v>0</v>
      </c>
    </row>
    <row r="34" spans="1:55" ht="18" customHeight="1" x14ac:dyDescent="0.15">
      <c r="A34" s="28">
        <v>16</v>
      </c>
      <c r="B34" s="29">
        <f>_xlfn.AGGREGATE(2,5,$B$18:B33)+1</f>
        <v>16</v>
      </c>
      <c r="C34" s="30" t="str">
        <f>IFERROR(VLOOKUP(A34,Bahan[#Data],3,FALSE),"")</f>
        <v>Kayu Balok 5x5 cm (Matoa)</v>
      </c>
      <c r="D34" s="31"/>
      <c r="E34" s="31"/>
      <c r="F34" s="31"/>
      <c r="G34" s="31"/>
      <c r="H34" s="32"/>
      <c r="I34" s="33">
        <f t="shared" si="0"/>
        <v>201</v>
      </c>
      <c r="J34" s="34" t="str">
        <f>IFERROR(VLOOKUP(A34,Bahan[#Data],5,FALSE),"")</f>
        <v>Btng</v>
      </c>
      <c r="K34" s="35">
        <f>IFERROR(VLOOKUP(A34,Bahan[#Data],6,FALSE),"")</f>
        <v>0</v>
      </c>
      <c r="L34" s="35">
        <f t="shared" si="1"/>
        <v>0</v>
      </c>
      <c r="N34" s="36">
        <v>0</v>
      </c>
      <c r="O34" s="37">
        <f t="shared" si="2"/>
        <v>0</v>
      </c>
      <c r="P34" s="36">
        <v>0</v>
      </c>
      <c r="Q34" s="37">
        <f t="shared" si="3"/>
        <v>0</v>
      </c>
      <c r="R34" s="36">
        <v>13</v>
      </c>
      <c r="S34" s="37">
        <f t="shared" si="4"/>
        <v>0</v>
      </c>
      <c r="T34" s="36">
        <v>0</v>
      </c>
      <c r="U34" s="37">
        <f t="shared" si="5"/>
        <v>0</v>
      </c>
      <c r="V34" s="36">
        <v>3</v>
      </c>
      <c r="W34" s="37">
        <f t="shared" si="6"/>
        <v>0</v>
      </c>
      <c r="X34" s="36">
        <v>15</v>
      </c>
      <c r="Y34" s="37">
        <f t="shared" si="7"/>
        <v>0</v>
      </c>
      <c r="Z34" s="36">
        <v>11</v>
      </c>
      <c r="AA34" s="37">
        <f t="shared" si="8"/>
        <v>0</v>
      </c>
      <c r="AB34" s="36">
        <v>25</v>
      </c>
      <c r="AC34" s="37">
        <f t="shared" si="9"/>
        <v>0</v>
      </c>
      <c r="AD34" s="36">
        <v>34</v>
      </c>
      <c r="AE34" s="37">
        <f t="shared" si="10"/>
        <v>0</v>
      </c>
      <c r="AF34" s="36">
        <v>0</v>
      </c>
      <c r="AG34" s="37">
        <f t="shared" si="11"/>
        <v>0</v>
      </c>
      <c r="AH34" s="36">
        <v>10</v>
      </c>
      <c r="AI34" s="37">
        <f t="shared" si="12"/>
        <v>0</v>
      </c>
      <c r="AJ34" s="36">
        <v>0</v>
      </c>
      <c r="AK34" s="37">
        <f t="shared" si="13"/>
        <v>0</v>
      </c>
      <c r="AL34" s="36">
        <v>0</v>
      </c>
      <c r="AM34" s="37">
        <f t="shared" si="14"/>
        <v>0</v>
      </c>
      <c r="AN34" s="36">
        <v>0</v>
      </c>
      <c r="AO34" s="37">
        <f t="shared" si="15"/>
        <v>0</v>
      </c>
      <c r="AP34" s="36">
        <v>0</v>
      </c>
      <c r="AQ34" s="37">
        <f t="shared" si="16"/>
        <v>0</v>
      </c>
      <c r="AR34" s="36">
        <v>25</v>
      </c>
      <c r="AS34" s="37">
        <f t="shared" si="17"/>
        <v>0</v>
      </c>
      <c r="AT34" s="36">
        <v>20</v>
      </c>
      <c r="AU34" s="37">
        <f t="shared" si="18"/>
        <v>0</v>
      </c>
      <c r="AV34" s="36">
        <v>15</v>
      </c>
      <c r="AW34" s="37">
        <f t="shared" si="19"/>
        <v>0</v>
      </c>
      <c r="AX34" s="36">
        <v>15</v>
      </c>
      <c r="AY34" s="37">
        <f t="shared" si="20"/>
        <v>0</v>
      </c>
      <c r="AZ34" s="36">
        <v>15</v>
      </c>
      <c r="BA34" s="37">
        <f t="shared" si="21"/>
        <v>0</v>
      </c>
      <c r="BB34" s="38">
        <f t="shared" si="22"/>
        <v>201</v>
      </c>
      <c r="BC34" s="38">
        <f t="shared" si="22"/>
        <v>0</v>
      </c>
    </row>
    <row r="35" spans="1:55" ht="18" customHeight="1" x14ac:dyDescent="0.15">
      <c r="A35" s="28">
        <v>17</v>
      </c>
      <c r="B35" s="29">
        <f>_xlfn.AGGREGATE(2,5,$B$18:B34)+1</f>
        <v>17</v>
      </c>
      <c r="C35" s="30" t="str">
        <f>IFERROR(VLOOKUP(A35,Bahan[#Data],3,FALSE),"")</f>
        <v>Kayu Balok 5x10 cm (Matoa)</v>
      </c>
      <c r="D35" s="31"/>
      <c r="E35" s="31"/>
      <c r="F35" s="31"/>
      <c r="G35" s="31"/>
      <c r="H35" s="32"/>
      <c r="I35" s="33">
        <f t="shared" si="0"/>
        <v>201</v>
      </c>
      <c r="J35" s="34" t="str">
        <f>IFERROR(VLOOKUP(A35,Bahan[#Data],5,FALSE),"")</f>
        <v>Btng</v>
      </c>
      <c r="K35" s="35">
        <f>IFERROR(VLOOKUP(A35,Bahan[#Data],6,FALSE),"")</f>
        <v>0</v>
      </c>
      <c r="L35" s="35">
        <f t="shared" si="1"/>
        <v>0</v>
      </c>
      <c r="N35" s="36">
        <v>0</v>
      </c>
      <c r="O35" s="37">
        <f t="shared" si="2"/>
        <v>0</v>
      </c>
      <c r="P35" s="36">
        <v>0</v>
      </c>
      <c r="Q35" s="37">
        <f t="shared" si="3"/>
        <v>0</v>
      </c>
      <c r="R35" s="36">
        <v>13</v>
      </c>
      <c r="S35" s="37">
        <f t="shared" si="4"/>
        <v>0</v>
      </c>
      <c r="T35" s="36">
        <v>0</v>
      </c>
      <c r="U35" s="37">
        <f t="shared" si="5"/>
        <v>0</v>
      </c>
      <c r="V35" s="36">
        <v>3</v>
      </c>
      <c r="W35" s="37">
        <f t="shared" si="6"/>
        <v>0</v>
      </c>
      <c r="X35" s="36">
        <v>15</v>
      </c>
      <c r="Y35" s="37">
        <f t="shared" si="7"/>
        <v>0</v>
      </c>
      <c r="Z35" s="36">
        <v>11</v>
      </c>
      <c r="AA35" s="37">
        <f t="shared" si="8"/>
        <v>0</v>
      </c>
      <c r="AB35" s="36">
        <v>25</v>
      </c>
      <c r="AC35" s="37">
        <f t="shared" si="9"/>
        <v>0</v>
      </c>
      <c r="AD35" s="36">
        <v>34</v>
      </c>
      <c r="AE35" s="37">
        <f t="shared" si="10"/>
        <v>0</v>
      </c>
      <c r="AF35" s="36">
        <v>0</v>
      </c>
      <c r="AG35" s="37">
        <f t="shared" si="11"/>
        <v>0</v>
      </c>
      <c r="AH35" s="36">
        <v>10</v>
      </c>
      <c r="AI35" s="37">
        <f t="shared" si="12"/>
        <v>0</v>
      </c>
      <c r="AJ35" s="36">
        <v>0</v>
      </c>
      <c r="AK35" s="37">
        <f t="shared" si="13"/>
        <v>0</v>
      </c>
      <c r="AL35" s="36">
        <v>0</v>
      </c>
      <c r="AM35" s="37">
        <f t="shared" si="14"/>
        <v>0</v>
      </c>
      <c r="AN35" s="36">
        <v>0</v>
      </c>
      <c r="AO35" s="37">
        <f t="shared" si="15"/>
        <v>0</v>
      </c>
      <c r="AP35" s="36">
        <v>0</v>
      </c>
      <c r="AQ35" s="37">
        <f t="shared" si="16"/>
        <v>0</v>
      </c>
      <c r="AR35" s="36">
        <v>25</v>
      </c>
      <c r="AS35" s="37">
        <f t="shared" si="17"/>
        <v>0</v>
      </c>
      <c r="AT35" s="36">
        <v>20</v>
      </c>
      <c r="AU35" s="37">
        <f t="shared" si="18"/>
        <v>0</v>
      </c>
      <c r="AV35" s="36">
        <v>15</v>
      </c>
      <c r="AW35" s="37">
        <f t="shared" si="19"/>
        <v>0</v>
      </c>
      <c r="AX35" s="36">
        <v>15</v>
      </c>
      <c r="AY35" s="37">
        <f t="shared" si="20"/>
        <v>0</v>
      </c>
      <c r="AZ35" s="36">
        <v>15</v>
      </c>
      <c r="BA35" s="37">
        <f t="shared" si="21"/>
        <v>0</v>
      </c>
      <c r="BB35" s="38">
        <f t="shared" si="22"/>
        <v>201</v>
      </c>
      <c r="BC35" s="38">
        <f t="shared" si="22"/>
        <v>0</v>
      </c>
    </row>
    <row r="36" spans="1:55" ht="18" customHeight="1" x14ac:dyDescent="0.15">
      <c r="A36" s="28">
        <v>18</v>
      </c>
      <c r="B36" s="29">
        <f>_xlfn.AGGREGATE(2,5,$B$18:B35)+1</f>
        <v>18</v>
      </c>
      <c r="C36" s="30" t="str">
        <f>IFERROR(VLOOKUP(A36,Bahan[#Data],3,FALSE),"")</f>
        <v>Kayu Balok 5x5 cm (Kayu Besi)</v>
      </c>
      <c r="D36" s="31"/>
      <c r="E36" s="31"/>
      <c r="F36" s="31"/>
      <c r="G36" s="31"/>
      <c r="H36" s="32"/>
      <c r="I36" s="33">
        <f t="shared" si="0"/>
        <v>201</v>
      </c>
      <c r="J36" s="34" t="str">
        <f>IFERROR(VLOOKUP(A36,Bahan[#Data],5,FALSE),"")</f>
        <v>Btng</v>
      </c>
      <c r="K36" s="35">
        <f>IFERROR(VLOOKUP(A36,Bahan[#Data],6,FALSE),"")</f>
        <v>0</v>
      </c>
      <c r="L36" s="35">
        <f t="shared" si="1"/>
        <v>0</v>
      </c>
      <c r="N36" s="36">
        <v>0</v>
      </c>
      <c r="O36" s="37">
        <f t="shared" si="2"/>
        <v>0</v>
      </c>
      <c r="P36" s="36">
        <v>0</v>
      </c>
      <c r="Q36" s="37">
        <f t="shared" si="3"/>
        <v>0</v>
      </c>
      <c r="R36" s="36">
        <v>13</v>
      </c>
      <c r="S36" s="37">
        <f t="shared" si="4"/>
        <v>0</v>
      </c>
      <c r="T36" s="36">
        <v>0</v>
      </c>
      <c r="U36" s="37">
        <f t="shared" si="5"/>
        <v>0</v>
      </c>
      <c r="V36" s="36">
        <v>3</v>
      </c>
      <c r="W36" s="37">
        <f t="shared" si="6"/>
        <v>0</v>
      </c>
      <c r="X36" s="36">
        <v>15</v>
      </c>
      <c r="Y36" s="37">
        <f t="shared" si="7"/>
        <v>0</v>
      </c>
      <c r="Z36" s="36">
        <v>11</v>
      </c>
      <c r="AA36" s="37">
        <f t="shared" si="8"/>
        <v>0</v>
      </c>
      <c r="AB36" s="36">
        <v>25</v>
      </c>
      <c r="AC36" s="37">
        <f t="shared" si="9"/>
        <v>0</v>
      </c>
      <c r="AD36" s="36">
        <v>34</v>
      </c>
      <c r="AE36" s="37">
        <f t="shared" si="10"/>
        <v>0</v>
      </c>
      <c r="AF36" s="36">
        <v>0</v>
      </c>
      <c r="AG36" s="37">
        <f t="shared" si="11"/>
        <v>0</v>
      </c>
      <c r="AH36" s="36">
        <v>10</v>
      </c>
      <c r="AI36" s="37">
        <f t="shared" si="12"/>
        <v>0</v>
      </c>
      <c r="AJ36" s="36">
        <v>0</v>
      </c>
      <c r="AK36" s="37">
        <f t="shared" si="13"/>
        <v>0</v>
      </c>
      <c r="AL36" s="36">
        <v>0</v>
      </c>
      <c r="AM36" s="37">
        <f t="shared" si="14"/>
        <v>0</v>
      </c>
      <c r="AN36" s="36">
        <v>0</v>
      </c>
      <c r="AO36" s="37">
        <f t="shared" si="15"/>
        <v>0</v>
      </c>
      <c r="AP36" s="36">
        <v>0</v>
      </c>
      <c r="AQ36" s="37">
        <f t="shared" si="16"/>
        <v>0</v>
      </c>
      <c r="AR36" s="36">
        <v>25</v>
      </c>
      <c r="AS36" s="37">
        <f t="shared" si="17"/>
        <v>0</v>
      </c>
      <c r="AT36" s="36">
        <v>20</v>
      </c>
      <c r="AU36" s="37">
        <f t="shared" si="18"/>
        <v>0</v>
      </c>
      <c r="AV36" s="36">
        <v>15</v>
      </c>
      <c r="AW36" s="37">
        <f t="shared" si="19"/>
        <v>0</v>
      </c>
      <c r="AX36" s="36">
        <v>15</v>
      </c>
      <c r="AY36" s="37">
        <f t="shared" si="20"/>
        <v>0</v>
      </c>
      <c r="AZ36" s="36">
        <v>15</v>
      </c>
      <c r="BA36" s="37">
        <f t="shared" si="21"/>
        <v>0</v>
      </c>
      <c r="BB36" s="38">
        <f t="shared" si="22"/>
        <v>201</v>
      </c>
      <c r="BC36" s="38">
        <f t="shared" si="22"/>
        <v>0</v>
      </c>
    </row>
    <row r="37" spans="1:55" ht="18" customHeight="1" x14ac:dyDescent="0.15">
      <c r="A37" s="28">
        <v>19</v>
      </c>
      <c r="B37" s="29">
        <f>_xlfn.AGGREGATE(2,5,$B$18:B36)+1</f>
        <v>19</v>
      </c>
      <c r="C37" s="30" t="str">
        <f>IFERROR(VLOOKUP(A37,Bahan[#Data],3,FALSE),"")</f>
        <v>Kayu Balok 5x10 cm (Kayu Besi)</v>
      </c>
      <c r="D37" s="31"/>
      <c r="E37" s="31"/>
      <c r="F37" s="31"/>
      <c r="G37" s="31"/>
      <c r="H37" s="32"/>
      <c r="I37" s="33">
        <f t="shared" si="0"/>
        <v>201</v>
      </c>
      <c r="J37" s="34" t="str">
        <f>IFERROR(VLOOKUP(A37,Bahan[#Data],5,FALSE),"")</f>
        <v>Btng</v>
      </c>
      <c r="K37" s="35">
        <f>IFERROR(VLOOKUP(A37,Bahan[#Data],6,FALSE),"")</f>
        <v>120000</v>
      </c>
      <c r="L37" s="35">
        <f t="shared" si="1"/>
        <v>24120000</v>
      </c>
      <c r="N37" s="36">
        <v>0</v>
      </c>
      <c r="O37" s="37">
        <f t="shared" si="2"/>
        <v>0</v>
      </c>
      <c r="P37" s="36">
        <v>0</v>
      </c>
      <c r="Q37" s="37">
        <f t="shared" si="3"/>
        <v>0</v>
      </c>
      <c r="R37" s="36">
        <v>13</v>
      </c>
      <c r="S37" s="37">
        <f t="shared" si="4"/>
        <v>1560000</v>
      </c>
      <c r="T37" s="36">
        <v>0</v>
      </c>
      <c r="U37" s="37">
        <f t="shared" si="5"/>
        <v>0</v>
      </c>
      <c r="V37" s="36">
        <v>3</v>
      </c>
      <c r="W37" s="37">
        <f t="shared" si="6"/>
        <v>360000</v>
      </c>
      <c r="X37" s="36">
        <v>15</v>
      </c>
      <c r="Y37" s="37">
        <f t="shared" si="7"/>
        <v>1800000</v>
      </c>
      <c r="Z37" s="36">
        <v>11</v>
      </c>
      <c r="AA37" s="37">
        <f t="shared" si="8"/>
        <v>1320000</v>
      </c>
      <c r="AB37" s="36">
        <v>25</v>
      </c>
      <c r="AC37" s="37">
        <f t="shared" si="9"/>
        <v>3000000</v>
      </c>
      <c r="AD37" s="36">
        <v>34</v>
      </c>
      <c r="AE37" s="37">
        <f t="shared" si="10"/>
        <v>4080000</v>
      </c>
      <c r="AF37" s="36">
        <v>0</v>
      </c>
      <c r="AG37" s="37">
        <f t="shared" si="11"/>
        <v>0</v>
      </c>
      <c r="AH37" s="36">
        <v>10</v>
      </c>
      <c r="AI37" s="37">
        <f t="shared" si="12"/>
        <v>1200000</v>
      </c>
      <c r="AJ37" s="36">
        <v>0</v>
      </c>
      <c r="AK37" s="37">
        <f t="shared" si="13"/>
        <v>0</v>
      </c>
      <c r="AL37" s="36">
        <v>0</v>
      </c>
      <c r="AM37" s="37">
        <f t="shared" si="14"/>
        <v>0</v>
      </c>
      <c r="AN37" s="36">
        <v>0</v>
      </c>
      <c r="AO37" s="37">
        <f t="shared" si="15"/>
        <v>0</v>
      </c>
      <c r="AP37" s="36">
        <v>0</v>
      </c>
      <c r="AQ37" s="37">
        <f t="shared" si="16"/>
        <v>0</v>
      </c>
      <c r="AR37" s="36">
        <v>25</v>
      </c>
      <c r="AS37" s="37">
        <f t="shared" si="17"/>
        <v>3000000</v>
      </c>
      <c r="AT37" s="36">
        <v>20</v>
      </c>
      <c r="AU37" s="37">
        <f t="shared" si="18"/>
        <v>2400000</v>
      </c>
      <c r="AV37" s="36">
        <v>15</v>
      </c>
      <c r="AW37" s="37">
        <f t="shared" si="19"/>
        <v>1800000</v>
      </c>
      <c r="AX37" s="36">
        <v>15</v>
      </c>
      <c r="AY37" s="37">
        <f t="shared" si="20"/>
        <v>1800000</v>
      </c>
      <c r="AZ37" s="36">
        <v>15</v>
      </c>
      <c r="BA37" s="37">
        <f t="shared" si="21"/>
        <v>1800000</v>
      </c>
      <c r="BB37" s="38">
        <f t="shared" si="22"/>
        <v>201</v>
      </c>
      <c r="BC37" s="38">
        <f t="shared" si="22"/>
        <v>24120000</v>
      </c>
    </row>
    <row r="38" spans="1:55" ht="18" customHeight="1" x14ac:dyDescent="0.15">
      <c r="A38" s="28">
        <v>20</v>
      </c>
      <c r="B38" s="29">
        <f>_xlfn.AGGREGATE(2,5,$B$18:B37)+1</f>
        <v>20</v>
      </c>
      <c r="C38" s="30" t="str">
        <f>IFERROR(VLOOKUP(A38,Bahan[#Data],3,FALSE),"")</f>
        <v>Kayu Balok 10x10 cm (Kayu Besi)</v>
      </c>
      <c r="D38" s="31"/>
      <c r="E38" s="31"/>
      <c r="F38" s="31"/>
      <c r="G38" s="31"/>
      <c r="H38" s="32"/>
      <c r="I38" s="33">
        <f t="shared" si="0"/>
        <v>201</v>
      </c>
      <c r="J38" s="34" t="str">
        <f>IFERROR(VLOOKUP(A38,Bahan[#Data],5,FALSE),"")</f>
        <v>Btng</v>
      </c>
      <c r="K38" s="35">
        <f>IFERROR(VLOOKUP(A38,Bahan[#Data],6,FALSE),"")</f>
        <v>0</v>
      </c>
      <c r="L38" s="35">
        <f t="shared" si="1"/>
        <v>0</v>
      </c>
      <c r="N38" s="36">
        <v>0</v>
      </c>
      <c r="O38" s="37">
        <f t="shared" si="2"/>
        <v>0</v>
      </c>
      <c r="P38" s="36">
        <v>0</v>
      </c>
      <c r="Q38" s="37">
        <f t="shared" si="3"/>
        <v>0</v>
      </c>
      <c r="R38" s="36">
        <v>13</v>
      </c>
      <c r="S38" s="37">
        <f t="shared" si="4"/>
        <v>0</v>
      </c>
      <c r="T38" s="36">
        <v>0</v>
      </c>
      <c r="U38" s="37">
        <f t="shared" si="5"/>
        <v>0</v>
      </c>
      <c r="V38" s="36">
        <v>3</v>
      </c>
      <c r="W38" s="37">
        <f t="shared" si="6"/>
        <v>0</v>
      </c>
      <c r="X38" s="36">
        <v>15</v>
      </c>
      <c r="Y38" s="37">
        <f t="shared" si="7"/>
        <v>0</v>
      </c>
      <c r="Z38" s="36">
        <v>11</v>
      </c>
      <c r="AA38" s="37">
        <f t="shared" si="8"/>
        <v>0</v>
      </c>
      <c r="AB38" s="36">
        <v>25</v>
      </c>
      <c r="AC38" s="37">
        <f t="shared" si="9"/>
        <v>0</v>
      </c>
      <c r="AD38" s="36">
        <v>34</v>
      </c>
      <c r="AE38" s="37">
        <f t="shared" si="10"/>
        <v>0</v>
      </c>
      <c r="AF38" s="36">
        <v>0</v>
      </c>
      <c r="AG38" s="37">
        <f t="shared" si="11"/>
        <v>0</v>
      </c>
      <c r="AH38" s="36">
        <v>10</v>
      </c>
      <c r="AI38" s="37">
        <f t="shared" si="12"/>
        <v>0</v>
      </c>
      <c r="AJ38" s="36">
        <v>0</v>
      </c>
      <c r="AK38" s="37">
        <f t="shared" si="13"/>
        <v>0</v>
      </c>
      <c r="AL38" s="36">
        <v>0</v>
      </c>
      <c r="AM38" s="37">
        <f t="shared" si="14"/>
        <v>0</v>
      </c>
      <c r="AN38" s="36">
        <v>0</v>
      </c>
      <c r="AO38" s="37">
        <f t="shared" si="15"/>
        <v>0</v>
      </c>
      <c r="AP38" s="36">
        <v>0</v>
      </c>
      <c r="AQ38" s="37">
        <f t="shared" si="16"/>
        <v>0</v>
      </c>
      <c r="AR38" s="36">
        <v>25</v>
      </c>
      <c r="AS38" s="37">
        <f t="shared" si="17"/>
        <v>0</v>
      </c>
      <c r="AT38" s="36">
        <v>20</v>
      </c>
      <c r="AU38" s="37">
        <f t="shared" si="18"/>
        <v>0</v>
      </c>
      <c r="AV38" s="36">
        <v>15</v>
      </c>
      <c r="AW38" s="37">
        <f t="shared" si="19"/>
        <v>0</v>
      </c>
      <c r="AX38" s="36">
        <v>15</v>
      </c>
      <c r="AY38" s="37">
        <f t="shared" si="20"/>
        <v>0</v>
      </c>
      <c r="AZ38" s="36">
        <v>15</v>
      </c>
      <c r="BA38" s="37">
        <f t="shared" si="21"/>
        <v>0</v>
      </c>
      <c r="BB38" s="38">
        <f t="shared" si="22"/>
        <v>201</v>
      </c>
      <c r="BC38" s="38">
        <f t="shared" si="22"/>
        <v>0</v>
      </c>
    </row>
    <row r="39" spans="1:55" ht="18" customHeight="1" x14ac:dyDescent="0.15">
      <c r="A39" s="28">
        <v>21</v>
      </c>
      <c r="B39" s="29">
        <f>_xlfn.AGGREGATE(2,5,$B$18:B38)+1</f>
        <v>21</v>
      </c>
      <c r="C39" s="30" t="str">
        <f>IFERROR(VLOOKUP(A39,Bahan[#Data],3,FALSE),"")</f>
        <v>Papan 2,5x20x400 cm (Kayu Matoa)</v>
      </c>
      <c r="D39" s="31"/>
      <c r="E39" s="31"/>
      <c r="F39" s="31"/>
      <c r="G39" s="31"/>
      <c r="H39" s="32"/>
      <c r="I39" s="33">
        <f t="shared" si="0"/>
        <v>201</v>
      </c>
      <c r="J39" s="34" t="str">
        <f>IFERROR(VLOOKUP(A39,Bahan[#Data],5,FALSE),"")</f>
        <v>lbr</v>
      </c>
      <c r="K39" s="35">
        <f>IFERROR(VLOOKUP(A39,Bahan[#Data],6,FALSE),"")</f>
        <v>0</v>
      </c>
      <c r="L39" s="35">
        <f t="shared" si="1"/>
        <v>0</v>
      </c>
      <c r="N39" s="36">
        <v>0</v>
      </c>
      <c r="O39" s="37">
        <f t="shared" si="2"/>
        <v>0</v>
      </c>
      <c r="P39" s="36">
        <v>0</v>
      </c>
      <c r="Q39" s="37">
        <f t="shared" si="3"/>
        <v>0</v>
      </c>
      <c r="R39" s="36">
        <v>13</v>
      </c>
      <c r="S39" s="37">
        <f t="shared" si="4"/>
        <v>0</v>
      </c>
      <c r="T39" s="36">
        <v>0</v>
      </c>
      <c r="U39" s="37">
        <f t="shared" si="5"/>
        <v>0</v>
      </c>
      <c r="V39" s="36">
        <v>3</v>
      </c>
      <c r="W39" s="37">
        <f t="shared" si="6"/>
        <v>0</v>
      </c>
      <c r="X39" s="36">
        <v>15</v>
      </c>
      <c r="Y39" s="37">
        <f t="shared" si="7"/>
        <v>0</v>
      </c>
      <c r="Z39" s="36">
        <v>11</v>
      </c>
      <c r="AA39" s="37">
        <f t="shared" si="8"/>
        <v>0</v>
      </c>
      <c r="AB39" s="36">
        <v>25</v>
      </c>
      <c r="AC39" s="37">
        <f t="shared" si="9"/>
        <v>0</v>
      </c>
      <c r="AD39" s="36">
        <v>34</v>
      </c>
      <c r="AE39" s="37">
        <f t="shared" si="10"/>
        <v>0</v>
      </c>
      <c r="AF39" s="36">
        <v>0</v>
      </c>
      <c r="AG39" s="37">
        <f t="shared" si="11"/>
        <v>0</v>
      </c>
      <c r="AH39" s="36">
        <v>10</v>
      </c>
      <c r="AI39" s="37">
        <f t="shared" si="12"/>
        <v>0</v>
      </c>
      <c r="AJ39" s="36">
        <v>0</v>
      </c>
      <c r="AK39" s="37">
        <f t="shared" si="13"/>
        <v>0</v>
      </c>
      <c r="AL39" s="36">
        <v>0</v>
      </c>
      <c r="AM39" s="37">
        <f t="shared" si="14"/>
        <v>0</v>
      </c>
      <c r="AN39" s="36">
        <v>0</v>
      </c>
      <c r="AO39" s="37">
        <f t="shared" si="15"/>
        <v>0</v>
      </c>
      <c r="AP39" s="36">
        <v>0</v>
      </c>
      <c r="AQ39" s="37">
        <f t="shared" si="16"/>
        <v>0</v>
      </c>
      <c r="AR39" s="36">
        <v>25</v>
      </c>
      <c r="AS39" s="37">
        <f t="shared" si="17"/>
        <v>0</v>
      </c>
      <c r="AT39" s="36">
        <v>20</v>
      </c>
      <c r="AU39" s="37">
        <f t="shared" si="18"/>
        <v>0</v>
      </c>
      <c r="AV39" s="36">
        <v>15</v>
      </c>
      <c r="AW39" s="37">
        <f t="shared" si="19"/>
        <v>0</v>
      </c>
      <c r="AX39" s="36">
        <v>15</v>
      </c>
      <c r="AY39" s="37">
        <f t="shared" si="20"/>
        <v>0</v>
      </c>
      <c r="AZ39" s="36">
        <v>15</v>
      </c>
      <c r="BA39" s="37">
        <f t="shared" si="21"/>
        <v>0</v>
      </c>
      <c r="BB39" s="38">
        <f t="shared" si="22"/>
        <v>201</v>
      </c>
      <c r="BC39" s="38">
        <f t="shared" si="22"/>
        <v>0</v>
      </c>
    </row>
    <row r="40" spans="1:55" ht="18" customHeight="1" x14ac:dyDescent="0.15">
      <c r="A40" s="28">
        <v>22</v>
      </c>
      <c r="B40" s="29">
        <f>_xlfn.AGGREGATE(2,5,$B$18:B39)+1</f>
        <v>22</v>
      </c>
      <c r="C40" s="30" t="str">
        <f>IFERROR(VLOOKUP(A40,Bahan[#Data],3,FALSE),"")</f>
        <v>Papan 2,5x25x400 cm (Kayu Matoa)</v>
      </c>
      <c r="D40" s="31"/>
      <c r="E40" s="31"/>
      <c r="F40" s="31"/>
      <c r="G40" s="31"/>
      <c r="H40" s="32"/>
      <c r="I40" s="33">
        <f t="shared" si="0"/>
        <v>201</v>
      </c>
      <c r="J40" s="34" t="str">
        <f>IFERROR(VLOOKUP(A40,Bahan[#Data],5,FALSE),"")</f>
        <v>lbr</v>
      </c>
      <c r="K40" s="35">
        <f>IFERROR(VLOOKUP(A40,Bahan[#Data],6,FALSE),"")</f>
        <v>0</v>
      </c>
      <c r="L40" s="35">
        <f t="shared" si="1"/>
        <v>0</v>
      </c>
      <c r="N40" s="36">
        <v>0</v>
      </c>
      <c r="O40" s="37">
        <f t="shared" si="2"/>
        <v>0</v>
      </c>
      <c r="P40" s="36">
        <v>0</v>
      </c>
      <c r="Q40" s="37">
        <f t="shared" si="3"/>
        <v>0</v>
      </c>
      <c r="R40" s="36">
        <v>13</v>
      </c>
      <c r="S40" s="37">
        <f t="shared" si="4"/>
        <v>0</v>
      </c>
      <c r="T40" s="36">
        <v>0</v>
      </c>
      <c r="U40" s="37">
        <f t="shared" si="5"/>
        <v>0</v>
      </c>
      <c r="V40" s="36">
        <v>3</v>
      </c>
      <c r="W40" s="37">
        <f t="shared" si="6"/>
        <v>0</v>
      </c>
      <c r="X40" s="36">
        <v>15</v>
      </c>
      <c r="Y40" s="37">
        <f t="shared" si="7"/>
        <v>0</v>
      </c>
      <c r="Z40" s="36">
        <v>11</v>
      </c>
      <c r="AA40" s="37">
        <f t="shared" si="8"/>
        <v>0</v>
      </c>
      <c r="AB40" s="36">
        <v>25</v>
      </c>
      <c r="AC40" s="37">
        <f t="shared" si="9"/>
        <v>0</v>
      </c>
      <c r="AD40" s="36">
        <v>34</v>
      </c>
      <c r="AE40" s="37">
        <f t="shared" si="10"/>
        <v>0</v>
      </c>
      <c r="AF40" s="36">
        <v>0</v>
      </c>
      <c r="AG40" s="37">
        <f t="shared" si="11"/>
        <v>0</v>
      </c>
      <c r="AH40" s="36">
        <v>10</v>
      </c>
      <c r="AI40" s="37">
        <f t="shared" si="12"/>
        <v>0</v>
      </c>
      <c r="AJ40" s="36">
        <v>0</v>
      </c>
      <c r="AK40" s="37">
        <f t="shared" si="13"/>
        <v>0</v>
      </c>
      <c r="AL40" s="36">
        <v>0</v>
      </c>
      <c r="AM40" s="37">
        <f t="shared" si="14"/>
        <v>0</v>
      </c>
      <c r="AN40" s="36">
        <v>0</v>
      </c>
      <c r="AO40" s="37">
        <f t="shared" si="15"/>
        <v>0</v>
      </c>
      <c r="AP40" s="36">
        <v>0</v>
      </c>
      <c r="AQ40" s="37">
        <f t="shared" si="16"/>
        <v>0</v>
      </c>
      <c r="AR40" s="36">
        <v>25</v>
      </c>
      <c r="AS40" s="37">
        <f t="shared" si="17"/>
        <v>0</v>
      </c>
      <c r="AT40" s="36">
        <v>20</v>
      </c>
      <c r="AU40" s="37">
        <f t="shared" si="18"/>
        <v>0</v>
      </c>
      <c r="AV40" s="36">
        <v>15</v>
      </c>
      <c r="AW40" s="37">
        <f t="shared" si="19"/>
        <v>0</v>
      </c>
      <c r="AX40" s="36">
        <v>15</v>
      </c>
      <c r="AY40" s="37">
        <f t="shared" si="20"/>
        <v>0</v>
      </c>
      <c r="AZ40" s="36">
        <v>15</v>
      </c>
      <c r="BA40" s="37">
        <f t="shared" si="21"/>
        <v>0</v>
      </c>
      <c r="BB40" s="38">
        <f t="shared" si="22"/>
        <v>201</v>
      </c>
      <c r="BC40" s="38">
        <f t="shared" si="22"/>
        <v>0</v>
      </c>
    </row>
    <row r="41" spans="1:55" ht="18" customHeight="1" x14ac:dyDescent="0.15">
      <c r="A41" s="28">
        <v>23</v>
      </c>
      <c r="B41" s="29">
        <f>_xlfn.AGGREGATE(2,5,$B$18:B40)+1</f>
        <v>23</v>
      </c>
      <c r="C41" s="30" t="str">
        <f>IFERROR(VLOOKUP(A41,Bahan[#Data],3,FALSE),"")</f>
        <v>Papan 2,5x20x400 cm (Kayu Besi)</v>
      </c>
      <c r="D41" s="31"/>
      <c r="E41" s="31"/>
      <c r="F41" s="31"/>
      <c r="G41" s="31"/>
      <c r="H41" s="32"/>
      <c r="I41" s="33">
        <f t="shared" si="0"/>
        <v>201</v>
      </c>
      <c r="J41" s="34" t="str">
        <f>IFERROR(VLOOKUP(A41,Bahan[#Data],5,FALSE),"")</f>
        <v>lbr</v>
      </c>
      <c r="K41" s="35">
        <f>IFERROR(VLOOKUP(A41,Bahan[#Data],6,FALSE),"")</f>
        <v>0</v>
      </c>
      <c r="L41" s="35">
        <f t="shared" si="1"/>
        <v>0</v>
      </c>
      <c r="N41" s="36">
        <v>0</v>
      </c>
      <c r="O41" s="37">
        <f t="shared" si="2"/>
        <v>0</v>
      </c>
      <c r="P41" s="36">
        <v>0</v>
      </c>
      <c r="Q41" s="37">
        <f t="shared" si="3"/>
        <v>0</v>
      </c>
      <c r="R41" s="36">
        <v>13</v>
      </c>
      <c r="S41" s="37">
        <f t="shared" si="4"/>
        <v>0</v>
      </c>
      <c r="T41" s="36">
        <v>0</v>
      </c>
      <c r="U41" s="37">
        <f t="shared" si="5"/>
        <v>0</v>
      </c>
      <c r="V41" s="36">
        <v>3</v>
      </c>
      <c r="W41" s="37">
        <f t="shared" si="6"/>
        <v>0</v>
      </c>
      <c r="X41" s="36">
        <v>15</v>
      </c>
      <c r="Y41" s="37">
        <f t="shared" si="7"/>
        <v>0</v>
      </c>
      <c r="Z41" s="36">
        <v>11</v>
      </c>
      <c r="AA41" s="37">
        <f t="shared" si="8"/>
        <v>0</v>
      </c>
      <c r="AB41" s="36">
        <v>25</v>
      </c>
      <c r="AC41" s="37">
        <f t="shared" si="9"/>
        <v>0</v>
      </c>
      <c r="AD41" s="36">
        <v>34</v>
      </c>
      <c r="AE41" s="37">
        <f t="shared" si="10"/>
        <v>0</v>
      </c>
      <c r="AF41" s="36">
        <v>0</v>
      </c>
      <c r="AG41" s="37">
        <f t="shared" si="11"/>
        <v>0</v>
      </c>
      <c r="AH41" s="36">
        <v>10</v>
      </c>
      <c r="AI41" s="37">
        <f t="shared" si="12"/>
        <v>0</v>
      </c>
      <c r="AJ41" s="36">
        <v>0</v>
      </c>
      <c r="AK41" s="37">
        <f t="shared" si="13"/>
        <v>0</v>
      </c>
      <c r="AL41" s="36">
        <v>0</v>
      </c>
      <c r="AM41" s="37">
        <f t="shared" si="14"/>
        <v>0</v>
      </c>
      <c r="AN41" s="36">
        <v>0</v>
      </c>
      <c r="AO41" s="37">
        <f t="shared" si="15"/>
        <v>0</v>
      </c>
      <c r="AP41" s="36">
        <v>0</v>
      </c>
      <c r="AQ41" s="37">
        <f t="shared" si="16"/>
        <v>0</v>
      </c>
      <c r="AR41" s="36">
        <v>25</v>
      </c>
      <c r="AS41" s="37">
        <f t="shared" si="17"/>
        <v>0</v>
      </c>
      <c r="AT41" s="36">
        <v>20</v>
      </c>
      <c r="AU41" s="37">
        <f t="shared" si="18"/>
        <v>0</v>
      </c>
      <c r="AV41" s="36">
        <v>15</v>
      </c>
      <c r="AW41" s="37">
        <f t="shared" si="19"/>
        <v>0</v>
      </c>
      <c r="AX41" s="36">
        <v>15</v>
      </c>
      <c r="AY41" s="37">
        <f t="shared" si="20"/>
        <v>0</v>
      </c>
      <c r="AZ41" s="36">
        <v>15</v>
      </c>
      <c r="BA41" s="37">
        <f t="shared" si="21"/>
        <v>0</v>
      </c>
      <c r="BB41" s="38">
        <f t="shared" si="22"/>
        <v>201</v>
      </c>
      <c r="BC41" s="38">
        <f t="shared" si="22"/>
        <v>0</v>
      </c>
    </row>
    <row r="42" spans="1:55" ht="18" customHeight="1" x14ac:dyDescent="0.15">
      <c r="A42" s="28">
        <v>24</v>
      </c>
      <c r="B42" s="29">
        <f>_xlfn.AGGREGATE(2,5,$B$18:B41)+1</f>
        <v>24</v>
      </c>
      <c r="C42" s="30" t="str">
        <f>IFERROR(VLOOKUP(A42,Bahan[#Data],3,FALSE),"")</f>
        <v>Papan 2,5x25x400 cm (Kayu Besi)</v>
      </c>
      <c r="D42" s="31"/>
      <c r="E42" s="31"/>
      <c r="F42" s="31"/>
      <c r="G42" s="31"/>
      <c r="H42" s="32"/>
      <c r="I42" s="33">
        <f t="shared" si="0"/>
        <v>201</v>
      </c>
      <c r="J42" s="34" t="str">
        <f>IFERROR(VLOOKUP(A42,Bahan[#Data],5,FALSE),"")</f>
        <v>lbr</v>
      </c>
      <c r="K42" s="35">
        <f>IFERROR(VLOOKUP(A42,Bahan[#Data],6,FALSE),"")</f>
        <v>0</v>
      </c>
      <c r="L42" s="35">
        <f t="shared" si="1"/>
        <v>0</v>
      </c>
      <c r="N42" s="36">
        <v>0</v>
      </c>
      <c r="O42" s="37">
        <f t="shared" si="2"/>
        <v>0</v>
      </c>
      <c r="P42" s="36">
        <v>0</v>
      </c>
      <c r="Q42" s="37">
        <f t="shared" si="3"/>
        <v>0</v>
      </c>
      <c r="R42" s="36">
        <v>13</v>
      </c>
      <c r="S42" s="37">
        <f t="shared" si="4"/>
        <v>0</v>
      </c>
      <c r="T42" s="36">
        <v>0</v>
      </c>
      <c r="U42" s="37">
        <f t="shared" si="5"/>
        <v>0</v>
      </c>
      <c r="V42" s="36">
        <v>3</v>
      </c>
      <c r="W42" s="37">
        <f t="shared" si="6"/>
        <v>0</v>
      </c>
      <c r="X42" s="36">
        <v>15</v>
      </c>
      <c r="Y42" s="37">
        <f t="shared" si="7"/>
        <v>0</v>
      </c>
      <c r="Z42" s="36">
        <v>11</v>
      </c>
      <c r="AA42" s="37">
        <f t="shared" si="8"/>
        <v>0</v>
      </c>
      <c r="AB42" s="36">
        <v>25</v>
      </c>
      <c r="AC42" s="37">
        <f t="shared" si="9"/>
        <v>0</v>
      </c>
      <c r="AD42" s="36">
        <v>34</v>
      </c>
      <c r="AE42" s="37">
        <f t="shared" si="10"/>
        <v>0</v>
      </c>
      <c r="AF42" s="36">
        <v>0</v>
      </c>
      <c r="AG42" s="37">
        <f t="shared" si="11"/>
        <v>0</v>
      </c>
      <c r="AH42" s="36">
        <v>10</v>
      </c>
      <c r="AI42" s="37">
        <f t="shared" si="12"/>
        <v>0</v>
      </c>
      <c r="AJ42" s="36">
        <v>0</v>
      </c>
      <c r="AK42" s="37">
        <f t="shared" si="13"/>
        <v>0</v>
      </c>
      <c r="AL42" s="36">
        <v>0</v>
      </c>
      <c r="AM42" s="37">
        <f t="shared" si="14"/>
        <v>0</v>
      </c>
      <c r="AN42" s="36">
        <v>0</v>
      </c>
      <c r="AO42" s="37">
        <f t="shared" si="15"/>
        <v>0</v>
      </c>
      <c r="AP42" s="36">
        <v>0</v>
      </c>
      <c r="AQ42" s="37">
        <f t="shared" si="16"/>
        <v>0</v>
      </c>
      <c r="AR42" s="36">
        <v>25</v>
      </c>
      <c r="AS42" s="37">
        <f t="shared" si="17"/>
        <v>0</v>
      </c>
      <c r="AT42" s="36">
        <v>20</v>
      </c>
      <c r="AU42" s="37">
        <f t="shared" si="18"/>
        <v>0</v>
      </c>
      <c r="AV42" s="36">
        <v>15</v>
      </c>
      <c r="AW42" s="37">
        <f t="shared" si="19"/>
        <v>0</v>
      </c>
      <c r="AX42" s="36">
        <v>15</v>
      </c>
      <c r="AY42" s="37">
        <f t="shared" si="20"/>
        <v>0</v>
      </c>
      <c r="AZ42" s="36">
        <v>15</v>
      </c>
      <c r="BA42" s="37">
        <f t="shared" si="21"/>
        <v>0</v>
      </c>
      <c r="BB42" s="38">
        <f t="shared" si="22"/>
        <v>201</v>
      </c>
      <c r="BC42" s="38">
        <f t="shared" si="22"/>
        <v>0</v>
      </c>
    </row>
    <row r="43" spans="1:55" ht="18" customHeight="1" x14ac:dyDescent="0.15">
      <c r="A43" s="28">
        <v>25</v>
      </c>
      <c r="B43" s="29">
        <f>_xlfn.AGGREGATE(2,5,$B$18:B42)+1</f>
        <v>25</v>
      </c>
      <c r="C43" s="30" t="str">
        <f>IFERROR(VLOOKUP(A43,Bahan[#Data],3,FALSE),"")</f>
        <v>Pasir Pasang</v>
      </c>
      <c r="D43" s="31"/>
      <c r="E43" s="31"/>
      <c r="F43" s="31"/>
      <c r="G43" s="31"/>
      <c r="H43" s="32"/>
      <c r="I43" s="33">
        <f t="shared" si="0"/>
        <v>201</v>
      </c>
      <c r="J43" s="34" t="str">
        <f>IFERROR(VLOOKUP(A43,Bahan[#Data],5,FALSE),"")</f>
        <v>m3</v>
      </c>
      <c r="K43" s="35">
        <f>IFERROR(VLOOKUP(A43,Bahan[#Data],6,FALSE),"")</f>
        <v>0</v>
      </c>
      <c r="L43" s="35">
        <f t="shared" si="1"/>
        <v>0</v>
      </c>
      <c r="N43" s="36">
        <v>0</v>
      </c>
      <c r="O43" s="37">
        <f t="shared" si="2"/>
        <v>0</v>
      </c>
      <c r="P43" s="36">
        <v>0</v>
      </c>
      <c r="Q43" s="37">
        <f t="shared" si="3"/>
        <v>0</v>
      </c>
      <c r="R43" s="36">
        <v>13</v>
      </c>
      <c r="S43" s="37">
        <f t="shared" si="4"/>
        <v>0</v>
      </c>
      <c r="T43" s="36">
        <v>0</v>
      </c>
      <c r="U43" s="37">
        <f t="shared" si="5"/>
        <v>0</v>
      </c>
      <c r="V43" s="36">
        <v>3</v>
      </c>
      <c r="W43" s="37">
        <f t="shared" si="6"/>
        <v>0</v>
      </c>
      <c r="X43" s="36">
        <v>15</v>
      </c>
      <c r="Y43" s="37">
        <f t="shared" si="7"/>
        <v>0</v>
      </c>
      <c r="Z43" s="36">
        <v>11</v>
      </c>
      <c r="AA43" s="37">
        <f t="shared" si="8"/>
        <v>0</v>
      </c>
      <c r="AB43" s="36">
        <v>25</v>
      </c>
      <c r="AC43" s="37">
        <f t="shared" si="9"/>
        <v>0</v>
      </c>
      <c r="AD43" s="36">
        <v>34</v>
      </c>
      <c r="AE43" s="37">
        <f t="shared" si="10"/>
        <v>0</v>
      </c>
      <c r="AF43" s="36">
        <v>0</v>
      </c>
      <c r="AG43" s="37">
        <f t="shared" si="11"/>
        <v>0</v>
      </c>
      <c r="AH43" s="36">
        <v>10</v>
      </c>
      <c r="AI43" s="37">
        <f t="shared" si="12"/>
        <v>0</v>
      </c>
      <c r="AJ43" s="36">
        <v>0</v>
      </c>
      <c r="AK43" s="37">
        <f t="shared" si="13"/>
        <v>0</v>
      </c>
      <c r="AL43" s="36">
        <v>0</v>
      </c>
      <c r="AM43" s="37">
        <f t="shared" si="14"/>
        <v>0</v>
      </c>
      <c r="AN43" s="36">
        <v>0</v>
      </c>
      <c r="AO43" s="37">
        <f t="shared" si="15"/>
        <v>0</v>
      </c>
      <c r="AP43" s="36">
        <v>0</v>
      </c>
      <c r="AQ43" s="37">
        <f t="shared" si="16"/>
        <v>0</v>
      </c>
      <c r="AR43" s="36">
        <v>25</v>
      </c>
      <c r="AS43" s="37">
        <f t="shared" si="17"/>
        <v>0</v>
      </c>
      <c r="AT43" s="36">
        <v>20</v>
      </c>
      <c r="AU43" s="37">
        <f t="shared" si="18"/>
        <v>0</v>
      </c>
      <c r="AV43" s="36">
        <v>15</v>
      </c>
      <c r="AW43" s="37">
        <f t="shared" si="19"/>
        <v>0</v>
      </c>
      <c r="AX43" s="36">
        <v>15</v>
      </c>
      <c r="AY43" s="37">
        <f t="shared" si="20"/>
        <v>0</v>
      </c>
      <c r="AZ43" s="36">
        <v>15</v>
      </c>
      <c r="BA43" s="37">
        <f t="shared" si="21"/>
        <v>0</v>
      </c>
      <c r="BB43" s="38">
        <f t="shared" si="22"/>
        <v>201</v>
      </c>
      <c r="BC43" s="38">
        <f t="shared" si="22"/>
        <v>0</v>
      </c>
    </row>
    <row r="44" spans="1:55" ht="18" customHeight="1" x14ac:dyDescent="0.15">
      <c r="A44" s="28">
        <v>26</v>
      </c>
      <c r="B44" s="29">
        <f>_xlfn.AGGREGATE(2,5,$B$18:B43)+1</f>
        <v>26</v>
      </c>
      <c r="C44" s="30" t="str">
        <f>IFERROR(VLOOKUP(A44,Bahan[#Data],3,FALSE),"")</f>
        <v>Pasir Beton / Pasir Cor</v>
      </c>
      <c r="D44" s="31"/>
      <c r="E44" s="31"/>
      <c r="F44" s="31"/>
      <c r="G44" s="31"/>
      <c r="H44" s="32"/>
      <c r="I44" s="33">
        <f t="shared" si="0"/>
        <v>201</v>
      </c>
      <c r="J44" s="34" t="str">
        <f>IFERROR(VLOOKUP(A44,Bahan[#Data],5,FALSE),"")</f>
        <v>m3</v>
      </c>
      <c r="K44" s="35">
        <f>IFERROR(VLOOKUP(A44,Bahan[#Data],6,FALSE),"")</f>
        <v>0</v>
      </c>
      <c r="L44" s="35">
        <f t="shared" si="1"/>
        <v>0</v>
      </c>
      <c r="N44" s="36">
        <v>0</v>
      </c>
      <c r="O44" s="37">
        <f t="shared" si="2"/>
        <v>0</v>
      </c>
      <c r="P44" s="36">
        <v>0</v>
      </c>
      <c r="Q44" s="37">
        <f t="shared" si="3"/>
        <v>0</v>
      </c>
      <c r="R44" s="36">
        <v>13</v>
      </c>
      <c r="S44" s="37">
        <f t="shared" si="4"/>
        <v>0</v>
      </c>
      <c r="T44" s="36">
        <v>0</v>
      </c>
      <c r="U44" s="37">
        <f t="shared" si="5"/>
        <v>0</v>
      </c>
      <c r="V44" s="36">
        <v>3</v>
      </c>
      <c r="W44" s="37">
        <f t="shared" si="6"/>
        <v>0</v>
      </c>
      <c r="X44" s="36">
        <v>15</v>
      </c>
      <c r="Y44" s="37">
        <f t="shared" si="7"/>
        <v>0</v>
      </c>
      <c r="Z44" s="36">
        <v>11</v>
      </c>
      <c r="AA44" s="37">
        <f t="shared" si="8"/>
        <v>0</v>
      </c>
      <c r="AB44" s="36">
        <v>25</v>
      </c>
      <c r="AC44" s="37">
        <f t="shared" si="9"/>
        <v>0</v>
      </c>
      <c r="AD44" s="36">
        <v>34</v>
      </c>
      <c r="AE44" s="37">
        <f t="shared" si="10"/>
        <v>0</v>
      </c>
      <c r="AF44" s="36">
        <v>0</v>
      </c>
      <c r="AG44" s="37">
        <f t="shared" si="11"/>
        <v>0</v>
      </c>
      <c r="AH44" s="36">
        <v>10</v>
      </c>
      <c r="AI44" s="37">
        <f t="shared" si="12"/>
        <v>0</v>
      </c>
      <c r="AJ44" s="36">
        <v>0</v>
      </c>
      <c r="AK44" s="37">
        <f t="shared" si="13"/>
        <v>0</v>
      </c>
      <c r="AL44" s="36">
        <v>0</v>
      </c>
      <c r="AM44" s="37">
        <f t="shared" si="14"/>
        <v>0</v>
      </c>
      <c r="AN44" s="36">
        <v>0</v>
      </c>
      <c r="AO44" s="37">
        <f t="shared" si="15"/>
        <v>0</v>
      </c>
      <c r="AP44" s="36">
        <v>0</v>
      </c>
      <c r="AQ44" s="37">
        <f t="shared" si="16"/>
        <v>0</v>
      </c>
      <c r="AR44" s="36">
        <v>25</v>
      </c>
      <c r="AS44" s="37">
        <f t="shared" si="17"/>
        <v>0</v>
      </c>
      <c r="AT44" s="36">
        <v>20</v>
      </c>
      <c r="AU44" s="37">
        <f t="shared" si="18"/>
        <v>0</v>
      </c>
      <c r="AV44" s="36">
        <v>15</v>
      </c>
      <c r="AW44" s="37">
        <f t="shared" si="19"/>
        <v>0</v>
      </c>
      <c r="AX44" s="36">
        <v>15</v>
      </c>
      <c r="AY44" s="37">
        <f t="shared" si="20"/>
        <v>0</v>
      </c>
      <c r="AZ44" s="36">
        <v>15</v>
      </c>
      <c r="BA44" s="37">
        <f t="shared" si="21"/>
        <v>0</v>
      </c>
      <c r="BB44" s="38">
        <f t="shared" si="22"/>
        <v>201</v>
      </c>
      <c r="BC44" s="38">
        <f t="shared" si="22"/>
        <v>0</v>
      </c>
    </row>
    <row r="45" spans="1:55" ht="18" customHeight="1" x14ac:dyDescent="0.15">
      <c r="A45" s="28">
        <v>27</v>
      </c>
      <c r="B45" s="29">
        <f>_xlfn.AGGREGATE(2,5,$B$18:B44)+1</f>
        <v>27</v>
      </c>
      <c r="C45" s="30" t="str">
        <f>IFERROR(VLOOKUP(A45,Bahan[#Data],3,FALSE),"")</f>
        <v>Batu Kali / Batu Belah</v>
      </c>
      <c r="D45" s="31"/>
      <c r="E45" s="31"/>
      <c r="F45" s="31"/>
      <c r="G45" s="31"/>
      <c r="H45" s="32"/>
      <c r="I45" s="33">
        <f t="shared" si="0"/>
        <v>201</v>
      </c>
      <c r="J45" s="34" t="str">
        <f>IFERROR(VLOOKUP(A45,Bahan[#Data],5,FALSE),"")</f>
        <v>m3</v>
      </c>
      <c r="K45" s="35">
        <f>IFERROR(VLOOKUP(A45,Bahan[#Data],6,FALSE),"")</f>
        <v>0</v>
      </c>
      <c r="L45" s="35">
        <f t="shared" si="1"/>
        <v>0</v>
      </c>
      <c r="N45" s="36">
        <v>0</v>
      </c>
      <c r="O45" s="37">
        <f t="shared" si="2"/>
        <v>0</v>
      </c>
      <c r="P45" s="36">
        <v>0</v>
      </c>
      <c r="Q45" s="37">
        <f t="shared" si="3"/>
        <v>0</v>
      </c>
      <c r="R45" s="36">
        <v>13</v>
      </c>
      <c r="S45" s="37">
        <f t="shared" si="4"/>
        <v>0</v>
      </c>
      <c r="T45" s="36">
        <v>0</v>
      </c>
      <c r="U45" s="37">
        <f t="shared" si="5"/>
        <v>0</v>
      </c>
      <c r="V45" s="36">
        <v>3</v>
      </c>
      <c r="W45" s="37">
        <f t="shared" si="6"/>
        <v>0</v>
      </c>
      <c r="X45" s="36">
        <v>15</v>
      </c>
      <c r="Y45" s="37">
        <f t="shared" si="7"/>
        <v>0</v>
      </c>
      <c r="Z45" s="36">
        <v>11</v>
      </c>
      <c r="AA45" s="37">
        <f t="shared" si="8"/>
        <v>0</v>
      </c>
      <c r="AB45" s="36">
        <v>25</v>
      </c>
      <c r="AC45" s="37">
        <f t="shared" si="9"/>
        <v>0</v>
      </c>
      <c r="AD45" s="36">
        <v>34</v>
      </c>
      <c r="AE45" s="37">
        <f t="shared" si="10"/>
        <v>0</v>
      </c>
      <c r="AF45" s="36">
        <v>0</v>
      </c>
      <c r="AG45" s="37">
        <f t="shared" si="11"/>
        <v>0</v>
      </c>
      <c r="AH45" s="36">
        <v>10</v>
      </c>
      <c r="AI45" s="37">
        <f t="shared" si="12"/>
        <v>0</v>
      </c>
      <c r="AJ45" s="36">
        <v>0</v>
      </c>
      <c r="AK45" s="37">
        <f t="shared" si="13"/>
        <v>0</v>
      </c>
      <c r="AL45" s="36">
        <v>0</v>
      </c>
      <c r="AM45" s="37">
        <f t="shared" si="14"/>
        <v>0</v>
      </c>
      <c r="AN45" s="36">
        <v>0</v>
      </c>
      <c r="AO45" s="37">
        <f t="shared" si="15"/>
        <v>0</v>
      </c>
      <c r="AP45" s="36">
        <v>0</v>
      </c>
      <c r="AQ45" s="37">
        <f t="shared" si="16"/>
        <v>0</v>
      </c>
      <c r="AR45" s="36">
        <v>25</v>
      </c>
      <c r="AS45" s="37">
        <f t="shared" si="17"/>
        <v>0</v>
      </c>
      <c r="AT45" s="36">
        <v>20</v>
      </c>
      <c r="AU45" s="37">
        <f t="shared" si="18"/>
        <v>0</v>
      </c>
      <c r="AV45" s="36">
        <v>15</v>
      </c>
      <c r="AW45" s="37">
        <f t="shared" si="19"/>
        <v>0</v>
      </c>
      <c r="AX45" s="36">
        <v>15</v>
      </c>
      <c r="AY45" s="37">
        <f t="shared" si="20"/>
        <v>0</v>
      </c>
      <c r="AZ45" s="36">
        <v>15</v>
      </c>
      <c r="BA45" s="37">
        <f t="shared" si="21"/>
        <v>0</v>
      </c>
      <c r="BB45" s="38">
        <f t="shared" si="22"/>
        <v>201</v>
      </c>
      <c r="BC45" s="38">
        <f t="shared" si="22"/>
        <v>0</v>
      </c>
    </row>
    <row r="46" spans="1:55" ht="18" customHeight="1" x14ac:dyDescent="0.15">
      <c r="A46" s="28">
        <v>28</v>
      </c>
      <c r="B46" s="29">
        <f>_xlfn.AGGREGATE(2,5,$B$18:B45)+1</f>
        <v>28</v>
      </c>
      <c r="C46" s="30" t="str">
        <f>IFERROR(VLOOKUP(A46,Bahan[#Data],3,FALSE),"")</f>
        <v>Batu Pecah/ Kerikil</v>
      </c>
      <c r="D46" s="31"/>
      <c r="E46" s="31"/>
      <c r="F46" s="31"/>
      <c r="G46" s="31"/>
      <c r="H46" s="32"/>
      <c r="I46" s="33">
        <f t="shared" si="0"/>
        <v>201</v>
      </c>
      <c r="J46" s="34" t="str">
        <f>IFERROR(VLOOKUP(A46,Bahan[#Data],5,FALSE),"")</f>
        <v>bh</v>
      </c>
      <c r="K46" s="35">
        <f>IFERROR(VLOOKUP(A46,Bahan[#Data],6,FALSE),"")</f>
        <v>0</v>
      </c>
      <c r="L46" s="35">
        <f t="shared" si="1"/>
        <v>0</v>
      </c>
      <c r="N46" s="36">
        <v>0</v>
      </c>
      <c r="O46" s="37">
        <f t="shared" si="2"/>
        <v>0</v>
      </c>
      <c r="P46" s="36">
        <v>0</v>
      </c>
      <c r="Q46" s="37">
        <f t="shared" si="3"/>
        <v>0</v>
      </c>
      <c r="R46" s="36">
        <v>13</v>
      </c>
      <c r="S46" s="37">
        <f t="shared" si="4"/>
        <v>0</v>
      </c>
      <c r="T46" s="36">
        <v>0</v>
      </c>
      <c r="U46" s="37">
        <f t="shared" si="5"/>
        <v>0</v>
      </c>
      <c r="V46" s="36">
        <v>3</v>
      </c>
      <c r="W46" s="37">
        <f t="shared" si="6"/>
        <v>0</v>
      </c>
      <c r="X46" s="36">
        <v>15</v>
      </c>
      <c r="Y46" s="37">
        <f t="shared" si="7"/>
        <v>0</v>
      </c>
      <c r="Z46" s="36">
        <v>11</v>
      </c>
      <c r="AA46" s="37">
        <f t="shared" si="8"/>
        <v>0</v>
      </c>
      <c r="AB46" s="36">
        <v>25</v>
      </c>
      <c r="AC46" s="37">
        <f t="shared" si="9"/>
        <v>0</v>
      </c>
      <c r="AD46" s="36">
        <v>34</v>
      </c>
      <c r="AE46" s="37">
        <f t="shared" si="10"/>
        <v>0</v>
      </c>
      <c r="AF46" s="36">
        <v>0</v>
      </c>
      <c r="AG46" s="37">
        <f t="shared" si="11"/>
        <v>0</v>
      </c>
      <c r="AH46" s="36">
        <v>10</v>
      </c>
      <c r="AI46" s="37">
        <f t="shared" si="12"/>
        <v>0</v>
      </c>
      <c r="AJ46" s="36">
        <v>0</v>
      </c>
      <c r="AK46" s="37">
        <f t="shared" si="13"/>
        <v>0</v>
      </c>
      <c r="AL46" s="36">
        <v>0</v>
      </c>
      <c r="AM46" s="37">
        <f t="shared" si="14"/>
        <v>0</v>
      </c>
      <c r="AN46" s="36">
        <v>0</v>
      </c>
      <c r="AO46" s="37">
        <f t="shared" si="15"/>
        <v>0</v>
      </c>
      <c r="AP46" s="36">
        <v>0</v>
      </c>
      <c r="AQ46" s="37">
        <f t="shared" si="16"/>
        <v>0</v>
      </c>
      <c r="AR46" s="36">
        <v>25</v>
      </c>
      <c r="AS46" s="37">
        <f t="shared" si="17"/>
        <v>0</v>
      </c>
      <c r="AT46" s="36">
        <v>20</v>
      </c>
      <c r="AU46" s="37">
        <f t="shared" si="18"/>
        <v>0</v>
      </c>
      <c r="AV46" s="36">
        <v>15</v>
      </c>
      <c r="AW46" s="37">
        <f t="shared" si="19"/>
        <v>0</v>
      </c>
      <c r="AX46" s="36">
        <v>15</v>
      </c>
      <c r="AY46" s="37">
        <f t="shared" si="20"/>
        <v>0</v>
      </c>
      <c r="AZ46" s="36">
        <v>15</v>
      </c>
      <c r="BA46" s="37">
        <f t="shared" si="21"/>
        <v>0</v>
      </c>
      <c r="BB46" s="38">
        <f t="shared" si="22"/>
        <v>201</v>
      </c>
      <c r="BC46" s="38">
        <f t="shared" si="22"/>
        <v>0</v>
      </c>
    </row>
    <row r="47" spans="1:55" ht="18" customHeight="1" x14ac:dyDescent="0.15">
      <c r="A47" s="28">
        <v>29</v>
      </c>
      <c r="B47" s="29">
        <f>_xlfn.AGGREGATE(2,5,$B$18:B46)+1</f>
        <v>29</v>
      </c>
      <c r="C47" s="30" t="str">
        <f>IFERROR(VLOOKUP(A47,Bahan[#Data],3,FALSE),"")</f>
        <v>Batako</v>
      </c>
      <c r="D47" s="31"/>
      <c r="E47" s="31"/>
      <c r="F47" s="31"/>
      <c r="G47" s="31"/>
      <c r="H47" s="32"/>
      <c r="I47" s="33">
        <f t="shared" si="0"/>
        <v>201</v>
      </c>
      <c r="J47" s="34" t="str">
        <f>IFERROR(VLOOKUP(A47,Bahan[#Data],5,FALSE),"")</f>
        <v>bh</v>
      </c>
      <c r="K47" s="35">
        <f>IFERROR(VLOOKUP(A47,Bahan[#Data],6,FALSE),"")</f>
        <v>0</v>
      </c>
      <c r="L47" s="35">
        <f t="shared" si="1"/>
        <v>0</v>
      </c>
      <c r="N47" s="36">
        <v>0</v>
      </c>
      <c r="O47" s="37">
        <f t="shared" si="2"/>
        <v>0</v>
      </c>
      <c r="P47" s="36">
        <v>0</v>
      </c>
      <c r="Q47" s="37">
        <f t="shared" si="3"/>
        <v>0</v>
      </c>
      <c r="R47" s="36">
        <v>13</v>
      </c>
      <c r="S47" s="37">
        <f t="shared" si="4"/>
        <v>0</v>
      </c>
      <c r="T47" s="36">
        <v>0</v>
      </c>
      <c r="U47" s="37">
        <f t="shared" si="5"/>
        <v>0</v>
      </c>
      <c r="V47" s="36">
        <v>3</v>
      </c>
      <c r="W47" s="37">
        <f t="shared" si="6"/>
        <v>0</v>
      </c>
      <c r="X47" s="36">
        <v>15</v>
      </c>
      <c r="Y47" s="37">
        <f t="shared" si="7"/>
        <v>0</v>
      </c>
      <c r="Z47" s="36">
        <v>11</v>
      </c>
      <c r="AA47" s="37">
        <f t="shared" si="8"/>
        <v>0</v>
      </c>
      <c r="AB47" s="36">
        <v>25</v>
      </c>
      <c r="AC47" s="37">
        <f t="shared" si="9"/>
        <v>0</v>
      </c>
      <c r="AD47" s="36">
        <v>34</v>
      </c>
      <c r="AE47" s="37">
        <f t="shared" si="10"/>
        <v>0</v>
      </c>
      <c r="AF47" s="36">
        <v>0</v>
      </c>
      <c r="AG47" s="37">
        <f t="shared" si="11"/>
        <v>0</v>
      </c>
      <c r="AH47" s="36">
        <v>10</v>
      </c>
      <c r="AI47" s="37">
        <f t="shared" si="12"/>
        <v>0</v>
      </c>
      <c r="AJ47" s="36">
        <v>0</v>
      </c>
      <c r="AK47" s="37">
        <f t="shared" si="13"/>
        <v>0</v>
      </c>
      <c r="AL47" s="36">
        <v>0</v>
      </c>
      <c r="AM47" s="37">
        <f t="shared" si="14"/>
        <v>0</v>
      </c>
      <c r="AN47" s="36">
        <v>0</v>
      </c>
      <c r="AO47" s="37">
        <f t="shared" si="15"/>
        <v>0</v>
      </c>
      <c r="AP47" s="36">
        <v>0</v>
      </c>
      <c r="AQ47" s="37">
        <f t="shared" si="16"/>
        <v>0</v>
      </c>
      <c r="AR47" s="36">
        <v>25</v>
      </c>
      <c r="AS47" s="37">
        <f t="shared" si="17"/>
        <v>0</v>
      </c>
      <c r="AT47" s="36">
        <v>20</v>
      </c>
      <c r="AU47" s="37">
        <f t="shared" si="18"/>
        <v>0</v>
      </c>
      <c r="AV47" s="36">
        <v>15</v>
      </c>
      <c r="AW47" s="37">
        <f t="shared" si="19"/>
        <v>0</v>
      </c>
      <c r="AX47" s="36">
        <v>15</v>
      </c>
      <c r="AY47" s="37">
        <f t="shared" si="20"/>
        <v>0</v>
      </c>
      <c r="AZ47" s="36">
        <v>15</v>
      </c>
      <c r="BA47" s="37">
        <f t="shared" si="21"/>
        <v>0</v>
      </c>
      <c r="BB47" s="38">
        <f t="shared" si="22"/>
        <v>201</v>
      </c>
      <c r="BC47" s="38">
        <f t="shared" si="22"/>
        <v>0</v>
      </c>
    </row>
    <row r="48" spans="1:55" ht="18" customHeight="1" x14ac:dyDescent="0.15">
      <c r="A48" s="28">
        <v>30</v>
      </c>
      <c r="B48" s="29">
        <f>_xlfn.AGGREGATE(2,5,$B$18:B47)+1</f>
        <v>30</v>
      </c>
      <c r="C48" s="30" t="str">
        <f>IFERROR(VLOOKUP(A48,Bahan[#Data],3,FALSE),"")</f>
        <v>Batu Bata Merah</v>
      </c>
      <c r="D48" s="31"/>
      <c r="E48" s="31"/>
      <c r="F48" s="31"/>
      <c r="G48" s="31"/>
      <c r="H48" s="32"/>
      <c r="I48" s="33">
        <f t="shared" si="0"/>
        <v>201</v>
      </c>
      <c r="J48" s="34" t="str">
        <f>IFERROR(VLOOKUP(A48,Bahan[#Data],5,FALSE),"")</f>
        <v>btg</v>
      </c>
      <c r="K48" s="35">
        <f>IFERROR(VLOOKUP(A48,Bahan[#Data],6,FALSE),"")</f>
        <v>0</v>
      </c>
      <c r="L48" s="35">
        <f t="shared" si="1"/>
        <v>0</v>
      </c>
      <c r="N48" s="36">
        <v>0</v>
      </c>
      <c r="O48" s="37">
        <f t="shared" si="2"/>
        <v>0</v>
      </c>
      <c r="P48" s="36">
        <v>0</v>
      </c>
      <c r="Q48" s="37">
        <f t="shared" si="3"/>
        <v>0</v>
      </c>
      <c r="R48" s="36">
        <v>13</v>
      </c>
      <c r="S48" s="37">
        <f t="shared" si="4"/>
        <v>0</v>
      </c>
      <c r="T48" s="36">
        <v>0</v>
      </c>
      <c r="U48" s="37">
        <f t="shared" si="5"/>
        <v>0</v>
      </c>
      <c r="V48" s="36">
        <v>3</v>
      </c>
      <c r="W48" s="37">
        <f t="shared" si="6"/>
        <v>0</v>
      </c>
      <c r="X48" s="36">
        <v>15</v>
      </c>
      <c r="Y48" s="37">
        <f t="shared" si="7"/>
        <v>0</v>
      </c>
      <c r="Z48" s="36">
        <v>11</v>
      </c>
      <c r="AA48" s="37">
        <f t="shared" si="8"/>
        <v>0</v>
      </c>
      <c r="AB48" s="36">
        <v>25</v>
      </c>
      <c r="AC48" s="37">
        <f t="shared" si="9"/>
        <v>0</v>
      </c>
      <c r="AD48" s="36">
        <v>34</v>
      </c>
      <c r="AE48" s="37">
        <f t="shared" si="10"/>
        <v>0</v>
      </c>
      <c r="AF48" s="36">
        <v>0</v>
      </c>
      <c r="AG48" s="37">
        <f t="shared" si="11"/>
        <v>0</v>
      </c>
      <c r="AH48" s="36">
        <v>10</v>
      </c>
      <c r="AI48" s="37">
        <f t="shared" si="12"/>
        <v>0</v>
      </c>
      <c r="AJ48" s="36">
        <v>0</v>
      </c>
      <c r="AK48" s="37">
        <f t="shared" si="13"/>
        <v>0</v>
      </c>
      <c r="AL48" s="36">
        <v>0</v>
      </c>
      <c r="AM48" s="37">
        <f t="shared" si="14"/>
        <v>0</v>
      </c>
      <c r="AN48" s="36">
        <v>0</v>
      </c>
      <c r="AO48" s="37">
        <f t="shared" si="15"/>
        <v>0</v>
      </c>
      <c r="AP48" s="36">
        <v>0</v>
      </c>
      <c r="AQ48" s="37">
        <f t="shared" si="16"/>
        <v>0</v>
      </c>
      <c r="AR48" s="36">
        <v>25</v>
      </c>
      <c r="AS48" s="37">
        <f t="shared" si="17"/>
        <v>0</v>
      </c>
      <c r="AT48" s="36">
        <v>20</v>
      </c>
      <c r="AU48" s="37">
        <f t="shared" si="18"/>
        <v>0</v>
      </c>
      <c r="AV48" s="36">
        <v>15</v>
      </c>
      <c r="AW48" s="37">
        <f t="shared" si="19"/>
        <v>0</v>
      </c>
      <c r="AX48" s="36">
        <v>15</v>
      </c>
      <c r="AY48" s="37">
        <f t="shared" si="20"/>
        <v>0</v>
      </c>
      <c r="AZ48" s="36">
        <v>15</v>
      </c>
      <c r="BA48" s="37">
        <f t="shared" si="21"/>
        <v>0</v>
      </c>
      <c r="BB48" s="38">
        <f t="shared" si="22"/>
        <v>201</v>
      </c>
      <c r="BC48" s="38">
        <f t="shared" si="22"/>
        <v>0</v>
      </c>
    </row>
    <row r="49" spans="1:55" ht="18" customHeight="1" x14ac:dyDescent="0.15">
      <c r="A49" s="28">
        <v>31</v>
      </c>
      <c r="B49" s="29">
        <f>_xlfn.AGGREGATE(2,5,$B$18:B48)+1</f>
        <v>31</v>
      </c>
      <c r="C49" s="30" t="str">
        <f>IFERROR(VLOOKUP(A49,Bahan[#Data],3,FALSE),"")</f>
        <v>Bata Ringan T=7,5 cm</v>
      </c>
      <c r="D49" s="31"/>
      <c r="E49" s="31"/>
      <c r="F49" s="31"/>
      <c r="G49" s="31"/>
      <c r="H49" s="32"/>
      <c r="I49" s="33">
        <f t="shared" si="0"/>
        <v>201</v>
      </c>
      <c r="J49" s="34" t="str">
        <f>IFERROR(VLOOKUP(A49,Bahan[#Data],5,FALSE),"")</f>
        <v>btg</v>
      </c>
      <c r="K49" s="35">
        <f>IFERROR(VLOOKUP(A49,Bahan[#Data],6,FALSE),"")</f>
        <v>0</v>
      </c>
      <c r="L49" s="35">
        <f t="shared" si="1"/>
        <v>0</v>
      </c>
      <c r="N49" s="36">
        <v>0</v>
      </c>
      <c r="O49" s="37">
        <f t="shared" si="2"/>
        <v>0</v>
      </c>
      <c r="P49" s="36">
        <v>0</v>
      </c>
      <c r="Q49" s="37">
        <f t="shared" si="3"/>
        <v>0</v>
      </c>
      <c r="R49" s="36">
        <v>13</v>
      </c>
      <c r="S49" s="37">
        <f t="shared" si="4"/>
        <v>0</v>
      </c>
      <c r="T49" s="36">
        <v>0</v>
      </c>
      <c r="U49" s="37">
        <f t="shared" si="5"/>
        <v>0</v>
      </c>
      <c r="V49" s="36">
        <v>3</v>
      </c>
      <c r="W49" s="37">
        <f t="shared" si="6"/>
        <v>0</v>
      </c>
      <c r="X49" s="36">
        <v>15</v>
      </c>
      <c r="Y49" s="37">
        <f t="shared" si="7"/>
        <v>0</v>
      </c>
      <c r="Z49" s="36">
        <v>11</v>
      </c>
      <c r="AA49" s="37">
        <f t="shared" si="8"/>
        <v>0</v>
      </c>
      <c r="AB49" s="36">
        <v>25</v>
      </c>
      <c r="AC49" s="37">
        <f t="shared" si="9"/>
        <v>0</v>
      </c>
      <c r="AD49" s="36">
        <v>34</v>
      </c>
      <c r="AE49" s="37">
        <f t="shared" si="10"/>
        <v>0</v>
      </c>
      <c r="AF49" s="36">
        <v>0</v>
      </c>
      <c r="AG49" s="37">
        <f t="shared" si="11"/>
        <v>0</v>
      </c>
      <c r="AH49" s="36">
        <v>10</v>
      </c>
      <c r="AI49" s="37">
        <f t="shared" si="12"/>
        <v>0</v>
      </c>
      <c r="AJ49" s="36">
        <v>0</v>
      </c>
      <c r="AK49" s="37">
        <f t="shared" si="13"/>
        <v>0</v>
      </c>
      <c r="AL49" s="36">
        <v>0</v>
      </c>
      <c r="AM49" s="37">
        <f t="shared" si="14"/>
        <v>0</v>
      </c>
      <c r="AN49" s="36">
        <v>0</v>
      </c>
      <c r="AO49" s="37">
        <f t="shared" si="15"/>
        <v>0</v>
      </c>
      <c r="AP49" s="36">
        <v>0</v>
      </c>
      <c r="AQ49" s="37">
        <f t="shared" si="16"/>
        <v>0</v>
      </c>
      <c r="AR49" s="36">
        <v>25</v>
      </c>
      <c r="AS49" s="37">
        <f t="shared" si="17"/>
        <v>0</v>
      </c>
      <c r="AT49" s="36">
        <v>20</v>
      </c>
      <c r="AU49" s="37">
        <f t="shared" si="18"/>
        <v>0</v>
      </c>
      <c r="AV49" s="36">
        <v>15</v>
      </c>
      <c r="AW49" s="37">
        <f t="shared" si="19"/>
        <v>0</v>
      </c>
      <c r="AX49" s="36">
        <v>15</v>
      </c>
      <c r="AY49" s="37">
        <f t="shared" si="20"/>
        <v>0</v>
      </c>
      <c r="AZ49" s="36">
        <v>15</v>
      </c>
      <c r="BA49" s="37">
        <f t="shared" si="21"/>
        <v>0</v>
      </c>
      <c r="BB49" s="38">
        <f t="shared" si="22"/>
        <v>201</v>
      </c>
      <c r="BC49" s="38">
        <f t="shared" si="22"/>
        <v>0</v>
      </c>
    </row>
    <row r="50" spans="1:55" ht="18" customHeight="1" x14ac:dyDescent="0.15">
      <c r="A50" s="28">
        <v>32</v>
      </c>
      <c r="B50" s="29">
        <f>_xlfn.AGGREGATE(2,5,$B$18:B49)+1</f>
        <v>32</v>
      </c>
      <c r="C50" s="30" t="str">
        <f>IFERROR(VLOOKUP(A50,Bahan[#Data],3,FALSE),"")</f>
        <v>Bata Ringan T=10 cm</v>
      </c>
      <c r="D50" s="31"/>
      <c r="E50" s="31"/>
      <c r="F50" s="31"/>
      <c r="G50" s="31"/>
      <c r="H50" s="32"/>
      <c r="I50" s="33">
        <f t="shared" si="0"/>
        <v>201</v>
      </c>
      <c r="J50" s="34" t="str">
        <f>IFERROR(VLOOKUP(A50,Bahan[#Data],5,FALSE),"")</f>
        <v>btg</v>
      </c>
      <c r="K50" s="35">
        <f>IFERROR(VLOOKUP(A50,Bahan[#Data],6,FALSE),"")</f>
        <v>0</v>
      </c>
      <c r="L50" s="35">
        <f t="shared" si="1"/>
        <v>0</v>
      </c>
      <c r="N50" s="36">
        <v>0</v>
      </c>
      <c r="O50" s="37">
        <f t="shared" si="2"/>
        <v>0</v>
      </c>
      <c r="P50" s="36">
        <v>0</v>
      </c>
      <c r="Q50" s="37">
        <f t="shared" si="3"/>
        <v>0</v>
      </c>
      <c r="R50" s="36">
        <v>13</v>
      </c>
      <c r="S50" s="37">
        <f t="shared" si="4"/>
        <v>0</v>
      </c>
      <c r="T50" s="36">
        <v>0</v>
      </c>
      <c r="U50" s="37">
        <f t="shared" si="5"/>
        <v>0</v>
      </c>
      <c r="V50" s="36">
        <v>3</v>
      </c>
      <c r="W50" s="37">
        <f t="shared" si="6"/>
        <v>0</v>
      </c>
      <c r="X50" s="36">
        <v>15</v>
      </c>
      <c r="Y50" s="37">
        <f t="shared" si="7"/>
        <v>0</v>
      </c>
      <c r="Z50" s="36">
        <v>11</v>
      </c>
      <c r="AA50" s="37">
        <f t="shared" si="8"/>
        <v>0</v>
      </c>
      <c r="AB50" s="36">
        <v>25</v>
      </c>
      <c r="AC50" s="37">
        <f t="shared" si="9"/>
        <v>0</v>
      </c>
      <c r="AD50" s="36">
        <v>34</v>
      </c>
      <c r="AE50" s="37">
        <f t="shared" si="10"/>
        <v>0</v>
      </c>
      <c r="AF50" s="36">
        <v>0</v>
      </c>
      <c r="AG50" s="37">
        <f t="shared" si="11"/>
        <v>0</v>
      </c>
      <c r="AH50" s="36">
        <v>10</v>
      </c>
      <c r="AI50" s="37">
        <f t="shared" si="12"/>
        <v>0</v>
      </c>
      <c r="AJ50" s="36">
        <v>0</v>
      </c>
      <c r="AK50" s="37">
        <f t="shared" si="13"/>
        <v>0</v>
      </c>
      <c r="AL50" s="36">
        <v>0</v>
      </c>
      <c r="AM50" s="37">
        <f t="shared" si="14"/>
        <v>0</v>
      </c>
      <c r="AN50" s="36">
        <v>0</v>
      </c>
      <c r="AO50" s="37">
        <f t="shared" si="15"/>
        <v>0</v>
      </c>
      <c r="AP50" s="36">
        <v>0</v>
      </c>
      <c r="AQ50" s="37">
        <f t="shared" si="16"/>
        <v>0</v>
      </c>
      <c r="AR50" s="36">
        <v>25</v>
      </c>
      <c r="AS50" s="37">
        <f t="shared" si="17"/>
        <v>0</v>
      </c>
      <c r="AT50" s="36">
        <v>20</v>
      </c>
      <c r="AU50" s="37">
        <f t="shared" si="18"/>
        <v>0</v>
      </c>
      <c r="AV50" s="36">
        <v>15</v>
      </c>
      <c r="AW50" s="37">
        <f t="shared" si="19"/>
        <v>0</v>
      </c>
      <c r="AX50" s="36">
        <v>15</v>
      </c>
      <c r="AY50" s="37">
        <f t="shared" si="20"/>
        <v>0</v>
      </c>
      <c r="AZ50" s="36">
        <v>15</v>
      </c>
      <c r="BA50" s="37">
        <f t="shared" si="21"/>
        <v>0</v>
      </c>
      <c r="BB50" s="38">
        <f t="shared" si="22"/>
        <v>201</v>
      </c>
      <c r="BC50" s="38">
        <f t="shared" si="22"/>
        <v>0</v>
      </c>
    </row>
    <row r="51" spans="1:55" ht="18" customHeight="1" x14ac:dyDescent="0.15">
      <c r="A51" s="28">
        <v>33</v>
      </c>
      <c r="B51" s="29">
        <f>_xlfn.AGGREGATE(2,5,$B$18:B50)+1</f>
        <v>33</v>
      </c>
      <c r="C51" s="30" t="str">
        <f>IFERROR(VLOOKUP(A51,Bahan[#Data],3,FALSE),"")</f>
        <v>Besi Beton Ø 8 mm</v>
      </c>
      <c r="D51" s="31"/>
      <c r="E51" s="31"/>
      <c r="F51" s="31"/>
      <c r="G51" s="31"/>
      <c r="H51" s="32"/>
      <c r="I51" s="33">
        <f t="shared" si="0"/>
        <v>201</v>
      </c>
      <c r="J51" s="34" t="str">
        <f>IFERROR(VLOOKUP(A51,Bahan[#Data],5,FALSE),"")</f>
        <v>kg</v>
      </c>
      <c r="K51" s="35">
        <f>IFERROR(VLOOKUP(A51,Bahan[#Data],6,FALSE),"")</f>
        <v>0</v>
      </c>
      <c r="L51" s="35">
        <f t="shared" si="1"/>
        <v>0</v>
      </c>
      <c r="N51" s="36">
        <v>0</v>
      </c>
      <c r="O51" s="37">
        <f t="shared" si="2"/>
        <v>0</v>
      </c>
      <c r="P51" s="36">
        <v>0</v>
      </c>
      <c r="Q51" s="37">
        <f t="shared" si="3"/>
        <v>0</v>
      </c>
      <c r="R51" s="36">
        <v>13</v>
      </c>
      <c r="S51" s="37">
        <f t="shared" si="4"/>
        <v>0</v>
      </c>
      <c r="T51" s="36">
        <v>0</v>
      </c>
      <c r="U51" s="37">
        <f t="shared" si="5"/>
        <v>0</v>
      </c>
      <c r="V51" s="36">
        <v>3</v>
      </c>
      <c r="W51" s="37">
        <f t="shared" si="6"/>
        <v>0</v>
      </c>
      <c r="X51" s="36">
        <v>15</v>
      </c>
      <c r="Y51" s="37">
        <f t="shared" si="7"/>
        <v>0</v>
      </c>
      <c r="Z51" s="36">
        <v>11</v>
      </c>
      <c r="AA51" s="37">
        <f t="shared" si="8"/>
        <v>0</v>
      </c>
      <c r="AB51" s="36">
        <v>25</v>
      </c>
      <c r="AC51" s="37">
        <f t="shared" si="9"/>
        <v>0</v>
      </c>
      <c r="AD51" s="36">
        <v>34</v>
      </c>
      <c r="AE51" s="37">
        <f t="shared" si="10"/>
        <v>0</v>
      </c>
      <c r="AF51" s="36">
        <v>0</v>
      </c>
      <c r="AG51" s="37">
        <f t="shared" si="11"/>
        <v>0</v>
      </c>
      <c r="AH51" s="36">
        <v>10</v>
      </c>
      <c r="AI51" s="37">
        <f t="shared" si="12"/>
        <v>0</v>
      </c>
      <c r="AJ51" s="36">
        <v>0</v>
      </c>
      <c r="AK51" s="37">
        <f t="shared" si="13"/>
        <v>0</v>
      </c>
      <c r="AL51" s="36">
        <v>0</v>
      </c>
      <c r="AM51" s="37">
        <f t="shared" si="14"/>
        <v>0</v>
      </c>
      <c r="AN51" s="36">
        <v>0</v>
      </c>
      <c r="AO51" s="37">
        <f t="shared" si="15"/>
        <v>0</v>
      </c>
      <c r="AP51" s="36">
        <v>0</v>
      </c>
      <c r="AQ51" s="37">
        <f t="shared" si="16"/>
        <v>0</v>
      </c>
      <c r="AR51" s="36">
        <v>25</v>
      </c>
      <c r="AS51" s="37">
        <f t="shared" si="17"/>
        <v>0</v>
      </c>
      <c r="AT51" s="36">
        <v>20</v>
      </c>
      <c r="AU51" s="37">
        <f t="shared" si="18"/>
        <v>0</v>
      </c>
      <c r="AV51" s="36">
        <v>15</v>
      </c>
      <c r="AW51" s="37">
        <f t="shared" si="19"/>
        <v>0</v>
      </c>
      <c r="AX51" s="36">
        <v>15</v>
      </c>
      <c r="AY51" s="37">
        <f t="shared" si="20"/>
        <v>0</v>
      </c>
      <c r="AZ51" s="36">
        <v>15</v>
      </c>
      <c r="BA51" s="37">
        <f t="shared" si="21"/>
        <v>0</v>
      </c>
      <c r="BB51" s="38">
        <f t="shared" si="22"/>
        <v>201</v>
      </c>
      <c r="BC51" s="38">
        <f t="shared" si="22"/>
        <v>0</v>
      </c>
    </row>
    <row r="52" spans="1:55" ht="18" customHeight="1" x14ac:dyDescent="0.15">
      <c r="A52" s="28">
        <v>34</v>
      </c>
      <c r="B52" s="29">
        <f>_xlfn.AGGREGATE(2,5,$B$18:B51)+1</f>
        <v>34</v>
      </c>
      <c r="C52" s="30" t="str">
        <f>IFERROR(VLOOKUP(A52,Bahan[#Data],3,FALSE),"")</f>
        <v>Besi Beton Ø 10 mm</v>
      </c>
      <c r="D52" s="31"/>
      <c r="E52" s="31"/>
      <c r="F52" s="31"/>
      <c r="G52" s="31"/>
      <c r="H52" s="32"/>
      <c r="I52" s="33">
        <f t="shared" si="0"/>
        <v>201</v>
      </c>
      <c r="J52" s="34" t="str">
        <f>IFERROR(VLOOKUP(A52,Bahan[#Data],5,FALSE),"")</f>
        <v>m</v>
      </c>
      <c r="K52" s="35">
        <f>IFERROR(VLOOKUP(A52,Bahan[#Data],6,FALSE),"")</f>
        <v>0</v>
      </c>
      <c r="L52" s="35">
        <f t="shared" si="1"/>
        <v>0</v>
      </c>
      <c r="N52" s="36">
        <v>0</v>
      </c>
      <c r="O52" s="37">
        <f t="shared" si="2"/>
        <v>0</v>
      </c>
      <c r="P52" s="36">
        <v>0</v>
      </c>
      <c r="Q52" s="37">
        <f t="shared" si="3"/>
        <v>0</v>
      </c>
      <c r="R52" s="36">
        <v>13</v>
      </c>
      <c r="S52" s="37">
        <f t="shared" si="4"/>
        <v>0</v>
      </c>
      <c r="T52" s="36">
        <v>0</v>
      </c>
      <c r="U52" s="37">
        <f t="shared" si="5"/>
        <v>0</v>
      </c>
      <c r="V52" s="36">
        <v>3</v>
      </c>
      <c r="W52" s="37">
        <f t="shared" si="6"/>
        <v>0</v>
      </c>
      <c r="X52" s="36">
        <v>15</v>
      </c>
      <c r="Y52" s="37">
        <f t="shared" si="7"/>
        <v>0</v>
      </c>
      <c r="Z52" s="36">
        <v>11</v>
      </c>
      <c r="AA52" s="37">
        <f t="shared" si="8"/>
        <v>0</v>
      </c>
      <c r="AB52" s="36">
        <v>25</v>
      </c>
      <c r="AC52" s="37">
        <f t="shared" si="9"/>
        <v>0</v>
      </c>
      <c r="AD52" s="36">
        <v>34</v>
      </c>
      <c r="AE52" s="37">
        <f t="shared" si="10"/>
        <v>0</v>
      </c>
      <c r="AF52" s="36">
        <v>0</v>
      </c>
      <c r="AG52" s="37">
        <f t="shared" si="11"/>
        <v>0</v>
      </c>
      <c r="AH52" s="36">
        <v>10</v>
      </c>
      <c r="AI52" s="37">
        <f t="shared" si="12"/>
        <v>0</v>
      </c>
      <c r="AJ52" s="36">
        <v>0</v>
      </c>
      <c r="AK52" s="37">
        <f t="shared" si="13"/>
        <v>0</v>
      </c>
      <c r="AL52" s="36">
        <v>0</v>
      </c>
      <c r="AM52" s="37">
        <f t="shared" si="14"/>
        <v>0</v>
      </c>
      <c r="AN52" s="36">
        <v>0</v>
      </c>
      <c r="AO52" s="37">
        <f t="shared" si="15"/>
        <v>0</v>
      </c>
      <c r="AP52" s="36">
        <v>0</v>
      </c>
      <c r="AQ52" s="37">
        <f t="shared" si="16"/>
        <v>0</v>
      </c>
      <c r="AR52" s="36">
        <v>25</v>
      </c>
      <c r="AS52" s="37">
        <f t="shared" si="17"/>
        <v>0</v>
      </c>
      <c r="AT52" s="36">
        <v>20</v>
      </c>
      <c r="AU52" s="37">
        <f t="shared" si="18"/>
        <v>0</v>
      </c>
      <c r="AV52" s="36">
        <v>15</v>
      </c>
      <c r="AW52" s="37">
        <f t="shared" si="19"/>
        <v>0</v>
      </c>
      <c r="AX52" s="36">
        <v>15</v>
      </c>
      <c r="AY52" s="37">
        <f t="shared" si="20"/>
        <v>0</v>
      </c>
      <c r="AZ52" s="36">
        <v>15</v>
      </c>
      <c r="BA52" s="37">
        <f t="shared" si="21"/>
        <v>0</v>
      </c>
      <c r="BB52" s="38">
        <f t="shared" si="22"/>
        <v>201</v>
      </c>
      <c r="BC52" s="38">
        <f t="shared" si="22"/>
        <v>0</v>
      </c>
    </row>
    <row r="53" spans="1:55" ht="18" customHeight="1" x14ac:dyDescent="0.15">
      <c r="A53" s="28">
        <v>35</v>
      </c>
      <c r="B53" s="29">
        <f>_xlfn.AGGREGATE(2,5,$B$18:B52)+1</f>
        <v>35</v>
      </c>
      <c r="C53" s="30" t="str">
        <f>IFERROR(VLOOKUP(A53,Bahan[#Data],3,FALSE),"")</f>
        <v>Besi Beton Ø 12 mm</v>
      </c>
      <c r="D53" s="31"/>
      <c r="E53" s="31"/>
      <c r="F53" s="31"/>
      <c r="G53" s="31"/>
      <c r="H53" s="32"/>
      <c r="I53" s="33">
        <f t="shared" si="0"/>
        <v>201</v>
      </c>
      <c r="J53" s="34" t="str">
        <f>IFERROR(VLOOKUP(A53,Bahan[#Data],5,FALSE),"")</f>
        <v>kg</v>
      </c>
      <c r="K53" s="35">
        <f>IFERROR(VLOOKUP(A53,Bahan[#Data],6,FALSE),"")</f>
        <v>0</v>
      </c>
      <c r="L53" s="35">
        <f t="shared" si="1"/>
        <v>0</v>
      </c>
      <c r="N53" s="36">
        <v>0</v>
      </c>
      <c r="O53" s="37">
        <f t="shared" si="2"/>
        <v>0</v>
      </c>
      <c r="P53" s="36">
        <v>0</v>
      </c>
      <c r="Q53" s="37">
        <f t="shared" si="3"/>
        <v>0</v>
      </c>
      <c r="R53" s="36">
        <v>13</v>
      </c>
      <c r="S53" s="37">
        <f t="shared" si="4"/>
        <v>0</v>
      </c>
      <c r="T53" s="36">
        <v>0</v>
      </c>
      <c r="U53" s="37">
        <f t="shared" si="5"/>
        <v>0</v>
      </c>
      <c r="V53" s="36">
        <v>3</v>
      </c>
      <c r="W53" s="37">
        <f t="shared" si="6"/>
        <v>0</v>
      </c>
      <c r="X53" s="36">
        <v>15</v>
      </c>
      <c r="Y53" s="37">
        <f t="shared" si="7"/>
        <v>0</v>
      </c>
      <c r="Z53" s="36">
        <v>11</v>
      </c>
      <c r="AA53" s="37">
        <f t="shared" si="8"/>
        <v>0</v>
      </c>
      <c r="AB53" s="36">
        <v>25</v>
      </c>
      <c r="AC53" s="37">
        <f t="shared" si="9"/>
        <v>0</v>
      </c>
      <c r="AD53" s="36">
        <v>34</v>
      </c>
      <c r="AE53" s="37">
        <f t="shared" si="10"/>
        <v>0</v>
      </c>
      <c r="AF53" s="36">
        <v>0</v>
      </c>
      <c r="AG53" s="37">
        <f t="shared" si="11"/>
        <v>0</v>
      </c>
      <c r="AH53" s="36">
        <v>10</v>
      </c>
      <c r="AI53" s="37">
        <f t="shared" si="12"/>
        <v>0</v>
      </c>
      <c r="AJ53" s="36">
        <v>0</v>
      </c>
      <c r="AK53" s="37">
        <f t="shared" si="13"/>
        <v>0</v>
      </c>
      <c r="AL53" s="36">
        <v>0</v>
      </c>
      <c r="AM53" s="37">
        <f t="shared" si="14"/>
        <v>0</v>
      </c>
      <c r="AN53" s="36">
        <v>0</v>
      </c>
      <c r="AO53" s="37">
        <f t="shared" si="15"/>
        <v>0</v>
      </c>
      <c r="AP53" s="36">
        <v>0</v>
      </c>
      <c r="AQ53" s="37">
        <f t="shared" si="16"/>
        <v>0</v>
      </c>
      <c r="AR53" s="36">
        <v>25</v>
      </c>
      <c r="AS53" s="37">
        <f t="shared" si="17"/>
        <v>0</v>
      </c>
      <c r="AT53" s="36">
        <v>20</v>
      </c>
      <c r="AU53" s="37">
        <f t="shared" si="18"/>
        <v>0</v>
      </c>
      <c r="AV53" s="36">
        <v>15</v>
      </c>
      <c r="AW53" s="37">
        <f t="shared" si="19"/>
        <v>0</v>
      </c>
      <c r="AX53" s="36">
        <v>15</v>
      </c>
      <c r="AY53" s="37">
        <f t="shared" si="20"/>
        <v>0</v>
      </c>
      <c r="AZ53" s="36">
        <v>15</v>
      </c>
      <c r="BA53" s="37">
        <f t="shared" si="21"/>
        <v>0</v>
      </c>
      <c r="BB53" s="38">
        <f t="shared" si="22"/>
        <v>201</v>
      </c>
      <c r="BC53" s="38">
        <f t="shared" si="22"/>
        <v>0</v>
      </c>
    </row>
    <row r="54" spans="1:55" ht="18" customHeight="1" x14ac:dyDescent="0.15">
      <c r="A54" s="28">
        <v>36</v>
      </c>
      <c r="B54" s="29">
        <f>_xlfn.AGGREGATE(2,5,$B$18:B53)+1</f>
        <v>36</v>
      </c>
      <c r="C54" s="30" t="str">
        <f>IFERROR(VLOOKUP(A54,Bahan[#Data],3,FALSE),"")</f>
        <v>Kawat Bendrat</v>
      </c>
      <c r="D54" s="31"/>
      <c r="E54" s="31"/>
      <c r="F54" s="31"/>
      <c r="G54" s="31"/>
      <c r="H54" s="32"/>
      <c r="I54" s="33">
        <f t="shared" si="0"/>
        <v>201</v>
      </c>
      <c r="J54" s="34" t="str">
        <f>IFERROR(VLOOKUP(A54,Bahan[#Data],5,FALSE),"")</f>
        <v>kg</v>
      </c>
      <c r="K54" s="35">
        <f>IFERROR(VLOOKUP(A54,Bahan[#Data],6,FALSE),"")</f>
        <v>0</v>
      </c>
      <c r="L54" s="35">
        <f t="shared" si="1"/>
        <v>0</v>
      </c>
      <c r="N54" s="36">
        <v>0</v>
      </c>
      <c r="O54" s="37">
        <f t="shared" si="2"/>
        <v>0</v>
      </c>
      <c r="P54" s="36">
        <v>0</v>
      </c>
      <c r="Q54" s="37">
        <f t="shared" si="3"/>
        <v>0</v>
      </c>
      <c r="R54" s="36">
        <v>13</v>
      </c>
      <c r="S54" s="37">
        <f t="shared" si="4"/>
        <v>0</v>
      </c>
      <c r="T54" s="36">
        <v>0</v>
      </c>
      <c r="U54" s="37">
        <f t="shared" si="5"/>
        <v>0</v>
      </c>
      <c r="V54" s="36">
        <v>3</v>
      </c>
      <c r="W54" s="37">
        <f t="shared" si="6"/>
        <v>0</v>
      </c>
      <c r="X54" s="36">
        <v>15</v>
      </c>
      <c r="Y54" s="37">
        <f t="shared" si="7"/>
        <v>0</v>
      </c>
      <c r="Z54" s="36">
        <v>11</v>
      </c>
      <c r="AA54" s="37">
        <f t="shared" si="8"/>
        <v>0</v>
      </c>
      <c r="AB54" s="36">
        <v>25</v>
      </c>
      <c r="AC54" s="37">
        <f t="shared" si="9"/>
        <v>0</v>
      </c>
      <c r="AD54" s="36">
        <v>34</v>
      </c>
      <c r="AE54" s="37">
        <f t="shared" si="10"/>
        <v>0</v>
      </c>
      <c r="AF54" s="36">
        <v>0</v>
      </c>
      <c r="AG54" s="37">
        <f t="shared" si="11"/>
        <v>0</v>
      </c>
      <c r="AH54" s="36">
        <v>10</v>
      </c>
      <c r="AI54" s="37">
        <f t="shared" si="12"/>
        <v>0</v>
      </c>
      <c r="AJ54" s="36">
        <v>0</v>
      </c>
      <c r="AK54" s="37">
        <f t="shared" si="13"/>
        <v>0</v>
      </c>
      <c r="AL54" s="36">
        <v>0</v>
      </c>
      <c r="AM54" s="37">
        <f t="shared" si="14"/>
        <v>0</v>
      </c>
      <c r="AN54" s="36">
        <v>0</v>
      </c>
      <c r="AO54" s="37">
        <f t="shared" si="15"/>
        <v>0</v>
      </c>
      <c r="AP54" s="36">
        <v>0</v>
      </c>
      <c r="AQ54" s="37">
        <f t="shared" si="16"/>
        <v>0</v>
      </c>
      <c r="AR54" s="36">
        <v>25</v>
      </c>
      <c r="AS54" s="37">
        <f t="shared" si="17"/>
        <v>0</v>
      </c>
      <c r="AT54" s="36">
        <v>20</v>
      </c>
      <c r="AU54" s="37">
        <f t="shared" si="18"/>
        <v>0</v>
      </c>
      <c r="AV54" s="36">
        <v>15</v>
      </c>
      <c r="AW54" s="37">
        <f t="shared" si="19"/>
        <v>0</v>
      </c>
      <c r="AX54" s="36">
        <v>15</v>
      </c>
      <c r="AY54" s="37">
        <f t="shared" si="20"/>
        <v>0</v>
      </c>
      <c r="AZ54" s="36">
        <v>15</v>
      </c>
      <c r="BA54" s="37">
        <f t="shared" si="21"/>
        <v>0</v>
      </c>
      <c r="BB54" s="38">
        <f t="shared" si="22"/>
        <v>201</v>
      </c>
      <c r="BC54" s="38">
        <f t="shared" si="22"/>
        <v>0</v>
      </c>
    </row>
    <row r="55" spans="1:55" ht="18" customHeight="1" x14ac:dyDescent="0.15">
      <c r="A55" s="28">
        <v>37</v>
      </c>
      <c r="B55" s="29">
        <f>_xlfn.AGGREGATE(2,5,$B$18:B54)+1</f>
        <v>37</v>
      </c>
      <c r="C55" s="30" t="str">
        <f>IFERROR(VLOOKUP(A55,Bahan[#Data],3,FALSE),"")</f>
        <v>Perekat Bata Ringan</v>
      </c>
      <c r="D55" s="31"/>
      <c r="E55" s="31"/>
      <c r="F55" s="31"/>
      <c r="G55" s="31"/>
      <c r="H55" s="32"/>
      <c r="I55" s="33">
        <f t="shared" si="0"/>
        <v>201</v>
      </c>
      <c r="J55" s="34" t="str">
        <f>IFERROR(VLOOKUP(A55,Bahan[#Data],5,FALSE),"")</f>
        <v>kg</v>
      </c>
      <c r="K55" s="35">
        <f>IFERROR(VLOOKUP(A55,Bahan[#Data],6,FALSE),"")</f>
        <v>0</v>
      </c>
      <c r="L55" s="35">
        <f t="shared" si="1"/>
        <v>0</v>
      </c>
      <c r="N55" s="36">
        <v>0</v>
      </c>
      <c r="O55" s="37">
        <f t="shared" si="2"/>
        <v>0</v>
      </c>
      <c r="P55" s="36">
        <v>0</v>
      </c>
      <c r="Q55" s="37">
        <f t="shared" si="3"/>
        <v>0</v>
      </c>
      <c r="R55" s="36">
        <v>13</v>
      </c>
      <c r="S55" s="37">
        <f t="shared" si="4"/>
        <v>0</v>
      </c>
      <c r="T55" s="36">
        <v>0</v>
      </c>
      <c r="U55" s="37">
        <f t="shared" si="5"/>
        <v>0</v>
      </c>
      <c r="V55" s="36">
        <v>3</v>
      </c>
      <c r="W55" s="37">
        <f t="shared" si="6"/>
        <v>0</v>
      </c>
      <c r="X55" s="36">
        <v>15</v>
      </c>
      <c r="Y55" s="37">
        <f t="shared" si="7"/>
        <v>0</v>
      </c>
      <c r="Z55" s="36">
        <v>11</v>
      </c>
      <c r="AA55" s="37">
        <f t="shared" si="8"/>
        <v>0</v>
      </c>
      <c r="AB55" s="36">
        <v>25</v>
      </c>
      <c r="AC55" s="37">
        <f t="shared" si="9"/>
        <v>0</v>
      </c>
      <c r="AD55" s="36">
        <v>34</v>
      </c>
      <c r="AE55" s="37">
        <f t="shared" si="10"/>
        <v>0</v>
      </c>
      <c r="AF55" s="36">
        <v>0</v>
      </c>
      <c r="AG55" s="37">
        <f t="shared" si="11"/>
        <v>0</v>
      </c>
      <c r="AH55" s="36">
        <v>10</v>
      </c>
      <c r="AI55" s="37">
        <f t="shared" si="12"/>
        <v>0</v>
      </c>
      <c r="AJ55" s="36">
        <v>0</v>
      </c>
      <c r="AK55" s="37">
        <f t="shared" si="13"/>
        <v>0</v>
      </c>
      <c r="AL55" s="36">
        <v>0</v>
      </c>
      <c r="AM55" s="37">
        <f t="shared" si="14"/>
        <v>0</v>
      </c>
      <c r="AN55" s="36">
        <v>0</v>
      </c>
      <c r="AO55" s="37">
        <f t="shared" si="15"/>
        <v>0</v>
      </c>
      <c r="AP55" s="36">
        <v>0</v>
      </c>
      <c r="AQ55" s="37">
        <f t="shared" si="16"/>
        <v>0</v>
      </c>
      <c r="AR55" s="36">
        <v>25</v>
      </c>
      <c r="AS55" s="37">
        <f t="shared" si="17"/>
        <v>0</v>
      </c>
      <c r="AT55" s="36">
        <v>20</v>
      </c>
      <c r="AU55" s="37">
        <f t="shared" si="18"/>
        <v>0</v>
      </c>
      <c r="AV55" s="36">
        <v>15</v>
      </c>
      <c r="AW55" s="37">
        <f t="shared" si="19"/>
        <v>0</v>
      </c>
      <c r="AX55" s="36">
        <v>15</v>
      </c>
      <c r="AY55" s="37">
        <f t="shared" si="20"/>
        <v>0</v>
      </c>
      <c r="AZ55" s="36">
        <v>15</v>
      </c>
      <c r="BA55" s="37">
        <f t="shared" si="21"/>
        <v>0</v>
      </c>
      <c r="BB55" s="38">
        <f t="shared" si="22"/>
        <v>201</v>
      </c>
      <c r="BC55" s="38">
        <f t="shared" si="22"/>
        <v>0</v>
      </c>
    </row>
    <row r="56" spans="1:55" ht="18" customHeight="1" x14ac:dyDescent="0.15">
      <c r="A56" s="28">
        <v>38</v>
      </c>
      <c r="B56" s="29">
        <f>_xlfn.AGGREGATE(2,5,$B$18:B55)+1</f>
        <v>38</v>
      </c>
      <c r="C56" s="30" t="str">
        <f>IFERROR(VLOOKUP(A56,Bahan[#Data],3,FALSE),"")</f>
        <v>Paku Seng</v>
      </c>
      <c r="D56" s="31"/>
      <c r="E56" s="31"/>
      <c r="F56" s="31"/>
      <c r="G56" s="31"/>
      <c r="H56" s="32"/>
      <c r="I56" s="33">
        <f t="shared" si="0"/>
        <v>201</v>
      </c>
      <c r="J56" s="34" t="str">
        <f>IFERROR(VLOOKUP(A56,Bahan[#Data],5,FALSE),"")</f>
        <v>kg</v>
      </c>
      <c r="K56" s="35">
        <f>IFERROR(VLOOKUP(A56,Bahan[#Data],6,FALSE),"")</f>
        <v>0</v>
      </c>
      <c r="L56" s="35">
        <f t="shared" si="1"/>
        <v>0</v>
      </c>
      <c r="N56" s="36">
        <v>0</v>
      </c>
      <c r="O56" s="37">
        <f t="shared" si="2"/>
        <v>0</v>
      </c>
      <c r="P56" s="36">
        <v>0</v>
      </c>
      <c r="Q56" s="37">
        <f t="shared" si="3"/>
        <v>0</v>
      </c>
      <c r="R56" s="36">
        <v>13</v>
      </c>
      <c r="S56" s="37">
        <f t="shared" si="4"/>
        <v>0</v>
      </c>
      <c r="T56" s="36">
        <v>0</v>
      </c>
      <c r="U56" s="37">
        <f t="shared" si="5"/>
        <v>0</v>
      </c>
      <c r="V56" s="36">
        <v>3</v>
      </c>
      <c r="W56" s="37">
        <f t="shared" si="6"/>
        <v>0</v>
      </c>
      <c r="X56" s="36">
        <v>15</v>
      </c>
      <c r="Y56" s="37">
        <f t="shared" si="7"/>
        <v>0</v>
      </c>
      <c r="Z56" s="36">
        <v>11</v>
      </c>
      <c r="AA56" s="37">
        <f t="shared" si="8"/>
        <v>0</v>
      </c>
      <c r="AB56" s="36">
        <v>25</v>
      </c>
      <c r="AC56" s="37">
        <f t="shared" si="9"/>
        <v>0</v>
      </c>
      <c r="AD56" s="36">
        <v>34</v>
      </c>
      <c r="AE56" s="37">
        <f t="shared" si="10"/>
        <v>0</v>
      </c>
      <c r="AF56" s="36">
        <v>0</v>
      </c>
      <c r="AG56" s="37">
        <f t="shared" si="11"/>
        <v>0</v>
      </c>
      <c r="AH56" s="36">
        <v>10</v>
      </c>
      <c r="AI56" s="37">
        <f t="shared" si="12"/>
        <v>0</v>
      </c>
      <c r="AJ56" s="36">
        <v>0</v>
      </c>
      <c r="AK56" s="37">
        <f t="shared" si="13"/>
        <v>0</v>
      </c>
      <c r="AL56" s="36">
        <v>0</v>
      </c>
      <c r="AM56" s="37">
        <f t="shared" si="14"/>
        <v>0</v>
      </c>
      <c r="AN56" s="36">
        <v>0</v>
      </c>
      <c r="AO56" s="37">
        <f t="shared" si="15"/>
        <v>0</v>
      </c>
      <c r="AP56" s="36">
        <v>0</v>
      </c>
      <c r="AQ56" s="37">
        <f t="shared" si="16"/>
        <v>0</v>
      </c>
      <c r="AR56" s="36">
        <v>25</v>
      </c>
      <c r="AS56" s="37">
        <f t="shared" si="17"/>
        <v>0</v>
      </c>
      <c r="AT56" s="36">
        <v>20</v>
      </c>
      <c r="AU56" s="37">
        <f t="shared" si="18"/>
        <v>0</v>
      </c>
      <c r="AV56" s="36">
        <v>15</v>
      </c>
      <c r="AW56" s="37">
        <f t="shared" si="19"/>
        <v>0</v>
      </c>
      <c r="AX56" s="36">
        <v>15</v>
      </c>
      <c r="AY56" s="37">
        <f t="shared" si="20"/>
        <v>0</v>
      </c>
      <c r="AZ56" s="36">
        <v>15</v>
      </c>
      <c r="BA56" s="37">
        <f t="shared" si="21"/>
        <v>0</v>
      </c>
      <c r="BB56" s="38">
        <f t="shared" si="22"/>
        <v>201</v>
      </c>
      <c r="BC56" s="38">
        <f t="shared" si="22"/>
        <v>0</v>
      </c>
    </row>
    <row r="57" spans="1:55" ht="18" customHeight="1" x14ac:dyDescent="0.15">
      <c r="A57" s="28">
        <v>39</v>
      </c>
      <c r="B57" s="29">
        <f>_xlfn.AGGREGATE(2,5,$B$18:B56)+1</f>
        <v>39</v>
      </c>
      <c r="C57" s="30" t="str">
        <f>IFERROR(VLOOKUP(A57,Bahan[#Data],3,FALSE),"")</f>
        <v>Paku 12 cm</v>
      </c>
      <c r="D57" s="31"/>
      <c r="E57" s="31"/>
      <c r="F57" s="31"/>
      <c r="G57" s="31"/>
      <c r="H57" s="32"/>
      <c r="I57" s="33">
        <f t="shared" si="0"/>
        <v>201</v>
      </c>
      <c r="J57" s="34" t="str">
        <f>IFERROR(VLOOKUP(A57,Bahan[#Data],5,FALSE),"")</f>
        <v>kg</v>
      </c>
      <c r="K57" s="35">
        <f>IFERROR(VLOOKUP(A57,Bahan[#Data],6,FALSE),"")</f>
        <v>0</v>
      </c>
      <c r="L57" s="35">
        <f t="shared" si="1"/>
        <v>0</v>
      </c>
      <c r="N57" s="36">
        <v>0</v>
      </c>
      <c r="O57" s="37">
        <f t="shared" si="2"/>
        <v>0</v>
      </c>
      <c r="P57" s="36">
        <v>0</v>
      </c>
      <c r="Q57" s="37">
        <f t="shared" si="3"/>
        <v>0</v>
      </c>
      <c r="R57" s="36">
        <v>13</v>
      </c>
      <c r="S57" s="37">
        <f t="shared" si="4"/>
        <v>0</v>
      </c>
      <c r="T57" s="36">
        <v>0</v>
      </c>
      <c r="U57" s="37">
        <f t="shared" si="5"/>
        <v>0</v>
      </c>
      <c r="V57" s="36">
        <v>3</v>
      </c>
      <c r="W57" s="37">
        <f t="shared" si="6"/>
        <v>0</v>
      </c>
      <c r="X57" s="36">
        <v>15</v>
      </c>
      <c r="Y57" s="37">
        <f t="shared" si="7"/>
        <v>0</v>
      </c>
      <c r="Z57" s="36">
        <v>11</v>
      </c>
      <c r="AA57" s="37">
        <f t="shared" si="8"/>
        <v>0</v>
      </c>
      <c r="AB57" s="36">
        <v>25</v>
      </c>
      <c r="AC57" s="37">
        <f t="shared" si="9"/>
        <v>0</v>
      </c>
      <c r="AD57" s="36">
        <v>34</v>
      </c>
      <c r="AE57" s="37">
        <f t="shared" si="10"/>
        <v>0</v>
      </c>
      <c r="AF57" s="36">
        <v>0</v>
      </c>
      <c r="AG57" s="37">
        <f t="shared" si="11"/>
        <v>0</v>
      </c>
      <c r="AH57" s="36">
        <v>10</v>
      </c>
      <c r="AI57" s="37">
        <f t="shared" si="12"/>
        <v>0</v>
      </c>
      <c r="AJ57" s="36">
        <v>0</v>
      </c>
      <c r="AK57" s="37">
        <f t="shared" si="13"/>
        <v>0</v>
      </c>
      <c r="AL57" s="36">
        <v>0</v>
      </c>
      <c r="AM57" s="37">
        <f t="shared" si="14"/>
        <v>0</v>
      </c>
      <c r="AN57" s="36">
        <v>0</v>
      </c>
      <c r="AO57" s="37">
        <f t="shared" si="15"/>
        <v>0</v>
      </c>
      <c r="AP57" s="36">
        <v>0</v>
      </c>
      <c r="AQ57" s="37">
        <f t="shared" si="16"/>
        <v>0</v>
      </c>
      <c r="AR57" s="36">
        <v>25</v>
      </c>
      <c r="AS57" s="37">
        <f t="shared" si="17"/>
        <v>0</v>
      </c>
      <c r="AT57" s="36">
        <v>20</v>
      </c>
      <c r="AU57" s="37">
        <f t="shared" si="18"/>
        <v>0</v>
      </c>
      <c r="AV57" s="36">
        <v>15</v>
      </c>
      <c r="AW57" s="37">
        <f t="shared" si="19"/>
        <v>0</v>
      </c>
      <c r="AX57" s="36">
        <v>15</v>
      </c>
      <c r="AY57" s="37">
        <f t="shared" si="20"/>
        <v>0</v>
      </c>
      <c r="AZ57" s="36">
        <v>15</v>
      </c>
      <c r="BA57" s="37">
        <f t="shared" si="21"/>
        <v>0</v>
      </c>
      <c r="BB57" s="38">
        <f t="shared" si="22"/>
        <v>201</v>
      </c>
      <c r="BC57" s="38">
        <f t="shared" si="22"/>
        <v>0</v>
      </c>
    </row>
    <row r="58" spans="1:55" ht="18" customHeight="1" x14ac:dyDescent="0.15">
      <c r="A58" s="28">
        <v>40</v>
      </c>
      <c r="B58" s="29">
        <f>_xlfn.AGGREGATE(2,5,$B$18:B57)+1</f>
        <v>40</v>
      </c>
      <c r="C58" s="30" t="str">
        <f>IFERROR(VLOOKUP(A58,Bahan[#Data],3,FALSE),"")</f>
        <v>Paku 10 cm</v>
      </c>
      <c r="D58" s="31"/>
      <c r="E58" s="31"/>
      <c r="F58" s="31"/>
      <c r="G58" s="31"/>
      <c r="H58" s="32"/>
      <c r="I58" s="33">
        <f t="shared" si="0"/>
        <v>201</v>
      </c>
      <c r="J58" s="34" t="str">
        <f>IFERROR(VLOOKUP(A58,Bahan[#Data],5,FALSE),"")</f>
        <v>kg</v>
      </c>
      <c r="K58" s="35">
        <f>IFERROR(VLOOKUP(A58,Bahan[#Data],6,FALSE),"")</f>
        <v>0</v>
      </c>
      <c r="L58" s="35">
        <f t="shared" si="1"/>
        <v>0</v>
      </c>
      <c r="N58" s="36">
        <v>0</v>
      </c>
      <c r="O58" s="37">
        <f t="shared" si="2"/>
        <v>0</v>
      </c>
      <c r="P58" s="36">
        <v>0</v>
      </c>
      <c r="Q58" s="37">
        <f t="shared" si="3"/>
        <v>0</v>
      </c>
      <c r="R58" s="36">
        <v>13</v>
      </c>
      <c r="S58" s="37">
        <f t="shared" si="4"/>
        <v>0</v>
      </c>
      <c r="T58" s="36">
        <v>0</v>
      </c>
      <c r="U58" s="37">
        <f t="shared" si="5"/>
        <v>0</v>
      </c>
      <c r="V58" s="36">
        <v>3</v>
      </c>
      <c r="W58" s="37">
        <f t="shared" si="6"/>
        <v>0</v>
      </c>
      <c r="X58" s="36">
        <v>15</v>
      </c>
      <c r="Y58" s="37">
        <f t="shared" si="7"/>
        <v>0</v>
      </c>
      <c r="Z58" s="36">
        <v>11</v>
      </c>
      <c r="AA58" s="37">
        <f t="shared" si="8"/>
        <v>0</v>
      </c>
      <c r="AB58" s="36">
        <v>25</v>
      </c>
      <c r="AC58" s="37">
        <f t="shared" si="9"/>
        <v>0</v>
      </c>
      <c r="AD58" s="36">
        <v>34</v>
      </c>
      <c r="AE58" s="37">
        <f t="shared" si="10"/>
        <v>0</v>
      </c>
      <c r="AF58" s="36">
        <v>0</v>
      </c>
      <c r="AG58" s="37">
        <f t="shared" si="11"/>
        <v>0</v>
      </c>
      <c r="AH58" s="36">
        <v>10</v>
      </c>
      <c r="AI58" s="37">
        <f t="shared" si="12"/>
        <v>0</v>
      </c>
      <c r="AJ58" s="36">
        <v>0</v>
      </c>
      <c r="AK58" s="37">
        <f t="shared" si="13"/>
        <v>0</v>
      </c>
      <c r="AL58" s="36">
        <v>0</v>
      </c>
      <c r="AM58" s="37">
        <f t="shared" si="14"/>
        <v>0</v>
      </c>
      <c r="AN58" s="36">
        <v>0</v>
      </c>
      <c r="AO58" s="37">
        <f t="shared" si="15"/>
        <v>0</v>
      </c>
      <c r="AP58" s="36">
        <v>0</v>
      </c>
      <c r="AQ58" s="37">
        <f t="shared" si="16"/>
        <v>0</v>
      </c>
      <c r="AR58" s="36">
        <v>25</v>
      </c>
      <c r="AS58" s="37">
        <f t="shared" si="17"/>
        <v>0</v>
      </c>
      <c r="AT58" s="36">
        <v>20</v>
      </c>
      <c r="AU58" s="37">
        <f t="shared" si="18"/>
        <v>0</v>
      </c>
      <c r="AV58" s="36">
        <v>15</v>
      </c>
      <c r="AW58" s="37">
        <f t="shared" si="19"/>
        <v>0</v>
      </c>
      <c r="AX58" s="36">
        <v>15</v>
      </c>
      <c r="AY58" s="37">
        <f t="shared" si="20"/>
        <v>0</v>
      </c>
      <c r="AZ58" s="36">
        <v>15</v>
      </c>
      <c r="BA58" s="37">
        <f t="shared" si="21"/>
        <v>0</v>
      </c>
      <c r="BB58" s="38">
        <f t="shared" si="22"/>
        <v>201</v>
      </c>
      <c r="BC58" s="38">
        <f t="shared" si="22"/>
        <v>0</v>
      </c>
    </row>
    <row r="59" spans="1:55" ht="18" customHeight="1" x14ac:dyDescent="0.15">
      <c r="A59" s="28">
        <v>41</v>
      </c>
      <c r="B59" s="29">
        <f>_xlfn.AGGREGATE(2,5,$B$18:B58)+1</f>
        <v>41</v>
      </c>
      <c r="C59" s="30" t="str">
        <f>IFERROR(VLOOKUP(A59,Bahan[#Data],3,FALSE),"")</f>
        <v>Paku 7 cm</v>
      </c>
      <c r="D59" s="31"/>
      <c r="E59" s="31"/>
      <c r="F59" s="31"/>
      <c r="G59" s="31"/>
      <c r="H59" s="32"/>
      <c r="I59" s="33">
        <f t="shared" si="0"/>
        <v>201</v>
      </c>
      <c r="J59" s="34" t="str">
        <f>IFERROR(VLOOKUP(A59,Bahan[#Data],5,FALSE),"")</f>
        <v>kg</v>
      </c>
      <c r="K59" s="35">
        <f>IFERROR(VLOOKUP(A59,Bahan[#Data],6,FALSE),"")</f>
        <v>0</v>
      </c>
      <c r="L59" s="35">
        <f t="shared" si="1"/>
        <v>0</v>
      </c>
      <c r="N59" s="36">
        <v>0</v>
      </c>
      <c r="O59" s="37">
        <f t="shared" si="2"/>
        <v>0</v>
      </c>
      <c r="P59" s="36">
        <v>0</v>
      </c>
      <c r="Q59" s="37">
        <f t="shared" si="3"/>
        <v>0</v>
      </c>
      <c r="R59" s="36">
        <v>13</v>
      </c>
      <c r="S59" s="37">
        <f t="shared" si="4"/>
        <v>0</v>
      </c>
      <c r="T59" s="36">
        <v>0</v>
      </c>
      <c r="U59" s="37">
        <f t="shared" si="5"/>
        <v>0</v>
      </c>
      <c r="V59" s="36">
        <v>3</v>
      </c>
      <c r="W59" s="37">
        <f t="shared" si="6"/>
        <v>0</v>
      </c>
      <c r="X59" s="36">
        <v>15</v>
      </c>
      <c r="Y59" s="37">
        <f t="shared" si="7"/>
        <v>0</v>
      </c>
      <c r="Z59" s="36">
        <v>11</v>
      </c>
      <c r="AA59" s="37">
        <f t="shared" si="8"/>
        <v>0</v>
      </c>
      <c r="AB59" s="36">
        <v>25</v>
      </c>
      <c r="AC59" s="37">
        <f t="shared" si="9"/>
        <v>0</v>
      </c>
      <c r="AD59" s="36">
        <v>34</v>
      </c>
      <c r="AE59" s="37">
        <f t="shared" si="10"/>
        <v>0</v>
      </c>
      <c r="AF59" s="36">
        <v>0</v>
      </c>
      <c r="AG59" s="37">
        <f t="shared" si="11"/>
        <v>0</v>
      </c>
      <c r="AH59" s="36">
        <v>10</v>
      </c>
      <c r="AI59" s="37">
        <f t="shared" si="12"/>
        <v>0</v>
      </c>
      <c r="AJ59" s="36">
        <v>0</v>
      </c>
      <c r="AK59" s="37">
        <f t="shared" si="13"/>
        <v>0</v>
      </c>
      <c r="AL59" s="36">
        <v>0</v>
      </c>
      <c r="AM59" s="37">
        <f t="shared" si="14"/>
        <v>0</v>
      </c>
      <c r="AN59" s="36">
        <v>0</v>
      </c>
      <c r="AO59" s="37">
        <f t="shared" si="15"/>
        <v>0</v>
      </c>
      <c r="AP59" s="36">
        <v>0</v>
      </c>
      <c r="AQ59" s="37">
        <f t="shared" si="16"/>
        <v>0</v>
      </c>
      <c r="AR59" s="36">
        <v>25</v>
      </c>
      <c r="AS59" s="37">
        <f t="shared" si="17"/>
        <v>0</v>
      </c>
      <c r="AT59" s="36">
        <v>20</v>
      </c>
      <c r="AU59" s="37">
        <f t="shared" si="18"/>
        <v>0</v>
      </c>
      <c r="AV59" s="36">
        <v>15</v>
      </c>
      <c r="AW59" s="37">
        <f t="shared" si="19"/>
        <v>0</v>
      </c>
      <c r="AX59" s="36">
        <v>15</v>
      </c>
      <c r="AY59" s="37">
        <f t="shared" si="20"/>
        <v>0</v>
      </c>
      <c r="AZ59" s="36">
        <v>15</v>
      </c>
      <c r="BA59" s="37">
        <f t="shared" si="21"/>
        <v>0</v>
      </c>
      <c r="BB59" s="38">
        <f t="shared" si="22"/>
        <v>201</v>
      </c>
      <c r="BC59" s="38">
        <f t="shared" si="22"/>
        <v>0</v>
      </c>
    </row>
    <row r="60" spans="1:55" ht="18" customHeight="1" x14ac:dyDescent="0.15">
      <c r="A60" s="28">
        <v>42</v>
      </c>
      <c r="B60" s="29">
        <f>_xlfn.AGGREGATE(2,5,$B$18:B59)+1</f>
        <v>42</v>
      </c>
      <c r="C60" s="30" t="str">
        <f>IFERROR(VLOOKUP(A60,Bahan[#Data],3,FALSE),"")</f>
        <v>Paku 5 cm</v>
      </c>
      <c r="D60" s="31"/>
      <c r="E60" s="31"/>
      <c r="F60" s="31"/>
      <c r="G60" s="31"/>
      <c r="H60" s="32"/>
      <c r="I60" s="33">
        <f t="shared" si="0"/>
        <v>201</v>
      </c>
      <c r="J60" s="34" t="str">
        <f>IFERROR(VLOOKUP(A60,Bahan[#Data],5,FALSE),"")</f>
        <v>Unit</v>
      </c>
      <c r="K60" s="35">
        <f>IFERROR(VLOOKUP(A60,Bahan[#Data],6,FALSE),"")</f>
        <v>0</v>
      </c>
      <c r="L60" s="35">
        <f t="shared" si="1"/>
        <v>0</v>
      </c>
      <c r="N60" s="36">
        <v>0</v>
      </c>
      <c r="O60" s="37">
        <f t="shared" si="2"/>
        <v>0</v>
      </c>
      <c r="P60" s="36">
        <v>0</v>
      </c>
      <c r="Q60" s="37">
        <f t="shared" si="3"/>
        <v>0</v>
      </c>
      <c r="R60" s="36">
        <v>13</v>
      </c>
      <c r="S60" s="37">
        <f t="shared" si="4"/>
        <v>0</v>
      </c>
      <c r="T60" s="36">
        <v>0</v>
      </c>
      <c r="U60" s="37">
        <f t="shared" si="5"/>
        <v>0</v>
      </c>
      <c r="V60" s="36">
        <v>3</v>
      </c>
      <c r="W60" s="37">
        <f t="shared" si="6"/>
        <v>0</v>
      </c>
      <c r="X60" s="36">
        <v>15</v>
      </c>
      <c r="Y60" s="37">
        <f t="shared" si="7"/>
        <v>0</v>
      </c>
      <c r="Z60" s="36">
        <v>11</v>
      </c>
      <c r="AA60" s="37">
        <f t="shared" si="8"/>
        <v>0</v>
      </c>
      <c r="AB60" s="36">
        <v>25</v>
      </c>
      <c r="AC60" s="37">
        <f t="shared" si="9"/>
        <v>0</v>
      </c>
      <c r="AD60" s="36">
        <v>34</v>
      </c>
      <c r="AE60" s="37">
        <f t="shared" si="10"/>
        <v>0</v>
      </c>
      <c r="AF60" s="36">
        <v>0</v>
      </c>
      <c r="AG60" s="37">
        <f t="shared" si="11"/>
        <v>0</v>
      </c>
      <c r="AH60" s="36">
        <v>10</v>
      </c>
      <c r="AI60" s="37">
        <f t="shared" si="12"/>
        <v>0</v>
      </c>
      <c r="AJ60" s="36">
        <v>0</v>
      </c>
      <c r="AK60" s="37">
        <f t="shared" si="13"/>
        <v>0</v>
      </c>
      <c r="AL60" s="36">
        <v>0</v>
      </c>
      <c r="AM60" s="37">
        <f t="shared" si="14"/>
        <v>0</v>
      </c>
      <c r="AN60" s="36">
        <v>0</v>
      </c>
      <c r="AO60" s="37">
        <f t="shared" si="15"/>
        <v>0</v>
      </c>
      <c r="AP60" s="36">
        <v>0</v>
      </c>
      <c r="AQ60" s="37">
        <f t="shared" si="16"/>
        <v>0</v>
      </c>
      <c r="AR60" s="36">
        <v>25</v>
      </c>
      <c r="AS60" s="37">
        <f t="shared" si="17"/>
        <v>0</v>
      </c>
      <c r="AT60" s="36">
        <v>20</v>
      </c>
      <c r="AU60" s="37">
        <f t="shared" si="18"/>
        <v>0</v>
      </c>
      <c r="AV60" s="36">
        <v>15</v>
      </c>
      <c r="AW60" s="37">
        <f t="shared" si="19"/>
        <v>0</v>
      </c>
      <c r="AX60" s="36">
        <v>15</v>
      </c>
      <c r="AY60" s="37">
        <f t="shared" si="20"/>
        <v>0</v>
      </c>
      <c r="AZ60" s="36">
        <v>15</v>
      </c>
      <c r="BA60" s="37">
        <f t="shared" si="21"/>
        <v>0</v>
      </c>
      <c r="BB60" s="38">
        <f t="shared" si="22"/>
        <v>201</v>
      </c>
      <c r="BC60" s="38">
        <f t="shared" si="22"/>
        <v>0</v>
      </c>
    </row>
    <row r="61" spans="1:55" ht="18" customHeight="1" x14ac:dyDescent="0.15">
      <c r="A61" s="28">
        <v>43</v>
      </c>
      <c r="B61" s="29">
        <f>_xlfn.AGGREGATE(2,5,$B$18:B60)+1</f>
        <v>43</v>
      </c>
      <c r="C61" s="30" t="str">
        <f>IFERROR(VLOOKUP(A61,Bahan[#Data],3,FALSE),"")</f>
        <v>Paku Beton 10 cm</v>
      </c>
      <c r="D61" s="31"/>
      <c r="E61" s="31"/>
      <c r="F61" s="31"/>
      <c r="G61" s="31"/>
      <c r="H61" s="32"/>
      <c r="I61" s="33">
        <f t="shared" si="0"/>
        <v>201</v>
      </c>
      <c r="J61" s="34" t="str">
        <f>IFERROR(VLOOKUP(A61,Bahan[#Data],5,FALSE),"")</f>
        <v>btg</v>
      </c>
      <c r="K61" s="35">
        <f>IFERROR(VLOOKUP(A61,Bahan[#Data],6,FALSE),"")</f>
        <v>0</v>
      </c>
      <c r="L61" s="35">
        <f t="shared" si="1"/>
        <v>0</v>
      </c>
      <c r="N61" s="36">
        <v>0</v>
      </c>
      <c r="O61" s="37">
        <f t="shared" si="2"/>
        <v>0</v>
      </c>
      <c r="P61" s="36">
        <v>0</v>
      </c>
      <c r="Q61" s="37">
        <f t="shared" si="3"/>
        <v>0</v>
      </c>
      <c r="R61" s="36">
        <v>13</v>
      </c>
      <c r="S61" s="37">
        <f t="shared" si="4"/>
        <v>0</v>
      </c>
      <c r="T61" s="36">
        <v>0</v>
      </c>
      <c r="U61" s="37">
        <f t="shared" si="5"/>
        <v>0</v>
      </c>
      <c r="V61" s="36">
        <v>3</v>
      </c>
      <c r="W61" s="37">
        <f t="shared" si="6"/>
        <v>0</v>
      </c>
      <c r="X61" s="36">
        <v>15</v>
      </c>
      <c r="Y61" s="37">
        <f t="shared" si="7"/>
        <v>0</v>
      </c>
      <c r="Z61" s="36">
        <v>11</v>
      </c>
      <c r="AA61" s="37">
        <f t="shared" si="8"/>
        <v>0</v>
      </c>
      <c r="AB61" s="36">
        <v>25</v>
      </c>
      <c r="AC61" s="37">
        <f t="shared" si="9"/>
        <v>0</v>
      </c>
      <c r="AD61" s="36">
        <v>34</v>
      </c>
      <c r="AE61" s="37">
        <f t="shared" si="10"/>
        <v>0</v>
      </c>
      <c r="AF61" s="36">
        <v>0</v>
      </c>
      <c r="AG61" s="37">
        <f t="shared" si="11"/>
        <v>0</v>
      </c>
      <c r="AH61" s="36">
        <v>10</v>
      </c>
      <c r="AI61" s="37">
        <f t="shared" si="12"/>
        <v>0</v>
      </c>
      <c r="AJ61" s="36">
        <v>0</v>
      </c>
      <c r="AK61" s="37">
        <f t="shared" si="13"/>
        <v>0</v>
      </c>
      <c r="AL61" s="36">
        <v>0</v>
      </c>
      <c r="AM61" s="37">
        <f t="shared" si="14"/>
        <v>0</v>
      </c>
      <c r="AN61" s="36">
        <v>0</v>
      </c>
      <c r="AO61" s="37">
        <f t="shared" si="15"/>
        <v>0</v>
      </c>
      <c r="AP61" s="36">
        <v>0</v>
      </c>
      <c r="AQ61" s="37">
        <f t="shared" si="16"/>
        <v>0</v>
      </c>
      <c r="AR61" s="36">
        <v>25</v>
      </c>
      <c r="AS61" s="37">
        <f t="shared" si="17"/>
        <v>0</v>
      </c>
      <c r="AT61" s="36">
        <v>20</v>
      </c>
      <c r="AU61" s="37">
        <f t="shared" si="18"/>
        <v>0</v>
      </c>
      <c r="AV61" s="36">
        <v>15</v>
      </c>
      <c r="AW61" s="37">
        <f t="shared" si="19"/>
        <v>0</v>
      </c>
      <c r="AX61" s="36">
        <v>15</v>
      </c>
      <c r="AY61" s="37">
        <f t="shared" si="20"/>
        <v>0</v>
      </c>
      <c r="AZ61" s="36">
        <v>15</v>
      </c>
      <c r="BA61" s="37">
        <f t="shared" si="21"/>
        <v>0</v>
      </c>
      <c r="BB61" s="38">
        <f t="shared" si="22"/>
        <v>201</v>
      </c>
      <c r="BC61" s="38">
        <f t="shared" si="22"/>
        <v>0</v>
      </c>
    </row>
    <row r="62" spans="1:55" ht="18" customHeight="1" x14ac:dyDescent="0.15">
      <c r="A62" s="28">
        <v>44</v>
      </c>
      <c r="B62" s="29">
        <f>_xlfn.AGGREGATE(2,5,$B$18:B61)+1</f>
        <v>44</v>
      </c>
      <c r="C62" s="30" t="str">
        <f>IFERROR(VLOOKUP(A62,Bahan[#Data],3,FALSE),"")</f>
        <v>Paku Beton 7 cm</v>
      </c>
      <c r="D62" s="31"/>
      <c r="E62" s="31"/>
      <c r="F62" s="31"/>
      <c r="G62" s="31"/>
      <c r="H62" s="32"/>
      <c r="I62" s="33">
        <f t="shared" si="0"/>
        <v>201</v>
      </c>
      <c r="J62" s="34" t="str">
        <f>IFERROR(VLOOKUP(A62,Bahan[#Data],5,FALSE),"")</f>
        <v>btg</v>
      </c>
      <c r="K62" s="35">
        <f>IFERROR(VLOOKUP(A62,Bahan[#Data],6,FALSE),"")</f>
        <v>0</v>
      </c>
      <c r="L62" s="35">
        <f t="shared" si="1"/>
        <v>0</v>
      </c>
      <c r="N62" s="36">
        <v>0</v>
      </c>
      <c r="O62" s="37">
        <f t="shared" si="2"/>
        <v>0</v>
      </c>
      <c r="P62" s="36">
        <v>0</v>
      </c>
      <c r="Q62" s="37">
        <f t="shared" si="3"/>
        <v>0</v>
      </c>
      <c r="R62" s="36">
        <v>13</v>
      </c>
      <c r="S62" s="37">
        <f t="shared" si="4"/>
        <v>0</v>
      </c>
      <c r="T62" s="36">
        <v>0</v>
      </c>
      <c r="U62" s="37">
        <f t="shared" si="5"/>
        <v>0</v>
      </c>
      <c r="V62" s="36">
        <v>3</v>
      </c>
      <c r="W62" s="37">
        <f t="shared" si="6"/>
        <v>0</v>
      </c>
      <c r="X62" s="36">
        <v>15</v>
      </c>
      <c r="Y62" s="37">
        <f t="shared" si="7"/>
        <v>0</v>
      </c>
      <c r="Z62" s="36">
        <v>11</v>
      </c>
      <c r="AA62" s="37">
        <f t="shared" si="8"/>
        <v>0</v>
      </c>
      <c r="AB62" s="36">
        <v>25</v>
      </c>
      <c r="AC62" s="37">
        <f t="shared" si="9"/>
        <v>0</v>
      </c>
      <c r="AD62" s="36">
        <v>34</v>
      </c>
      <c r="AE62" s="37">
        <f t="shared" si="10"/>
        <v>0</v>
      </c>
      <c r="AF62" s="36">
        <v>0</v>
      </c>
      <c r="AG62" s="37">
        <f t="shared" si="11"/>
        <v>0</v>
      </c>
      <c r="AH62" s="36">
        <v>10</v>
      </c>
      <c r="AI62" s="37">
        <f t="shared" si="12"/>
        <v>0</v>
      </c>
      <c r="AJ62" s="36">
        <v>0</v>
      </c>
      <c r="AK62" s="37">
        <f t="shared" si="13"/>
        <v>0</v>
      </c>
      <c r="AL62" s="36">
        <v>0</v>
      </c>
      <c r="AM62" s="37">
        <f t="shared" si="14"/>
        <v>0</v>
      </c>
      <c r="AN62" s="36">
        <v>0</v>
      </c>
      <c r="AO62" s="37">
        <f t="shared" si="15"/>
        <v>0</v>
      </c>
      <c r="AP62" s="36">
        <v>0</v>
      </c>
      <c r="AQ62" s="37">
        <f t="shared" si="16"/>
        <v>0</v>
      </c>
      <c r="AR62" s="36">
        <v>25</v>
      </c>
      <c r="AS62" s="37">
        <f t="shared" si="17"/>
        <v>0</v>
      </c>
      <c r="AT62" s="36">
        <v>20</v>
      </c>
      <c r="AU62" s="37">
        <f t="shared" si="18"/>
        <v>0</v>
      </c>
      <c r="AV62" s="36">
        <v>15</v>
      </c>
      <c r="AW62" s="37">
        <f t="shared" si="19"/>
        <v>0</v>
      </c>
      <c r="AX62" s="36">
        <v>15</v>
      </c>
      <c r="AY62" s="37">
        <f t="shared" si="20"/>
        <v>0</v>
      </c>
      <c r="AZ62" s="36">
        <v>15</v>
      </c>
      <c r="BA62" s="37">
        <f t="shared" si="21"/>
        <v>0</v>
      </c>
      <c r="BB62" s="38">
        <f t="shared" si="22"/>
        <v>201</v>
      </c>
      <c r="BC62" s="38">
        <f t="shared" si="22"/>
        <v>0</v>
      </c>
    </row>
    <row r="63" spans="1:55" ht="18" customHeight="1" x14ac:dyDescent="0.15">
      <c r="A63" s="28">
        <v>45</v>
      </c>
      <c r="B63" s="29">
        <f>_xlfn.AGGREGATE(2,5,$B$18:B62)+1</f>
        <v>45</v>
      </c>
      <c r="C63" s="30" t="str">
        <f>IFERROR(VLOOKUP(A63,Bahan[#Data],3,FALSE),"")</f>
        <v>Kloset Jongkok</v>
      </c>
      <c r="D63" s="31"/>
      <c r="E63" s="31"/>
      <c r="F63" s="31"/>
      <c r="G63" s="31"/>
      <c r="H63" s="32"/>
      <c r="I63" s="33">
        <f t="shared" si="0"/>
        <v>201</v>
      </c>
      <c r="J63" s="34" t="str">
        <f>IFERROR(VLOOKUP(A63,Bahan[#Data],5,FALSE),"")</f>
        <v>btg</v>
      </c>
      <c r="K63" s="35">
        <f>IFERROR(VLOOKUP(A63,Bahan[#Data],6,FALSE),"")</f>
        <v>0</v>
      </c>
      <c r="L63" s="35">
        <f t="shared" si="1"/>
        <v>0</v>
      </c>
      <c r="N63" s="36">
        <v>0</v>
      </c>
      <c r="O63" s="37">
        <f t="shared" si="2"/>
        <v>0</v>
      </c>
      <c r="P63" s="36">
        <v>0</v>
      </c>
      <c r="Q63" s="37">
        <f t="shared" si="3"/>
        <v>0</v>
      </c>
      <c r="R63" s="36">
        <v>13</v>
      </c>
      <c r="S63" s="37">
        <f t="shared" si="4"/>
        <v>0</v>
      </c>
      <c r="T63" s="36">
        <v>0</v>
      </c>
      <c r="U63" s="37">
        <f t="shared" si="5"/>
        <v>0</v>
      </c>
      <c r="V63" s="36">
        <v>3</v>
      </c>
      <c r="W63" s="37">
        <f t="shared" si="6"/>
        <v>0</v>
      </c>
      <c r="X63" s="36">
        <v>15</v>
      </c>
      <c r="Y63" s="37">
        <f t="shared" si="7"/>
        <v>0</v>
      </c>
      <c r="Z63" s="36">
        <v>11</v>
      </c>
      <c r="AA63" s="37">
        <f t="shared" si="8"/>
        <v>0</v>
      </c>
      <c r="AB63" s="36">
        <v>25</v>
      </c>
      <c r="AC63" s="37">
        <f t="shared" si="9"/>
        <v>0</v>
      </c>
      <c r="AD63" s="36">
        <v>34</v>
      </c>
      <c r="AE63" s="37">
        <f t="shared" si="10"/>
        <v>0</v>
      </c>
      <c r="AF63" s="36">
        <v>0</v>
      </c>
      <c r="AG63" s="37">
        <f t="shared" si="11"/>
        <v>0</v>
      </c>
      <c r="AH63" s="36">
        <v>10</v>
      </c>
      <c r="AI63" s="37">
        <f t="shared" si="12"/>
        <v>0</v>
      </c>
      <c r="AJ63" s="36">
        <v>0</v>
      </c>
      <c r="AK63" s="37">
        <f t="shared" si="13"/>
        <v>0</v>
      </c>
      <c r="AL63" s="36">
        <v>0</v>
      </c>
      <c r="AM63" s="37">
        <f t="shared" si="14"/>
        <v>0</v>
      </c>
      <c r="AN63" s="36">
        <v>0</v>
      </c>
      <c r="AO63" s="37">
        <f t="shared" si="15"/>
        <v>0</v>
      </c>
      <c r="AP63" s="36">
        <v>0</v>
      </c>
      <c r="AQ63" s="37">
        <f t="shared" si="16"/>
        <v>0</v>
      </c>
      <c r="AR63" s="36">
        <v>25</v>
      </c>
      <c r="AS63" s="37">
        <f t="shared" si="17"/>
        <v>0</v>
      </c>
      <c r="AT63" s="36">
        <v>20</v>
      </c>
      <c r="AU63" s="37">
        <f t="shared" si="18"/>
        <v>0</v>
      </c>
      <c r="AV63" s="36">
        <v>15</v>
      </c>
      <c r="AW63" s="37">
        <f t="shared" si="19"/>
        <v>0</v>
      </c>
      <c r="AX63" s="36">
        <v>15</v>
      </c>
      <c r="AY63" s="37">
        <f t="shared" si="20"/>
        <v>0</v>
      </c>
      <c r="AZ63" s="36">
        <v>15</v>
      </c>
      <c r="BA63" s="37">
        <f t="shared" si="21"/>
        <v>0</v>
      </c>
      <c r="BB63" s="38">
        <f t="shared" si="22"/>
        <v>201</v>
      </c>
      <c r="BC63" s="38">
        <f t="shared" si="22"/>
        <v>0</v>
      </c>
    </row>
    <row r="64" spans="1:55" ht="18" customHeight="1" x14ac:dyDescent="0.15">
      <c r="A64" s="28">
        <v>46</v>
      </c>
      <c r="B64" s="29">
        <f>_xlfn.AGGREGATE(2,5,$B$18:B63)+1</f>
        <v>46</v>
      </c>
      <c r="C64" s="30" t="str">
        <f>IFERROR(VLOOKUP(A64,Bahan[#Data],3,FALSE),"")</f>
        <v>Pintu Kamar Mandi (PVC)</v>
      </c>
      <c r="D64" s="31"/>
      <c r="E64" s="31"/>
      <c r="F64" s="31"/>
      <c r="G64" s="31"/>
      <c r="H64" s="32"/>
      <c r="I64" s="33">
        <f t="shared" si="0"/>
        <v>201</v>
      </c>
      <c r="J64" s="34" t="str">
        <f>IFERROR(VLOOKUP(A64,Bahan[#Data],5,FALSE),"")</f>
        <v>bh</v>
      </c>
      <c r="K64" s="35">
        <f>IFERROR(VLOOKUP(A64,Bahan[#Data],6,FALSE),"")</f>
        <v>0</v>
      </c>
      <c r="L64" s="35">
        <f t="shared" si="1"/>
        <v>0</v>
      </c>
      <c r="N64" s="36">
        <v>0</v>
      </c>
      <c r="O64" s="37">
        <f t="shared" si="2"/>
        <v>0</v>
      </c>
      <c r="P64" s="36">
        <v>0</v>
      </c>
      <c r="Q64" s="37">
        <f t="shared" si="3"/>
        <v>0</v>
      </c>
      <c r="R64" s="36">
        <v>13</v>
      </c>
      <c r="S64" s="37">
        <f t="shared" si="4"/>
        <v>0</v>
      </c>
      <c r="T64" s="36">
        <v>0</v>
      </c>
      <c r="U64" s="37">
        <f t="shared" si="5"/>
        <v>0</v>
      </c>
      <c r="V64" s="36">
        <v>3</v>
      </c>
      <c r="W64" s="37">
        <f t="shared" si="6"/>
        <v>0</v>
      </c>
      <c r="X64" s="36">
        <v>15</v>
      </c>
      <c r="Y64" s="37">
        <f t="shared" si="7"/>
        <v>0</v>
      </c>
      <c r="Z64" s="36">
        <v>11</v>
      </c>
      <c r="AA64" s="37">
        <f t="shared" si="8"/>
        <v>0</v>
      </c>
      <c r="AB64" s="36">
        <v>25</v>
      </c>
      <c r="AC64" s="37">
        <f t="shared" si="9"/>
        <v>0</v>
      </c>
      <c r="AD64" s="36">
        <v>34</v>
      </c>
      <c r="AE64" s="37">
        <f t="shared" si="10"/>
        <v>0</v>
      </c>
      <c r="AF64" s="36">
        <v>0</v>
      </c>
      <c r="AG64" s="37">
        <f t="shared" si="11"/>
        <v>0</v>
      </c>
      <c r="AH64" s="36">
        <v>10</v>
      </c>
      <c r="AI64" s="37">
        <f t="shared" si="12"/>
        <v>0</v>
      </c>
      <c r="AJ64" s="36">
        <v>0</v>
      </c>
      <c r="AK64" s="37">
        <f t="shared" si="13"/>
        <v>0</v>
      </c>
      <c r="AL64" s="36">
        <v>0</v>
      </c>
      <c r="AM64" s="37">
        <f t="shared" si="14"/>
        <v>0</v>
      </c>
      <c r="AN64" s="36">
        <v>0</v>
      </c>
      <c r="AO64" s="37">
        <f t="shared" si="15"/>
        <v>0</v>
      </c>
      <c r="AP64" s="36">
        <v>0</v>
      </c>
      <c r="AQ64" s="37">
        <f t="shared" si="16"/>
        <v>0</v>
      </c>
      <c r="AR64" s="36">
        <v>25</v>
      </c>
      <c r="AS64" s="37">
        <f t="shared" si="17"/>
        <v>0</v>
      </c>
      <c r="AT64" s="36">
        <v>20</v>
      </c>
      <c r="AU64" s="37">
        <f t="shared" si="18"/>
        <v>0</v>
      </c>
      <c r="AV64" s="36">
        <v>15</v>
      </c>
      <c r="AW64" s="37">
        <f t="shared" si="19"/>
        <v>0</v>
      </c>
      <c r="AX64" s="36">
        <v>15</v>
      </c>
      <c r="AY64" s="37">
        <f t="shared" si="20"/>
        <v>0</v>
      </c>
      <c r="AZ64" s="36">
        <v>15</v>
      </c>
      <c r="BA64" s="37">
        <f t="shared" si="21"/>
        <v>0</v>
      </c>
      <c r="BB64" s="38">
        <f t="shared" si="22"/>
        <v>201</v>
      </c>
      <c r="BC64" s="38">
        <f t="shared" si="22"/>
        <v>0</v>
      </c>
    </row>
    <row r="65" spans="1:55" ht="18" customHeight="1" x14ac:dyDescent="0.15">
      <c r="A65" s="28">
        <v>47</v>
      </c>
      <c r="B65" s="29">
        <f>_xlfn.AGGREGATE(2,5,$B$18:B64)+1</f>
        <v>47</v>
      </c>
      <c r="C65" s="30" t="str">
        <f>IFERROR(VLOOKUP(A65,Bahan[#Data],3,FALSE),"")</f>
        <v>Paku Beton 5"</v>
      </c>
      <c r="D65" s="31"/>
      <c r="E65" s="31"/>
      <c r="F65" s="31"/>
      <c r="G65" s="31"/>
      <c r="H65" s="32"/>
      <c r="I65" s="33">
        <f t="shared" si="0"/>
        <v>201</v>
      </c>
      <c r="J65" s="34" t="str">
        <f>IFERROR(VLOOKUP(A65,Bahan[#Data],5,FALSE),"")</f>
        <v>bh</v>
      </c>
      <c r="K65" s="35">
        <f>IFERROR(VLOOKUP(A65,Bahan[#Data],6,FALSE),"")</f>
        <v>0</v>
      </c>
      <c r="L65" s="35">
        <f t="shared" si="1"/>
        <v>0</v>
      </c>
      <c r="N65" s="36">
        <v>0</v>
      </c>
      <c r="O65" s="37">
        <f t="shared" si="2"/>
        <v>0</v>
      </c>
      <c r="P65" s="36">
        <v>0</v>
      </c>
      <c r="Q65" s="37">
        <f t="shared" si="3"/>
        <v>0</v>
      </c>
      <c r="R65" s="36">
        <v>13</v>
      </c>
      <c r="S65" s="37">
        <f t="shared" si="4"/>
        <v>0</v>
      </c>
      <c r="T65" s="36">
        <v>0</v>
      </c>
      <c r="U65" s="37">
        <f t="shared" si="5"/>
        <v>0</v>
      </c>
      <c r="V65" s="36">
        <v>3</v>
      </c>
      <c r="W65" s="37">
        <f t="shared" si="6"/>
        <v>0</v>
      </c>
      <c r="X65" s="36">
        <v>15</v>
      </c>
      <c r="Y65" s="37">
        <f t="shared" si="7"/>
        <v>0</v>
      </c>
      <c r="Z65" s="36">
        <v>11</v>
      </c>
      <c r="AA65" s="37">
        <f t="shared" si="8"/>
        <v>0</v>
      </c>
      <c r="AB65" s="36">
        <v>25</v>
      </c>
      <c r="AC65" s="37">
        <f t="shared" si="9"/>
        <v>0</v>
      </c>
      <c r="AD65" s="36">
        <v>34</v>
      </c>
      <c r="AE65" s="37">
        <f t="shared" si="10"/>
        <v>0</v>
      </c>
      <c r="AF65" s="36">
        <v>0</v>
      </c>
      <c r="AG65" s="37">
        <f t="shared" si="11"/>
        <v>0</v>
      </c>
      <c r="AH65" s="36">
        <v>10</v>
      </c>
      <c r="AI65" s="37">
        <f t="shared" si="12"/>
        <v>0</v>
      </c>
      <c r="AJ65" s="36">
        <v>0</v>
      </c>
      <c r="AK65" s="37">
        <f t="shared" si="13"/>
        <v>0</v>
      </c>
      <c r="AL65" s="36">
        <v>0</v>
      </c>
      <c r="AM65" s="37">
        <f t="shared" si="14"/>
        <v>0</v>
      </c>
      <c r="AN65" s="36">
        <v>0</v>
      </c>
      <c r="AO65" s="37">
        <f t="shared" si="15"/>
        <v>0</v>
      </c>
      <c r="AP65" s="36">
        <v>0</v>
      </c>
      <c r="AQ65" s="37">
        <f t="shared" si="16"/>
        <v>0</v>
      </c>
      <c r="AR65" s="36">
        <v>25</v>
      </c>
      <c r="AS65" s="37">
        <f t="shared" si="17"/>
        <v>0</v>
      </c>
      <c r="AT65" s="36">
        <v>20</v>
      </c>
      <c r="AU65" s="37">
        <f t="shared" si="18"/>
        <v>0</v>
      </c>
      <c r="AV65" s="36">
        <v>15</v>
      </c>
      <c r="AW65" s="37">
        <f t="shared" si="19"/>
        <v>0</v>
      </c>
      <c r="AX65" s="36">
        <v>15</v>
      </c>
      <c r="AY65" s="37">
        <f t="shared" si="20"/>
        <v>0</v>
      </c>
      <c r="AZ65" s="36">
        <v>15</v>
      </c>
      <c r="BA65" s="37">
        <f t="shared" si="21"/>
        <v>0</v>
      </c>
      <c r="BB65" s="38">
        <f t="shared" si="22"/>
        <v>201</v>
      </c>
      <c r="BC65" s="38">
        <f t="shared" si="22"/>
        <v>0</v>
      </c>
    </row>
    <row r="66" spans="1:55" ht="18" customHeight="1" x14ac:dyDescent="0.15">
      <c r="A66" s="28">
        <v>48</v>
      </c>
      <c r="B66" s="29">
        <f>_xlfn.AGGREGATE(2,5,$B$18:B65)+1</f>
        <v>48</v>
      </c>
      <c r="C66" s="30" t="str">
        <f>IFERROR(VLOOKUP(A66,Bahan[#Data],3,FALSE),"")</f>
        <v>Paku Ukuran …....</v>
      </c>
      <c r="D66" s="31"/>
      <c r="E66" s="31"/>
      <c r="F66" s="31"/>
      <c r="G66" s="31"/>
      <c r="H66" s="32"/>
      <c r="I66" s="33">
        <f t="shared" si="0"/>
        <v>201</v>
      </c>
      <c r="J66" s="34" t="str">
        <f>IFERROR(VLOOKUP(A66,Bahan[#Data],5,FALSE),"")</f>
        <v>bh</v>
      </c>
      <c r="K66" s="35">
        <f>IFERROR(VLOOKUP(A66,Bahan[#Data],6,FALSE),"")</f>
        <v>0</v>
      </c>
      <c r="L66" s="35">
        <f t="shared" si="1"/>
        <v>0</v>
      </c>
      <c r="N66" s="36">
        <v>0</v>
      </c>
      <c r="O66" s="37">
        <f t="shared" si="2"/>
        <v>0</v>
      </c>
      <c r="P66" s="36">
        <v>0</v>
      </c>
      <c r="Q66" s="37">
        <f t="shared" si="3"/>
        <v>0</v>
      </c>
      <c r="R66" s="36">
        <v>13</v>
      </c>
      <c r="S66" s="37">
        <f t="shared" si="4"/>
        <v>0</v>
      </c>
      <c r="T66" s="36">
        <v>0</v>
      </c>
      <c r="U66" s="37">
        <f t="shared" si="5"/>
        <v>0</v>
      </c>
      <c r="V66" s="36">
        <v>3</v>
      </c>
      <c r="W66" s="37">
        <f t="shared" si="6"/>
        <v>0</v>
      </c>
      <c r="X66" s="36">
        <v>15</v>
      </c>
      <c r="Y66" s="37">
        <f t="shared" si="7"/>
        <v>0</v>
      </c>
      <c r="Z66" s="36">
        <v>11</v>
      </c>
      <c r="AA66" s="37">
        <f t="shared" si="8"/>
        <v>0</v>
      </c>
      <c r="AB66" s="36">
        <v>25</v>
      </c>
      <c r="AC66" s="37">
        <f t="shared" si="9"/>
        <v>0</v>
      </c>
      <c r="AD66" s="36">
        <v>34</v>
      </c>
      <c r="AE66" s="37">
        <f t="shared" si="10"/>
        <v>0</v>
      </c>
      <c r="AF66" s="36">
        <v>0</v>
      </c>
      <c r="AG66" s="37">
        <f t="shared" si="11"/>
        <v>0</v>
      </c>
      <c r="AH66" s="36">
        <v>10</v>
      </c>
      <c r="AI66" s="37">
        <f t="shared" si="12"/>
        <v>0</v>
      </c>
      <c r="AJ66" s="36">
        <v>0</v>
      </c>
      <c r="AK66" s="37">
        <f t="shared" si="13"/>
        <v>0</v>
      </c>
      <c r="AL66" s="36">
        <v>0</v>
      </c>
      <c r="AM66" s="37">
        <f t="shared" si="14"/>
        <v>0</v>
      </c>
      <c r="AN66" s="36">
        <v>0</v>
      </c>
      <c r="AO66" s="37">
        <f t="shared" si="15"/>
        <v>0</v>
      </c>
      <c r="AP66" s="36">
        <v>0</v>
      </c>
      <c r="AQ66" s="37">
        <f t="shared" si="16"/>
        <v>0</v>
      </c>
      <c r="AR66" s="36">
        <v>25</v>
      </c>
      <c r="AS66" s="37">
        <f t="shared" si="17"/>
        <v>0</v>
      </c>
      <c r="AT66" s="36">
        <v>20</v>
      </c>
      <c r="AU66" s="37">
        <f t="shared" si="18"/>
        <v>0</v>
      </c>
      <c r="AV66" s="36">
        <v>15</v>
      </c>
      <c r="AW66" s="37">
        <f t="shared" si="19"/>
        <v>0</v>
      </c>
      <c r="AX66" s="36">
        <v>15</v>
      </c>
      <c r="AY66" s="37">
        <f t="shared" si="20"/>
        <v>0</v>
      </c>
      <c r="AZ66" s="36">
        <v>15</v>
      </c>
      <c r="BA66" s="37">
        <f t="shared" si="21"/>
        <v>0</v>
      </c>
      <c r="BB66" s="38">
        <f t="shared" si="22"/>
        <v>201</v>
      </c>
      <c r="BC66" s="38">
        <f t="shared" si="22"/>
        <v>0</v>
      </c>
    </row>
    <row r="67" spans="1:55" ht="18" customHeight="1" x14ac:dyDescent="0.15">
      <c r="A67" s="28">
        <v>49</v>
      </c>
      <c r="B67" s="29">
        <f>_xlfn.AGGREGATE(2,5,$B$18:B66)+1</f>
        <v>49</v>
      </c>
      <c r="C67" s="30" t="str">
        <f>IFERROR(VLOOKUP(A67,Bahan[#Data],3,FALSE),"")</f>
        <v>Paku Ukuran …....</v>
      </c>
      <c r="D67" s="31"/>
      <c r="E67" s="31"/>
      <c r="F67" s="31"/>
      <c r="G67" s="31"/>
      <c r="H67" s="32"/>
      <c r="I67" s="33">
        <f t="shared" si="0"/>
        <v>201</v>
      </c>
      <c r="J67" s="34" t="str">
        <f>IFERROR(VLOOKUP(A67,Bahan[#Data],5,FALSE),"")</f>
        <v>bh</v>
      </c>
      <c r="K67" s="35">
        <f>IFERROR(VLOOKUP(A67,Bahan[#Data],6,FALSE),"")</f>
        <v>0</v>
      </c>
      <c r="L67" s="35">
        <f t="shared" si="1"/>
        <v>0</v>
      </c>
      <c r="N67" s="36">
        <v>0</v>
      </c>
      <c r="O67" s="37">
        <f t="shared" si="2"/>
        <v>0</v>
      </c>
      <c r="P67" s="36">
        <v>0</v>
      </c>
      <c r="Q67" s="37">
        <f t="shared" si="3"/>
        <v>0</v>
      </c>
      <c r="R67" s="36">
        <v>13</v>
      </c>
      <c r="S67" s="37">
        <f t="shared" si="4"/>
        <v>0</v>
      </c>
      <c r="T67" s="36">
        <v>0</v>
      </c>
      <c r="U67" s="37">
        <f t="shared" si="5"/>
        <v>0</v>
      </c>
      <c r="V67" s="36">
        <v>3</v>
      </c>
      <c r="W67" s="37">
        <f t="shared" si="6"/>
        <v>0</v>
      </c>
      <c r="X67" s="36">
        <v>15</v>
      </c>
      <c r="Y67" s="37">
        <f t="shared" si="7"/>
        <v>0</v>
      </c>
      <c r="Z67" s="36">
        <v>11</v>
      </c>
      <c r="AA67" s="37">
        <f t="shared" si="8"/>
        <v>0</v>
      </c>
      <c r="AB67" s="36">
        <v>25</v>
      </c>
      <c r="AC67" s="37">
        <f t="shared" si="9"/>
        <v>0</v>
      </c>
      <c r="AD67" s="36">
        <v>34</v>
      </c>
      <c r="AE67" s="37">
        <f t="shared" si="10"/>
        <v>0</v>
      </c>
      <c r="AF67" s="36">
        <v>0</v>
      </c>
      <c r="AG67" s="37">
        <f t="shared" si="11"/>
        <v>0</v>
      </c>
      <c r="AH67" s="36">
        <v>10</v>
      </c>
      <c r="AI67" s="37">
        <f t="shared" si="12"/>
        <v>0</v>
      </c>
      <c r="AJ67" s="36">
        <v>0</v>
      </c>
      <c r="AK67" s="37">
        <f t="shared" si="13"/>
        <v>0</v>
      </c>
      <c r="AL67" s="36">
        <v>0</v>
      </c>
      <c r="AM67" s="37">
        <f t="shared" si="14"/>
        <v>0</v>
      </c>
      <c r="AN67" s="36">
        <v>0</v>
      </c>
      <c r="AO67" s="37">
        <f t="shared" si="15"/>
        <v>0</v>
      </c>
      <c r="AP67" s="36">
        <v>0</v>
      </c>
      <c r="AQ67" s="37">
        <f t="shared" si="16"/>
        <v>0</v>
      </c>
      <c r="AR67" s="36">
        <v>25</v>
      </c>
      <c r="AS67" s="37">
        <f t="shared" si="17"/>
        <v>0</v>
      </c>
      <c r="AT67" s="36">
        <v>20</v>
      </c>
      <c r="AU67" s="37">
        <f t="shared" si="18"/>
        <v>0</v>
      </c>
      <c r="AV67" s="36">
        <v>15</v>
      </c>
      <c r="AW67" s="37">
        <f t="shared" si="19"/>
        <v>0</v>
      </c>
      <c r="AX67" s="36">
        <v>15</v>
      </c>
      <c r="AY67" s="37">
        <f t="shared" si="20"/>
        <v>0</v>
      </c>
      <c r="AZ67" s="36">
        <v>15</v>
      </c>
      <c r="BA67" s="37">
        <f t="shared" si="21"/>
        <v>0</v>
      </c>
      <c r="BB67" s="38">
        <f t="shared" si="22"/>
        <v>201</v>
      </c>
      <c r="BC67" s="38">
        <f t="shared" si="22"/>
        <v>0</v>
      </c>
    </row>
    <row r="68" spans="1:55" ht="18" customHeight="1" x14ac:dyDescent="0.15">
      <c r="A68" s="28">
        <v>50</v>
      </c>
      <c r="B68" s="29">
        <f>_xlfn.AGGREGATE(2,5,$B$18:B67)+1</f>
        <v>50</v>
      </c>
      <c r="C68" s="30" t="str">
        <f>IFERROR(VLOOKUP(A68,Bahan[#Data],3,FALSE),"")</f>
        <v>Tanki Septic</v>
      </c>
      <c r="D68" s="31"/>
      <c r="E68" s="31"/>
      <c r="F68" s="31"/>
      <c r="G68" s="31"/>
      <c r="H68" s="32"/>
      <c r="I68" s="33">
        <f t="shared" si="0"/>
        <v>201</v>
      </c>
      <c r="J68" s="34" t="str">
        <f>IFERROR(VLOOKUP(A68,Bahan[#Data],5,FALSE),"")</f>
        <v>bh</v>
      </c>
      <c r="K68" s="35">
        <f>IFERROR(VLOOKUP(A68,Bahan[#Data],6,FALSE),"")</f>
        <v>0</v>
      </c>
      <c r="L68" s="35">
        <f t="shared" si="1"/>
        <v>0</v>
      </c>
      <c r="N68" s="36">
        <v>0</v>
      </c>
      <c r="O68" s="37">
        <f t="shared" si="2"/>
        <v>0</v>
      </c>
      <c r="P68" s="36">
        <v>0</v>
      </c>
      <c r="Q68" s="37">
        <f t="shared" si="3"/>
        <v>0</v>
      </c>
      <c r="R68" s="36">
        <v>13</v>
      </c>
      <c r="S68" s="37">
        <f t="shared" si="4"/>
        <v>0</v>
      </c>
      <c r="T68" s="36">
        <v>0</v>
      </c>
      <c r="U68" s="37">
        <f t="shared" si="5"/>
        <v>0</v>
      </c>
      <c r="V68" s="36">
        <v>3</v>
      </c>
      <c r="W68" s="37">
        <f t="shared" si="6"/>
        <v>0</v>
      </c>
      <c r="X68" s="36">
        <v>15</v>
      </c>
      <c r="Y68" s="37">
        <f t="shared" si="7"/>
        <v>0</v>
      </c>
      <c r="Z68" s="36">
        <v>11</v>
      </c>
      <c r="AA68" s="37">
        <f t="shared" si="8"/>
        <v>0</v>
      </c>
      <c r="AB68" s="36">
        <v>25</v>
      </c>
      <c r="AC68" s="37">
        <f t="shared" si="9"/>
        <v>0</v>
      </c>
      <c r="AD68" s="36">
        <v>34</v>
      </c>
      <c r="AE68" s="37">
        <f t="shared" si="10"/>
        <v>0</v>
      </c>
      <c r="AF68" s="36">
        <v>0</v>
      </c>
      <c r="AG68" s="37">
        <f t="shared" si="11"/>
        <v>0</v>
      </c>
      <c r="AH68" s="36">
        <v>10</v>
      </c>
      <c r="AI68" s="37">
        <f t="shared" si="12"/>
        <v>0</v>
      </c>
      <c r="AJ68" s="36">
        <v>0</v>
      </c>
      <c r="AK68" s="37">
        <f t="shared" si="13"/>
        <v>0</v>
      </c>
      <c r="AL68" s="36">
        <v>0</v>
      </c>
      <c r="AM68" s="37">
        <f t="shared" si="14"/>
        <v>0</v>
      </c>
      <c r="AN68" s="36">
        <v>0</v>
      </c>
      <c r="AO68" s="37">
        <f t="shared" si="15"/>
        <v>0</v>
      </c>
      <c r="AP68" s="36">
        <v>0</v>
      </c>
      <c r="AQ68" s="37">
        <f t="shared" si="16"/>
        <v>0</v>
      </c>
      <c r="AR68" s="36">
        <v>25</v>
      </c>
      <c r="AS68" s="37">
        <f t="shared" si="17"/>
        <v>0</v>
      </c>
      <c r="AT68" s="36">
        <v>20</v>
      </c>
      <c r="AU68" s="37">
        <f t="shared" si="18"/>
        <v>0</v>
      </c>
      <c r="AV68" s="36">
        <v>15</v>
      </c>
      <c r="AW68" s="37">
        <f t="shared" si="19"/>
        <v>0</v>
      </c>
      <c r="AX68" s="36">
        <v>15</v>
      </c>
      <c r="AY68" s="37">
        <f t="shared" si="20"/>
        <v>0</v>
      </c>
      <c r="AZ68" s="36">
        <v>15</v>
      </c>
      <c r="BA68" s="37">
        <f t="shared" si="21"/>
        <v>0</v>
      </c>
      <c r="BB68" s="38">
        <f t="shared" si="22"/>
        <v>201</v>
      </c>
      <c r="BC68" s="38">
        <f t="shared" si="22"/>
        <v>0</v>
      </c>
    </row>
    <row r="69" spans="1:55" ht="18" customHeight="1" x14ac:dyDescent="0.15">
      <c r="A69" s="28">
        <v>51</v>
      </c>
      <c r="B69" s="29">
        <f>_xlfn.AGGREGATE(2,5,$B$18:B68)+1</f>
        <v>51</v>
      </c>
      <c r="C69" s="30" t="str">
        <f>IFERROR(VLOOKUP(A69,Bahan[#Data],3,FALSE),"")</f>
        <v>Kawat Bendrat</v>
      </c>
      <c r="D69" s="31"/>
      <c r="E69" s="31"/>
      <c r="F69" s="31"/>
      <c r="G69" s="31"/>
      <c r="H69" s="32"/>
      <c r="I69" s="33">
        <f t="shared" si="0"/>
        <v>201</v>
      </c>
      <c r="J69" s="34" t="str">
        <f>IFERROR(VLOOKUP(A69,Bahan[#Data],5,FALSE),"")</f>
        <v>bh</v>
      </c>
      <c r="K69" s="35">
        <f>IFERROR(VLOOKUP(A69,Bahan[#Data],6,FALSE),"")</f>
        <v>0</v>
      </c>
      <c r="L69" s="35">
        <f t="shared" si="1"/>
        <v>0</v>
      </c>
      <c r="N69" s="36">
        <v>0</v>
      </c>
      <c r="O69" s="37">
        <f t="shared" si="2"/>
        <v>0</v>
      </c>
      <c r="P69" s="36">
        <v>0</v>
      </c>
      <c r="Q69" s="37">
        <f t="shared" si="3"/>
        <v>0</v>
      </c>
      <c r="R69" s="36">
        <v>13</v>
      </c>
      <c r="S69" s="37">
        <f t="shared" si="4"/>
        <v>0</v>
      </c>
      <c r="T69" s="36">
        <v>0</v>
      </c>
      <c r="U69" s="37">
        <f t="shared" si="5"/>
        <v>0</v>
      </c>
      <c r="V69" s="36">
        <v>3</v>
      </c>
      <c r="W69" s="37">
        <f t="shared" si="6"/>
        <v>0</v>
      </c>
      <c r="X69" s="36">
        <v>15</v>
      </c>
      <c r="Y69" s="37">
        <f t="shared" si="7"/>
        <v>0</v>
      </c>
      <c r="Z69" s="36">
        <v>11</v>
      </c>
      <c r="AA69" s="37">
        <f t="shared" si="8"/>
        <v>0</v>
      </c>
      <c r="AB69" s="36">
        <v>25</v>
      </c>
      <c r="AC69" s="37">
        <f t="shared" si="9"/>
        <v>0</v>
      </c>
      <c r="AD69" s="36">
        <v>34</v>
      </c>
      <c r="AE69" s="37">
        <f t="shared" si="10"/>
        <v>0</v>
      </c>
      <c r="AF69" s="36">
        <v>0</v>
      </c>
      <c r="AG69" s="37">
        <f t="shared" si="11"/>
        <v>0</v>
      </c>
      <c r="AH69" s="36">
        <v>10</v>
      </c>
      <c r="AI69" s="37">
        <f t="shared" si="12"/>
        <v>0</v>
      </c>
      <c r="AJ69" s="36">
        <v>0</v>
      </c>
      <c r="AK69" s="37">
        <f t="shared" si="13"/>
        <v>0</v>
      </c>
      <c r="AL69" s="36">
        <v>0</v>
      </c>
      <c r="AM69" s="37">
        <f t="shared" si="14"/>
        <v>0</v>
      </c>
      <c r="AN69" s="36">
        <v>0</v>
      </c>
      <c r="AO69" s="37">
        <f t="shared" si="15"/>
        <v>0</v>
      </c>
      <c r="AP69" s="36">
        <v>0</v>
      </c>
      <c r="AQ69" s="37">
        <f t="shared" si="16"/>
        <v>0</v>
      </c>
      <c r="AR69" s="36">
        <v>25</v>
      </c>
      <c r="AS69" s="37">
        <f t="shared" si="17"/>
        <v>0</v>
      </c>
      <c r="AT69" s="36">
        <v>20</v>
      </c>
      <c r="AU69" s="37">
        <f t="shared" si="18"/>
        <v>0</v>
      </c>
      <c r="AV69" s="36">
        <v>15</v>
      </c>
      <c r="AW69" s="37">
        <f t="shared" si="19"/>
        <v>0</v>
      </c>
      <c r="AX69" s="36">
        <v>15</v>
      </c>
      <c r="AY69" s="37">
        <f t="shared" si="20"/>
        <v>0</v>
      </c>
      <c r="AZ69" s="36">
        <v>15</v>
      </c>
      <c r="BA69" s="37">
        <f t="shared" si="21"/>
        <v>0</v>
      </c>
      <c r="BB69" s="38">
        <f t="shared" si="22"/>
        <v>201</v>
      </c>
      <c r="BC69" s="38">
        <f t="shared" si="22"/>
        <v>0</v>
      </c>
    </row>
    <row r="70" spans="1:55" ht="18" customHeight="1" x14ac:dyDescent="0.15">
      <c r="A70" s="28">
        <v>52</v>
      </c>
      <c r="B70" s="29">
        <f>_xlfn.AGGREGATE(2,5,$B$18:B69)+1</f>
        <v>52</v>
      </c>
      <c r="C70" s="30" t="str">
        <f>IFERROR(VLOOKUP(A70,Bahan[#Data],3,FALSE),"")</f>
        <v>Profil Tank 1100 liter</v>
      </c>
      <c r="D70" s="31"/>
      <c r="E70" s="31"/>
      <c r="F70" s="31"/>
      <c r="G70" s="31"/>
      <c r="H70" s="32"/>
      <c r="I70" s="33">
        <f t="shared" si="0"/>
        <v>201</v>
      </c>
      <c r="J70" s="34" t="str">
        <f>IFERROR(VLOOKUP(A70,Bahan[#Data],5,FALSE),"")</f>
        <v>bh</v>
      </c>
      <c r="K70" s="35">
        <f>IFERROR(VLOOKUP(A70,Bahan[#Data],6,FALSE),"")</f>
        <v>0</v>
      </c>
      <c r="L70" s="35">
        <f t="shared" si="1"/>
        <v>0</v>
      </c>
      <c r="N70" s="36">
        <v>0</v>
      </c>
      <c r="O70" s="37">
        <f t="shared" si="2"/>
        <v>0</v>
      </c>
      <c r="P70" s="36">
        <v>0</v>
      </c>
      <c r="Q70" s="37">
        <f t="shared" si="3"/>
        <v>0</v>
      </c>
      <c r="R70" s="36">
        <v>13</v>
      </c>
      <c r="S70" s="37">
        <f t="shared" si="4"/>
        <v>0</v>
      </c>
      <c r="T70" s="36">
        <v>0</v>
      </c>
      <c r="U70" s="37">
        <f t="shared" si="5"/>
        <v>0</v>
      </c>
      <c r="V70" s="36">
        <v>3</v>
      </c>
      <c r="W70" s="37">
        <f t="shared" si="6"/>
        <v>0</v>
      </c>
      <c r="X70" s="36">
        <v>15</v>
      </c>
      <c r="Y70" s="37">
        <f t="shared" si="7"/>
        <v>0</v>
      </c>
      <c r="Z70" s="36">
        <v>11</v>
      </c>
      <c r="AA70" s="37">
        <f t="shared" si="8"/>
        <v>0</v>
      </c>
      <c r="AB70" s="36">
        <v>25</v>
      </c>
      <c r="AC70" s="37">
        <f t="shared" si="9"/>
        <v>0</v>
      </c>
      <c r="AD70" s="36">
        <v>34</v>
      </c>
      <c r="AE70" s="37">
        <f t="shared" si="10"/>
        <v>0</v>
      </c>
      <c r="AF70" s="36">
        <v>0</v>
      </c>
      <c r="AG70" s="37">
        <f t="shared" si="11"/>
        <v>0</v>
      </c>
      <c r="AH70" s="36">
        <v>10</v>
      </c>
      <c r="AI70" s="37">
        <f t="shared" si="12"/>
        <v>0</v>
      </c>
      <c r="AJ70" s="36">
        <v>0</v>
      </c>
      <c r="AK70" s="37">
        <f t="shared" si="13"/>
        <v>0</v>
      </c>
      <c r="AL70" s="36">
        <v>0</v>
      </c>
      <c r="AM70" s="37">
        <f t="shared" si="14"/>
        <v>0</v>
      </c>
      <c r="AN70" s="36">
        <v>0</v>
      </c>
      <c r="AO70" s="37">
        <f t="shared" si="15"/>
        <v>0</v>
      </c>
      <c r="AP70" s="36">
        <v>0</v>
      </c>
      <c r="AQ70" s="37">
        <f t="shared" si="16"/>
        <v>0</v>
      </c>
      <c r="AR70" s="36">
        <v>25</v>
      </c>
      <c r="AS70" s="37">
        <f t="shared" si="17"/>
        <v>0</v>
      </c>
      <c r="AT70" s="36">
        <v>20</v>
      </c>
      <c r="AU70" s="37">
        <f t="shared" si="18"/>
        <v>0</v>
      </c>
      <c r="AV70" s="36">
        <v>15</v>
      </c>
      <c r="AW70" s="37">
        <f t="shared" si="19"/>
        <v>0</v>
      </c>
      <c r="AX70" s="36">
        <v>15</v>
      </c>
      <c r="AY70" s="37">
        <f t="shared" si="20"/>
        <v>0</v>
      </c>
      <c r="AZ70" s="36">
        <v>15</v>
      </c>
      <c r="BA70" s="37">
        <f t="shared" si="21"/>
        <v>0</v>
      </c>
      <c r="BB70" s="38">
        <f t="shared" si="22"/>
        <v>201</v>
      </c>
      <c r="BC70" s="38">
        <f t="shared" si="22"/>
        <v>0</v>
      </c>
    </row>
    <row r="71" spans="1:55" ht="18" customHeight="1" x14ac:dyDescent="0.15">
      <c r="A71" s="28">
        <v>53</v>
      </c>
      <c r="B71" s="29">
        <f>_xlfn.AGGREGATE(2,5,$B$18:B70)+1</f>
        <v>53</v>
      </c>
      <c r="C71" s="30" t="str">
        <f>IFERROR(VLOOKUP(A71,Bahan[#Data],3,FALSE),"")</f>
        <v>Pipa 1/2"</v>
      </c>
      <c r="D71" s="31"/>
      <c r="E71" s="31"/>
      <c r="F71" s="31"/>
      <c r="G71" s="31"/>
      <c r="H71" s="32"/>
      <c r="I71" s="33">
        <f t="shared" si="0"/>
        <v>201</v>
      </c>
      <c r="J71" s="34" t="str">
        <f>IFERROR(VLOOKUP(A71,Bahan[#Data],5,FALSE),"")</f>
        <v>bh</v>
      </c>
      <c r="K71" s="35">
        <f>IFERROR(VLOOKUP(A71,Bahan[#Data],6,FALSE),"")</f>
        <v>0</v>
      </c>
      <c r="L71" s="35">
        <f t="shared" si="1"/>
        <v>0</v>
      </c>
      <c r="N71" s="36">
        <v>0</v>
      </c>
      <c r="O71" s="37">
        <f t="shared" si="2"/>
        <v>0</v>
      </c>
      <c r="P71" s="36">
        <v>0</v>
      </c>
      <c r="Q71" s="37">
        <f t="shared" si="3"/>
        <v>0</v>
      </c>
      <c r="R71" s="36">
        <v>13</v>
      </c>
      <c r="S71" s="37">
        <f t="shared" si="4"/>
        <v>0</v>
      </c>
      <c r="T71" s="36">
        <v>0</v>
      </c>
      <c r="U71" s="37">
        <f t="shared" si="5"/>
        <v>0</v>
      </c>
      <c r="V71" s="36">
        <v>3</v>
      </c>
      <c r="W71" s="37">
        <f t="shared" si="6"/>
        <v>0</v>
      </c>
      <c r="X71" s="36">
        <v>15</v>
      </c>
      <c r="Y71" s="37">
        <f t="shared" si="7"/>
        <v>0</v>
      </c>
      <c r="Z71" s="36">
        <v>11</v>
      </c>
      <c r="AA71" s="37">
        <f t="shared" si="8"/>
        <v>0</v>
      </c>
      <c r="AB71" s="36">
        <v>25</v>
      </c>
      <c r="AC71" s="37">
        <f t="shared" si="9"/>
        <v>0</v>
      </c>
      <c r="AD71" s="36">
        <v>34</v>
      </c>
      <c r="AE71" s="37">
        <f t="shared" si="10"/>
        <v>0</v>
      </c>
      <c r="AF71" s="36">
        <v>0</v>
      </c>
      <c r="AG71" s="37">
        <f t="shared" si="11"/>
        <v>0</v>
      </c>
      <c r="AH71" s="36">
        <v>10</v>
      </c>
      <c r="AI71" s="37">
        <f t="shared" si="12"/>
        <v>0</v>
      </c>
      <c r="AJ71" s="36">
        <v>0</v>
      </c>
      <c r="AK71" s="37">
        <f t="shared" si="13"/>
        <v>0</v>
      </c>
      <c r="AL71" s="36">
        <v>0</v>
      </c>
      <c r="AM71" s="37">
        <f t="shared" si="14"/>
        <v>0</v>
      </c>
      <c r="AN71" s="36">
        <v>0</v>
      </c>
      <c r="AO71" s="37">
        <f t="shared" si="15"/>
        <v>0</v>
      </c>
      <c r="AP71" s="36">
        <v>0</v>
      </c>
      <c r="AQ71" s="37">
        <f t="shared" si="16"/>
        <v>0</v>
      </c>
      <c r="AR71" s="36">
        <v>25</v>
      </c>
      <c r="AS71" s="37">
        <f t="shared" si="17"/>
        <v>0</v>
      </c>
      <c r="AT71" s="36">
        <v>20</v>
      </c>
      <c r="AU71" s="37">
        <f t="shared" si="18"/>
        <v>0</v>
      </c>
      <c r="AV71" s="36">
        <v>15</v>
      </c>
      <c r="AW71" s="37">
        <f t="shared" si="19"/>
        <v>0</v>
      </c>
      <c r="AX71" s="36">
        <v>15</v>
      </c>
      <c r="AY71" s="37">
        <f t="shared" si="20"/>
        <v>0</v>
      </c>
      <c r="AZ71" s="36">
        <v>15</v>
      </c>
      <c r="BA71" s="37">
        <f t="shared" si="21"/>
        <v>0</v>
      </c>
      <c r="BB71" s="38">
        <f t="shared" si="22"/>
        <v>201</v>
      </c>
      <c r="BC71" s="38">
        <f t="shared" si="22"/>
        <v>0</v>
      </c>
    </row>
    <row r="72" spans="1:55" ht="18" customHeight="1" x14ac:dyDescent="0.15">
      <c r="A72" s="28">
        <v>54</v>
      </c>
      <c r="B72" s="29">
        <f>_xlfn.AGGREGATE(2,5,$B$18:B71)+1</f>
        <v>54</v>
      </c>
      <c r="C72" s="30" t="str">
        <f>IFERROR(VLOOKUP(A72,Bahan[#Data],3,FALSE),"")</f>
        <v>Pipa 3"</v>
      </c>
      <c r="D72" s="31"/>
      <c r="E72" s="31"/>
      <c r="F72" s="31"/>
      <c r="G72" s="31"/>
      <c r="H72" s="32"/>
      <c r="I72" s="33">
        <f t="shared" si="0"/>
        <v>201</v>
      </c>
      <c r="J72" s="34" t="str">
        <f>IFERROR(VLOOKUP(A72,Bahan[#Data],5,FALSE),"")</f>
        <v>Unit</v>
      </c>
      <c r="K72" s="35">
        <f>IFERROR(VLOOKUP(A72,Bahan[#Data],6,FALSE),"")</f>
        <v>0</v>
      </c>
      <c r="L72" s="35">
        <f t="shared" si="1"/>
        <v>0</v>
      </c>
      <c r="N72" s="36">
        <v>0</v>
      </c>
      <c r="O72" s="37">
        <f t="shared" si="2"/>
        <v>0</v>
      </c>
      <c r="P72" s="36">
        <v>0</v>
      </c>
      <c r="Q72" s="37">
        <f t="shared" si="3"/>
        <v>0</v>
      </c>
      <c r="R72" s="36">
        <v>13</v>
      </c>
      <c r="S72" s="37">
        <f t="shared" si="4"/>
        <v>0</v>
      </c>
      <c r="T72" s="36">
        <v>0</v>
      </c>
      <c r="U72" s="37">
        <f t="shared" si="5"/>
        <v>0</v>
      </c>
      <c r="V72" s="36">
        <v>3</v>
      </c>
      <c r="W72" s="37">
        <f t="shared" si="6"/>
        <v>0</v>
      </c>
      <c r="X72" s="36">
        <v>15</v>
      </c>
      <c r="Y72" s="37">
        <f t="shared" si="7"/>
        <v>0</v>
      </c>
      <c r="Z72" s="36">
        <v>11</v>
      </c>
      <c r="AA72" s="37">
        <f t="shared" si="8"/>
        <v>0</v>
      </c>
      <c r="AB72" s="36">
        <v>25</v>
      </c>
      <c r="AC72" s="37">
        <f t="shared" si="9"/>
        <v>0</v>
      </c>
      <c r="AD72" s="36">
        <v>34</v>
      </c>
      <c r="AE72" s="37">
        <f t="shared" si="10"/>
        <v>0</v>
      </c>
      <c r="AF72" s="36">
        <v>0</v>
      </c>
      <c r="AG72" s="37">
        <f t="shared" si="11"/>
        <v>0</v>
      </c>
      <c r="AH72" s="36">
        <v>10</v>
      </c>
      <c r="AI72" s="37">
        <f t="shared" si="12"/>
        <v>0</v>
      </c>
      <c r="AJ72" s="36">
        <v>0</v>
      </c>
      <c r="AK72" s="37">
        <f t="shared" si="13"/>
        <v>0</v>
      </c>
      <c r="AL72" s="36">
        <v>0</v>
      </c>
      <c r="AM72" s="37">
        <f t="shared" si="14"/>
        <v>0</v>
      </c>
      <c r="AN72" s="36">
        <v>0</v>
      </c>
      <c r="AO72" s="37">
        <f t="shared" si="15"/>
        <v>0</v>
      </c>
      <c r="AP72" s="36">
        <v>0</v>
      </c>
      <c r="AQ72" s="37">
        <f t="shared" si="16"/>
        <v>0</v>
      </c>
      <c r="AR72" s="36">
        <v>25</v>
      </c>
      <c r="AS72" s="37">
        <f t="shared" si="17"/>
        <v>0</v>
      </c>
      <c r="AT72" s="36">
        <v>20</v>
      </c>
      <c r="AU72" s="37">
        <f t="shared" si="18"/>
        <v>0</v>
      </c>
      <c r="AV72" s="36">
        <v>15</v>
      </c>
      <c r="AW72" s="37">
        <f t="shared" si="19"/>
        <v>0</v>
      </c>
      <c r="AX72" s="36">
        <v>15</v>
      </c>
      <c r="AY72" s="37">
        <f t="shared" si="20"/>
        <v>0</v>
      </c>
      <c r="AZ72" s="36">
        <v>15</v>
      </c>
      <c r="BA72" s="37">
        <f t="shared" si="21"/>
        <v>0</v>
      </c>
      <c r="BB72" s="38">
        <f t="shared" si="22"/>
        <v>201</v>
      </c>
      <c r="BC72" s="38">
        <f t="shared" si="22"/>
        <v>0</v>
      </c>
    </row>
    <row r="73" spans="1:55" ht="18" customHeight="1" x14ac:dyDescent="0.15">
      <c r="A73" s="28">
        <v>55</v>
      </c>
      <c r="B73" s="29">
        <f>_xlfn.AGGREGATE(2,5,$B$18:B72)+1</f>
        <v>55</v>
      </c>
      <c r="C73" s="30" t="str">
        <f>IFERROR(VLOOKUP(A73,Bahan[#Data],3,FALSE),"")</f>
        <v>Socket PVC 1/2"</v>
      </c>
      <c r="D73" s="31"/>
      <c r="E73" s="31"/>
      <c r="F73" s="31"/>
      <c r="G73" s="31"/>
      <c r="H73" s="32"/>
      <c r="I73" s="33">
        <f t="shared" si="0"/>
        <v>201</v>
      </c>
      <c r="J73" s="34" t="str">
        <f>IFERROR(VLOOKUP(A73,Bahan[#Data],5,FALSE),"")</f>
        <v>Unit</v>
      </c>
      <c r="K73" s="35">
        <f>IFERROR(VLOOKUP(A73,Bahan[#Data],6,FALSE),"")</f>
        <v>0</v>
      </c>
      <c r="L73" s="35">
        <f t="shared" si="1"/>
        <v>0</v>
      </c>
      <c r="N73" s="36">
        <v>0</v>
      </c>
      <c r="O73" s="37">
        <f t="shared" si="2"/>
        <v>0</v>
      </c>
      <c r="P73" s="36">
        <v>0</v>
      </c>
      <c r="Q73" s="37">
        <f t="shared" si="3"/>
        <v>0</v>
      </c>
      <c r="R73" s="36">
        <v>13</v>
      </c>
      <c r="S73" s="37">
        <f t="shared" si="4"/>
        <v>0</v>
      </c>
      <c r="T73" s="36">
        <v>0</v>
      </c>
      <c r="U73" s="37">
        <f t="shared" si="5"/>
        <v>0</v>
      </c>
      <c r="V73" s="36">
        <v>3</v>
      </c>
      <c r="W73" s="37">
        <f t="shared" si="6"/>
        <v>0</v>
      </c>
      <c r="X73" s="36">
        <v>15</v>
      </c>
      <c r="Y73" s="37">
        <f t="shared" si="7"/>
        <v>0</v>
      </c>
      <c r="Z73" s="36">
        <v>11</v>
      </c>
      <c r="AA73" s="37">
        <f t="shared" si="8"/>
        <v>0</v>
      </c>
      <c r="AB73" s="36">
        <v>25</v>
      </c>
      <c r="AC73" s="37">
        <f t="shared" si="9"/>
        <v>0</v>
      </c>
      <c r="AD73" s="36">
        <v>34</v>
      </c>
      <c r="AE73" s="37">
        <f t="shared" si="10"/>
        <v>0</v>
      </c>
      <c r="AF73" s="36">
        <v>0</v>
      </c>
      <c r="AG73" s="37">
        <f t="shared" si="11"/>
        <v>0</v>
      </c>
      <c r="AH73" s="36">
        <v>10</v>
      </c>
      <c r="AI73" s="37">
        <f t="shared" si="12"/>
        <v>0</v>
      </c>
      <c r="AJ73" s="36">
        <v>0</v>
      </c>
      <c r="AK73" s="37">
        <f t="shared" si="13"/>
        <v>0</v>
      </c>
      <c r="AL73" s="36">
        <v>0</v>
      </c>
      <c r="AM73" s="37">
        <f t="shared" si="14"/>
        <v>0</v>
      </c>
      <c r="AN73" s="36">
        <v>0</v>
      </c>
      <c r="AO73" s="37">
        <f t="shared" si="15"/>
        <v>0</v>
      </c>
      <c r="AP73" s="36">
        <v>0</v>
      </c>
      <c r="AQ73" s="37">
        <f t="shared" si="16"/>
        <v>0</v>
      </c>
      <c r="AR73" s="36">
        <v>25</v>
      </c>
      <c r="AS73" s="37">
        <f t="shared" si="17"/>
        <v>0</v>
      </c>
      <c r="AT73" s="36">
        <v>20</v>
      </c>
      <c r="AU73" s="37">
        <f t="shared" si="18"/>
        <v>0</v>
      </c>
      <c r="AV73" s="36">
        <v>15</v>
      </c>
      <c r="AW73" s="37">
        <f t="shared" si="19"/>
        <v>0</v>
      </c>
      <c r="AX73" s="36">
        <v>15</v>
      </c>
      <c r="AY73" s="37">
        <f t="shared" si="20"/>
        <v>0</v>
      </c>
      <c r="AZ73" s="36">
        <v>15</v>
      </c>
      <c r="BA73" s="37">
        <f t="shared" si="21"/>
        <v>0</v>
      </c>
      <c r="BB73" s="38">
        <f t="shared" si="22"/>
        <v>201</v>
      </c>
      <c r="BC73" s="38">
        <f t="shared" si="22"/>
        <v>0</v>
      </c>
    </row>
    <row r="74" spans="1:55" ht="18" customHeight="1" x14ac:dyDescent="0.15">
      <c r="A74" s="28">
        <v>56</v>
      </c>
      <c r="B74" s="29">
        <f>_xlfn.AGGREGATE(2,5,$B$18:B73)+1</f>
        <v>56</v>
      </c>
      <c r="C74" s="30" t="str">
        <f>IFERROR(VLOOKUP(A74,Bahan[#Data],3,FALSE),"")</f>
        <v>Kran Air GIP 1/2"</v>
      </c>
      <c r="D74" s="31"/>
      <c r="E74" s="31"/>
      <c r="F74" s="31"/>
      <c r="G74" s="31"/>
      <c r="H74" s="32"/>
      <c r="I74" s="33">
        <f t="shared" si="0"/>
        <v>201</v>
      </c>
      <c r="J74" s="34" t="str">
        <f>IFERROR(VLOOKUP(A74,Bahan[#Data],5,FALSE),"")</f>
        <v>Unit</v>
      </c>
      <c r="K74" s="35">
        <f>IFERROR(VLOOKUP(A74,Bahan[#Data],6,FALSE),"")</f>
        <v>0</v>
      </c>
      <c r="L74" s="35">
        <f t="shared" si="1"/>
        <v>0</v>
      </c>
      <c r="N74" s="36">
        <v>0</v>
      </c>
      <c r="O74" s="37">
        <f t="shared" si="2"/>
        <v>0</v>
      </c>
      <c r="P74" s="36">
        <v>0</v>
      </c>
      <c r="Q74" s="37">
        <f t="shared" si="3"/>
        <v>0</v>
      </c>
      <c r="R74" s="36">
        <v>13</v>
      </c>
      <c r="S74" s="37">
        <f t="shared" si="4"/>
        <v>0</v>
      </c>
      <c r="T74" s="36">
        <v>0</v>
      </c>
      <c r="U74" s="37">
        <f t="shared" si="5"/>
        <v>0</v>
      </c>
      <c r="V74" s="36">
        <v>3</v>
      </c>
      <c r="W74" s="37">
        <f t="shared" si="6"/>
        <v>0</v>
      </c>
      <c r="X74" s="36">
        <v>15</v>
      </c>
      <c r="Y74" s="37">
        <f t="shared" si="7"/>
        <v>0</v>
      </c>
      <c r="Z74" s="36">
        <v>11</v>
      </c>
      <c r="AA74" s="37">
        <f t="shared" si="8"/>
        <v>0</v>
      </c>
      <c r="AB74" s="36">
        <v>25</v>
      </c>
      <c r="AC74" s="37">
        <f t="shared" si="9"/>
        <v>0</v>
      </c>
      <c r="AD74" s="36">
        <v>34</v>
      </c>
      <c r="AE74" s="37">
        <f t="shared" si="10"/>
        <v>0</v>
      </c>
      <c r="AF74" s="36">
        <v>0</v>
      </c>
      <c r="AG74" s="37">
        <f t="shared" si="11"/>
        <v>0</v>
      </c>
      <c r="AH74" s="36">
        <v>10</v>
      </c>
      <c r="AI74" s="37">
        <f t="shared" si="12"/>
        <v>0</v>
      </c>
      <c r="AJ74" s="36">
        <v>0</v>
      </c>
      <c r="AK74" s="37">
        <f t="shared" si="13"/>
        <v>0</v>
      </c>
      <c r="AL74" s="36">
        <v>0</v>
      </c>
      <c r="AM74" s="37">
        <f t="shared" si="14"/>
        <v>0</v>
      </c>
      <c r="AN74" s="36">
        <v>0</v>
      </c>
      <c r="AO74" s="37">
        <f t="shared" si="15"/>
        <v>0</v>
      </c>
      <c r="AP74" s="36">
        <v>0</v>
      </c>
      <c r="AQ74" s="37">
        <f t="shared" si="16"/>
        <v>0</v>
      </c>
      <c r="AR74" s="36">
        <v>25</v>
      </c>
      <c r="AS74" s="37">
        <f t="shared" si="17"/>
        <v>0</v>
      </c>
      <c r="AT74" s="36">
        <v>20</v>
      </c>
      <c r="AU74" s="37">
        <f t="shared" si="18"/>
        <v>0</v>
      </c>
      <c r="AV74" s="36">
        <v>15</v>
      </c>
      <c r="AW74" s="37">
        <f t="shared" si="19"/>
        <v>0</v>
      </c>
      <c r="AX74" s="36">
        <v>15</v>
      </c>
      <c r="AY74" s="37">
        <f t="shared" si="20"/>
        <v>0</v>
      </c>
      <c r="AZ74" s="36">
        <v>15</v>
      </c>
      <c r="BA74" s="37">
        <f t="shared" si="21"/>
        <v>0</v>
      </c>
      <c r="BB74" s="38">
        <f t="shared" si="22"/>
        <v>201</v>
      </c>
      <c r="BC74" s="38">
        <f t="shared" si="22"/>
        <v>0</v>
      </c>
    </row>
    <row r="75" spans="1:55" ht="18" customHeight="1" x14ac:dyDescent="0.15">
      <c r="A75" s="28">
        <v>57</v>
      </c>
      <c r="B75" s="29">
        <f>_xlfn.AGGREGATE(2,5,$B$18:B74)+1</f>
        <v>57</v>
      </c>
      <c r="C75" s="30" t="str">
        <f>IFERROR(VLOOKUP(A75,Bahan[#Data],3,FALSE),"")</f>
        <v>Kusen Pintu 5/10 cm (Uk. Menyesuaikan)</v>
      </c>
      <c r="D75" s="31"/>
      <c r="E75" s="31"/>
      <c r="F75" s="31"/>
      <c r="G75" s="31"/>
      <c r="H75" s="32"/>
      <c r="I75" s="33">
        <f t="shared" si="0"/>
        <v>201</v>
      </c>
      <c r="J75" s="34" t="str">
        <f>IFERROR(VLOOKUP(A75,Bahan[#Data],5,FALSE),"")</f>
        <v>Unit</v>
      </c>
      <c r="K75" s="35">
        <f>IFERROR(VLOOKUP(A75,Bahan[#Data],6,FALSE),"")</f>
        <v>0</v>
      </c>
      <c r="L75" s="35">
        <f t="shared" si="1"/>
        <v>0</v>
      </c>
      <c r="N75" s="36">
        <v>0</v>
      </c>
      <c r="O75" s="37">
        <f t="shared" si="2"/>
        <v>0</v>
      </c>
      <c r="P75" s="36">
        <v>0</v>
      </c>
      <c r="Q75" s="37">
        <f t="shared" si="3"/>
        <v>0</v>
      </c>
      <c r="R75" s="36">
        <v>13</v>
      </c>
      <c r="S75" s="37">
        <f t="shared" si="4"/>
        <v>0</v>
      </c>
      <c r="T75" s="36">
        <v>0</v>
      </c>
      <c r="U75" s="37">
        <f t="shared" si="5"/>
        <v>0</v>
      </c>
      <c r="V75" s="36">
        <v>3</v>
      </c>
      <c r="W75" s="37">
        <f t="shared" si="6"/>
        <v>0</v>
      </c>
      <c r="X75" s="36">
        <v>15</v>
      </c>
      <c r="Y75" s="37">
        <f t="shared" si="7"/>
        <v>0</v>
      </c>
      <c r="Z75" s="36">
        <v>11</v>
      </c>
      <c r="AA75" s="37">
        <f t="shared" si="8"/>
        <v>0</v>
      </c>
      <c r="AB75" s="36">
        <v>25</v>
      </c>
      <c r="AC75" s="37">
        <f t="shared" si="9"/>
        <v>0</v>
      </c>
      <c r="AD75" s="36">
        <v>34</v>
      </c>
      <c r="AE75" s="37">
        <f t="shared" si="10"/>
        <v>0</v>
      </c>
      <c r="AF75" s="36">
        <v>0</v>
      </c>
      <c r="AG75" s="37">
        <f t="shared" si="11"/>
        <v>0</v>
      </c>
      <c r="AH75" s="36">
        <v>10</v>
      </c>
      <c r="AI75" s="37">
        <f t="shared" si="12"/>
        <v>0</v>
      </c>
      <c r="AJ75" s="36">
        <v>0</v>
      </c>
      <c r="AK75" s="37">
        <f t="shared" si="13"/>
        <v>0</v>
      </c>
      <c r="AL75" s="36">
        <v>0</v>
      </c>
      <c r="AM75" s="37">
        <f t="shared" si="14"/>
        <v>0</v>
      </c>
      <c r="AN75" s="36">
        <v>0</v>
      </c>
      <c r="AO75" s="37">
        <f t="shared" si="15"/>
        <v>0</v>
      </c>
      <c r="AP75" s="36">
        <v>0</v>
      </c>
      <c r="AQ75" s="37">
        <f t="shared" si="16"/>
        <v>0</v>
      </c>
      <c r="AR75" s="36">
        <v>25</v>
      </c>
      <c r="AS75" s="37">
        <f t="shared" si="17"/>
        <v>0</v>
      </c>
      <c r="AT75" s="36">
        <v>20</v>
      </c>
      <c r="AU75" s="37">
        <f t="shared" si="18"/>
        <v>0</v>
      </c>
      <c r="AV75" s="36">
        <v>15</v>
      </c>
      <c r="AW75" s="37">
        <f t="shared" si="19"/>
        <v>0</v>
      </c>
      <c r="AX75" s="36">
        <v>15</v>
      </c>
      <c r="AY75" s="37">
        <f t="shared" si="20"/>
        <v>0</v>
      </c>
      <c r="AZ75" s="36">
        <v>15</v>
      </c>
      <c r="BA75" s="37">
        <f t="shared" si="21"/>
        <v>0</v>
      </c>
      <c r="BB75" s="38">
        <f t="shared" si="22"/>
        <v>201</v>
      </c>
      <c r="BC75" s="38">
        <f t="shared" si="22"/>
        <v>0</v>
      </c>
    </row>
    <row r="76" spans="1:55" ht="18" customHeight="1" x14ac:dyDescent="0.15">
      <c r="A76" s="28">
        <v>58</v>
      </c>
      <c r="B76" s="29">
        <f>_xlfn.AGGREGATE(2,5,$B$18:B75)+1</f>
        <v>58</v>
      </c>
      <c r="C76" s="30" t="str">
        <f>IFERROR(VLOOKUP(A76,Bahan[#Data],3,FALSE),"")</f>
        <v>Kusen Jendela Kayu Besi (Uk. Menyesuaikan)</v>
      </c>
      <c r="D76" s="31"/>
      <c r="E76" s="31"/>
      <c r="F76" s="31"/>
      <c r="G76" s="31"/>
      <c r="H76" s="32"/>
      <c r="I76" s="33">
        <f t="shared" si="0"/>
        <v>0</v>
      </c>
      <c r="J76" s="34" t="str">
        <f>IFERROR(VLOOKUP(A76,Bahan[#Data],5,FALSE),"")</f>
        <v>Unit</v>
      </c>
      <c r="K76" s="35">
        <f>IFERROR(VLOOKUP(A76,Bahan[#Data],6,FALSE),"")</f>
        <v>0</v>
      </c>
      <c r="L76" s="35">
        <f t="shared" si="1"/>
        <v>0</v>
      </c>
      <c r="N76" s="36">
        <v>0</v>
      </c>
      <c r="O76" s="37">
        <f t="shared" si="2"/>
        <v>0</v>
      </c>
      <c r="P76" s="36">
        <v>0</v>
      </c>
      <c r="Q76" s="37">
        <f t="shared" si="3"/>
        <v>0</v>
      </c>
      <c r="R76" s="36"/>
      <c r="S76" s="37">
        <f t="shared" si="4"/>
        <v>0</v>
      </c>
      <c r="T76" s="36">
        <v>0</v>
      </c>
      <c r="U76" s="37">
        <f t="shared" si="5"/>
        <v>0</v>
      </c>
      <c r="V76" s="36"/>
      <c r="W76" s="37">
        <f t="shared" si="6"/>
        <v>0</v>
      </c>
      <c r="X76" s="36"/>
      <c r="Y76" s="37">
        <f t="shared" si="7"/>
        <v>0</v>
      </c>
      <c r="Z76" s="36"/>
      <c r="AA76" s="37">
        <f t="shared" si="8"/>
        <v>0</v>
      </c>
      <c r="AB76" s="36"/>
      <c r="AC76" s="37">
        <f t="shared" si="9"/>
        <v>0</v>
      </c>
      <c r="AD76" s="36"/>
      <c r="AE76" s="37">
        <f t="shared" si="10"/>
        <v>0</v>
      </c>
      <c r="AF76" s="36">
        <v>0</v>
      </c>
      <c r="AG76" s="37">
        <f t="shared" si="11"/>
        <v>0</v>
      </c>
      <c r="AH76" s="36"/>
      <c r="AI76" s="37">
        <f t="shared" si="12"/>
        <v>0</v>
      </c>
      <c r="AJ76" s="36">
        <v>0</v>
      </c>
      <c r="AK76" s="37">
        <f t="shared" si="13"/>
        <v>0</v>
      </c>
      <c r="AL76" s="36">
        <v>0</v>
      </c>
      <c r="AM76" s="37">
        <f t="shared" si="14"/>
        <v>0</v>
      </c>
      <c r="AN76" s="36">
        <v>0</v>
      </c>
      <c r="AO76" s="37">
        <f t="shared" si="15"/>
        <v>0</v>
      </c>
      <c r="AP76" s="36">
        <v>0</v>
      </c>
      <c r="AQ76" s="37">
        <f t="shared" si="16"/>
        <v>0</v>
      </c>
      <c r="AR76" s="36"/>
      <c r="AS76" s="37">
        <f t="shared" si="17"/>
        <v>0</v>
      </c>
      <c r="AT76" s="36"/>
      <c r="AU76" s="37">
        <f t="shared" si="18"/>
        <v>0</v>
      </c>
      <c r="AV76" s="36"/>
      <c r="AW76" s="37">
        <f t="shared" si="19"/>
        <v>0</v>
      </c>
      <c r="AX76" s="36"/>
      <c r="AY76" s="37">
        <f t="shared" si="20"/>
        <v>0</v>
      </c>
      <c r="AZ76" s="36"/>
      <c r="BA76" s="37">
        <f t="shared" si="21"/>
        <v>0</v>
      </c>
      <c r="BB76" s="38">
        <f t="shared" si="22"/>
        <v>0</v>
      </c>
      <c r="BC76" s="38">
        <f t="shared" si="22"/>
        <v>0</v>
      </c>
    </row>
    <row r="77" spans="1:55" ht="18" customHeight="1" x14ac:dyDescent="0.15">
      <c r="A77" s="28">
        <v>59</v>
      </c>
      <c r="B77" s="29">
        <f>_xlfn.AGGREGATE(2,5,$B$18:B76)+1</f>
        <v>59</v>
      </c>
      <c r="C77" s="30" t="str">
        <f>IFERROR(VLOOKUP(A77,Bahan[#Data],3,FALSE),"")</f>
        <v>Daun Pintu Kayu Besi</v>
      </c>
      <c r="D77" s="31"/>
      <c r="E77" s="31"/>
      <c r="F77" s="31"/>
      <c r="G77" s="31"/>
      <c r="H77" s="32"/>
      <c r="I77" s="33">
        <f t="shared" si="0"/>
        <v>0</v>
      </c>
      <c r="J77" s="34" t="str">
        <f>IFERROR(VLOOKUP(A77,Bahan[#Data],5,FALSE),"")</f>
        <v>Unit</v>
      </c>
      <c r="K77" s="35">
        <f>IFERROR(VLOOKUP(A77,Bahan[#Data],6,FALSE),"")</f>
        <v>0</v>
      </c>
      <c r="L77" s="35">
        <f t="shared" si="1"/>
        <v>0</v>
      </c>
      <c r="N77" s="36">
        <v>0</v>
      </c>
      <c r="O77" s="37">
        <f t="shared" si="2"/>
        <v>0</v>
      </c>
      <c r="P77" s="36">
        <v>0</v>
      </c>
      <c r="Q77" s="37">
        <f t="shared" si="3"/>
        <v>0</v>
      </c>
      <c r="R77" s="36"/>
      <c r="S77" s="37">
        <f t="shared" si="4"/>
        <v>0</v>
      </c>
      <c r="T77" s="36">
        <v>0</v>
      </c>
      <c r="U77" s="37">
        <f t="shared" si="5"/>
        <v>0</v>
      </c>
      <c r="V77" s="36"/>
      <c r="W77" s="37">
        <f t="shared" si="6"/>
        <v>0</v>
      </c>
      <c r="X77" s="36"/>
      <c r="Y77" s="37">
        <f t="shared" si="7"/>
        <v>0</v>
      </c>
      <c r="Z77" s="36"/>
      <c r="AA77" s="37">
        <f t="shared" si="8"/>
        <v>0</v>
      </c>
      <c r="AB77" s="36"/>
      <c r="AC77" s="37">
        <f t="shared" si="9"/>
        <v>0</v>
      </c>
      <c r="AD77" s="36"/>
      <c r="AE77" s="37">
        <f t="shared" si="10"/>
        <v>0</v>
      </c>
      <c r="AF77" s="36">
        <v>0</v>
      </c>
      <c r="AG77" s="37">
        <f t="shared" si="11"/>
        <v>0</v>
      </c>
      <c r="AH77" s="36"/>
      <c r="AI77" s="37">
        <f t="shared" si="12"/>
        <v>0</v>
      </c>
      <c r="AJ77" s="36">
        <v>0</v>
      </c>
      <c r="AK77" s="37">
        <f t="shared" si="13"/>
        <v>0</v>
      </c>
      <c r="AL77" s="36">
        <v>0</v>
      </c>
      <c r="AM77" s="37">
        <f t="shared" si="14"/>
        <v>0</v>
      </c>
      <c r="AN77" s="36">
        <v>0</v>
      </c>
      <c r="AO77" s="37">
        <f t="shared" si="15"/>
        <v>0</v>
      </c>
      <c r="AP77" s="36">
        <v>0</v>
      </c>
      <c r="AQ77" s="37">
        <f t="shared" si="16"/>
        <v>0</v>
      </c>
      <c r="AR77" s="36"/>
      <c r="AS77" s="37">
        <f t="shared" si="17"/>
        <v>0</v>
      </c>
      <c r="AT77" s="36"/>
      <c r="AU77" s="37">
        <f t="shared" si="18"/>
        <v>0</v>
      </c>
      <c r="AV77" s="36"/>
      <c r="AW77" s="37">
        <f t="shared" si="19"/>
        <v>0</v>
      </c>
      <c r="AX77" s="36"/>
      <c r="AY77" s="37">
        <f t="shared" si="20"/>
        <v>0</v>
      </c>
      <c r="AZ77" s="36"/>
      <c r="BA77" s="37">
        <f t="shared" si="21"/>
        <v>0</v>
      </c>
      <c r="BB77" s="38">
        <f t="shared" si="22"/>
        <v>0</v>
      </c>
      <c r="BC77" s="38">
        <f t="shared" si="22"/>
        <v>0</v>
      </c>
    </row>
    <row r="78" spans="1:55" ht="18" customHeight="1" x14ac:dyDescent="0.15">
      <c r="A78" s="28">
        <v>60</v>
      </c>
      <c r="B78" s="29">
        <f>_xlfn.AGGREGATE(2,5,$B$18:B77)+1</f>
        <v>60</v>
      </c>
      <c r="C78" s="30" t="str">
        <f>IFERROR(VLOOKUP(A78,Bahan[#Data],3,FALSE),"")</f>
        <v>Daun Jendela Kaca Kayu Besi</v>
      </c>
      <c r="D78" s="31"/>
      <c r="E78" s="31"/>
      <c r="F78" s="31"/>
      <c r="G78" s="31"/>
      <c r="H78" s="32"/>
      <c r="I78" s="33">
        <f t="shared" si="0"/>
        <v>0</v>
      </c>
      <c r="J78" s="34" t="str">
        <f>IFERROR(VLOOKUP(A78,Bahan[#Data],5,FALSE),"")</f>
        <v>Unit</v>
      </c>
      <c r="K78" s="35">
        <f>IFERROR(VLOOKUP(A78,Bahan[#Data],6,FALSE),"")</f>
        <v>0</v>
      </c>
      <c r="L78" s="35">
        <f t="shared" si="1"/>
        <v>0</v>
      </c>
      <c r="N78" s="36">
        <v>0</v>
      </c>
      <c r="O78" s="37">
        <f t="shared" si="2"/>
        <v>0</v>
      </c>
      <c r="P78" s="36">
        <v>0</v>
      </c>
      <c r="Q78" s="37">
        <f t="shared" si="3"/>
        <v>0</v>
      </c>
      <c r="R78" s="36"/>
      <c r="S78" s="37">
        <f t="shared" si="4"/>
        <v>0</v>
      </c>
      <c r="T78" s="36">
        <v>0</v>
      </c>
      <c r="U78" s="37">
        <f t="shared" si="5"/>
        <v>0</v>
      </c>
      <c r="V78" s="36"/>
      <c r="W78" s="37">
        <f t="shared" si="6"/>
        <v>0</v>
      </c>
      <c r="X78" s="36"/>
      <c r="Y78" s="37">
        <f t="shared" si="7"/>
        <v>0</v>
      </c>
      <c r="Z78" s="36"/>
      <c r="AA78" s="37">
        <f t="shared" si="8"/>
        <v>0</v>
      </c>
      <c r="AB78" s="36"/>
      <c r="AC78" s="37">
        <f t="shared" si="9"/>
        <v>0</v>
      </c>
      <c r="AD78" s="36"/>
      <c r="AE78" s="37">
        <f t="shared" si="10"/>
        <v>0</v>
      </c>
      <c r="AF78" s="36">
        <v>0</v>
      </c>
      <c r="AG78" s="37">
        <f t="shared" si="11"/>
        <v>0</v>
      </c>
      <c r="AH78" s="36"/>
      <c r="AI78" s="37">
        <f t="shared" si="12"/>
        <v>0</v>
      </c>
      <c r="AJ78" s="36">
        <v>0</v>
      </c>
      <c r="AK78" s="37">
        <f t="shared" si="13"/>
        <v>0</v>
      </c>
      <c r="AL78" s="36">
        <v>0</v>
      </c>
      <c r="AM78" s="37">
        <f t="shared" si="14"/>
        <v>0</v>
      </c>
      <c r="AN78" s="36">
        <v>0</v>
      </c>
      <c r="AO78" s="37">
        <f t="shared" si="15"/>
        <v>0</v>
      </c>
      <c r="AP78" s="36">
        <v>0</v>
      </c>
      <c r="AQ78" s="37">
        <f t="shared" si="16"/>
        <v>0</v>
      </c>
      <c r="AR78" s="36"/>
      <c r="AS78" s="37">
        <f t="shared" si="17"/>
        <v>0</v>
      </c>
      <c r="AT78" s="36"/>
      <c r="AU78" s="37">
        <f t="shared" si="18"/>
        <v>0</v>
      </c>
      <c r="AV78" s="36"/>
      <c r="AW78" s="37">
        <f t="shared" si="19"/>
        <v>0</v>
      </c>
      <c r="AX78" s="36"/>
      <c r="AY78" s="37">
        <f t="shared" si="20"/>
        <v>0</v>
      </c>
      <c r="AZ78" s="36"/>
      <c r="BA78" s="37">
        <f t="shared" si="21"/>
        <v>0</v>
      </c>
      <c r="BB78" s="38">
        <f t="shared" si="22"/>
        <v>0</v>
      </c>
      <c r="BC78" s="38">
        <f t="shared" si="22"/>
        <v>0</v>
      </c>
    </row>
    <row r="79" spans="1:55" ht="18" customHeight="1" x14ac:dyDescent="0.15">
      <c r="B79" s="29"/>
      <c r="C79" s="30"/>
      <c r="D79" s="31"/>
      <c r="E79" s="31"/>
      <c r="F79" s="31"/>
      <c r="G79" s="31"/>
      <c r="H79" s="32"/>
      <c r="I79" s="33"/>
      <c r="J79" s="34"/>
      <c r="K79" s="35" t="str">
        <f>IFERROR(VLOOKUP(A79,Bahan[#Data],5,FALSE),"")</f>
        <v/>
      </c>
      <c r="L79" s="35"/>
      <c r="N79" s="36">
        <v>0</v>
      </c>
      <c r="O79" s="37" t="e">
        <f t="shared" si="2"/>
        <v>#VALUE!</v>
      </c>
      <c r="P79" s="36">
        <v>0</v>
      </c>
      <c r="Q79" s="37" t="e">
        <f t="shared" si="3"/>
        <v>#VALUE!</v>
      </c>
      <c r="R79" s="36"/>
      <c r="S79" s="37" t="e">
        <f t="shared" si="4"/>
        <v>#VALUE!</v>
      </c>
      <c r="T79" s="36">
        <v>0</v>
      </c>
      <c r="U79" s="37" t="e">
        <f t="shared" si="5"/>
        <v>#VALUE!</v>
      </c>
      <c r="V79" s="36"/>
      <c r="W79" s="37" t="e">
        <f t="shared" si="6"/>
        <v>#VALUE!</v>
      </c>
      <c r="X79" s="36"/>
      <c r="Y79" s="37" t="e">
        <f t="shared" si="7"/>
        <v>#VALUE!</v>
      </c>
      <c r="Z79" s="36"/>
      <c r="AA79" s="37" t="e">
        <f t="shared" si="8"/>
        <v>#VALUE!</v>
      </c>
      <c r="AB79" s="36"/>
      <c r="AC79" s="37" t="e">
        <f t="shared" si="9"/>
        <v>#VALUE!</v>
      </c>
      <c r="AD79" s="36"/>
      <c r="AE79" s="37" t="e">
        <f t="shared" si="10"/>
        <v>#VALUE!</v>
      </c>
      <c r="AF79" s="36">
        <v>0</v>
      </c>
      <c r="AG79" s="37" t="e">
        <f t="shared" si="11"/>
        <v>#VALUE!</v>
      </c>
      <c r="AH79" s="36"/>
      <c r="AI79" s="37" t="e">
        <f t="shared" si="12"/>
        <v>#VALUE!</v>
      </c>
      <c r="AJ79" s="36">
        <v>0</v>
      </c>
      <c r="AK79" s="37" t="e">
        <f t="shared" si="13"/>
        <v>#VALUE!</v>
      </c>
      <c r="AL79" s="36">
        <v>0</v>
      </c>
      <c r="AM79" s="37" t="e">
        <f t="shared" si="14"/>
        <v>#VALUE!</v>
      </c>
      <c r="AN79" s="36">
        <v>0</v>
      </c>
      <c r="AO79" s="37" t="e">
        <f t="shared" si="15"/>
        <v>#VALUE!</v>
      </c>
      <c r="AP79" s="36">
        <v>0</v>
      </c>
      <c r="AQ79" s="37" t="e">
        <f t="shared" si="16"/>
        <v>#VALUE!</v>
      </c>
      <c r="AR79" s="36"/>
      <c r="AS79" s="37" t="e">
        <f t="shared" si="17"/>
        <v>#VALUE!</v>
      </c>
      <c r="AT79" s="36"/>
      <c r="AU79" s="37" t="e">
        <f t="shared" si="18"/>
        <v>#VALUE!</v>
      </c>
      <c r="AV79" s="36"/>
      <c r="AW79" s="37" t="e">
        <f t="shared" si="19"/>
        <v>#VALUE!</v>
      </c>
      <c r="AX79" s="36"/>
      <c r="AY79" s="37" t="e">
        <f t="shared" si="20"/>
        <v>#VALUE!</v>
      </c>
      <c r="AZ79" s="36"/>
      <c r="BA79" s="37" t="e">
        <f t="shared" si="21"/>
        <v>#VALUE!</v>
      </c>
      <c r="BB79" s="38">
        <f t="shared" si="22"/>
        <v>0</v>
      </c>
      <c r="BC79" s="38" t="e">
        <f t="shared" si="22"/>
        <v>#VALUE!</v>
      </c>
    </row>
    <row r="80" spans="1:55" x14ac:dyDescent="0.15">
      <c r="B80" s="152" t="s">
        <v>138</v>
      </c>
      <c r="C80" s="153"/>
      <c r="D80" s="153"/>
      <c r="E80" s="153"/>
      <c r="F80" s="153"/>
      <c r="G80" s="153"/>
      <c r="H80" s="153"/>
      <c r="I80" s="153"/>
      <c r="J80" s="153"/>
      <c r="K80" s="153"/>
      <c r="L80" s="39">
        <f>_xlfn.AGGREGATE(9,6,L19:L79)</f>
        <v>77190000</v>
      </c>
      <c r="O80" s="40">
        <f>_xlfn.AGGREGATE(9,6,O19:O79)</f>
        <v>18900000</v>
      </c>
      <c r="Q80" s="40">
        <f>_xlfn.AGGREGATE(9,6,Q19:Q79)</f>
        <v>0</v>
      </c>
      <c r="S80" s="40">
        <f>_xlfn.AGGREGATE(9,6,S19:S79)</f>
        <v>3770000</v>
      </c>
      <c r="U80" s="40">
        <f>_xlfn.AGGREGATE(9,6,U19:U79)</f>
        <v>0</v>
      </c>
      <c r="W80" s="40">
        <f>_xlfn.AGGREGATE(9,6,W19:W79)</f>
        <v>870000</v>
      </c>
      <c r="Y80" s="40">
        <f>_xlfn.AGGREGATE(9,6,Y19:Y79)</f>
        <v>4350000</v>
      </c>
      <c r="AA80" s="40">
        <f>_xlfn.AGGREGATE(9,6,AA19:AA79)</f>
        <v>3190000</v>
      </c>
      <c r="AC80" s="40">
        <f>_xlfn.AGGREGATE(9,6,AC19:AC79)</f>
        <v>7250000</v>
      </c>
      <c r="AE80" s="40">
        <f>_xlfn.AGGREGATE(9,6,AE19:AE79)</f>
        <v>9860000</v>
      </c>
      <c r="AG80" s="40">
        <f>_xlfn.AGGREGATE(9,6,AG19:AG79)</f>
        <v>0</v>
      </c>
      <c r="AI80" s="40">
        <f>_xlfn.AGGREGATE(9,6,AI19:AI79)</f>
        <v>2900000</v>
      </c>
      <c r="AK80" s="40">
        <f>_xlfn.AGGREGATE(9,6,AK19:AK79)</f>
        <v>0</v>
      </c>
      <c r="AM80" s="40">
        <f>_xlfn.AGGREGATE(9,6,AM19:AM79)</f>
        <v>0</v>
      </c>
      <c r="AO80" s="40">
        <f>_xlfn.AGGREGATE(9,6,AO19:AO79)</f>
        <v>0</v>
      </c>
      <c r="AQ80" s="40">
        <f>_xlfn.AGGREGATE(9,6,AQ19:AQ79)</f>
        <v>0</v>
      </c>
      <c r="AS80" s="40">
        <f>_xlfn.AGGREGATE(9,6,AS19:AS79)</f>
        <v>7250000</v>
      </c>
      <c r="AU80" s="40">
        <f>_xlfn.AGGREGATE(9,6,AU19:AU79)</f>
        <v>5800000</v>
      </c>
      <c r="AW80" s="40">
        <f>_xlfn.AGGREGATE(9,6,AW19:AW79)</f>
        <v>4350000</v>
      </c>
      <c r="AY80" s="40">
        <f>_xlfn.AGGREGATE(9,6,AY19:AY79)</f>
        <v>4350000</v>
      </c>
      <c r="BA80" s="40">
        <f>_xlfn.AGGREGATE(9,6,BA19:BA79)</f>
        <v>4350000</v>
      </c>
      <c r="BC80" s="40">
        <f>_xlfn.AGGREGATE(9,6,BC19:BC79)</f>
        <v>77190000</v>
      </c>
    </row>
    <row r="82" spans="2:12" ht="16" customHeight="1" x14ac:dyDescent="0.15">
      <c r="J82" s="140" t="str">
        <f>[3]Base_01!$C$4&amp;", "&amp;[3]Base_01!$C$28</f>
        <v>Sorong, …..  …........................  2026</v>
      </c>
      <c r="K82" s="140"/>
      <c r="L82" s="140"/>
    </row>
    <row r="83" spans="2:12" x14ac:dyDescent="0.15">
      <c r="B83" s="140" t="s">
        <v>139</v>
      </c>
      <c r="C83" s="140"/>
      <c r="D83" s="140"/>
      <c r="E83" s="140"/>
      <c r="F83" s="140"/>
      <c r="J83" s="140" t="s">
        <v>140</v>
      </c>
      <c r="K83" s="140"/>
      <c r="L83" s="140"/>
    </row>
    <row r="84" spans="2:12" x14ac:dyDescent="0.15">
      <c r="B84" s="140" t="s">
        <v>145</v>
      </c>
      <c r="C84" s="140"/>
      <c r="D84" s="140"/>
      <c r="E84" s="140"/>
      <c r="F84" s="140"/>
      <c r="J84" s="140" t="str">
        <f>"Kelompok CPB "&amp;[3]Base_02!$C$27</f>
        <v>Kelompok CPB Membangun Bersama</v>
      </c>
      <c r="K84" s="140"/>
      <c r="L84" s="140"/>
    </row>
    <row r="85" spans="2:12" x14ac:dyDescent="0.15">
      <c r="J85" s="140" t="s">
        <v>141</v>
      </c>
      <c r="K85" s="140"/>
      <c r="L85" s="140"/>
    </row>
    <row r="86" spans="2:12" x14ac:dyDescent="0.15">
      <c r="J86" s="41"/>
      <c r="K86" s="41"/>
      <c r="L86" s="41"/>
    </row>
    <row r="90" spans="2:12" x14ac:dyDescent="0.15">
      <c r="B90" s="140" t="str">
        <f>[3]Base_01!$C$20</f>
        <v>…...............         …...............</v>
      </c>
      <c r="C90" s="140"/>
      <c r="D90" s="140"/>
      <c r="E90" s="140"/>
      <c r="F90" s="140"/>
      <c r="J90" s="140" t="str">
        <f>[3]Base_02!$C$28</f>
        <v>Nama PB 1</v>
      </c>
      <c r="K90" s="140"/>
      <c r="L90" s="140"/>
    </row>
    <row r="91" spans="2:12" x14ac:dyDescent="0.15">
      <c r="B91" s="41"/>
    </row>
    <row r="92" spans="2:12" x14ac:dyDescent="0.15">
      <c r="B92" s="140"/>
      <c r="C92" s="140"/>
      <c r="D92" s="140"/>
      <c r="E92" s="140"/>
      <c r="F92" s="140"/>
      <c r="J92" s="140" t="s">
        <v>142</v>
      </c>
      <c r="K92" s="140"/>
      <c r="L92" s="140"/>
    </row>
    <row r="93" spans="2:12" x14ac:dyDescent="0.15">
      <c r="B93" s="150"/>
      <c r="C93" s="150"/>
      <c r="D93" s="150"/>
      <c r="E93" s="150"/>
      <c r="F93" s="150"/>
      <c r="G93" s="43"/>
      <c r="H93" s="43"/>
      <c r="I93" s="42"/>
      <c r="J93" s="150" t="str">
        <f>[3]Base_01!$B$17&amp;" "&amp;[3]Base_01!$C$4</f>
        <v>Koordinator Kota Sorong</v>
      </c>
      <c r="K93" s="150"/>
      <c r="L93" s="150"/>
    </row>
    <row r="94" spans="2:12" x14ac:dyDescent="0.15">
      <c r="B94" s="42"/>
      <c r="C94" s="43"/>
      <c r="D94" s="43"/>
      <c r="E94" s="43"/>
      <c r="F94" s="43"/>
      <c r="G94" s="43"/>
      <c r="H94" s="43"/>
      <c r="I94" s="43"/>
      <c r="J94" s="43"/>
      <c r="K94" s="42"/>
      <c r="L94" s="43"/>
    </row>
    <row r="95" spans="2:12" x14ac:dyDescent="0.15">
      <c r="B95" s="42"/>
      <c r="C95" s="43"/>
      <c r="D95" s="43"/>
      <c r="E95" s="43"/>
      <c r="F95" s="43"/>
      <c r="G95" s="43"/>
      <c r="H95" s="43"/>
      <c r="I95" s="43"/>
      <c r="J95" s="43"/>
      <c r="K95" s="42"/>
      <c r="L95" s="43"/>
    </row>
    <row r="96" spans="2:12" x14ac:dyDescent="0.15">
      <c r="B96" s="42"/>
      <c r="C96" s="43"/>
      <c r="D96" s="43"/>
      <c r="E96" s="43"/>
      <c r="F96" s="43"/>
      <c r="G96" s="43"/>
      <c r="H96" s="43"/>
      <c r="I96" s="43"/>
      <c r="J96" s="43"/>
      <c r="K96" s="42"/>
      <c r="L96" s="43"/>
    </row>
    <row r="97" spans="2:12" x14ac:dyDescent="0.15">
      <c r="B97" s="42"/>
      <c r="C97" s="43"/>
      <c r="D97" s="43"/>
      <c r="E97" s="43"/>
      <c r="F97" s="43"/>
      <c r="G97" s="43"/>
      <c r="H97" s="43"/>
      <c r="I97" s="43"/>
      <c r="J97" s="43"/>
      <c r="K97" s="42"/>
      <c r="L97" s="43"/>
    </row>
    <row r="98" spans="2:12" x14ac:dyDescent="0.15">
      <c r="B98" s="150"/>
      <c r="C98" s="150"/>
      <c r="D98" s="150"/>
      <c r="E98" s="150"/>
      <c r="F98" s="150"/>
      <c r="G98" s="43"/>
      <c r="H98" s="43"/>
      <c r="I98" s="44"/>
      <c r="J98" s="151" t="str">
        <f>[3]Base_01!$C$17</f>
        <v>AfrIandi Yudhistira, S.T.</v>
      </c>
      <c r="K98" s="151"/>
      <c r="L98" s="151"/>
    </row>
    <row r="99" spans="2:12" x14ac:dyDescent="0.15">
      <c r="B99" s="43"/>
      <c r="C99" s="43"/>
      <c r="D99" s="43"/>
      <c r="E99" s="43"/>
      <c r="F99" s="43"/>
      <c r="G99" s="43"/>
      <c r="H99" s="43"/>
      <c r="I99" s="43"/>
      <c r="J99" s="43"/>
      <c r="K99" s="43"/>
      <c r="L99" s="43"/>
    </row>
  </sheetData>
  <sheetProtection formatColumns="0" formatRows="0" selectLockedCells="1"/>
  <mergeCells count="37">
    <mergeCell ref="BB18:BC18"/>
    <mergeCell ref="B98:F98"/>
    <mergeCell ref="J98:L98"/>
    <mergeCell ref="B83:F83"/>
    <mergeCell ref="J83:L83"/>
    <mergeCell ref="B84:F84"/>
    <mergeCell ref="J85:L85"/>
    <mergeCell ref="B90:F90"/>
    <mergeCell ref="J90:L90"/>
    <mergeCell ref="J82:L82"/>
    <mergeCell ref="B92:F92"/>
    <mergeCell ref="J92:L92"/>
    <mergeCell ref="B93:F93"/>
    <mergeCell ref="J93:L93"/>
    <mergeCell ref="B80:K80"/>
    <mergeCell ref="I17:I18"/>
    <mergeCell ref="B3:L3"/>
    <mergeCell ref="B4:L4"/>
    <mergeCell ref="B5:L5"/>
    <mergeCell ref="B6:D6"/>
    <mergeCell ref="B7:D7"/>
    <mergeCell ref="A17:A18"/>
    <mergeCell ref="B17:B18"/>
    <mergeCell ref="C17:H18"/>
    <mergeCell ref="L17:L18"/>
    <mergeCell ref="J17:J18"/>
    <mergeCell ref="K17:K18"/>
    <mergeCell ref="J84:L84"/>
    <mergeCell ref="O7:P10"/>
    <mergeCell ref="B8:D8"/>
    <mergeCell ref="B9:D9"/>
    <mergeCell ref="B10:D10"/>
    <mergeCell ref="B11:D11"/>
    <mergeCell ref="B12:D12"/>
    <mergeCell ref="B13:D13"/>
    <mergeCell ref="F13:G13"/>
    <mergeCell ref="B14:D14"/>
  </mergeCells>
  <printOptions horizontalCentered="1"/>
  <pageMargins left="0.70866141732283472" right="0.70866141732283472" top="0.74803149606299213" bottom="0.74803149606299213" header="0.31496062992125984" footer="0.31496062992125984"/>
  <pageSetup paperSize="9" scale="70"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HideBarisKosong">
                <anchor moveWithCells="1">
                  <from>
                    <xdr:col>12</xdr:col>
                    <xdr:colOff>508000</xdr:colOff>
                    <xdr:row>6</xdr:row>
                    <xdr:rowOff>63500</xdr:rowOff>
                  </from>
                  <to>
                    <xdr:col>13</xdr:col>
                    <xdr:colOff>558800</xdr:colOff>
                    <xdr:row>7</xdr:row>
                    <xdr:rowOff>152400</xdr:rowOff>
                  </to>
                </anchor>
              </controlPr>
            </control>
          </mc:Choice>
        </mc:AlternateContent>
        <mc:AlternateContent xmlns:mc="http://schemas.openxmlformats.org/markup-compatibility/2006">
          <mc:Choice Requires="x14">
            <control shapeId="3074" r:id="rId5" name="Button 2">
              <controlPr defaultSize="0" print="0" autoFill="0" autoPict="0" macro="[0]!TampilkanSemua">
                <anchor moveWithCells="1">
                  <from>
                    <xdr:col>12</xdr:col>
                    <xdr:colOff>508000</xdr:colOff>
                    <xdr:row>8</xdr:row>
                    <xdr:rowOff>88900</xdr:rowOff>
                  </from>
                  <to>
                    <xdr:col>13</xdr:col>
                    <xdr:colOff>558800</xdr:colOff>
                    <xdr:row>9</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4E90B-157C-8F43-A218-EB39B1CAE9FF}">
  <sheetPr codeName="Sheet57">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A144" sqref="A144"/>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1</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000001</v>
      </c>
      <c r="J4" s="57"/>
      <c r="K4" s="58"/>
      <c r="R4" s="59"/>
      <c r="S4" s="59"/>
      <c r="T4" s="59"/>
      <c r="U4" s="59"/>
      <c r="V4" s="59"/>
    </row>
    <row r="5" spans="1:22" s="56" customFormat="1" ht="18" customHeight="1" x14ac:dyDescent="0.15">
      <c r="C5" s="48" t="s">
        <v>221</v>
      </c>
      <c r="D5" s="48"/>
      <c r="E5" s="106"/>
      <c r="F5" s="47" t="s">
        <v>125</v>
      </c>
      <c r="G5" s="106" t="str">
        <f>VLOOKUP(Q1,[3]Base_02!$A$5:$AG$24,14,0)</f>
        <v>3310080902970001</v>
      </c>
      <c r="J5" s="57"/>
      <c r="K5" s="58"/>
      <c r="R5" s="59"/>
      <c r="S5" s="184" t="s">
        <v>126</v>
      </c>
      <c r="T5" s="185"/>
      <c r="V5" s="59"/>
    </row>
    <row r="6" spans="1:22" s="56" customFormat="1" ht="18" customHeight="1" x14ac:dyDescent="0.15">
      <c r="C6" s="48" t="s">
        <v>222</v>
      </c>
      <c r="D6" s="48"/>
      <c r="E6" s="106"/>
      <c r="F6" s="47" t="s">
        <v>125</v>
      </c>
      <c r="G6" s="106" t="str">
        <f>VLOOKUP(Q1,[3]Base_02!$A$5:$AG$24,3,0)</f>
        <v>Nama PB 1</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1,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1</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S5:T8"/>
    <mergeCell ref="R15:S16"/>
    <mergeCell ref="L16:M16"/>
    <mergeCell ref="C158:G158"/>
    <mergeCell ref="H158:K158"/>
    <mergeCell ref="L158:O158"/>
    <mergeCell ref="T15:T17"/>
    <mergeCell ref="C155:G155"/>
    <mergeCell ref="L155:O155"/>
    <mergeCell ref="C157:G157"/>
    <mergeCell ref="H157:K157"/>
    <mergeCell ref="L157:O157"/>
    <mergeCell ref="U15:U17"/>
    <mergeCell ref="V15:V17"/>
    <mergeCell ref="N16:O16"/>
    <mergeCell ref="C145:J145"/>
    <mergeCell ref="C165:O166"/>
    <mergeCell ref="C149:G149"/>
    <mergeCell ref="C150:G150"/>
    <mergeCell ref="L150:O150"/>
    <mergeCell ref="L149:O149"/>
    <mergeCell ref="C163:G163"/>
    <mergeCell ref="H163:K163"/>
    <mergeCell ref="L163:O163"/>
    <mergeCell ref="C1:O1"/>
    <mergeCell ref="C2:O2"/>
    <mergeCell ref="A15:A17"/>
    <mergeCell ref="C15:C17"/>
    <mergeCell ref="E15:G17"/>
    <mergeCell ref="H15:H17"/>
    <mergeCell ref="I15:I17"/>
    <mergeCell ref="J15:J17"/>
    <mergeCell ref="K15:K17"/>
    <mergeCell ref="L15:O15"/>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09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3989E2AF-4310-6443-804E-2500C3958201}">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C816ECF9-CA8C-0D4F-B72B-8493F072E97A}">
            <xm:f>$M145&lt;&gt;BaseRAB!$C$2/2</xm:f>
            <x14:dxf>
              <font>
                <color rgb="FF9C0006"/>
              </font>
              <fill>
                <patternFill>
                  <bgColor rgb="FFFFC7CE"/>
                </patternFill>
              </fill>
            </x14:dxf>
          </x14:cfRule>
          <xm:sqref>M145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33CB5-CCEC-6845-A957-25AA043FD2CE}">
  <sheetPr codeName="Sheet6">
    <tabColor theme="7" tint="0.79998168889431442"/>
  </sheetPr>
  <dimension ref="A1:R351"/>
  <sheetViews>
    <sheetView view="pageBreakPreview" topLeftCell="A27"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1</v>
      </c>
      <c r="N1" s="53" t="s">
        <v>240</v>
      </c>
      <c r="O1" s="53"/>
      <c r="P1" s="53" t="s">
        <v>166</v>
      </c>
      <c r="Q1" s="53"/>
    </row>
    <row r="2" spans="1:18" s="49" customFormat="1" x14ac:dyDescent="0.15">
      <c r="C2" s="9"/>
      <c r="D2" s="9"/>
      <c r="E2" s="110"/>
      <c r="F2" s="113"/>
      <c r="G2" s="113"/>
      <c r="H2" s="51"/>
      <c r="M2" s="111">
        <f>M1+1</f>
        <v>2</v>
      </c>
      <c r="N2" s="53"/>
      <c r="O2" s="53"/>
      <c r="P2" s="53">
        <v>19</v>
      </c>
      <c r="Q2" s="53">
        <v>75</v>
      </c>
    </row>
    <row r="3" spans="1:18" s="49" customFormat="1" x14ac:dyDescent="0.15">
      <c r="C3" s="139" t="s">
        <v>148</v>
      </c>
      <c r="D3" s="139"/>
      <c r="E3" s="139"/>
      <c r="F3" s="107" t="str">
        <f>VLOOKUP(M1,[3]Base_02!$A$5:$AG$24,2,0)</f>
        <v>000001</v>
      </c>
      <c r="G3" s="114"/>
      <c r="H3" s="51"/>
      <c r="N3" s="53"/>
      <c r="O3" s="53"/>
      <c r="P3" s="53">
        <v>133</v>
      </c>
      <c r="Q3" s="53">
        <v>192</v>
      </c>
    </row>
    <row r="4" spans="1:18" s="49" customFormat="1" x14ac:dyDescent="0.15">
      <c r="C4" s="139" t="s">
        <v>222</v>
      </c>
      <c r="D4" s="139"/>
      <c r="E4" s="139"/>
      <c r="F4" s="106" t="str">
        <f>VLOOKUP(M1,[3]Base_02!$A$5:$AG$24,3,0)</f>
        <v>Nama PB 1</v>
      </c>
      <c r="G4" s="114"/>
      <c r="H4" s="51"/>
      <c r="N4" s="53"/>
      <c r="O4" s="53"/>
      <c r="P4" s="53">
        <v>250</v>
      </c>
      <c r="Q4" s="53">
        <v>309</v>
      </c>
    </row>
    <row r="5" spans="1:18" s="49" customFormat="1" x14ac:dyDescent="0.15">
      <c r="C5" s="139" t="s">
        <v>261</v>
      </c>
      <c r="D5" s="139"/>
      <c r="E5" s="139"/>
      <c r="F5" s="106" t="str">
        <f>VLOOKUP(M1,[3]Base_02!$A$5:$AG$24,14,0)</f>
        <v>3310080902970001</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1,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1600006544205 -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210</v>
      </c>
      <c r="J16" s="121">
        <f>BaseRAB!F11</f>
        <v>90000</v>
      </c>
      <c r="K16" s="122">
        <f>I16*J16</f>
        <v>18900000</v>
      </c>
      <c r="N16" s="53"/>
      <c r="O16" s="53"/>
      <c r="P16" s="53"/>
      <c r="Q16" s="53"/>
      <c r="R16" s="49">
        <f>SUMIFS('C. RAB (1)'!$H$19:$H$144,'C. RAB (1)'!$E$19:$E$144,'C.2 DRPB (1)'!D16)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(1)'!$H$19:$H$144,'C. RAB (1)'!$E$19:$E$144,'C.2 DRPB (1)'!D17)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(1)'!$H$19:$H$144,'C. RAB (1)'!$E$19:$E$144,'C.2 DRPB (1)'!D18)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(1)'!$H$19:$H$144,'C. RAB (1)'!$E$19:$E$144,'C.2 DRPB (1)'!D19)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(1)'!$H$19:$H$144,'C. RAB (1)'!$E$19:$E$144,'C.2 DRPB (1)'!D20)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(1)'!$H$19:$H$144,'C. RAB (1)'!$E$19:$E$144,'C.2 DRPB (1)'!D21)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(1)'!$H$19:$H$144,'C. RAB (1)'!$E$19:$E$144,'C.2 DRPB (1)'!D22)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(1)'!$H$19:$H$144,'C. RAB (1)'!$E$19:$E$144,'C.2 DRPB (1)'!D23)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(1)'!$H$19:$H$144,'C. RAB (1)'!$E$19:$E$144,'C.2 DRPB (1)'!D24)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(1)'!$H$19:$H$144,'C. RAB (1)'!$E$19:$E$144,'C.2 DRPB (1)'!D25)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(1)'!$H$19:$H$144,'C. RAB (1)'!$E$19:$E$144,'C.2 DRPB (1)'!D26)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(1)'!$H$19:$H$144,'C. RAB (1)'!$E$19:$E$144,'C.2 DRPB (1)'!D27)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(1)'!$H$19:$H$144,'C. RAB (1)'!$E$19:$E$144,'C.2 DRPB (1)'!D28)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(1)'!$H$19:$H$144,'C. RAB (1)'!$E$19:$E$144,'C.2 DRPB (1)'!D29)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(1)'!$H$19:$H$144,'C. RAB (1)'!$E$19:$E$144,'C.2 DRPB (1)'!D30)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(1)'!$H$19:$H$144,'C. RAB (1)'!$E$19:$E$144,'C.2 DRPB (1)'!D31)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(1)'!$H$19:$H$144,'C. RAB (1)'!$E$19:$E$144,'C.2 DRPB (1)'!D32)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(1)'!$H$19:$H$144,'C. RAB (1)'!$E$19:$E$144,'C.2 DRPB (1)'!D33)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(1)'!$H$19:$H$144,'C. RAB (1)'!$E$19:$E$144,'C.2 DRPB (1)'!D34)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(1)'!$H$19:$H$144,'C. RAB (1)'!$E$19:$E$144,'C.2 DRPB (1)'!D35)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(1)'!$H$19:$H$144,'C. RAB (1)'!$E$19:$E$144,'C.2 DRPB (1)'!D36)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(1)'!$H$19:$H$144,'C. RAB (1)'!$E$19:$E$144,'C.2 DRPB (1)'!D37)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(1)'!$H$19:$H$144,'C. RAB (1)'!$E$19:$E$144,'C.2 DRPB (1)'!D38)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(1)'!$H$19:$H$144,'C. RAB (1)'!$E$19:$E$144,'C.2 DRPB (1)'!D39)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(1)'!$H$19:$H$144,'C. RAB (1)'!$E$19:$E$144,'C.2 DRPB (1)'!D40)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(1)'!$H$19:$H$144,'C. RAB (1)'!$E$19:$E$144,'C.2 DRPB (1)'!D41)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(1)'!$H$19:$H$144,'C. RAB (1)'!$E$19:$E$144,'C.2 DRPB (1)'!D42)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(1)'!$H$19:$H$144,'C. RAB (1)'!$E$19:$E$144,'C.2 DRPB (1)'!D43)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(1)'!$H$19:$H$144,'C. RAB (1)'!$E$19:$E$144,'C.2 DRPB (1)'!D44)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(1)'!$H$19:$H$144,'C. RAB (1)'!$E$19:$E$144,'C.2 DRPB (1)'!D45)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(1)'!$H$19:$H$144,'C. RAB (1)'!$E$19:$E$144,'C.2 DRPB (1)'!D46)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(1)'!$H$19:$H$144,'C. RAB (1)'!$E$19:$E$144,'C.2 DRPB (1)'!D47)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(1)'!$H$19:$H$144,'C. RAB (1)'!$E$19:$E$144,'C.2 DRPB (1)'!D48)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(1)'!$H$19:$H$144,'C. RAB (1)'!$E$19:$E$144,'C.2 DRPB (1)'!D49)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(1)'!$H$19:$H$144,'C. RAB (1)'!$E$19:$E$144,'C.2 DRPB (1)'!D50)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(1)'!$H$19:$H$144,'C. RAB (1)'!$E$19:$E$144,'C.2 DRPB (1)'!D51)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(1)'!$H$19:$H$144,'C. RAB (1)'!$E$19:$E$144,'C.2 DRPB (1)'!D52)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(1)'!$H$19:$H$144,'C. RAB (1)'!$E$19:$E$144,'C.2 DRPB (1)'!D53)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(1)'!$H$19:$H$144,'C. RAB (1)'!$E$19:$E$144,'C.2 DRPB (1)'!D54)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(1)'!$H$19:$H$144,'C. RAB (1)'!$E$19:$E$144,'C.2 DRPB (1)'!D55)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(1)'!$H$19:$H$144,'C. RAB (1)'!$E$19:$E$144,'C.2 DRPB (1)'!D56)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(1)'!$H$19:$H$144,'C. RAB (1)'!$E$19:$E$144,'C.2 DRPB (1)'!D57)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(1)'!$H$19:$H$144,'C. RAB (1)'!$E$19:$E$144,'C.2 DRPB (1)'!D58)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(1)'!$H$19:$H$144,'C. RAB (1)'!$E$19:$E$144,'C.2 DRPB (1)'!D59)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(1)'!$H$19:$H$144,'C. RAB (1)'!$E$19:$E$144,'C.2 DRPB (1)'!D60)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(1)'!$H$19:$H$144,'C. RAB (1)'!$E$19:$E$144,'C.2 DRPB (1)'!D61)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(1)'!$H$19:$H$144,'C. RAB (1)'!$E$19:$E$144,'C.2 DRPB (1)'!D62)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(1)'!$H$19:$H$144,'C. RAB (1)'!$E$19:$E$144,'C.2 DRPB (1)'!D63)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(1)'!$H$19:$H$144,'C. RAB (1)'!$E$19:$E$144,'C.2 DRPB (1)'!D64)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(1)'!$H$19:$H$144,'C. RAB (1)'!$E$19:$E$144,'C.2 DRPB (1)'!D65)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(1)'!$H$19:$H$144,'C. RAB (1)'!$E$19:$E$144,'C.2 DRPB (1)'!D66)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(1)'!$H$19:$H$144,'C. RAB (1)'!$E$19:$E$144,'C.2 DRPB (1)'!D67)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(1)'!$H$19:$H$144,'C. RAB (1)'!$E$19:$E$144,'C.2 DRPB (1)'!D68)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(1)'!$H$19:$H$144,'C. RAB (1)'!$E$19:$E$144,'C.2 DRPB (1)'!D69)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(1)'!$H$19:$H$144,'C. RAB (1)'!$E$19:$E$144,'C.2 DRPB (1)'!D70)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(1)'!$H$19:$H$144,'C. RAB (1)'!$E$19:$E$144,'C.2 DRPB (1)'!D71)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(1)'!$H$19:$H$144,'C. RAB (1)'!$E$19:$E$144,'C.2 DRPB (1)'!D72)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(1)'!$H$19:$H$144,'C. RAB (1)'!$E$19:$E$144,'C.2 DRPB (1)'!D73)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(1)'!$H$19:$H$144,'C. RAB (1)'!$E$19:$E$144,'C.2 DRPB (1)'!D74)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(1)'!$H$19:$H$144,'C. RAB (1)'!$E$19:$E$144,'C.2 DRPB (1)'!D75)</f>
        <v>3</v>
      </c>
    </row>
    <row r="76" spans="1:18" s="49" customFormat="1" x14ac:dyDescent="0.15">
      <c r="C76" s="205" t="s">
        <v>247</v>
      </c>
      <c r="D76" s="206"/>
      <c r="E76" s="206"/>
      <c r="F76" s="206"/>
      <c r="G76" s="206"/>
      <c r="H76" s="206"/>
      <c r="I76" s="206"/>
      <c r="J76" s="207"/>
      <c r="K76" s="124">
        <f>SUM(K16:K75)</f>
        <v>18900000</v>
      </c>
      <c r="M76" s="137">
        <f>BaseRAB!$C$2-'C.2 DRPB (1)'!K95</f>
        <v>21500000</v>
      </c>
      <c r="N76" s="53"/>
      <c r="O76" s="53"/>
      <c r="P76" s="53"/>
      <c r="Q76" s="53"/>
    </row>
    <row r="77" spans="1:18" s="49" customFormat="1" x14ac:dyDescent="0.15">
      <c r="C77" s="198" t="str" cm="1">
        <f t="array" ref="C77">"Terbilang: "&amp;terbilang(K76)</f>
        <v>Terbilang: Delapan Belas Juta Sembilan Ratus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22400000</v>
      </c>
      <c r="N99" s="53"/>
      <c r="O99" s="53"/>
      <c r="P99" s="53"/>
      <c r="Q99" s="53"/>
    </row>
    <row r="100" spans="3:17" s="49" customFormat="1" x14ac:dyDescent="0.15">
      <c r="C100" s="198" t="str" cm="1">
        <f t="array" ref="C100">"Terbilang: "&amp;terbilang(K99)</f>
        <v>Terbilang: Dua Puluh Dua Juta Empat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1</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000001</v>
      </c>
      <c r="G120" s="114"/>
      <c r="H120" s="51"/>
      <c r="N120" s="53"/>
      <c r="O120" s="53"/>
      <c r="P120" s="53"/>
      <c r="Q120" s="53"/>
    </row>
    <row r="121" spans="3:17" s="49" customFormat="1" x14ac:dyDescent="0.15">
      <c r="C121" s="139" t="s">
        <v>222</v>
      </c>
      <c r="D121" s="139"/>
      <c r="E121" s="139"/>
      <c r="F121" s="107" t="str">
        <f t="shared" ref="F121" si="1">F4</f>
        <v>Nama PB 1</v>
      </c>
      <c r="G121" s="107"/>
      <c r="H121" s="107"/>
      <c r="I121" s="107"/>
      <c r="N121" s="53"/>
      <c r="O121" s="53"/>
      <c r="P121" s="53"/>
      <c r="Q121" s="53"/>
    </row>
    <row r="122" spans="3:17" s="49" customFormat="1" x14ac:dyDescent="0.15">
      <c r="C122" s="139" t="s">
        <v>261</v>
      </c>
      <c r="D122" s="139"/>
      <c r="E122" s="139"/>
      <c r="F122" s="107" t="str">
        <f t="shared" ref="F122" si="2">F5</f>
        <v>3310080902970001</v>
      </c>
      <c r="G122" s="107"/>
      <c r="H122" s="107"/>
      <c r="I122" s="107"/>
      <c r="N122" s="53"/>
      <c r="O122" s="53"/>
      <c r="P122" s="53"/>
      <c r="Q122" s="53"/>
    </row>
    <row r="123" spans="3:17" s="49" customFormat="1" x14ac:dyDescent="0.15">
      <c r="C123" s="139" t="s">
        <v>149</v>
      </c>
      <c r="D123" s="139"/>
      <c r="E123" s="139"/>
      <c r="F123" s="107" t="str">
        <f t="shared" ref="F123" si="3">F6</f>
        <v>Jalan Kanal Victory, RT 1,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ref="F124" si="4">F7</f>
        <v>Klasabi</v>
      </c>
      <c r="G124" s="107"/>
      <c r="H124" s="107"/>
      <c r="I124" s="107"/>
      <c r="N124" s="21"/>
      <c r="O124" s="21"/>
      <c r="P124" s="53"/>
      <c r="Q124" s="53"/>
    </row>
    <row r="125" spans="3:17" s="49" customFormat="1" x14ac:dyDescent="0.15">
      <c r="C125" s="139" t="s">
        <v>150</v>
      </c>
      <c r="D125" s="139"/>
      <c r="E125" s="139"/>
      <c r="F125" s="107" t="str">
        <f t="shared" ref="F125" si="5">F8</f>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ref="F126" si="6">F9</f>
        <v>Sorong</v>
      </c>
      <c r="G126" s="107"/>
      <c r="H126" s="107"/>
      <c r="I126" s="107"/>
      <c r="N126" s="21"/>
      <c r="O126" s="21"/>
      <c r="P126" s="53"/>
      <c r="Q126" s="53"/>
    </row>
    <row r="127" spans="3:17" s="49" customFormat="1" x14ac:dyDescent="0.15">
      <c r="C127" s="139" t="s">
        <v>151</v>
      </c>
      <c r="D127" s="139"/>
      <c r="E127" s="139"/>
      <c r="F127" s="107" t="str">
        <f t="shared" ref="F127" si="7">F10</f>
        <v>Papua Barat Daya</v>
      </c>
      <c r="G127" s="107"/>
      <c r="H127" s="107"/>
      <c r="I127" s="107"/>
      <c r="N127" s="21"/>
      <c r="O127" s="21"/>
      <c r="P127" s="53"/>
      <c r="Q127" s="53"/>
    </row>
    <row r="128" spans="3:17" s="49" customFormat="1" x14ac:dyDescent="0.15">
      <c r="C128" s="139" t="s">
        <v>242</v>
      </c>
      <c r="D128" s="139"/>
      <c r="E128" s="139"/>
      <c r="F128" s="107" t="str">
        <f t="shared" ref="F128" si="8">F11</f>
        <v>1600006544205 -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(1)'!$L$19:$L$144,'C. RAB (1)'!$E$19:$E$144,'C.2 DRPB (1)'!D133)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9">I134*J134</f>
        <v>0</v>
      </c>
      <c r="N134" s="53"/>
      <c r="O134" s="53"/>
      <c r="P134" s="53"/>
      <c r="Q134" s="53"/>
      <c r="R134" s="49">
        <f>SUMIFS('C. RAB (1)'!$L$19:$L$144,'C. RAB (1)'!$E$19:$E$144,'C.2 DRPB (1)'!D134)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9"/>
        <v>0</v>
      </c>
      <c r="N135" s="53"/>
      <c r="O135" s="53"/>
      <c r="P135" s="53"/>
      <c r="Q135" s="53"/>
      <c r="R135" s="49">
        <f>SUMIFS('C. RAB (1)'!$L$19:$L$144,'C. RAB (1)'!$E$19:$E$144,'C.2 DRPB (1)'!D135)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9"/>
        <v>0</v>
      </c>
      <c r="N136" s="53"/>
      <c r="O136" s="53"/>
      <c r="P136" s="53"/>
      <c r="Q136" s="53"/>
      <c r="R136" s="49">
        <f>SUMIFS('C. RAB (1)'!$L$19:$L$144,'C. RAB (1)'!$E$19:$E$144,'C.2 DRPB (1)'!D136)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9"/>
        <v>0</v>
      </c>
      <c r="N137" s="53"/>
      <c r="O137" s="53"/>
      <c r="P137" s="53"/>
      <c r="Q137" s="53"/>
      <c r="R137" s="49">
        <f>SUMIFS('C. RAB (1)'!$L$19:$L$144,'C. RAB (1)'!$E$19:$E$144,'C.2 DRPB (1)'!D137)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9"/>
        <v>0</v>
      </c>
      <c r="N138" s="53"/>
      <c r="O138" s="53"/>
      <c r="P138" s="53"/>
      <c r="Q138" s="53"/>
      <c r="R138" s="49">
        <f>SUMIFS('C. RAB (1)'!$L$19:$L$144,'C. RAB (1)'!$E$19:$E$144,'C.2 DRPB (1)'!D138)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9"/>
        <v>0</v>
      </c>
      <c r="N139" s="53"/>
      <c r="O139" s="53"/>
      <c r="P139" s="53"/>
      <c r="Q139" s="53"/>
      <c r="R139" s="49">
        <f>SUMIFS('C. RAB (1)'!$L$19:$L$144,'C. RAB (1)'!$E$19:$E$144,'C.2 DRPB (1)'!D139)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9"/>
        <v>0</v>
      </c>
      <c r="N140" s="53"/>
      <c r="O140" s="53"/>
      <c r="P140" s="53"/>
      <c r="Q140" s="53"/>
      <c r="R140" s="49">
        <f>SUMIFS('C. RAB (1)'!$L$19:$L$144,'C. RAB (1)'!$E$19:$E$144,'C.2 DRPB (1)'!D140)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9"/>
        <v>0</v>
      </c>
      <c r="N141" s="53"/>
      <c r="O141" s="53"/>
      <c r="P141" s="53"/>
      <c r="Q141" s="53"/>
      <c r="R141" s="49">
        <f>SUMIFS('C. RAB (1)'!$L$19:$L$144,'C. RAB (1)'!$E$19:$E$144,'C.2 DRPB (1)'!D141)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9"/>
        <v>0</v>
      </c>
      <c r="N142" s="53"/>
      <c r="O142" s="53"/>
      <c r="P142" s="53"/>
      <c r="Q142" s="53"/>
      <c r="R142" s="49">
        <f>SUMIFS('C. RAB (1)'!$L$19:$L$144,'C. RAB (1)'!$E$19:$E$144,'C.2 DRPB (1)'!D142)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9"/>
        <v>0</v>
      </c>
      <c r="N143" s="53"/>
      <c r="O143" s="53"/>
      <c r="P143" s="53"/>
      <c r="Q143" s="53"/>
      <c r="R143" s="49">
        <f>SUMIFS('C. RAB (1)'!$L$19:$L$144,'C. RAB (1)'!$E$19:$E$144,'C.2 DRPB (1)'!D143)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9"/>
        <v>0</v>
      </c>
      <c r="L144" s="49"/>
      <c r="M144" s="49"/>
      <c r="N144" s="53"/>
      <c r="O144" s="53"/>
      <c r="P144" s="53"/>
      <c r="Q144" s="53"/>
      <c r="R144" s="49">
        <f>SUMIFS('C. RAB (1)'!$L$19:$L$144,'C. RAB (1)'!$E$19:$E$144,'C.2 DRPB (1)'!D144)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9"/>
        <v>0</v>
      </c>
      <c r="N145" s="53"/>
      <c r="O145" s="53"/>
      <c r="P145" s="53"/>
      <c r="Q145" s="53"/>
      <c r="R145" s="49">
        <f>SUMIFS('C. RAB (1)'!$L$19:$L$144,'C. RAB (1)'!$E$19:$E$144,'C.2 DRPB (1)'!D145)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9"/>
        <v>0</v>
      </c>
      <c r="N146" s="53"/>
      <c r="O146" s="53"/>
      <c r="P146" s="53"/>
      <c r="Q146" s="53"/>
      <c r="R146" s="49">
        <f>SUMIFS('C. RAB (1)'!$L$19:$L$144,'C. RAB (1)'!$E$19:$E$144,'C.2 DRPB (1)'!D146)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9"/>
        <v>0</v>
      </c>
      <c r="N147" s="53"/>
      <c r="O147" s="53"/>
      <c r="P147" s="53"/>
      <c r="Q147" s="53"/>
      <c r="R147" s="49">
        <f>SUMIFS('C. RAB (1)'!$L$19:$L$144,'C. RAB (1)'!$E$19:$E$144,'C.2 DRPB (1)'!D147)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9"/>
        <v>0</v>
      </c>
      <c r="N148" s="53"/>
      <c r="O148" s="53"/>
      <c r="P148" s="53"/>
      <c r="Q148" s="53"/>
      <c r="R148" s="49">
        <f>SUMIFS('C. RAB (1)'!$L$19:$L$144,'C. RAB (1)'!$E$19:$E$144,'C.2 DRPB (1)'!D148)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9"/>
        <v>0</v>
      </c>
      <c r="N149" s="53"/>
      <c r="O149" s="53"/>
      <c r="P149" s="53"/>
      <c r="Q149" s="53"/>
      <c r="R149" s="49">
        <f>SUMIFS('C. RAB (1)'!$L$19:$L$144,'C. RAB (1)'!$E$19:$E$144,'C.2 DRPB (1)'!D149)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9"/>
        <v>0</v>
      </c>
      <c r="N150" s="53"/>
      <c r="O150" s="53"/>
      <c r="P150" s="53"/>
      <c r="Q150" s="53"/>
      <c r="R150" s="49">
        <f>SUMIFS('C. RAB (1)'!$L$19:$L$144,'C. RAB (1)'!$E$19:$E$144,'C.2 DRPB (1)'!D150)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v>30</v>
      </c>
      <c r="J151" s="121">
        <f>BaseRAB!F29</f>
        <v>120000</v>
      </c>
      <c r="K151" s="122">
        <f t="shared" si="9"/>
        <v>3600000</v>
      </c>
      <c r="N151" s="53"/>
      <c r="O151" s="53"/>
      <c r="P151" s="53"/>
      <c r="Q151" s="53"/>
      <c r="R151" s="49">
        <f>SUMIFS('C. RAB (1)'!$L$19:$L$144,'C. RAB (1)'!$E$19:$E$144,'C.2 DRPB (1)'!D151)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9"/>
        <v>0</v>
      </c>
      <c r="N152" s="53"/>
      <c r="O152" s="53"/>
      <c r="P152" s="53"/>
      <c r="Q152" s="53"/>
      <c r="R152" s="49">
        <f>SUMIFS('C. RAB (1)'!$L$19:$L$144,'C. RAB (1)'!$E$19:$E$144,'C.2 DRPB (1)'!D152)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9"/>
        <v>0</v>
      </c>
      <c r="N153" s="53"/>
      <c r="O153" s="53"/>
      <c r="P153" s="53"/>
      <c r="Q153" s="53"/>
      <c r="R153" s="49">
        <f>SUMIFS('C. RAB (1)'!$L$19:$L$144,'C. RAB (1)'!$E$19:$E$144,'C.2 DRPB (1)'!D153)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9"/>
        <v>0</v>
      </c>
      <c r="N154" s="53"/>
      <c r="O154" s="53"/>
      <c r="P154" s="53"/>
      <c r="Q154" s="53"/>
      <c r="R154" s="49">
        <f>SUMIFS('C. RAB (1)'!$L$19:$L$144,'C. RAB (1)'!$E$19:$E$144,'C.2 DRPB (1)'!D154)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9"/>
        <v>0</v>
      </c>
      <c r="N155" s="53"/>
      <c r="O155" s="53"/>
      <c r="P155" s="53"/>
      <c r="Q155" s="53"/>
      <c r="R155" s="49">
        <f>SUMIFS('C. RAB (1)'!$L$19:$L$144,'C. RAB (1)'!$E$19:$E$144,'C.2 DRPB (1)'!D155)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9"/>
        <v>0</v>
      </c>
      <c r="N156" s="53"/>
      <c r="O156" s="53"/>
      <c r="P156" s="53"/>
      <c r="Q156" s="53"/>
      <c r="R156" s="49">
        <f>SUMIFS('C. RAB (1)'!$L$19:$L$144,'C. RAB (1)'!$E$19:$E$144,'C.2 DRPB (1)'!D156)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9"/>
        <v>0</v>
      </c>
      <c r="N157" s="53"/>
      <c r="O157" s="53"/>
      <c r="P157" s="53"/>
      <c r="Q157" s="53"/>
      <c r="R157" s="49">
        <f>SUMIFS('C. RAB (1)'!$L$19:$L$144,'C. RAB (1)'!$E$19:$E$144,'C.2 DRPB (1)'!D157)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9"/>
        <v>0</v>
      </c>
      <c r="N158" s="53"/>
      <c r="O158" s="53"/>
      <c r="P158" s="53"/>
      <c r="Q158" s="53"/>
      <c r="R158" s="49">
        <f>SUMIFS('C. RAB (1)'!$L$19:$L$144,'C. RAB (1)'!$E$19:$E$144,'C.2 DRPB (1)'!D158)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9"/>
        <v>0</v>
      </c>
      <c r="N159" s="53"/>
      <c r="O159" s="53"/>
      <c r="P159" s="53"/>
      <c r="Q159" s="53"/>
      <c r="R159" s="49">
        <f>SUMIFS('C. RAB (1)'!$L$19:$L$144,'C. RAB (1)'!$E$19:$E$144,'C.2 DRPB (1)'!D159)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9"/>
        <v>0</v>
      </c>
      <c r="N160" s="53"/>
      <c r="O160" s="53"/>
      <c r="P160" s="53"/>
      <c r="Q160" s="53"/>
      <c r="R160" s="49">
        <f>SUMIFS('C. RAB (1)'!$L$19:$L$144,'C. RAB (1)'!$E$19:$E$144,'C.2 DRPB (1)'!D160)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9"/>
        <v>0</v>
      </c>
      <c r="N161" s="53"/>
      <c r="O161" s="53"/>
      <c r="P161" s="53"/>
      <c r="Q161" s="53"/>
      <c r="R161" s="49">
        <f>SUMIFS('C. RAB (1)'!$L$19:$L$144,'C. RAB (1)'!$E$19:$E$144,'C.2 DRPB (1)'!D161)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9"/>
        <v>0</v>
      </c>
      <c r="N162" s="53"/>
      <c r="O162" s="53"/>
      <c r="P162" s="53"/>
      <c r="Q162" s="53"/>
      <c r="R162" s="49">
        <f>SUMIFS('C. RAB (1)'!$L$19:$L$144,'C. RAB (1)'!$E$19:$E$144,'C.2 DRPB (1)'!D162)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9"/>
        <v>0</v>
      </c>
      <c r="N163" s="53"/>
      <c r="O163" s="53"/>
      <c r="P163" s="53"/>
      <c r="Q163" s="53"/>
      <c r="R163" s="49">
        <f>SUMIFS('C. RAB (1)'!$L$19:$L$144,'C. RAB (1)'!$E$19:$E$144,'C.2 DRPB (1)'!D163)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9"/>
        <v>0</v>
      </c>
      <c r="N164" s="53"/>
      <c r="O164" s="53"/>
      <c r="P164" s="53"/>
      <c r="Q164" s="53"/>
      <c r="R164" s="49">
        <f>SUMIFS('C. RAB (1)'!$L$19:$L$144,'C. RAB (1)'!$E$19:$E$144,'C.2 DRPB (1)'!D164)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9"/>
        <v>0</v>
      </c>
      <c r="N165" s="53"/>
      <c r="O165" s="53"/>
      <c r="P165" s="53"/>
      <c r="Q165" s="53"/>
      <c r="R165" s="49">
        <f>SUMIFS('C. RAB (1)'!$L$19:$L$144,'C. RAB (1)'!$E$19:$E$144,'C.2 DRPB (1)'!D165)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9"/>
        <v>0</v>
      </c>
      <c r="N166" s="53"/>
      <c r="O166" s="53"/>
      <c r="P166" s="53"/>
      <c r="Q166" s="53"/>
      <c r="R166" s="49">
        <f>SUMIFS('C. RAB (1)'!$L$19:$L$144,'C. RAB (1)'!$E$19:$E$144,'C.2 DRPB (1)'!D166)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9"/>
        <v>0</v>
      </c>
      <c r="N167" s="53"/>
      <c r="O167" s="53"/>
      <c r="P167" s="53"/>
      <c r="Q167" s="53"/>
      <c r="R167" s="49">
        <f>SUMIFS('C. RAB (1)'!$L$19:$L$144,'C. RAB (1)'!$E$19:$E$144,'C.2 DRPB (1)'!D167)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9"/>
        <v>0</v>
      </c>
      <c r="N168" s="53"/>
      <c r="O168" s="53"/>
      <c r="P168" s="53"/>
      <c r="Q168" s="53"/>
      <c r="R168" s="49">
        <f>SUMIFS('C. RAB (1)'!$L$19:$L$144,'C. RAB (1)'!$E$19:$E$144,'C.2 DRPB (1)'!D168)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9"/>
        <v>0</v>
      </c>
      <c r="N169" s="53"/>
      <c r="O169" s="53"/>
      <c r="P169" s="53"/>
      <c r="Q169" s="53"/>
      <c r="R169" s="49">
        <f>SUMIFS('C. RAB (1)'!$L$19:$L$144,'C. RAB (1)'!$E$19:$E$144,'C.2 DRPB (1)'!D169)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9"/>
        <v>0</v>
      </c>
      <c r="N170" s="53"/>
      <c r="O170" s="53"/>
      <c r="P170" s="53"/>
      <c r="Q170" s="53"/>
      <c r="R170" s="49">
        <f>SUMIFS('C. RAB (1)'!$L$19:$L$144,'C. RAB (1)'!$E$19:$E$144,'C.2 DRPB (1)'!D170)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9"/>
        <v>0</v>
      </c>
      <c r="N171" s="53"/>
      <c r="O171" s="53"/>
      <c r="P171" s="53"/>
      <c r="Q171" s="53"/>
      <c r="R171" s="49">
        <f>SUMIFS('C. RAB (1)'!$L$19:$L$144,'C. RAB (1)'!$E$19:$E$144,'C.2 DRPB (1)'!D171)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9"/>
        <v>0</v>
      </c>
      <c r="N172" s="53"/>
      <c r="O172" s="53"/>
      <c r="P172" s="53"/>
      <c r="Q172" s="53"/>
      <c r="R172" s="49">
        <f>SUMIFS('C. RAB (1)'!$L$19:$L$144,'C. RAB (1)'!$E$19:$E$144,'C.2 DRPB (1)'!D172)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9"/>
        <v>0</v>
      </c>
      <c r="N173" s="53"/>
      <c r="O173" s="53"/>
      <c r="P173" s="53"/>
      <c r="Q173" s="53"/>
      <c r="R173" s="49">
        <f>SUMIFS('C. RAB (1)'!$L$19:$L$144,'C. RAB (1)'!$E$19:$E$144,'C.2 DRPB (1)'!D173)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9"/>
        <v>0</v>
      </c>
      <c r="L174" s="49"/>
      <c r="M174" s="49"/>
      <c r="N174" s="53"/>
      <c r="O174" s="53"/>
      <c r="P174" s="53"/>
      <c r="Q174" s="53"/>
      <c r="R174" s="49">
        <f>SUMIFS('C. RAB (1)'!$L$19:$L$144,'C. RAB (1)'!$E$19:$E$144,'C.2 DRPB (1)'!D174)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9"/>
        <v>0</v>
      </c>
      <c r="N175" s="53"/>
      <c r="O175" s="53"/>
      <c r="P175" s="53"/>
      <c r="Q175" s="53"/>
      <c r="R175" s="49">
        <f>SUMIFS('C. RAB (1)'!$L$19:$L$144,'C. RAB (1)'!$E$19:$E$144,'C.2 DRPB (1)'!D175)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9"/>
        <v>0</v>
      </c>
      <c r="N176" s="53"/>
      <c r="O176" s="53"/>
      <c r="P176" s="53"/>
      <c r="Q176" s="53"/>
      <c r="R176" s="49">
        <f>SUMIFS('C. RAB (1)'!$L$19:$L$144,'C. RAB (1)'!$E$19:$E$144,'C.2 DRPB (1)'!D176)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9"/>
        <v>0</v>
      </c>
      <c r="N177" s="53"/>
      <c r="O177" s="53"/>
      <c r="P177" s="53"/>
      <c r="Q177" s="53"/>
      <c r="R177" s="49">
        <f>SUMIFS('C. RAB (1)'!$L$19:$L$144,'C. RAB (1)'!$E$19:$E$144,'C.2 DRPB (1)'!D177)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9"/>
        <v>0</v>
      </c>
      <c r="N178" s="53"/>
      <c r="O178" s="53"/>
      <c r="P178" s="53"/>
      <c r="Q178" s="53"/>
      <c r="R178" s="49">
        <f>SUMIFS('C. RAB (1)'!$L$19:$L$144,'C. RAB (1)'!$E$19:$E$144,'C.2 DRPB (1)'!D178)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9"/>
        <v>0</v>
      </c>
      <c r="N179" s="53"/>
      <c r="O179" s="53"/>
      <c r="P179" s="53"/>
      <c r="Q179" s="53"/>
      <c r="R179" s="49">
        <f>SUMIFS('C. RAB (1)'!$L$19:$L$144,'C. RAB (1)'!$E$19:$E$144,'C.2 DRPB (1)'!D179)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9"/>
        <v>0</v>
      </c>
      <c r="N180" s="53"/>
      <c r="O180" s="53"/>
      <c r="P180" s="53"/>
      <c r="Q180" s="53"/>
      <c r="R180" s="49">
        <f>SUMIFS('C. RAB (1)'!$L$19:$L$144,'C. RAB (1)'!$E$19:$E$144,'C.2 DRPB (1)'!D180)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9"/>
        <v>0</v>
      </c>
      <c r="N181" s="53"/>
      <c r="O181" s="53"/>
      <c r="P181" s="53"/>
      <c r="Q181" s="53"/>
      <c r="R181" s="49">
        <f>SUMIFS('C. RAB (1)'!$L$19:$L$144,'C. RAB (1)'!$E$19:$E$144,'C.2 DRPB (1)'!D181)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9"/>
        <v>0</v>
      </c>
      <c r="N182" s="53"/>
      <c r="O182" s="53"/>
      <c r="P182" s="53"/>
      <c r="Q182" s="53"/>
      <c r="R182" s="49">
        <f>SUMIFS('C. RAB (1)'!$L$19:$L$144,'C. RAB (1)'!$E$19:$E$144,'C.2 DRPB (1)'!D182)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9"/>
        <v>0</v>
      </c>
      <c r="N183" s="53"/>
      <c r="O183" s="53"/>
      <c r="P183" s="53"/>
      <c r="Q183" s="53"/>
      <c r="R183" s="49">
        <f>SUMIFS('C. RAB (1)'!$L$19:$L$144,'C. RAB (1)'!$E$19:$E$144,'C.2 DRPB (1)'!D183)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9"/>
        <v>0</v>
      </c>
      <c r="N184" s="53"/>
      <c r="O184" s="53"/>
      <c r="P184" s="53"/>
      <c r="Q184" s="53"/>
      <c r="R184" s="49">
        <f>SUMIFS('C. RAB (1)'!$L$19:$L$144,'C. RAB (1)'!$E$19:$E$144,'C.2 DRPB (1)'!D184)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9"/>
        <v>0</v>
      </c>
      <c r="N185" s="53"/>
      <c r="O185" s="53"/>
      <c r="P185" s="53"/>
      <c r="Q185" s="53"/>
      <c r="R185" s="49">
        <f>SUMIFS('C. RAB (1)'!$L$19:$L$144,'C. RAB (1)'!$E$19:$E$144,'C.2 DRPB (1)'!D185)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9"/>
        <v>0</v>
      </c>
      <c r="N186" s="53"/>
      <c r="O186" s="53"/>
      <c r="P186" s="53"/>
      <c r="Q186" s="53"/>
      <c r="R186" s="49">
        <f>SUMIFS('C. RAB (1)'!$L$19:$L$144,'C. RAB (1)'!$E$19:$E$144,'C.2 DRPB (1)'!D186)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9"/>
        <v>0</v>
      </c>
      <c r="N187" s="53"/>
      <c r="O187" s="53"/>
      <c r="P187" s="53"/>
      <c r="Q187" s="53"/>
      <c r="R187" s="49">
        <f>SUMIFS('C. RAB (1)'!$L$19:$L$144,'C. RAB (1)'!$E$19:$E$144,'C.2 DRPB (1)'!D187)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9"/>
        <v>0</v>
      </c>
      <c r="N188" s="53"/>
      <c r="O188" s="53"/>
      <c r="P188" s="53"/>
      <c r="Q188" s="53"/>
      <c r="R188" s="49">
        <f>SUMIFS('C. RAB (1)'!$L$19:$L$144,'C. RAB (1)'!$E$19:$E$144,'C.2 DRPB (1)'!D188)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9"/>
        <v>0</v>
      </c>
      <c r="N189" s="53"/>
      <c r="O189" s="53"/>
      <c r="P189" s="53"/>
      <c r="Q189" s="53"/>
      <c r="R189" s="49">
        <f>SUMIFS('C. RAB (1)'!$L$19:$L$144,'C. RAB (1)'!$E$19:$E$144,'C.2 DRPB (1)'!D189)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9"/>
        <v>0</v>
      </c>
      <c r="N190" s="53"/>
      <c r="O190" s="53"/>
      <c r="P190" s="53"/>
      <c r="Q190" s="53"/>
      <c r="R190" s="49">
        <f>SUMIFS('C. RAB (1)'!$L$19:$L$144,'C. RAB (1)'!$E$19:$E$144,'C.2 DRPB (1)'!D190)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9"/>
        <v>0</v>
      </c>
      <c r="N191" s="53"/>
      <c r="O191" s="53"/>
      <c r="P191" s="53"/>
      <c r="Q191" s="53"/>
      <c r="R191" s="49">
        <f>SUMIFS('C. RAB (1)'!$L$19:$L$144,'C. RAB (1)'!$E$19:$E$144,'C.2 DRPB (1)'!D191)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9"/>
        <v>0</v>
      </c>
      <c r="N192" s="53"/>
      <c r="O192" s="53"/>
      <c r="P192" s="53"/>
      <c r="Q192" s="53"/>
      <c r="R192" s="49">
        <f>SUMIFS('C. RAB (1)'!$L$19:$L$144,'C. RAB (1)'!$E$19:$E$144,'C.2 DRPB (1)'!D192)</f>
        <v>0</v>
      </c>
    </row>
    <row r="193" spans="3:17" s="49" customFormat="1" x14ac:dyDescent="0.15">
      <c r="C193" s="205" t="s">
        <v>247</v>
      </c>
      <c r="D193" s="206"/>
      <c r="E193" s="206"/>
      <c r="F193" s="206"/>
      <c r="G193" s="206"/>
      <c r="H193" s="206"/>
      <c r="I193" s="206"/>
      <c r="J193" s="207"/>
      <c r="K193" s="124">
        <f>SUM(K133:K192)</f>
        <v>21600000</v>
      </c>
      <c r="M193" s="137">
        <f>(BaseRAB!$C$2-'C.2 DRPB (1)'!$K$95)/2</f>
        <v>10750000</v>
      </c>
      <c r="N193" s="53"/>
      <c r="O193" s="53"/>
      <c r="P193" s="53"/>
      <c r="Q193" s="53"/>
    </row>
    <row r="194" spans="3:17" s="49" customFormat="1" x14ac:dyDescent="0.15">
      <c r="C194" s="198" t="str" cm="1">
        <f t="array" ref="C194">"Terbilang: "&amp;terbilang(K193)</f>
        <v>Terbilang: Dua Puluh Satu Juta Enam Ratus Ribu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23350000</v>
      </c>
      <c r="N216" s="53"/>
      <c r="O216" s="53"/>
      <c r="P216" s="53"/>
      <c r="Q216" s="53"/>
    </row>
    <row r="217" spans="3:17" s="49" customFormat="1" x14ac:dyDescent="0.15">
      <c r="C217" s="198" t="str" cm="1">
        <f t="array" ref="C217">"Terbilang: "&amp;terbilang(K216)</f>
        <v>Terbilang: Dua Puluh Tiga Juta Tiga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1</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000001</v>
      </c>
      <c r="G237" s="114"/>
      <c r="H237" s="51"/>
      <c r="N237" s="53"/>
      <c r="O237" s="53"/>
      <c r="P237" s="53"/>
      <c r="Q237" s="53"/>
    </row>
    <row r="238" spans="3:17" s="49" customFormat="1" x14ac:dyDescent="0.15">
      <c r="C238" s="139" t="s">
        <v>222</v>
      </c>
      <c r="D238" s="139"/>
      <c r="E238" s="139"/>
      <c r="F238" s="107" t="str">
        <f t="shared" ref="F238" si="10">F121</f>
        <v>Nama PB 1</v>
      </c>
      <c r="G238" s="107"/>
      <c r="H238" s="107"/>
      <c r="I238" s="107"/>
      <c r="N238" s="53"/>
      <c r="O238" s="53"/>
      <c r="P238" s="53"/>
      <c r="Q238" s="53"/>
    </row>
    <row r="239" spans="3:17" s="49" customFormat="1" x14ac:dyDescent="0.15">
      <c r="C239" s="139" t="s">
        <v>261</v>
      </c>
      <c r="D239" s="139"/>
      <c r="E239" s="139"/>
      <c r="F239" s="107" t="str">
        <f t="shared" ref="F239" si="11">F122</f>
        <v>3310080902970001</v>
      </c>
      <c r="G239" s="107"/>
      <c r="H239" s="107"/>
      <c r="I239" s="107"/>
      <c r="N239" s="53"/>
      <c r="O239" s="53"/>
      <c r="P239" s="53"/>
      <c r="Q239" s="53"/>
    </row>
    <row r="240" spans="3:17" s="49" customFormat="1" x14ac:dyDescent="0.15">
      <c r="C240" s="139" t="s">
        <v>149</v>
      </c>
      <c r="D240" s="139"/>
      <c r="E240" s="139"/>
      <c r="F240" s="107" t="str">
        <f t="shared" ref="F240" si="12">F123</f>
        <v>Jalan Kanal Victory, RT 1,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ref="F241" si="13">F124</f>
        <v>Klasabi</v>
      </c>
      <c r="G241" s="107"/>
      <c r="H241" s="107"/>
      <c r="I241" s="107"/>
      <c r="N241" s="21"/>
      <c r="O241" s="21"/>
      <c r="P241" s="53"/>
      <c r="Q241" s="53"/>
    </row>
    <row r="242" spans="1:18" s="49" customFormat="1" x14ac:dyDescent="0.15">
      <c r="C242" s="139" t="s">
        <v>150</v>
      </c>
      <c r="D242" s="139"/>
      <c r="E242" s="139"/>
      <c r="F242" s="107" t="str">
        <f t="shared" ref="F242" si="14">F125</f>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ref="F243" si="15">F126</f>
        <v>Sorong</v>
      </c>
      <c r="G243" s="107"/>
      <c r="H243" s="107"/>
      <c r="I243" s="107"/>
      <c r="N243" s="21"/>
      <c r="O243" s="21"/>
      <c r="P243" s="53"/>
      <c r="Q243" s="53"/>
    </row>
    <row r="244" spans="1:18" s="49" customFormat="1" x14ac:dyDescent="0.15">
      <c r="C244" s="139" t="s">
        <v>151</v>
      </c>
      <c r="D244" s="139"/>
      <c r="E244" s="139"/>
      <c r="F244" s="107" t="str">
        <f t="shared" ref="F244" si="16">F127</f>
        <v>Papua Barat Daya</v>
      </c>
      <c r="G244" s="107"/>
      <c r="H244" s="107"/>
      <c r="I244" s="107"/>
      <c r="N244" s="21"/>
      <c r="O244" s="21"/>
      <c r="P244" s="53"/>
      <c r="Q244" s="53"/>
    </row>
    <row r="245" spans="1:18" s="49" customFormat="1" x14ac:dyDescent="0.15">
      <c r="C245" s="139" t="s">
        <v>242</v>
      </c>
      <c r="D245" s="139"/>
      <c r="E245" s="139"/>
      <c r="F245" s="107" t="str">
        <f t="shared" ref="F245" si="17">F128</f>
        <v>1600006544205 -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10</v>
      </c>
      <c r="J250" s="121">
        <f>BaseRAB!F11</f>
        <v>90000</v>
      </c>
      <c r="K250" s="122">
        <f>I250*J250</f>
        <v>900000</v>
      </c>
      <c r="N250" s="53"/>
      <c r="O250" s="53"/>
      <c r="P250" s="53"/>
      <c r="Q250" s="53"/>
      <c r="R250" s="49">
        <f>SUMIFS('C. RAB (1)'!$M$19:$M$144,'C. RAB (1)'!$E$19:$E$144,'C.2 DRPB (1)'!D250)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18">I17-I134</f>
        <v>0</v>
      </c>
      <c r="J251" s="121">
        <f>BaseRAB!F12</f>
        <v>80000</v>
      </c>
      <c r="K251" s="122">
        <f t="shared" ref="K251:K309" si="19">I251*J251</f>
        <v>0</v>
      </c>
      <c r="N251" s="53"/>
      <c r="O251" s="53"/>
      <c r="P251" s="53"/>
      <c r="Q251" s="53"/>
      <c r="R251" s="49">
        <f>SUMIFS('C. RAB (1)'!$M$19:$M$144,'C. RAB (1)'!$E$19:$E$144,'C.2 DRPB (1)'!D251)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18"/>
        <v>0</v>
      </c>
      <c r="J252" s="121">
        <f>BaseRAB!F13</f>
        <v>0</v>
      </c>
      <c r="K252" s="122">
        <f t="shared" si="19"/>
        <v>0</v>
      </c>
      <c r="N252" s="53"/>
      <c r="O252" s="53"/>
      <c r="P252" s="53"/>
      <c r="Q252" s="53"/>
      <c r="R252" s="49">
        <f>SUMIFS('C. RAB (1)'!$M$19:$M$144,'C. RAB (1)'!$E$19:$E$144,'C.2 DRPB (1)'!D252)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18"/>
        <v>0</v>
      </c>
      <c r="J253" s="121">
        <f>BaseRAB!F14</f>
        <v>0</v>
      </c>
      <c r="K253" s="122">
        <f t="shared" si="19"/>
        <v>0</v>
      </c>
      <c r="N253" s="53"/>
      <c r="O253" s="53"/>
      <c r="P253" s="53"/>
      <c r="Q253" s="53"/>
      <c r="R253" s="49">
        <f>SUMIFS('C. RAB (1)'!$M$19:$M$144,'C. RAB (1)'!$E$19:$E$144,'C.2 DRPB (1)'!D253)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18"/>
        <v>0</v>
      </c>
      <c r="J254" s="121">
        <f>BaseRAB!F15</f>
        <v>0</v>
      </c>
      <c r="K254" s="122">
        <f t="shared" si="19"/>
        <v>0</v>
      </c>
      <c r="N254" s="53"/>
      <c r="O254" s="53"/>
      <c r="P254" s="53"/>
      <c r="Q254" s="53"/>
      <c r="R254" s="49">
        <f>SUMIFS('C. RAB (1)'!$M$19:$M$144,'C. RAB (1)'!$E$19:$E$144,'C.2 DRPB (1)'!D254)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18"/>
        <v>0</v>
      </c>
      <c r="J255" s="121">
        <f>BaseRAB!F16</f>
        <v>0</v>
      </c>
      <c r="K255" s="122">
        <f t="shared" si="19"/>
        <v>0</v>
      </c>
      <c r="N255" s="53"/>
      <c r="O255" s="53"/>
      <c r="P255" s="53"/>
      <c r="Q255" s="53"/>
      <c r="R255" s="49">
        <f>SUMIFS('C. RAB (1)'!$M$19:$M$144,'C. RAB (1)'!$E$19:$E$144,'C.2 DRPB (1)'!D255)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18"/>
        <v>0</v>
      </c>
      <c r="J256" s="121">
        <f>BaseRAB!F17</f>
        <v>0</v>
      </c>
      <c r="K256" s="122">
        <f t="shared" si="19"/>
        <v>0</v>
      </c>
      <c r="N256" s="53"/>
      <c r="O256" s="53"/>
      <c r="P256" s="53"/>
      <c r="Q256" s="53"/>
      <c r="R256" s="49">
        <f>SUMIFS('C. RAB (1)'!$M$19:$M$144,'C. RAB (1)'!$E$19:$E$144,'C.2 DRPB (1)'!D256)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18"/>
        <v>0</v>
      </c>
      <c r="J257" s="121">
        <f>BaseRAB!F18</f>
        <v>0</v>
      </c>
      <c r="K257" s="122">
        <f t="shared" si="19"/>
        <v>0</v>
      </c>
      <c r="N257" s="53"/>
      <c r="O257" s="53"/>
      <c r="P257" s="53"/>
      <c r="Q257" s="53"/>
      <c r="R257" s="49">
        <f>SUMIFS('C. RAB (1)'!$M$19:$M$144,'C. RAB (1)'!$E$19:$E$144,'C.2 DRPB (1)'!D257)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18"/>
        <v>0</v>
      </c>
      <c r="J258" s="121">
        <f>BaseRAB!F19</f>
        <v>0</v>
      </c>
      <c r="K258" s="122">
        <f t="shared" si="19"/>
        <v>0</v>
      </c>
      <c r="N258" s="53"/>
      <c r="O258" s="53"/>
      <c r="P258" s="53"/>
      <c r="Q258" s="53"/>
      <c r="R258" s="49">
        <f>SUMIFS('C. RAB (1)'!$M$19:$M$144,'C. RAB (1)'!$E$19:$E$144,'C.2 DRPB (1)'!D258)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18"/>
        <v>0</v>
      </c>
      <c r="J259" s="121">
        <f>BaseRAB!F20</f>
        <v>0</v>
      </c>
      <c r="K259" s="122">
        <f t="shared" si="19"/>
        <v>0</v>
      </c>
      <c r="N259" s="53"/>
      <c r="O259" s="53"/>
      <c r="P259" s="53"/>
      <c r="Q259" s="53"/>
      <c r="R259" s="49">
        <f>SUMIFS('C. RAB (1)'!$M$19:$M$144,'C. RAB (1)'!$E$19:$E$144,'C.2 DRPB (1)'!D259)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18"/>
        <v>0</v>
      </c>
      <c r="J260" s="121">
        <f>BaseRAB!F21</f>
        <v>0</v>
      </c>
      <c r="K260" s="122">
        <f t="shared" si="19"/>
        <v>0</v>
      </c>
      <c r="N260" s="53"/>
      <c r="O260" s="53"/>
      <c r="P260" s="53"/>
      <c r="Q260" s="53"/>
      <c r="R260" s="49">
        <f>SUMIFS('C. RAB (1)'!$M$19:$M$144,'C. RAB (1)'!$E$19:$E$144,'C.2 DRPB (1)'!D260)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18"/>
        <v>0</v>
      </c>
      <c r="J261" s="121">
        <f>BaseRAB!F22</f>
        <v>0</v>
      </c>
      <c r="K261" s="122">
        <f t="shared" si="19"/>
        <v>0</v>
      </c>
      <c r="L261" s="49"/>
      <c r="M261" s="49"/>
      <c r="N261" s="53"/>
      <c r="O261" s="53"/>
      <c r="P261" s="53"/>
      <c r="Q261" s="53"/>
      <c r="R261" s="49">
        <f>SUMIFS('C. RAB (1)'!$M$19:$M$144,'C. RAB (1)'!$E$19:$E$144,'C.2 DRPB (1)'!D261)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18"/>
        <v>0</v>
      </c>
      <c r="J262" s="121">
        <f>BaseRAB!F23</f>
        <v>0</v>
      </c>
      <c r="K262" s="122">
        <f t="shared" si="19"/>
        <v>0</v>
      </c>
      <c r="N262" s="53"/>
      <c r="O262" s="53"/>
      <c r="P262" s="53"/>
      <c r="Q262" s="53"/>
      <c r="R262" s="49">
        <f>SUMIFS('C. RAB (1)'!$M$19:$M$144,'C. RAB (1)'!$E$19:$E$144,'C.2 DRPB (1)'!D262)</f>
        <v>0</v>
      </c>
    </row>
    <row r="263" spans="1:18" s="49" customFormat="1" x14ac:dyDescent="0.15">
      <c r="A263" s="135"/>
      <c r="C263" s="118">
        <f>_xlfn.AGGREGATE(2,5,$C$132:C262)+1</f>
        <v>75</v>
      </c>
      <c r="D263" s="133" t="str">
        <f>BaseRAB!C24</f>
        <v>Hak Angin</v>
      </c>
      <c r="E263" s="134"/>
      <c r="F263" s="134"/>
      <c r="G263" s="134"/>
      <c r="H263" s="119" t="str">
        <f>BaseRAB!E24</f>
        <v>Set</v>
      </c>
      <c r="I263" s="120">
        <f t="shared" si="18"/>
        <v>0</v>
      </c>
      <c r="J263" s="121">
        <f>BaseRAB!F24</f>
        <v>0</v>
      </c>
      <c r="K263" s="122">
        <f t="shared" si="19"/>
        <v>0</v>
      </c>
      <c r="N263" s="53"/>
      <c r="O263" s="53"/>
      <c r="P263" s="53"/>
      <c r="Q263" s="53"/>
      <c r="R263" s="49">
        <f>SUMIFS('C. RAB (1)'!$M$19:$M$144,'C. RAB (1)'!$E$19:$E$144,'C.2 DRPB (1)'!D263)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18"/>
        <v>0</v>
      </c>
      <c r="J264" s="121">
        <f>BaseRAB!F25</f>
        <v>0</v>
      </c>
      <c r="K264" s="122">
        <f t="shared" si="19"/>
        <v>0</v>
      </c>
      <c r="N264" s="53"/>
      <c r="O264" s="53"/>
      <c r="P264" s="53"/>
      <c r="Q264" s="53"/>
      <c r="R264" s="49">
        <f>SUMIFS('C. RAB (1)'!$M$19:$M$144,'C. RAB (1)'!$E$19:$E$144,'C.2 DRPB (1)'!D264)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18"/>
        <v>0</v>
      </c>
      <c r="J265" s="121">
        <f>BaseRAB!F26</f>
        <v>0</v>
      </c>
      <c r="K265" s="122">
        <f t="shared" si="19"/>
        <v>0</v>
      </c>
      <c r="N265" s="53"/>
      <c r="O265" s="53"/>
      <c r="P265" s="53"/>
      <c r="Q265" s="53"/>
      <c r="R265" s="49">
        <f>SUMIFS('C. RAB (1)'!$M$19:$M$144,'C. RAB (1)'!$E$19:$E$144,'C.2 DRPB (1)'!D265)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18"/>
        <v>0</v>
      </c>
      <c r="J266" s="121">
        <f>BaseRAB!F27</f>
        <v>0</v>
      </c>
      <c r="K266" s="122">
        <f t="shared" si="19"/>
        <v>0</v>
      </c>
      <c r="N266" s="53"/>
      <c r="O266" s="53"/>
      <c r="P266" s="53"/>
      <c r="Q266" s="53"/>
      <c r="R266" s="49">
        <f>SUMIFS('C. RAB (1)'!$M$19:$M$144,'C. RAB (1)'!$E$19:$E$144,'C.2 DRPB (1)'!D266)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18"/>
        <v>0</v>
      </c>
      <c r="J267" s="121">
        <f>BaseRAB!F28</f>
        <v>0</v>
      </c>
      <c r="K267" s="122">
        <f t="shared" si="19"/>
        <v>0</v>
      </c>
      <c r="N267" s="53"/>
      <c r="O267" s="53"/>
      <c r="P267" s="53"/>
      <c r="Q267" s="53"/>
      <c r="R267" s="49">
        <f>SUMIFS('C. RAB (1)'!$M$19:$M$144,'C. RAB (1)'!$E$19:$E$144,'C.2 DRPB (1)'!D267)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18"/>
        <v>-30</v>
      </c>
      <c r="J268" s="121">
        <f>BaseRAB!F29</f>
        <v>120000</v>
      </c>
      <c r="K268" s="122">
        <f t="shared" si="19"/>
        <v>-3600000</v>
      </c>
      <c r="N268" s="53"/>
      <c r="O268" s="53"/>
      <c r="P268" s="53"/>
      <c r="Q268" s="53"/>
      <c r="R268" s="49">
        <f>SUMIFS('C. RAB (1)'!$M$19:$M$144,'C. RAB (1)'!$E$19:$E$144,'C.2 DRPB (1)'!D268)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18"/>
        <v>0</v>
      </c>
      <c r="J269" s="121">
        <f>BaseRAB!F30</f>
        <v>0</v>
      </c>
      <c r="K269" s="122">
        <f t="shared" si="19"/>
        <v>0</v>
      </c>
      <c r="N269" s="53"/>
      <c r="O269" s="53"/>
      <c r="P269" s="53"/>
      <c r="Q269" s="53"/>
      <c r="R269" s="49">
        <f>SUMIFS('C. RAB (1)'!$M$19:$M$144,'C. RAB (1)'!$E$19:$E$144,'C.2 DRPB (1)'!D269)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18"/>
        <v>0</v>
      </c>
      <c r="J270" s="121">
        <f>BaseRAB!F31</f>
        <v>0</v>
      </c>
      <c r="K270" s="122">
        <f t="shared" si="19"/>
        <v>0</v>
      </c>
      <c r="N270" s="53"/>
      <c r="O270" s="53"/>
      <c r="P270" s="53"/>
      <c r="Q270" s="53"/>
      <c r="R270" s="49">
        <f>SUMIFS('C. RAB (1)'!$M$19:$M$144,'C. RAB (1)'!$E$19:$E$144,'C.2 DRPB (1)'!D270)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18"/>
        <v>0</v>
      </c>
      <c r="J271" s="121">
        <f>BaseRAB!F32</f>
        <v>0</v>
      </c>
      <c r="K271" s="122">
        <f t="shared" si="19"/>
        <v>0</v>
      </c>
      <c r="N271" s="53"/>
      <c r="O271" s="53"/>
      <c r="P271" s="53"/>
      <c r="Q271" s="53"/>
      <c r="R271" s="49">
        <f>SUMIFS('C. RAB (1)'!$M$19:$M$144,'C. RAB (1)'!$E$19:$E$144,'C.2 DRPB (1)'!D271)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18"/>
        <v>0</v>
      </c>
      <c r="J272" s="121">
        <f>BaseRAB!F33</f>
        <v>0</v>
      </c>
      <c r="K272" s="122">
        <f t="shared" si="19"/>
        <v>0</v>
      </c>
      <c r="N272" s="53"/>
      <c r="O272" s="53"/>
      <c r="P272" s="53"/>
      <c r="Q272" s="53"/>
      <c r="R272" s="49">
        <f>SUMIFS('C. RAB (1)'!$M$19:$M$144,'C. RAB (1)'!$E$19:$E$144,'C.2 DRPB (1)'!D272)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18"/>
        <v>0</v>
      </c>
      <c r="J273" s="121">
        <f>BaseRAB!F34</f>
        <v>0</v>
      </c>
      <c r="K273" s="122">
        <f t="shared" si="19"/>
        <v>0</v>
      </c>
      <c r="N273" s="53"/>
      <c r="O273" s="53"/>
      <c r="P273" s="53"/>
      <c r="Q273" s="53"/>
      <c r="R273" s="49">
        <f>SUMIFS('C. RAB (1)'!$M$19:$M$144,'C. RAB (1)'!$E$19:$E$144,'C.2 DRPB (1)'!D273)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18"/>
        <v>0</v>
      </c>
      <c r="J274" s="121">
        <f>BaseRAB!F35</f>
        <v>0</v>
      </c>
      <c r="K274" s="122">
        <f t="shared" si="19"/>
        <v>0</v>
      </c>
      <c r="N274" s="53"/>
      <c r="O274" s="53"/>
      <c r="P274" s="53"/>
      <c r="Q274" s="53"/>
      <c r="R274" s="49">
        <f>SUMIFS('C. RAB (1)'!$M$19:$M$144,'C. RAB (1)'!$E$19:$E$144,'C.2 DRPB (1)'!D274)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18"/>
        <v>0</v>
      </c>
      <c r="J275" s="121">
        <f>BaseRAB!F36</f>
        <v>0</v>
      </c>
      <c r="K275" s="122">
        <f t="shared" si="19"/>
        <v>0</v>
      </c>
      <c r="N275" s="53"/>
      <c r="O275" s="53"/>
      <c r="P275" s="53"/>
      <c r="Q275" s="53"/>
      <c r="R275" s="49">
        <f>SUMIFS('C. RAB (1)'!$M$19:$M$144,'C. RAB (1)'!$E$19:$E$144,'C.2 DRPB (1)'!D275)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18"/>
        <v>0</v>
      </c>
      <c r="J276" s="121">
        <f>BaseRAB!F37</f>
        <v>0</v>
      </c>
      <c r="K276" s="122">
        <f t="shared" si="19"/>
        <v>0</v>
      </c>
      <c r="N276" s="53"/>
      <c r="O276" s="53"/>
      <c r="P276" s="53"/>
      <c r="Q276" s="53"/>
      <c r="R276" s="49">
        <f>SUMIFS('C. RAB (1)'!$M$19:$M$144,'C. RAB (1)'!$E$19:$E$144,'C.2 DRPB (1)'!D276)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18"/>
        <v>0</v>
      </c>
      <c r="J277" s="121">
        <f>BaseRAB!F38</f>
        <v>0</v>
      </c>
      <c r="K277" s="122">
        <f t="shared" si="19"/>
        <v>0</v>
      </c>
      <c r="N277" s="53"/>
      <c r="O277" s="53"/>
      <c r="P277" s="53"/>
      <c r="Q277" s="53"/>
      <c r="R277" s="49">
        <f>SUMIFS('C. RAB (1)'!$M$19:$M$144,'C. RAB (1)'!$E$19:$E$144,'C.2 DRPB (1)'!D277)</f>
        <v>0</v>
      </c>
    </row>
    <row r="278" spans="1:18" s="49" customFormat="1" x14ac:dyDescent="0.15">
      <c r="A278" s="135"/>
      <c r="C278" s="118">
        <f>_xlfn.AGGREGATE(2,5,$C$132:C277)+1</f>
        <v>90</v>
      </c>
      <c r="D278" s="133" t="str">
        <f>BaseRAB!C39</f>
        <v>Batako</v>
      </c>
      <c r="E278" s="134"/>
      <c r="F278" s="134"/>
      <c r="G278" s="134"/>
      <c r="H278" s="119" t="str">
        <f>BaseRAB!E39</f>
        <v>bh</v>
      </c>
      <c r="I278" s="120">
        <f t="shared" si="18"/>
        <v>0</v>
      </c>
      <c r="J278" s="121">
        <f>BaseRAB!F39</f>
        <v>0</v>
      </c>
      <c r="K278" s="122">
        <f t="shared" si="19"/>
        <v>0</v>
      </c>
      <c r="N278" s="53"/>
      <c r="O278" s="53"/>
      <c r="P278" s="53"/>
      <c r="Q278" s="53"/>
      <c r="R278" s="49">
        <f>SUMIFS('C. RAB (1)'!$M$19:$M$144,'C. RAB (1)'!$E$19:$E$144,'C.2 DRPB (1)'!D278)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18"/>
        <v>0</v>
      </c>
      <c r="J279" s="121">
        <f>BaseRAB!F40</f>
        <v>0</v>
      </c>
      <c r="K279" s="122">
        <f t="shared" si="19"/>
        <v>0</v>
      </c>
      <c r="N279" s="53"/>
      <c r="O279" s="53"/>
      <c r="P279" s="53"/>
      <c r="Q279" s="53"/>
      <c r="R279" s="49">
        <f>SUMIFS('C. RAB (1)'!$M$19:$M$144,'C. RAB (1)'!$E$19:$E$144,'C.2 DRPB (1)'!D279)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18"/>
        <v>0</v>
      </c>
      <c r="J280" s="121">
        <f>BaseRAB!F41</f>
        <v>0</v>
      </c>
      <c r="K280" s="122">
        <f t="shared" si="19"/>
        <v>0</v>
      </c>
      <c r="N280" s="53"/>
      <c r="O280" s="53"/>
      <c r="P280" s="53"/>
      <c r="Q280" s="53"/>
      <c r="R280" s="49">
        <f>SUMIFS('C. RAB (1)'!$M$19:$M$144,'C. RAB (1)'!$E$19:$E$144,'C.2 DRPB (1)'!D280)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18"/>
        <v>0</v>
      </c>
      <c r="J281" s="121">
        <f>BaseRAB!F42</f>
        <v>0</v>
      </c>
      <c r="K281" s="122">
        <f t="shared" si="19"/>
        <v>0</v>
      </c>
      <c r="N281" s="53"/>
      <c r="O281" s="53"/>
      <c r="P281" s="53"/>
      <c r="Q281" s="53"/>
      <c r="R281" s="49">
        <f>SUMIFS('C. RAB (1)'!$M$19:$M$144,'C. RAB (1)'!$E$19:$E$144,'C.2 DRPB (1)'!D281)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18"/>
        <v>0</v>
      </c>
      <c r="J282" s="121">
        <f>BaseRAB!F43</f>
        <v>0</v>
      </c>
      <c r="K282" s="122">
        <f t="shared" si="19"/>
        <v>0</v>
      </c>
      <c r="N282" s="53"/>
      <c r="O282" s="53"/>
      <c r="P282" s="53"/>
      <c r="Q282" s="53"/>
      <c r="R282" s="49">
        <f>SUMIFS('C. RAB (1)'!$M$19:$M$144,'C. RAB (1)'!$E$19:$E$144,'C.2 DRPB (1)'!D282)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18"/>
        <v>0</v>
      </c>
      <c r="J283" s="121">
        <f>BaseRAB!F44</f>
        <v>0</v>
      </c>
      <c r="K283" s="122">
        <f t="shared" si="19"/>
        <v>0</v>
      </c>
      <c r="N283" s="53"/>
      <c r="O283" s="53"/>
      <c r="P283" s="53"/>
      <c r="Q283" s="53"/>
      <c r="R283" s="49">
        <f>SUMIFS('C. RAB (1)'!$M$19:$M$144,'C. RAB (1)'!$E$19:$E$144,'C.2 DRPB (1)'!D283)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18"/>
        <v>0</v>
      </c>
      <c r="J284" s="121">
        <f>BaseRAB!F45</f>
        <v>0</v>
      </c>
      <c r="K284" s="122">
        <f t="shared" si="19"/>
        <v>0</v>
      </c>
      <c r="N284" s="53"/>
      <c r="O284" s="53"/>
      <c r="P284" s="53"/>
      <c r="Q284" s="53"/>
      <c r="R284" s="49">
        <f>SUMIFS('C. RAB (1)'!$M$19:$M$144,'C. RAB (1)'!$E$19:$E$144,'C.2 DRPB (1)'!D284)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18"/>
        <v>0</v>
      </c>
      <c r="J285" s="121">
        <f>BaseRAB!F46</f>
        <v>0</v>
      </c>
      <c r="K285" s="122">
        <f t="shared" si="19"/>
        <v>0</v>
      </c>
      <c r="N285" s="53"/>
      <c r="O285" s="53"/>
      <c r="P285" s="53"/>
      <c r="Q285" s="53"/>
      <c r="R285" s="49">
        <f>SUMIFS('C. RAB (1)'!$M$19:$M$144,'C. RAB (1)'!$E$19:$E$144,'C.2 DRPB (1)'!D285)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18"/>
        <v>0</v>
      </c>
      <c r="J286" s="121">
        <f>BaseRAB!F47</f>
        <v>0</v>
      </c>
      <c r="K286" s="122">
        <f t="shared" si="19"/>
        <v>0</v>
      </c>
      <c r="N286" s="53"/>
      <c r="O286" s="53"/>
      <c r="P286" s="53"/>
      <c r="Q286" s="53"/>
      <c r="R286" s="49">
        <f>SUMIFS('C. RAB (1)'!$M$19:$M$144,'C. RAB (1)'!$E$19:$E$144,'C.2 DRPB (1)'!D286)</f>
        <v>0</v>
      </c>
    </row>
    <row r="287" spans="1:18" s="49" customFormat="1" x14ac:dyDescent="0.15">
      <c r="A287" s="135"/>
      <c r="C287" s="118">
        <f>_xlfn.AGGREGATE(2,5,$C$132:C286)+1</f>
        <v>99</v>
      </c>
      <c r="D287" s="133" t="str">
        <f>BaseRAB!C48</f>
        <v>Paku Seng</v>
      </c>
      <c r="E287" s="134"/>
      <c r="F287" s="134"/>
      <c r="G287" s="134"/>
      <c r="H287" s="119" t="str">
        <f>BaseRAB!E48</f>
        <v>kg</v>
      </c>
      <c r="I287" s="120">
        <f t="shared" si="18"/>
        <v>0</v>
      </c>
      <c r="J287" s="121">
        <f>BaseRAB!F48</f>
        <v>0</v>
      </c>
      <c r="K287" s="122">
        <f t="shared" si="19"/>
        <v>0</v>
      </c>
      <c r="N287" s="53"/>
      <c r="O287" s="53"/>
      <c r="P287" s="53"/>
      <c r="Q287" s="53"/>
      <c r="R287" s="49">
        <f>SUMIFS('C. RAB (1)'!$M$19:$M$144,'C. RAB (1)'!$E$19:$E$144,'C.2 DRPB (1)'!D287)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18"/>
        <v>0</v>
      </c>
      <c r="J288" s="121">
        <f>BaseRAB!F49</f>
        <v>0</v>
      </c>
      <c r="K288" s="122">
        <f t="shared" si="19"/>
        <v>0</v>
      </c>
      <c r="N288" s="53"/>
      <c r="O288" s="53"/>
      <c r="P288" s="53"/>
      <c r="Q288" s="53"/>
      <c r="R288" s="49">
        <f>SUMIFS('C. RAB (1)'!$M$19:$M$144,'C. RAB (1)'!$E$19:$E$144,'C.2 DRPB (1)'!D288)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18"/>
        <v>0</v>
      </c>
      <c r="J289" s="121">
        <f>BaseRAB!F50</f>
        <v>0</v>
      </c>
      <c r="K289" s="122">
        <f t="shared" si="19"/>
        <v>0</v>
      </c>
      <c r="N289" s="53"/>
      <c r="O289" s="53"/>
      <c r="P289" s="53"/>
      <c r="Q289" s="53"/>
      <c r="R289" s="49">
        <f>SUMIFS('C. RAB (1)'!$M$19:$M$144,'C. RAB (1)'!$E$19:$E$144,'C.2 DRPB (1)'!D289)</f>
        <v>0</v>
      </c>
    </row>
    <row r="290" spans="1:18" s="49" customFormat="1" x14ac:dyDescent="0.15">
      <c r="A290" s="135"/>
      <c r="C290" s="118">
        <f>_xlfn.AGGREGATE(2,5,$C$132:C289)+1</f>
        <v>102</v>
      </c>
      <c r="D290" s="133" t="str">
        <f>BaseRAB!C51</f>
        <v>Paku 7 cm</v>
      </c>
      <c r="E290" s="134"/>
      <c r="F290" s="134"/>
      <c r="G290" s="134"/>
      <c r="H290" s="119" t="str">
        <f>BaseRAB!E51</f>
        <v>kg</v>
      </c>
      <c r="I290" s="120">
        <f t="shared" si="18"/>
        <v>0</v>
      </c>
      <c r="J290" s="121">
        <f>BaseRAB!F51</f>
        <v>0</v>
      </c>
      <c r="K290" s="122">
        <f t="shared" si="19"/>
        <v>0</v>
      </c>
      <c r="N290" s="53"/>
      <c r="O290" s="53"/>
      <c r="P290" s="53"/>
      <c r="Q290" s="53"/>
      <c r="R290" s="49">
        <f>SUMIFS('C. RAB (1)'!$M$19:$M$144,'C. RAB (1)'!$E$19:$E$144,'C.2 DRPB (1)'!D290)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18"/>
        <v>0</v>
      </c>
      <c r="J291" s="121">
        <f>BaseRAB!F52</f>
        <v>0</v>
      </c>
      <c r="K291" s="122">
        <f t="shared" si="19"/>
        <v>0</v>
      </c>
      <c r="L291" s="49"/>
      <c r="M291" s="49"/>
      <c r="N291" s="53"/>
      <c r="O291" s="53"/>
      <c r="P291" s="53"/>
      <c r="Q291" s="53"/>
      <c r="R291" s="49">
        <f>SUMIFS('C. RAB (1)'!$M$19:$M$144,'C. RAB (1)'!$E$19:$E$144,'C.2 DRPB (1)'!D291)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18"/>
        <v>0</v>
      </c>
      <c r="J292" s="121">
        <f>BaseRAB!F53</f>
        <v>0</v>
      </c>
      <c r="K292" s="122">
        <f t="shared" si="19"/>
        <v>0</v>
      </c>
      <c r="N292" s="53"/>
      <c r="O292" s="53"/>
      <c r="P292" s="53"/>
      <c r="Q292" s="53"/>
      <c r="R292" s="49">
        <f>SUMIFS('C. RAB (1)'!$M$19:$M$144,'C. RAB (1)'!$E$19:$E$144,'C.2 DRPB (1)'!D292)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18"/>
        <v>0</v>
      </c>
      <c r="J293" s="121">
        <f>BaseRAB!F54</f>
        <v>0</v>
      </c>
      <c r="K293" s="122">
        <f t="shared" si="19"/>
        <v>0</v>
      </c>
      <c r="N293" s="53"/>
      <c r="O293" s="53"/>
      <c r="P293" s="53"/>
      <c r="Q293" s="53"/>
      <c r="R293" s="49">
        <f>SUMIFS('C. RAB (1)'!$M$19:$M$144,'C. RAB (1)'!$E$19:$E$144,'C.2 DRPB (1)'!D293)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18"/>
        <v>0</v>
      </c>
      <c r="J294" s="121">
        <f>BaseRAB!F55</f>
        <v>0</v>
      </c>
      <c r="K294" s="122">
        <f t="shared" si="19"/>
        <v>0</v>
      </c>
      <c r="N294" s="53"/>
      <c r="O294" s="53"/>
      <c r="P294" s="53"/>
      <c r="Q294" s="53"/>
      <c r="R294" s="49">
        <f>SUMIFS('C. RAB (1)'!$M$19:$M$144,'C. RAB (1)'!$E$19:$E$144,'C.2 DRPB (1)'!D294)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18"/>
        <v>0</v>
      </c>
      <c r="J295" s="121">
        <f>BaseRAB!F56</f>
        <v>0</v>
      </c>
      <c r="K295" s="122">
        <f t="shared" si="19"/>
        <v>0</v>
      </c>
      <c r="N295" s="53"/>
      <c r="O295" s="53"/>
      <c r="P295" s="53"/>
      <c r="Q295" s="53"/>
      <c r="R295" s="49">
        <f>SUMIFS('C. RAB (1)'!$M$19:$M$144,'C. RAB (1)'!$E$19:$E$144,'C.2 DRPB (1)'!D295)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18"/>
        <v>0</v>
      </c>
      <c r="J296" s="121">
        <f>BaseRAB!F57</f>
        <v>0</v>
      </c>
      <c r="K296" s="122">
        <f t="shared" si="19"/>
        <v>0</v>
      </c>
      <c r="N296" s="53"/>
      <c r="O296" s="53"/>
      <c r="P296" s="53"/>
      <c r="Q296" s="53"/>
      <c r="R296" s="49">
        <f>SUMIFS('C. RAB (1)'!$M$19:$M$144,'C. RAB (1)'!$E$19:$E$144,'C.2 DRPB (1)'!D296)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18"/>
        <v>0</v>
      </c>
      <c r="J297" s="121">
        <f>BaseRAB!F58</f>
        <v>0</v>
      </c>
      <c r="K297" s="122">
        <f t="shared" si="19"/>
        <v>0</v>
      </c>
      <c r="N297" s="53"/>
      <c r="O297" s="53"/>
      <c r="P297" s="53"/>
      <c r="Q297" s="53"/>
      <c r="R297" s="49">
        <f>SUMIFS('C. RAB (1)'!$M$19:$M$144,'C. RAB (1)'!$E$19:$E$144,'C.2 DRPB (1)'!D297)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18"/>
        <v>0</v>
      </c>
      <c r="J298" s="121">
        <f>BaseRAB!F59</f>
        <v>0</v>
      </c>
      <c r="K298" s="122">
        <f t="shared" si="19"/>
        <v>0</v>
      </c>
      <c r="N298" s="53"/>
      <c r="O298" s="53"/>
      <c r="P298" s="53"/>
      <c r="Q298" s="53"/>
      <c r="R298" s="49">
        <f>SUMIFS('C. RAB (1)'!$M$19:$M$144,'C. RAB (1)'!$E$19:$E$144,'C.2 DRPB (1)'!D298)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18"/>
        <v>0</v>
      </c>
      <c r="J299" s="121">
        <f>BaseRAB!F60</f>
        <v>0</v>
      </c>
      <c r="K299" s="122">
        <f t="shared" si="19"/>
        <v>0</v>
      </c>
      <c r="N299" s="53"/>
      <c r="O299" s="53"/>
      <c r="P299" s="53"/>
      <c r="Q299" s="53"/>
      <c r="R299" s="49">
        <f>SUMIFS('C. RAB (1)'!$M$19:$M$144,'C. RAB (1)'!$E$19:$E$144,'C.2 DRPB (1)'!D299)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18"/>
        <v>0</v>
      </c>
      <c r="J300" s="121">
        <f>BaseRAB!F61</f>
        <v>0</v>
      </c>
      <c r="K300" s="122">
        <f t="shared" si="19"/>
        <v>0</v>
      </c>
      <c r="N300" s="53"/>
      <c r="O300" s="53"/>
      <c r="P300" s="53"/>
      <c r="Q300" s="53"/>
      <c r="R300" s="49">
        <f>SUMIFS('C. RAB (1)'!$M$19:$M$144,'C. RAB (1)'!$E$19:$E$144,'C.2 DRPB (1)'!D300)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18"/>
        <v>0</v>
      </c>
      <c r="J301" s="121">
        <f>BaseRAB!F62</f>
        <v>0</v>
      </c>
      <c r="K301" s="122">
        <f t="shared" si="19"/>
        <v>0</v>
      </c>
      <c r="N301" s="53"/>
      <c r="O301" s="53"/>
      <c r="P301" s="53"/>
      <c r="Q301" s="53"/>
      <c r="R301" s="49">
        <f>SUMIFS('C. RAB (1)'!$M$19:$M$144,'C. RAB (1)'!$E$19:$E$144,'C.2 DRPB (1)'!D301)</f>
        <v>0</v>
      </c>
    </row>
    <row r="302" spans="1:18" s="49" customFormat="1" x14ac:dyDescent="0.15">
      <c r="A302" s="135"/>
      <c r="C302" s="118">
        <f>_xlfn.AGGREGATE(2,5,$C$132:C301)+1</f>
        <v>114</v>
      </c>
      <c r="D302" s="133" t="str">
        <f>BaseRAB!C63</f>
        <v>Pipa 1/2"</v>
      </c>
      <c r="E302" s="134"/>
      <c r="F302" s="134"/>
      <c r="G302" s="134"/>
      <c r="H302" s="119" t="str">
        <f>BaseRAB!E63</f>
        <v>bh</v>
      </c>
      <c r="I302" s="120">
        <f t="shared" si="18"/>
        <v>0</v>
      </c>
      <c r="J302" s="121">
        <f>BaseRAB!F63</f>
        <v>0</v>
      </c>
      <c r="K302" s="122">
        <f t="shared" si="19"/>
        <v>0</v>
      </c>
      <c r="N302" s="53"/>
      <c r="O302" s="53"/>
      <c r="P302" s="53"/>
      <c r="Q302" s="53"/>
      <c r="R302" s="49">
        <f>SUMIFS('C. RAB (1)'!$M$19:$M$144,'C. RAB (1)'!$E$19:$E$144,'C.2 DRPB (1)'!D302)</f>
        <v>0</v>
      </c>
    </row>
    <row r="303" spans="1:18" s="49" customFormat="1" x14ac:dyDescent="0.15">
      <c r="A303" s="135"/>
      <c r="C303" s="118">
        <f>_xlfn.AGGREGATE(2,5,$C$132:C302)+1</f>
        <v>115</v>
      </c>
      <c r="D303" s="133" t="str">
        <f>BaseRAB!C64</f>
        <v>Pipa 3"</v>
      </c>
      <c r="E303" s="134"/>
      <c r="F303" s="134"/>
      <c r="G303" s="134"/>
      <c r="H303" s="119" t="str">
        <f>BaseRAB!E64</f>
        <v>Unit</v>
      </c>
      <c r="I303" s="120">
        <f t="shared" si="18"/>
        <v>0</v>
      </c>
      <c r="J303" s="121">
        <f>BaseRAB!F64</f>
        <v>0</v>
      </c>
      <c r="K303" s="122">
        <f t="shared" si="19"/>
        <v>0</v>
      </c>
      <c r="N303" s="53"/>
      <c r="O303" s="53"/>
      <c r="P303" s="53"/>
      <c r="Q303" s="53"/>
      <c r="R303" s="49">
        <f>SUMIFS('C. RAB (1)'!$M$19:$M$144,'C. RAB (1)'!$E$19:$E$144,'C.2 DRPB (1)'!D303)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18"/>
        <v>0</v>
      </c>
      <c r="J304" s="121">
        <f>BaseRAB!F65</f>
        <v>0</v>
      </c>
      <c r="K304" s="122">
        <f t="shared" si="19"/>
        <v>0</v>
      </c>
      <c r="N304" s="53"/>
      <c r="O304" s="53"/>
      <c r="P304" s="53"/>
      <c r="Q304" s="53"/>
      <c r="R304" s="49">
        <f>SUMIFS('C. RAB (1)'!$M$19:$M$144,'C. RAB (1)'!$E$19:$E$144,'C.2 DRPB (1)'!D304)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18"/>
        <v>0</v>
      </c>
      <c r="J305" s="121">
        <f>BaseRAB!F66</f>
        <v>0</v>
      </c>
      <c r="K305" s="122">
        <f t="shared" si="19"/>
        <v>0</v>
      </c>
      <c r="N305" s="53"/>
      <c r="O305" s="53"/>
      <c r="P305" s="53"/>
      <c r="Q305" s="53"/>
      <c r="R305" s="49">
        <f>SUMIFS('C. RAB (1)'!$M$19:$M$144,'C. RAB (1)'!$E$19:$E$144,'C.2 DRPB (1)'!D305)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18"/>
        <v>0</v>
      </c>
      <c r="J306" s="121">
        <f>BaseRAB!F67</f>
        <v>0</v>
      </c>
      <c r="K306" s="122">
        <f t="shared" si="19"/>
        <v>0</v>
      </c>
      <c r="N306" s="53"/>
      <c r="O306" s="53"/>
      <c r="P306" s="53"/>
      <c r="Q306" s="53"/>
      <c r="R306" s="49">
        <f>SUMIFS('C. RAB (1)'!$M$19:$M$144,'C. RAB (1)'!$E$19:$E$144,'C.2 DRPB (1)'!D306)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18"/>
        <v>0</v>
      </c>
      <c r="J307" s="121">
        <f>BaseRAB!F68</f>
        <v>0</v>
      </c>
      <c r="K307" s="122">
        <f t="shared" si="19"/>
        <v>0</v>
      </c>
      <c r="N307" s="53"/>
      <c r="O307" s="53"/>
      <c r="P307" s="53"/>
      <c r="Q307" s="53"/>
      <c r="R307" s="49">
        <f>SUMIFS('C. RAB (1)'!$M$19:$M$144,'C. RAB (1)'!$E$19:$E$144,'C.2 DRPB (1)'!D307)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18"/>
        <v>0</v>
      </c>
      <c r="J308" s="121">
        <f>BaseRAB!F69</f>
        <v>0</v>
      </c>
      <c r="K308" s="122">
        <f t="shared" si="19"/>
        <v>0</v>
      </c>
      <c r="N308" s="53"/>
      <c r="O308" s="53"/>
      <c r="P308" s="53"/>
      <c r="Q308" s="53"/>
      <c r="R308" s="49">
        <f>SUMIFS('C. RAB (1)'!$M$19:$M$144,'C. RAB (1)'!$E$19:$E$144,'C.2 DRPB (1)'!D308)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18"/>
        <v>0</v>
      </c>
      <c r="J309" s="121">
        <f>BaseRAB!F70</f>
        <v>0</v>
      </c>
      <c r="K309" s="122">
        <f t="shared" si="19"/>
        <v>0</v>
      </c>
      <c r="N309" s="53"/>
      <c r="O309" s="53"/>
      <c r="P309" s="53"/>
      <c r="Q309" s="53"/>
      <c r="R309" s="49">
        <f>SUMIFS('C. RAB (1)'!$M$19:$M$144,'C. RAB (1)'!$E$19:$E$144,'C.2 DRPB (1)'!D309)</f>
        <v>0</v>
      </c>
    </row>
    <row r="310" spans="1:18" s="49" customFormat="1" x14ac:dyDescent="0.15">
      <c r="C310" s="205" t="s">
        <v>247</v>
      </c>
      <c r="D310" s="206"/>
      <c r="E310" s="206"/>
      <c r="F310" s="206"/>
      <c r="G310" s="206"/>
      <c r="H310" s="206"/>
      <c r="I310" s="206"/>
      <c r="J310" s="207"/>
      <c r="K310" s="124">
        <f>SUM(K250:K309)</f>
        <v>-2700000</v>
      </c>
      <c r="M310" s="137">
        <f>(BaseRAB!$C$2-'C.2 DRPB (1)'!$K$95)/2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-950000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1</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D94:J94"/>
    <mergeCell ref="C95:J95"/>
    <mergeCell ref="C96:K96"/>
    <mergeCell ref="C99:J99"/>
    <mergeCell ref="C100:K100"/>
    <mergeCell ref="C112:F112"/>
    <mergeCell ref="I112:K112"/>
    <mergeCell ref="C117:F117"/>
    <mergeCell ref="I117:K117"/>
    <mergeCell ref="C104:F104"/>
    <mergeCell ref="I104:K104"/>
    <mergeCell ref="C109:F109"/>
    <mergeCell ref="I109:K109"/>
    <mergeCell ref="C111:F111"/>
    <mergeCell ref="I111:K111"/>
    <mergeCell ref="A14:A15"/>
    <mergeCell ref="C14:C15"/>
    <mergeCell ref="D14:G15"/>
    <mergeCell ref="H14:H15"/>
    <mergeCell ref="I14:I15"/>
    <mergeCell ref="N7:O10"/>
    <mergeCell ref="C8:E8"/>
    <mergeCell ref="C9:E9"/>
    <mergeCell ref="C10:E10"/>
    <mergeCell ref="C11:E11"/>
    <mergeCell ref="C7:E7"/>
    <mergeCell ref="J14:J15"/>
    <mergeCell ref="K14:K15"/>
    <mergeCell ref="F11:I11"/>
    <mergeCell ref="C118:K118"/>
    <mergeCell ref="C120:E120"/>
    <mergeCell ref="C121:E121"/>
    <mergeCell ref="C122:E122"/>
    <mergeCell ref="C123:E123"/>
    <mergeCell ref="C1:K1"/>
    <mergeCell ref="C3:E3"/>
    <mergeCell ref="C4:E4"/>
    <mergeCell ref="C5:E5"/>
    <mergeCell ref="C6:E6"/>
    <mergeCell ref="C76:J76"/>
    <mergeCell ref="C77:K77"/>
    <mergeCell ref="C79:E79"/>
    <mergeCell ref="C80:E80"/>
    <mergeCell ref="C103:F103"/>
    <mergeCell ref="I103:K103"/>
    <mergeCell ref="C81:E81"/>
    <mergeCell ref="C82:E82"/>
    <mergeCell ref="I83:K83"/>
    <mergeCell ref="I88:K88"/>
    <mergeCell ref="I89:K89"/>
    <mergeCell ref="C92:C93"/>
    <mergeCell ref="D92:J93"/>
    <mergeCell ref="K92:K93"/>
    <mergeCell ref="C128:E128"/>
    <mergeCell ref="A131:A132"/>
    <mergeCell ref="C131:C132"/>
    <mergeCell ref="D131:G132"/>
    <mergeCell ref="H131:H132"/>
    <mergeCell ref="I131:I132"/>
    <mergeCell ref="C124:E124"/>
    <mergeCell ref="C125:E125"/>
    <mergeCell ref="C126:E126"/>
    <mergeCell ref="C127:E127"/>
    <mergeCell ref="C197:E197"/>
    <mergeCell ref="C198:E198"/>
    <mergeCell ref="C199:E199"/>
    <mergeCell ref="I200:K200"/>
    <mergeCell ref="I205:K205"/>
    <mergeCell ref="J131:J132"/>
    <mergeCell ref="K131:K132"/>
    <mergeCell ref="C193:J193"/>
    <mergeCell ref="C194:K194"/>
    <mergeCell ref="C196:E196"/>
    <mergeCell ref="C212:J212"/>
    <mergeCell ref="C213:K213"/>
    <mergeCell ref="C216:J216"/>
    <mergeCell ref="C217:K217"/>
    <mergeCell ref="C220:F220"/>
    <mergeCell ref="I220:K220"/>
    <mergeCell ref="I206:K206"/>
    <mergeCell ref="C209:C210"/>
    <mergeCell ref="D209:J210"/>
    <mergeCell ref="K209:K210"/>
    <mergeCell ref="D211:J211"/>
    <mergeCell ref="C229:F229"/>
    <mergeCell ref="I229:K229"/>
    <mergeCell ref="C234:F234"/>
    <mergeCell ref="I234:K234"/>
    <mergeCell ref="C235:K235"/>
    <mergeCell ref="C221:F221"/>
    <mergeCell ref="I221:K221"/>
    <mergeCell ref="C226:F226"/>
    <mergeCell ref="I226:K226"/>
    <mergeCell ref="C228:F228"/>
    <mergeCell ref="I228:K228"/>
    <mergeCell ref="C242:E242"/>
    <mergeCell ref="C243:E243"/>
    <mergeCell ref="C244:E244"/>
    <mergeCell ref="C245:E245"/>
    <mergeCell ref="A248:A249"/>
    <mergeCell ref="C248:C249"/>
    <mergeCell ref="D248:G249"/>
    <mergeCell ref="C237:E237"/>
    <mergeCell ref="C238:E238"/>
    <mergeCell ref="C239:E239"/>
    <mergeCell ref="C240:E240"/>
    <mergeCell ref="C241:E241"/>
    <mergeCell ref="C311:K311"/>
    <mergeCell ref="C313:E313"/>
    <mergeCell ref="C314:E314"/>
    <mergeCell ref="C315:E315"/>
    <mergeCell ref="C316:E316"/>
    <mergeCell ref="H248:H249"/>
    <mergeCell ref="I248:I249"/>
    <mergeCell ref="J248:J249"/>
    <mergeCell ref="K248:K249"/>
    <mergeCell ref="C310:J310"/>
    <mergeCell ref="D328:J328"/>
    <mergeCell ref="C329:J329"/>
    <mergeCell ref="C330:K330"/>
    <mergeCell ref="C333:J333"/>
    <mergeCell ref="C334:K334"/>
    <mergeCell ref="I317:K317"/>
    <mergeCell ref="I322:K322"/>
    <mergeCell ref="I323:K323"/>
    <mergeCell ref="C326:C327"/>
    <mergeCell ref="D326:J327"/>
    <mergeCell ref="K326:K327"/>
    <mergeCell ref="C345:F345"/>
    <mergeCell ref="I345:K345"/>
    <mergeCell ref="C346:F346"/>
    <mergeCell ref="I346:K346"/>
    <mergeCell ref="C351:F351"/>
    <mergeCell ref="I351:K351"/>
    <mergeCell ref="C337:F337"/>
    <mergeCell ref="I337:K337"/>
    <mergeCell ref="C338:F338"/>
    <mergeCell ref="I338:K338"/>
    <mergeCell ref="C343:F343"/>
    <mergeCell ref="I343:K343"/>
  </mergeCells>
  <conditionalFormatting sqref="I16:I75">
    <cfRule type="expression" dxfId="217" priority="9">
      <formula>$I16&lt;&gt;$R16</formula>
    </cfRule>
  </conditionalFormatting>
  <conditionalFormatting sqref="K76">
    <cfRule type="expression" dxfId="216" priority="7">
      <formula>$K$76&lt;&gt;$M$76</formula>
    </cfRule>
  </conditionalFormatting>
  <conditionalFormatting sqref="I133:I192">
    <cfRule type="expression" dxfId="215" priority="6" stopIfTrue="1">
      <formula>$K133&lt;&gt;$R133</formula>
    </cfRule>
  </conditionalFormatting>
  <conditionalFormatting sqref="K193">
    <cfRule type="expression" dxfId="214" priority="4" stopIfTrue="1">
      <formula>$K$193&lt;&gt;$M$193</formula>
    </cfRule>
  </conditionalFormatting>
  <conditionalFormatting sqref="I250:I309">
    <cfRule type="expression" dxfId="213" priority="3" stopIfTrue="1">
      <formula>$K250&lt;&gt;$R250</formula>
    </cfRule>
  </conditionalFormatting>
  <conditionalFormatting sqref="K310">
    <cfRule type="expression" dxfId="212"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8194"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42E7FC5D-1D32-BA40-93F8-F5D38A17B627}">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2A80B2A6-7B48-B94D-9F77-18AF158D1A2C}">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0669C1B2-A919-FA44-8AC1-80C1A0C071F8}">
            <xm:f>$K$333&lt;&gt;(BaseRAB!$C$2/2)</xm:f>
            <x14:dxf>
              <font>
                <color rgb="FF9C0006"/>
              </font>
              <fill>
                <patternFill>
                  <bgColor rgb="FFFFC7CE"/>
                </patternFill>
              </fill>
            </x14:dxf>
          </x14:cfRule>
          <xm:sqref>K333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F7334-8C39-D847-BA95-68685669E8F2}">
  <sheetPr codeName="Sheet58">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2</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000002</v>
      </c>
      <c r="J4" s="57"/>
      <c r="K4" s="58"/>
      <c r="R4" s="59"/>
      <c r="S4" s="59"/>
      <c r="T4" s="59"/>
      <c r="U4" s="59"/>
      <c r="V4" s="59"/>
    </row>
    <row r="5" spans="1:22" s="56" customFormat="1" ht="18" customHeight="1" x14ac:dyDescent="0.15">
      <c r="C5" s="48" t="s">
        <v>221</v>
      </c>
      <c r="D5" s="48"/>
      <c r="E5" s="106"/>
      <c r="F5" s="47" t="s">
        <v>125</v>
      </c>
      <c r="G5" s="106" t="str">
        <f>VLOOKUP(Q1,[3]Base_02!$A$5:$AG$24,14,0)</f>
        <v>3304160101810004</v>
      </c>
      <c r="J5" s="57"/>
      <c r="K5" s="58"/>
      <c r="R5" s="59"/>
      <c r="S5" s="184" t="s">
        <v>126</v>
      </c>
      <c r="T5" s="185"/>
      <c r="V5" s="59"/>
    </row>
    <row r="6" spans="1:22" s="56" customFormat="1" ht="18" customHeight="1" x14ac:dyDescent="0.15">
      <c r="C6" s="48" t="s">
        <v>222</v>
      </c>
      <c r="D6" s="48"/>
      <c r="E6" s="106"/>
      <c r="F6" s="47" t="s">
        <v>125</v>
      </c>
      <c r="G6" s="106" t="str">
        <f>VLOOKUP(Q1,[3]Base_02!$A$5:$AG$24,3,0)</f>
        <v>Nama PB 2</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1,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2</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1433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8053B4E1-BCE6-7448-BDD5-1BB8E17A20DA}">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B7BB933D-C9FD-4647-B46F-F6B0A8E8DD0F}">
            <xm:f>$M145&lt;&gt;BaseRAB!$C$2/2</xm:f>
            <x14:dxf>
              <font>
                <color rgb="FF9C0006"/>
              </font>
              <fill>
                <patternFill>
                  <bgColor rgb="FFFFC7CE"/>
                </patternFill>
              </fill>
            </x14:dxf>
          </x14:cfRule>
          <xm:sqref>M145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B4207-C361-B74D-8023-A7E3977D104A}">
  <sheetPr codeName="Sheet7">
    <tabColor theme="7" tint="0.79998168889431442"/>
  </sheetPr>
  <dimension ref="A1:R351"/>
  <sheetViews>
    <sheetView view="pageBreakPreview" topLeftCell="A208"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2</v>
      </c>
      <c r="N1" s="53" t="s">
        <v>240</v>
      </c>
      <c r="O1" s="53"/>
      <c r="P1" s="53" t="s">
        <v>166</v>
      </c>
      <c r="Q1" s="53"/>
    </row>
    <row r="2" spans="1:18" s="49" customFormat="1" x14ac:dyDescent="0.15">
      <c r="C2" s="9"/>
      <c r="D2" s="9"/>
      <c r="E2" s="110"/>
      <c r="F2" s="113"/>
      <c r="G2" s="113"/>
      <c r="H2" s="51"/>
      <c r="M2" s="111">
        <f>M1+1</f>
        <v>3</v>
      </c>
      <c r="N2" s="53"/>
      <c r="O2" s="53"/>
      <c r="P2" s="53">
        <v>19</v>
      </c>
      <c r="Q2" s="53">
        <v>75</v>
      </c>
    </row>
    <row r="3" spans="1:18" s="49" customFormat="1" x14ac:dyDescent="0.15">
      <c r="C3" s="139" t="s">
        <v>148</v>
      </c>
      <c r="D3" s="139"/>
      <c r="E3" s="139"/>
      <c r="F3" s="107" t="str">
        <f>VLOOKUP(M1,[3]Base_02!$A$5:$AG$24,2,0)</f>
        <v>000002</v>
      </c>
      <c r="G3" s="114"/>
      <c r="H3" s="51"/>
      <c r="N3" s="53"/>
      <c r="O3" s="53"/>
      <c r="P3" s="53">
        <v>133</v>
      </c>
      <c r="Q3" s="53">
        <v>192</v>
      </c>
    </row>
    <row r="4" spans="1:18" s="49" customFormat="1" x14ac:dyDescent="0.15">
      <c r="C4" s="139" t="s">
        <v>222</v>
      </c>
      <c r="D4" s="139"/>
      <c r="E4" s="139"/>
      <c r="F4" s="106" t="str">
        <f>VLOOKUP(M1,[3]Base_02!$A$5:$AG$24,3,0)</f>
        <v>Nama PB 2</v>
      </c>
      <c r="G4" s="114"/>
      <c r="H4" s="51"/>
      <c r="N4" s="53"/>
      <c r="O4" s="53"/>
      <c r="P4" s="53">
        <v>250</v>
      </c>
      <c r="Q4" s="53">
        <v>309</v>
      </c>
    </row>
    <row r="5" spans="1:18" s="49" customFormat="1" x14ac:dyDescent="0.15">
      <c r="C5" s="139" t="s">
        <v>261</v>
      </c>
      <c r="D5" s="139"/>
      <c r="E5" s="139"/>
      <c r="F5" s="106" t="str">
        <f>VLOOKUP(M1,[3]Base_02!$A$5:$AG$24,14,0)</f>
        <v>3304160101810004</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1,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1600006544213 -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(2)'!$H$19:$H$144,'C. RAB (2)'!$E$19:$E$144,'C.2 DRPB (2)'!D16)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(2)'!$H$19:$H$144,'C. RAB (2)'!$E$19:$E$144,'C.2 DRPB (2)'!D17)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(2)'!$H$19:$H$144,'C. RAB (2)'!$E$19:$E$144,'C.2 DRPB (2)'!D18)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(2)'!$H$19:$H$144,'C. RAB (2)'!$E$19:$E$144,'C.2 DRPB (2)'!D19)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(2)'!$H$19:$H$144,'C. RAB (2)'!$E$19:$E$144,'C.2 DRPB (2)'!D20)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(2)'!$H$19:$H$144,'C. RAB (2)'!$E$19:$E$144,'C.2 DRPB (2)'!D21)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(2)'!$H$19:$H$144,'C. RAB (2)'!$E$19:$E$144,'C.2 DRPB (2)'!D22)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(2)'!$H$19:$H$144,'C. RAB (2)'!$E$19:$E$144,'C.2 DRPB (2)'!D23)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(2)'!$H$19:$H$144,'C. RAB (2)'!$E$19:$E$144,'C.2 DRPB (2)'!D24)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(2)'!$H$19:$H$144,'C. RAB (2)'!$E$19:$E$144,'C.2 DRPB (2)'!D25)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(2)'!$H$19:$H$144,'C. RAB (2)'!$E$19:$E$144,'C.2 DRPB (2)'!D26)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(2)'!$H$19:$H$144,'C. RAB (2)'!$E$19:$E$144,'C.2 DRPB (2)'!D27)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(2)'!$H$19:$H$144,'C. RAB (2)'!$E$19:$E$144,'C.2 DRPB (2)'!D28)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(2)'!$H$19:$H$144,'C. RAB (2)'!$E$19:$E$144,'C.2 DRPB (2)'!D29)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(2)'!$H$19:$H$144,'C. RAB (2)'!$E$19:$E$144,'C.2 DRPB (2)'!D30)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(2)'!$H$19:$H$144,'C. RAB (2)'!$E$19:$E$144,'C.2 DRPB (2)'!D31)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(2)'!$H$19:$H$144,'C. RAB (2)'!$E$19:$E$144,'C.2 DRPB (2)'!D32)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(2)'!$H$19:$H$144,'C. RAB (2)'!$E$19:$E$144,'C.2 DRPB (2)'!D33)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(2)'!$H$19:$H$144,'C. RAB (2)'!$E$19:$E$144,'C.2 DRPB (2)'!D34)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(2)'!$H$19:$H$144,'C. RAB (2)'!$E$19:$E$144,'C.2 DRPB (2)'!D35)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(2)'!$H$19:$H$144,'C. RAB (2)'!$E$19:$E$144,'C.2 DRPB (2)'!D36)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(2)'!$H$19:$H$144,'C. RAB (2)'!$E$19:$E$144,'C.2 DRPB (2)'!D37)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(2)'!$H$19:$H$144,'C. RAB (2)'!$E$19:$E$144,'C.2 DRPB (2)'!D38)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(2)'!$H$19:$H$144,'C. RAB (2)'!$E$19:$E$144,'C.2 DRPB (2)'!D39)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(2)'!$H$19:$H$144,'C. RAB (2)'!$E$19:$E$144,'C.2 DRPB (2)'!D40)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(2)'!$H$19:$H$144,'C. RAB (2)'!$E$19:$E$144,'C.2 DRPB (2)'!D41)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(2)'!$H$19:$H$144,'C. RAB (2)'!$E$19:$E$144,'C.2 DRPB (2)'!D42)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(2)'!$H$19:$H$144,'C. RAB (2)'!$E$19:$E$144,'C.2 DRPB (2)'!D43)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(2)'!$H$19:$H$144,'C. RAB (2)'!$E$19:$E$144,'C.2 DRPB (2)'!D44)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(2)'!$H$19:$H$144,'C. RAB (2)'!$E$19:$E$144,'C.2 DRPB (2)'!D45)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(2)'!$H$19:$H$144,'C. RAB (2)'!$E$19:$E$144,'C.2 DRPB (2)'!D46)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(2)'!$H$19:$H$144,'C. RAB (2)'!$E$19:$E$144,'C.2 DRPB (2)'!D47)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(2)'!$H$19:$H$144,'C. RAB (2)'!$E$19:$E$144,'C.2 DRPB (2)'!D48)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(2)'!$H$19:$H$144,'C. RAB (2)'!$E$19:$E$144,'C.2 DRPB (2)'!D49)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(2)'!$H$19:$H$144,'C. RAB (2)'!$E$19:$E$144,'C.2 DRPB (2)'!D50)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(2)'!$H$19:$H$144,'C. RAB (2)'!$E$19:$E$144,'C.2 DRPB (2)'!D51)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(2)'!$H$19:$H$144,'C. RAB (2)'!$E$19:$E$144,'C.2 DRPB (2)'!D52)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(2)'!$H$19:$H$144,'C. RAB (2)'!$E$19:$E$144,'C.2 DRPB (2)'!D53)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(2)'!$H$19:$H$144,'C. RAB (2)'!$E$19:$E$144,'C.2 DRPB (2)'!D54)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(2)'!$H$19:$H$144,'C. RAB (2)'!$E$19:$E$144,'C.2 DRPB (2)'!D55)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(2)'!$H$19:$H$144,'C. RAB (2)'!$E$19:$E$144,'C.2 DRPB (2)'!D56)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(2)'!$H$19:$H$144,'C. RAB (2)'!$E$19:$E$144,'C.2 DRPB (2)'!D57)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(2)'!$H$19:$H$144,'C. RAB (2)'!$E$19:$E$144,'C.2 DRPB (2)'!D58)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(2)'!$H$19:$H$144,'C. RAB (2)'!$E$19:$E$144,'C.2 DRPB (2)'!D59)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(2)'!$H$19:$H$144,'C. RAB (2)'!$E$19:$E$144,'C.2 DRPB (2)'!D60)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(2)'!$H$19:$H$144,'C. RAB (2)'!$E$19:$E$144,'C.2 DRPB (2)'!D61)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(2)'!$H$19:$H$144,'C. RAB (2)'!$E$19:$E$144,'C.2 DRPB (2)'!D62)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(2)'!$H$19:$H$144,'C. RAB (2)'!$E$19:$E$144,'C.2 DRPB (2)'!D63)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(2)'!$H$19:$H$144,'C. RAB (2)'!$E$19:$E$144,'C.2 DRPB (2)'!D64)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(2)'!$H$19:$H$144,'C. RAB (2)'!$E$19:$E$144,'C.2 DRPB (2)'!D65)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(2)'!$H$19:$H$144,'C. RAB (2)'!$E$19:$E$144,'C.2 DRPB (2)'!D66)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(2)'!$H$19:$H$144,'C. RAB (2)'!$E$19:$E$144,'C.2 DRPB (2)'!D67)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(2)'!$H$19:$H$144,'C. RAB (2)'!$E$19:$E$144,'C.2 DRPB (2)'!D68)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(2)'!$H$19:$H$144,'C. RAB (2)'!$E$19:$E$144,'C.2 DRPB (2)'!D69)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(2)'!$H$19:$H$144,'C. RAB (2)'!$E$19:$E$144,'C.2 DRPB (2)'!D70)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(2)'!$H$19:$H$144,'C. RAB (2)'!$E$19:$E$144,'C.2 DRPB (2)'!D71)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(2)'!$H$19:$H$144,'C. RAB (2)'!$E$19:$E$144,'C.2 DRPB (2)'!D72)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(2)'!$H$19:$H$144,'C. RAB (2)'!$E$19:$E$144,'C.2 DRPB (2)'!D73)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(2)'!$H$19:$H$144,'C. RAB (2)'!$E$19:$E$144,'C.2 DRPB (2)'!D74)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(2)'!$H$19:$H$144,'C. RAB (2)'!$E$19:$E$144,'C.2 DRPB (2)'!D75)</f>
        <v>3</v>
      </c>
    </row>
    <row r="76" spans="1:18" s="49" customFormat="1" x14ac:dyDescent="0.15">
      <c r="C76" s="205" t="s">
        <v>247</v>
      </c>
      <c r="D76" s="206"/>
      <c r="E76" s="206"/>
      <c r="F76" s="206"/>
      <c r="G76" s="206"/>
      <c r="H76" s="206"/>
      <c r="I76" s="206"/>
      <c r="J76" s="207"/>
      <c r="K76" s="124">
        <f>SUM(K16:K75)</f>
        <v>0</v>
      </c>
      <c r="M76" s="137">
        <f>BaseRAB!$C$2-'C.2 DRPB (2)'!K95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2</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000002</v>
      </c>
      <c r="G120" s="114"/>
      <c r="H120" s="51"/>
      <c r="N120" s="53"/>
      <c r="O120" s="53"/>
      <c r="P120" s="53"/>
      <c r="Q120" s="53"/>
    </row>
    <row r="121" spans="3:17" s="49" customFormat="1" x14ac:dyDescent="0.15">
      <c r="C121" s="139" t="s">
        <v>222</v>
      </c>
      <c r="D121" s="139"/>
      <c r="E121" s="139"/>
      <c r="F121" s="107" t="str">
        <f t="shared" ref="F121:F128" si="1">F4</f>
        <v>Nama PB 2</v>
      </c>
      <c r="G121" s="107"/>
      <c r="H121" s="107"/>
      <c r="I121" s="107"/>
      <c r="N121" s="53"/>
      <c r="O121" s="53"/>
      <c r="P121" s="53"/>
      <c r="Q121" s="53"/>
    </row>
    <row r="122" spans="3:17" s="49" customFormat="1" x14ac:dyDescent="0.15">
      <c r="C122" s="139" t="s">
        <v>261</v>
      </c>
      <c r="D122" s="139"/>
      <c r="E122" s="139"/>
      <c r="F122" s="107" t="str">
        <f t="shared" si="1"/>
        <v>3304160101810004</v>
      </c>
      <c r="G122" s="107"/>
      <c r="H122" s="107"/>
      <c r="I122" s="107"/>
      <c r="N122" s="53"/>
      <c r="O122" s="53"/>
      <c r="P122" s="53"/>
      <c r="Q122" s="53"/>
    </row>
    <row r="123" spans="3:17" s="49" customFormat="1" x14ac:dyDescent="0.15">
      <c r="C123" s="139" t="s">
        <v>149</v>
      </c>
      <c r="D123" s="139"/>
      <c r="E123" s="139"/>
      <c r="F123" s="107" t="str">
        <f t="shared" si="1"/>
        <v>Jalan Kanal Victory, RT 1,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1600006544213 -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(2)'!$L$19:$L$144,'C. RAB (2)'!$E$19:$E$144,'C.2 DRPB (2)'!D133)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(2)'!$L$19:$L$144,'C. RAB (2)'!$E$19:$E$144,'C.2 DRPB (2)'!D134)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(2)'!$L$19:$L$144,'C. RAB (2)'!$E$19:$E$144,'C.2 DRPB (2)'!D135)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(2)'!$L$19:$L$144,'C. RAB (2)'!$E$19:$E$144,'C.2 DRPB (2)'!D136)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(2)'!$L$19:$L$144,'C. RAB (2)'!$E$19:$E$144,'C.2 DRPB (2)'!D137)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(2)'!$L$19:$L$144,'C. RAB (2)'!$E$19:$E$144,'C.2 DRPB (2)'!D138)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(2)'!$L$19:$L$144,'C. RAB (2)'!$E$19:$E$144,'C.2 DRPB (2)'!D139)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(2)'!$L$19:$L$144,'C. RAB (2)'!$E$19:$E$144,'C.2 DRPB (2)'!D140)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(2)'!$L$19:$L$144,'C. RAB (2)'!$E$19:$E$144,'C.2 DRPB (2)'!D141)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(2)'!$L$19:$L$144,'C. RAB (2)'!$E$19:$E$144,'C.2 DRPB (2)'!D142)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(2)'!$L$19:$L$144,'C. RAB (2)'!$E$19:$E$144,'C.2 DRPB (2)'!D143)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(2)'!$L$19:$L$144,'C. RAB (2)'!$E$19:$E$144,'C.2 DRPB (2)'!D144)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(2)'!$L$19:$L$144,'C. RAB (2)'!$E$19:$E$144,'C.2 DRPB (2)'!D145)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(2)'!$L$19:$L$144,'C. RAB (2)'!$E$19:$E$144,'C.2 DRPB (2)'!D146)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(2)'!$L$19:$L$144,'C. RAB (2)'!$E$19:$E$144,'C.2 DRPB (2)'!D147)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(2)'!$L$19:$L$144,'C. RAB (2)'!$E$19:$E$144,'C.2 DRPB (2)'!D148)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(2)'!$L$19:$L$144,'C. RAB (2)'!$E$19:$E$144,'C.2 DRPB (2)'!D149)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(2)'!$L$19:$L$144,'C. RAB (2)'!$E$19:$E$144,'C.2 DRPB (2)'!D150)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(2)'!$L$19:$L$144,'C. RAB (2)'!$E$19:$E$144,'C.2 DRPB (2)'!D151)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(2)'!$L$19:$L$144,'C. RAB (2)'!$E$19:$E$144,'C.2 DRPB (2)'!D152)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(2)'!$L$19:$L$144,'C. RAB (2)'!$E$19:$E$144,'C.2 DRPB (2)'!D153)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(2)'!$L$19:$L$144,'C. RAB (2)'!$E$19:$E$144,'C.2 DRPB (2)'!D154)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(2)'!$L$19:$L$144,'C. RAB (2)'!$E$19:$E$144,'C.2 DRPB (2)'!D155)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(2)'!$L$19:$L$144,'C. RAB (2)'!$E$19:$E$144,'C.2 DRPB (2)'!D156)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(2)'!$L$19:$L$144,'C. RAB (2)'!$E$19:$E$144,'C.2 DRPB (2)'!D157)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(2)'!$L$19:$L$144,'C. RAB (2)'!$E$19:$E$144,'C.2 DRPB (2)'!D158)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(2)'!$L$19:$L$144,'C. RAB (2)'!$E$19:$E$144,'C.2 DRPB (2)'!D159)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(2)'!$L$19:$L$144,'C. RAB (2)'!$E$19:$E$144,'C.2 DRPB (2)'!D160)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(2)'!$L$19:$L$144,'C. RAB (2)'!$E$19:$E$144,'C.2 DRPB (2)'!D161)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(2)'!$L$19:$L$144,'C. RAB (2)'!$E$19:$E$144,'C.2 DRPB (2)'!D162)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(2)'!$L$19:$L$144,'C. RAB (2)'!$E$19:$E$144,'C.2 DRPB (2)'!D163)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(2)'!$L$19:$L$144,'C. RAB (2)'!$E$19:$E$144,'C.2 DRPB (2)'!D164)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(2)'!$L$19:$L$144,'C. RAB (2)'!$E$19:$E$144,'C.2 DRPB (2)'!D165)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(2)'!$L$19:$L$144,'C. RAB (2)'!$E$19:$E$144,'C.2 DRPB (2)'!D166)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(2)'!$L$19:$L$144,'C. RAB (2)'!$E$19:$E$144,'C.2 DRPB (2)'!D167)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(2)'!$L$19:$L$144,'C. RAB (2)'!$E$19:$E$144,'C.2 DRPB (2)'!D168)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(2)'!$L$19:$L$144,'C. RAB (2)'!$E$19:$E$144,'C.2 DRPB (2)'!D169)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(2)'!$L$19:$L$144,'C. RAB (2)'!$E$19:$E$144,'C.2 DRPB (2)'!D170)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(2)'!$L$19:$L$144,'C. RAB (2)'!$E$19:$E$144,'C.2 DRPB (2)'!D171)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(2)'!$L$19:$L$144,'C. RAB (2)'!$E$19:$E$144,'C.2 DRPB (2)'!D172)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(2)'!$L$19:$L$144,'C. RAB (2)'!$E$19:$E$144,'C.2 DRPB (2)'!D173)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(2)'!$L$19:$L$144,'C. RAB (2)'!$E$19:$E$144,'C.2 DRPB (2)'!D174)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(2)'!$L$19:$L$144,'C. RAB (2)'!$E$19:$E$144,'C.2 DRPB (2)'!D175)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(2)'!$L$19:$L$144,'C. RAB (2)'!$E$19:$E$144,'C.2 DRPB (2)'!D176)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(2)'!$L$19:$L$144,'C. RAB (2)'!$E$19:$E$144,'C.2 DRPB (2)'!D177)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(2)'!$L$19:$L$144,'C. RAB (2)'!$E$19:$E$144,'C.2 DRPB (2)'!D178)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(2)'!$L$19:$L$144,'C. RAB (2)'!$E$19:$E$144,'C.2 DRPB (2)'!D179)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(2)'!$L$19:$L$144,'C. RAB (2)'!$E$19:$E$144,'C.2 DRPB (2)'!D180)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(2)'!$L$19:$L$144,'C. RAB (2)'!$E$19:$E$144,'C.2 DRPB (2)'!D181)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(2)'!$L$19:$L$144,'C. RAB (2)'!$E$19:$E$144,'C.2 DRPB (2)'!D182)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(2)'!$L$19:$L$144,'C. RAB (2)'!$E$19:$E$144,'C.2 DRPB (2)'!D183)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(2)'!$L$19:$L$144,'C. RAB (2)'!$E$19:$E$144,'C.2 DRPB (2)'!D184)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(2)'!$L$19:$L$144,'C. RAB (2)'!$E$19:$E$144,'C.2 DRPB (2)'!D185)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(2)'!$L$19:$L$144,'C. RAB (2)'!$E$19:$E$144,'C.2 DRPB (2)'!D186)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(2)'!$L$19:$L$144,'C. RAB (2)'!$E$19:$E$144,'C.2 DRPB (2)'!D187)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(2)'!$L$19:$L$144,'C. RAB (2)'!$E$19:$E$144,'C.2 DRPB (2)'!D188)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(2)'!$L$19:$L$144,'C. RAB (2)'!$E$19:$E$144,'C.2 DRPB (2)'!D189)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(2)'!$L$19:$L$144,'C. RAB (2)'!$E$19:$E$144,'C.2 DRPB (2)'!D190)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(2)'!$L$19:$L$144,'C. RAB (2)'!$E$19:$E$144,'C.2 DRPB (2)'!D191)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(2)'!$L$19:$L$144,'C. RAB (2)'!$E$19:$E$144,'C.2 DRPB (2)'!D192)</f>
        <v>0</v>
      </c>
    </row>
    <row r="193" spans="3:17" s="49" customFormat="1" x14ac:dyDescent="0.15">
      <c r="C193" s="205" t="s">
        <v>247</v>
      </c>
      <c r="D193" s="206"/>
      <c r="E193" s="206"/>
      <c r="F193" s="206"/>
      <c r="G193" s="206"/>
      <c r="H193" s="206"/>
      <c r="I193" s="206"/>
      <c r="J193" s="207"/>
      <c r="K193" s="124">
        <f>SUM(K133:K192)</f>
        <v>18000000</v>
      </c>
      <c r="M193" s="137">
        <f>(BaseRAB!$C$2-'C.2 DRPB (2)'!$K$95)/2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2</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000002</v>
      </c>
      <c r="G237" s="114"/>
      <c r="H237" s="51"/>
      <c r="N237" s="53"/>
      <c r="O237" s="53"/>
      <c r="P237" s="53"/>
      <c r="Q237" s="53"/>
    </row>
    <row r="238" spans="3:17" s="49" customFormat="1" x14ac:dyDescent="0.15">
      <c r="C238" s="139" t="s">
        <v>222</v>
      </c>
      <c r="D238" s="139"/>
      <c r="E238" s="139"/>
      <c r="F238" s="107" t="str">
        <f t="shared" ref="F238:F245" si="3">F121</f>
        <v>Nama PB 2</v>
      </c>
      <c r="G238" s="107"/>
      <c r="H238" s="107"/>
      <c r="I238" s="107"/>
      <c r="N238" s="53"/>
      <c r="O238" s="53"/>
      <c r="P238" s="53"/>
      <c r="Q238" s="53"/>
    </row>
    <row r="239" spans="3:17" s="49" customFormat="1" x14ac:dyDescent="0.15">
      <c r="C239" s="139" t="s">
        <v>261</v>
      </c>
      <c r="D239" s="139"/>
      <c r="E239" s="139"/>
      <c r="F239" s="107" t="str">
        <f t="shared" si="3"/>
        <v>3304160101810004</v>
      </c>
      <c r="G239" s="107"/>
      <c r="H239" s="107"/>
      <c r="I239" s="107"/>
      <c r="N239" s="53"/>
      <c r="O239" s="53"/>
      <c r="P239" s="53"/>
      <c r="Q239" s="53"/>
    </row>
    <row r="240" spans="3:17" s="49" customFormat="1" x14ac:dyDescent="0.15">
      <c r="C240" s="139" t="s">
        <v>149</v>
      </c>
      <c r="D240" s="139"/>
      <c r="E240" s="139"/>
      <c r="F240" s="107" t="str">
        <f t="shared" si="3"/>
        <v>Jalan Kanal Victory, RT 1,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1600006544213 -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(2)'!$M$19:$M$144,'C. RAB (2)'!$E$19:$E$144,'C.2 DRPB (2)'!D250)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(2)'!$M$19:$M$144,'C. RAB (2)'!$E$19:$E$144,'C.2 DRPB (2)'!D251)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(2)'!$M$19:$M$144,'C. RAB (2)'!$E$19:$E$144,'C.2 DRPB (2)'!D252)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(2)'!$M$19:$M$144,'C. RAB (2)'!$E$19:$E$144,'C.2 DRPB (2)'!D253)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(2)'!$M$19:$M$144,'C. RAB (2)'!$E$19:$E$144,'C.2 DRPB (2)'!D254)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(2)'!$M$19:$M$144,'C. RAB (2)'!$E$19:$E$144,'C.2 DRPB (2)'!D255)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(2)'!$M$19:$M$144,'C. RAB (2)'!$E$19:$E$144,'C.2 DRPB (2)'!D256)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(2)'!$M$19:$M$144,'C. RAB (2)'!$E$19:$E$144,'C.2 DRPB (2)'!D257)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(2)'!$M$19:$M$144,'C. RAB (2)'!$E$19:$E$144,'C.2 DRPB (2)'!D258)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(2)'!$M$19:$M$144,'C. RAB (2)'!$E$19:$E$144,'C.2 DRPB (2)'!D259)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(2)'!$M$19:$M$144,'C. RAB (2)'!$E$19:$E$144,'C.2 DRPB (2)'!D260)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(2)'!$M$19:$M$144,'C. RAB (2)'!$E$19:$E$144,'C.2 DRPB (2)'!D261)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(2)'!$M$19:$M$144,'C. RAB (2)'!$E$19:$E$144,'C.2 DRPB (2)'!D262)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(2)'!$M$19:$M$144,'C. RAB (2)'!$E$19:$E$144,'C.2 DRPB (2)'!D263)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(2)'!$M$19:$M$144,'C. RAB (2)'!$E$19:$E$144,'C.2 DRPB (2)'!D264)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(2)'!$M$19:$M$144,'C. RAB (2)'!$E$19:$E$144,'C.2 DRPB (2)'!D265)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(2)'!$M$19:$M$144,'C. RAB (2)'!$E$19:$E$144,'C.2 DRPB (2)'!D266)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(2)'!$M$19:$M$144,'C. RAB (2)'!$E$19:$E$144,'C.2 DRPB (2)'!D267)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(2)'!$M$19:$M$144,'C. RAB (2)'!$E$19:$E$144,'C.2 DRPB (2)'!D268)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(2)'!$M$19:$M$144,'C. RAB (2)'!$E$19:$E$144,'C.2 DRPB (2)'!D269)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(2)'!$M$19:$M$144,'C. RAB (2)'!$E$19:$E$144,'C.2 DRPB (2)'!D270)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(2)'!$M$19:$M$144,'C. RAB (2)'!$E$19:$E$144,'C.2 DRPB (2)'!D271)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(2)'!$M$19:$M$144,'C. RAB (2)'!$E$19:$E$144,'C.2 DRPB (2)'!D272)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(2)'!$M$19:$M$144,'C. RAB (2)'!$E$19:$E$144,'C.2 DRPB (2)'!D273)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(2)'!$M$19:$M$144,'C. RAB (2)'!$E$19:$E$144,'C.2 DRPB (2)'!D274)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(2)'!$M$19:$M$144,'C. RAB (2)'!$E$19:$E$144,'C.2 DRPB (2)'!D275)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(2)'!$M$19:$M$144,'C. RAB (2)'!$E$19:$E$144,'C.2 DRPB (2)'!D276)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(2)'!$M$19:$M$144,'C. RAB (2)'!$E$19:$E$144,'C.2 DRPB (2)'!D277)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(2)'!$M$19:$M$144,'C. RAB (2)'!$E$19:$E$144,'C.2 DRPB (2)'!D278)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(2)'!$M$19:$M$144,'C. RAB (2)'!$E$19:$E$144,'C.2 DRPB (2)'!D279)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(2)'!$M$19:$M$144,'C. RAB (2)'!$E$19:$E$144,'C.2 DRPB (2)'!D280)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(2)'!$M$19:$M$144,'C. RAB (2)'!$E$19:$E$144,'C.2 DRPB (2)'!D281)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(2)'!$M$19:$M$144,'C. RAB (2)'!$E$19:$E$144,'C.2 DRPB (2)'!D282)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(2)'!$M$19:$M$144,'C. RAB (2)'!$E$19:$E$144,'C.2 DRPB (2)'!D283)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(2)'!$M$19:$M$144,'C. RAB (2)'!$E$19:$E$144,'C.2 DRPB (2)'!D284)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(2)'!$M$19:$M$144,'C. RAB (2)'!$E$19:$E$144,'C.2 DRPB (2)'!D285)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(2)'!$M$19:$M$144,'C. RAB (2)'!$E$19:$E$144,'C.2 DRPB (2)'!D286)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(2)'!$M$19:$M$144,'C. RAB (2)'!$E$19:$E$144,'C.2 DRPB (2)'!D287)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(2)'!$M$19:$M$144,'C. RAB (2)'!$E$19:$E$144,'C.2 DRPB (2)'!D288)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(2)'!$M$19:$M$144,'C. RAB (2)'!$E$19:$E$144,'C.2 DRPB (2)'!D289)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(2)'!$M$19:$M$144,'C. RAB (2)'!$E$19:$E$144,'C.2 DRPB (2)'!D290)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(2)'!$M$19:$M$144,'C. RAB (2)'!$E$19:$E$144,'C.2 DRPB (2)'!D291)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(2)'!$M$19:$M$144,'C. RAB (2)'!$E$19:$E$144,'C.2 DRPB (2)'!D292)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(2)'!$M$19:$M$144,'C. RAB (2)'!$E$19:$E$144,'C.2 DRPB (2)'!D293)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(2)'!$M$19:$M$144,'C. RAB (2)'!$E$19:$E$144,'C.2 DRPB (2)'!D294)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(2)'!$M$19:$M$144,'C. RAB (2)'!$E$19:$E$144,'C.2 DRPB (2)'!D295)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(2)'!$M$19:$M$144,'C. RAB (2)'!$E$19:$E$144,'C.2 DRPB (2)'!D296)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(2)'!$M$19:$M$144,'C. RAB (2)'!$E$19:$E$144,'C.2 DRPB (2)'!D297)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(2)'!$M$19:$M$144,'C. RAB (2)'!$E$19:$E$144,'C.2 DRPB (2)'!D298)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(2)'!$M$19:$M$144,'C. RAB (2)'!$E$19:$E$144,'C.2 DRPB (2)'!D299)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(2)'!$M$19:$M$144,'C. RAB (2)'!$E$19:$E$144,'C.2 DRPB (2)'!D300)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(2)'!$M$19:$M$144,'C. RAB (2)'!$E$19:$E$144,'C.2 DRPB (2)'!D301)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(2)'!$M$19:$M$144,'C. RAB (2)'!$E$19:$E$144,'C.2 DRPB (2)'!D302)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(2)'!$M$19:$M$144,'C. RAB (2)'!$E$19:$E$144,'C.2 DRPB (2)'!D303)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(2)'!$M$19:$M$144,'C. RAB (2)'!$E$19:$E$144,'C.2 DRPB (2)'!D304)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(2)'!$M$19:$M$144,'C. RAB (2)'!$E$19:$E$144,'C.2 DRPB (2)'!D305)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(2)'!$M$19:$M$144,'C. RAB (2)'!$E$19:$E$144,'C.2 DRPB (2)'!D306)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(2)'!$M$19:$M$144,'C. RAB (2)'!$E$19:$E$144,'C.2 DRPB (2)'!D307)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(2)'!$M$19:$M$144,'C. RAB (2)'!$E$19:$E$144,'C.2 DRPB (2)'!D308)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(2)'!$M$19:$M$144,'C. RAB (2)'!$E$19:$E$144,'C.2 DRPB (2)'!D309)</f>
        <v>0</v>
      </c>
    </row>
    <row r="310" spans="1:18" s="49" customFormat="1" x14ac:dyDescent="0.15">
      <c r="C310" s="205" t="s">
        <v>247</v>
      </c>
      <c r="D310" s="206"/>
      <c r="E310" s="206"/>
      <c r="F310" s="206"/>
      <c r="G310" s="206"/>
      <c r="H310" s="206"/>
      <c r="I310" s="206"/>
      <c r="J310" s="207"/>
      <c r="K310" s="124">
        <f>SUM(K250:K309)</f>
        <v>-18000000</v>
      </c>
      <c r="M310" s="137">
        <f>(BaseRAB!$C$2-'C.2 DRPB (2)'!$K$95)/2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2</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206" priority="9">
      <formula>$I16&lt;&gt;$R16</formula>
    </cfRule>
  </conditionalFormatting>
  <conditionalFormatting sqref="K76">
    <cfRule type="expression" dxfId="205" priority="7">
      <formula>$K$76&lt;&gt;$M$76</formula>
    </cfRule>
  </conditionalFormatting>
  <conditionalFormatting sqref="I133:I192">
    <cfRule type="expression" dxfId="204" priority="6" stopIfTrue="1">
      <formula>$K133&lt;&gt;$R133</formula>
    </cfRule>
  </conditionalFormatting>
  <conditionalFormatting sqref="K193">
    <cfRule type="expression" dxfId="203" priority="4" stopIfTrue="1">
      <formula>$K$193&lt;&gt;$M$193</formula>
    </cfRule>
  </conditionalFormatting>
  <conditionalFormatting sqref="I250:I309">
    <cfRule type="expression" dxfId="202" priority="3" stopIfTrue="1">
      <formula>$K250&lt;&gt;$R250</formula>
    </cfRule>
  </conditionalFormatting>
  <conditionalFormatting sqref="K310">
    <cfRule type="expression" dxfId="201"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15362"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2D02556A-BA26-9B45-8995-00CD7D9B650B}">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B76D0C9D-146B-1B49-B133-AC379E03C354}">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23B8ED37-65D7-B94D-8031-03BFA4D5585A}">
            <xm:f>$K$333&lt;&gt;(BaseRAB!$C$2/2)</xm:f>
            <x14:dxf>
              <font>
                <color rgb="FF9C0006"/>
              </font>
              <fill>
                <patternFill>
                  <bgColor rgb="FFFFC7CE"/>
                </patternFill>
              </fill>
            </x14:dxf>
          </x14:cfRule>
          <xm:sqref>K333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69CD-33FF-8C4A-903A-016E81206BEC}">
  <sheetPr codeName="Sheet59">
    <tabColor theme="8" tint="0.79998168889431442"/>
  </sheetPr>
  <dimension ref="A1:V166"/>
  <sheetViews>
    <sheetView tabSelected="1" view="pageBreakPreview" zoomScale="120" zoomScaleNormal="100" zoomScaleSheetLayoutView="120" workbookViewId="0">
      <pane xSplit="7" topLeftCell="H1" activePane="topRight" state="frozen"/>
      <selection activeCell="A144" sqref="A144"/>
      <selection pane="topRight" activeCell="K13" sqref="K13"/>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3</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000003</v>
      </c>
      <c r="J4" s="57"/>
      <c r="K4" s="58"/>
      <c r="R4" s="59"/>
      <c r="S4" s="59"/>
      <c r="T4" s="59"/>
      <c r="U4" s="59"/>
      <c r="V4" s="59"/>
    </row>
    <row r="5" spans="1:22" s="56" customFormat="1" ht="18" customHeight="1" x14ac:dyDescent="0.15">
      <c r="C5" s="48" t="s">
        <v>221</v>
      </c>
      <c r="D5" s="48"/>
      <c r="E5" s="106"/>
      <c r="F5" s="47" t="s">
        <v>125</v>
      </c>
      <c r="G5" s="106" t="str">
        <f>VLOOKUP(Q1,[3]Base_02!$A$5:$AG$24,14,0)</f>
        <v>3304160101820004</v>
      </c>
      <c r="J5" s="57"/>
      <c r="K5" s="58"/>
      <c r="R5" s="59"/>
      <c r="S5" s="184" t="s">
        <v>126</v>
      </c>
      <c r="T5" s="185"/>
      <c r="V5" s="59"/>
    </row>
    <row r="6" spans="1:22" s="56" customFormat="1" ht="18" customHeight="1" x14ac:dyDescent="0.15">
      <c r="C6" s="48" t="s">
        <v>222</v>
      </c>
      <c r="D6" s="48"/>
      <c r="E6" s="106"/>
      <c r="F6" s="47" t="s">
        <v>125</v>
      </c>
      <c r="G6" s="106" t="str">
        <f>VLOOKUP(Q1,[3]Base_02!$A$5:$AG$24,3,0)</f>
        <v>Nama PB 3</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1,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3</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1638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91A21023-1105-4443-A40E-C8F9EC72DAAC}">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2EB0A47C-F768-9446-B98D-D510736D3E3E}">
            <xm:f>$M145&lt;&gt;BaseRAB!$C$2/2</xm:f>
            <x14:dxf>
              <font>
                <color rgb="FF9C0006"/>
              </font>
              <fill>
                <patternFill>
                  <bgColor rgb="FFFFC7CE"/>
                </patternFill>
              </fill>
            </x14:dxf>
          </x14:cfRule>
          <xm:sqref>M145</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8B0FC-86E9-EB4A-9F15-B2B53BB46845}">
  <sheetPr codeName="Sheet8">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3</v>
      </c>
      <c r="N1" s="53" t="s">
        <v>240</v>
      </c>
      <c r="O1" s="53"/>
      <c r="P1" s="53" t="s">
        <v>166</v>
      </c>
      <c r="Q1" s="53"/>
    </row>
    <row r="2" spans="1:18" s="49" customFormat="1" x14ac:dyDescent="0.15">
      <c r="C2" s="9"/>
      <c r="D2" s="9"/>
      <c r="E2" s="110"/>
      <c r="F2" s="113"/>
      <c r="G2" s="113"/>
      <c r="H2" s="51"/>
      <c r="M2" s="111">
        <f>M1+1</f>
        <v>4</v>
      </c>
      <c r="N2" s="53"/>
      <c r="O2" s="53"/>
      <c r="P2" s="53">
        <v>19</v>
      </c>
      <c r="Q2" s="53">
        <v>75</v>
      </c>
    </row>
    <row r="3" spans="1:18" s="49" customFormat="1" x14ac:dyDescent="0.15">
      <c r="C3" s="139" t="s">
        <v>148</v>
      </c>
      <c r="D3" s="139"/>
      <c r="E3" s="139"/>
      <c r="F3" s="107" t="str">
        <f>VLOOKUP(M1,[3]Base_02!$A$5:$AG$24,2,0)</f>
        <v>000003</v>
      </c>
      <c r="G3" s="114"/>
      <c r="H3" s="51"/>
      <c r="N3" s="53"/>
      <c r="O3" s="53"/>
      <c r="P3" s="53">
        <v>133</v>
      </c>
      <c r="Q3" s="53">
        <v>192</v>
      </c>
    </row>
    <row r="4" spans="1:18" s="49" customFormat="1" x14ac:dyDescent="0.15">
      <c r="C4" s="139" t="s">
        <v>222</v>
      </c>
      <c r="D4" s="139"/>
      <c r="E4" s="139"/>
      <c r="F4" s="106" t="str">
        <f>VLOOKUP(M1,[3]Base_02!$A$5:$AG$24,3,0)</f>
        <v>Nama PB 3</v>
      </c>
      <c r="G4" s="114"/>
      <c r="H4" s="51"/>
      <c r="N4" s="53"/>
      <c r="O4" s="53"/>
      <c r="P4" s="53">
        <v>250</v>
      </c>
      <c r="Q4" s="53">
        <v>309</v>
      </c>
    </row>
    <row r="5" spans="1:18" s="49" customFormat="1" x14ac:dyDescent="0.15">
      <c r="C5" s="139" t="s">
        <v>261</v>
      </c>
      <c r="D5" s="139"/>
      <c r="E5" s="139"/>
      <c r="F5" s="106" t="str">
        <f>VLOOKUP(M1,[3]Base_02!$A$5:$AG$24,14,0)</f>
        <v>3304160101820004</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1,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1600006544221 -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13</v>
      </c>
      <c r="J16" s="121">
        <f>BaseRAB!F11</f>
        <v>90000</v>
      </c>
      <c r="K16" s="122">
        <f>I16*J16</f>
        <v>1170000</v>
      </c>
      <c r="N16" s="53"/>
      <c r="O16" s="53"/>
      <c r="P16" s="53"/>
      <c r="Q16" s="53"/>
      <c r="R16" s="49">
        <f>SUMIFS('C. RAB (3)'!$H$19:$H$144,'C. RAB (3)'!$E$19:$E$144,'C.2 DRPB (3)'!D16)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13</v>
      </c>
      <c r="J17" s="121">
        <f>BaseRAB!F12</f>
        <v>80000</v>
      </c>
      <c r="K17" s="122">
        <f t="shared" ref="K17:K75" si="0">I17*J17</f>
        <v>1040000</v>
      </c>
      <c r="N17" s="53"/>
      <c r="O17" s="53"/>
      <c r="P17" s="53"/>
      <c r="Q17" s="53"/>
      <c r="R17" s="49">
        <f>SUMIFS('C. RAB (3)'!$H$19:$H$144,'C. RAB (3)'!$E$19:$E$144,'C.2 DRPB (3)'!D17)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13</v>
      </c>
      <c r="J18" s="121">
        <f>BaseRAB!F13</f>
        <v>0</v>
      </c>
      <c r="K18" s="122">
        <f t="shared" si="0"/>
        <v>0</v>
      </c>
      <c r="N18" s="53"/>
      <c r="O18" s="53"/>
      <c r="P18" s="53"/>
      <c r="Q18" s="53"/>
      <c r="R18" s="49">
        <f>SUMIFS('C. RAB (3)'!$H$19:$H$144,'C. RAB (3)'!$E$19:$E$144,'C.2 DRPB (3)'!D18)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13</v>
      </c>
      <c r="J19" s="121">
        <f>BaseRAB!F14</f>
        <v>0</v>
      </c>
      <c r="K19" s="122">
        <f t="shared" si="0"/>
        <v>0</v>
      </c>
      <c r="N19" s="53"/>
      <c r="O19" s="53"/>
      <c r="P19" s="53"/>
      <c r="Q19" s="53"/>
      <c r="R19" s="49">
        <f>SUMIFS('C. RAB (3)'!$H$19:$H$144,'C. RAB (3)'!$E$19:$E$144,'C.2 DRPB (3)'!D19)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13</v>
      </c>
      <c r="J20" s="121">
        <f>BaseRAB!F15</f>
        <v>0</v>
      </c>
      <c r="K20" s="122">
        <f t="shared" si="0"/>
        <v>0</v>
      </c>
      <c r="N20" s="53"/>
      <c r="O20" s="53"/>
      <c r="P20" s="53"/>
      <c r="Q20" s="53"/>
      <c r="R20" s="49">
        <f>SUMIFS('C. RAB (3)'!$H$19:$H$144,'C. RAB (3)'!$E$19:$E$144,'C.2 DRPB (3)'!D20)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13</v>
      </c>
      <c r="J21" s="121">
        <f>BaseRAB!F16</f>
        <v>0</v>
      </c>
      <c r="K21" s="122">
        <f t="shared" si="0"/>
        <v>0</v>
      </c>
      <c r="N21" s="53"/>
      <c r="O21" s="53"/>
      <c r="P21" s="53"/>
      <c r="Q21" s="53"/>
      <c r="R21" s="49">
        <f>SUMIFS('C. RAB (3)'!$H$19:$H$144,'C. RAB (3)'!$E$19:$E$144,'C.2 DRPB (3)'!D21)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13</v>
      </c>
      <c r="J22" s="121">
        <f>BaseRAB!F17</f>
        <v>0</v>
      </c>
      <c r="K22" s="122">
        <f t="shared" si="0"/>
        <v>0</v>
      </c>
      <c r="N22" s="53"/>
      <c r="O22" s="53"/>
      <c r="P22" s="53"/>
      <c r="Q22" s="53"/>
      <c r="R22" s="49">
        <f>SUMIFS('C. RAB (3)'!$H$19:$H$144,'C. RAB (3)'!$E$19:$E$144,'C.2 DRPB (3)'!D22)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13</v>
      </c>
      <c r="J23" s="121">
        <f>BaseRAB!F18</f>
        <v>0</v>
      </c>
      <c r="K23" s="122">
        <f t="shared" si="0"/>
        <v>0</v>
      </c>
      <c r="N23" s="53"/>
      <c r="O23" s="53"/>
      <c r="P23" s="53"/>
      <c r="Q23" s="53"/>
      <c r="R23" s="49">
        <f>SUMIFS('C. RAB (3)'!$H$19:$H$144,'C. RAB (3)'!$E$19:$E$144,'C.2 DRPB (3)'!D23)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13</v>
      </c>
      <c r="J24" s="121">
        <f>BaseRAB!F19</f>
        <v>0</v>
      </c>
      <c r="K24" s="122">
        <f t="shared" si="0"/>
        <v>0</v>
      </c>
      <c r="N24" s="53"/>
      <c r="O24" s="53"/>
      <c r="P24" s="53"/>
      <c r="Q24" s="53"/>
      <c r="R24" s="49">
        <f>SUMIFS('C. RAB (3)'!$H$19:$H$144,'C. RAB (3)'!$E$19:$E$144,'C.2 DRPB (3)'!D24)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13</v>
      </c>
      <c r="J25" s="121">
        <f>BaseRAB!F20</f>
        <v>0</v>
      </c>
      <c r="K25" s="122">
        <f t="shared" si="0"/>
        <v>0</v>
      </c>
      <c r="N25" s="53"/>
      <c r="O25" s="53"/>
      <c r="P25" s="53"/>
      <c r="Q25" s="53"/>
      <c r="R25" s="49">
        <f>SUMIFS('C. RAB (3)'!$H$19:$H$144,'C. RAB (3)'!$E$19:$E$144,'C.2 DRPB (3)'!D25)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13</v>
      </c>
      <c r="J26" s="121">
        <f>BaseRAB!F21</f>
        <v>0</v>
      </c>
      <c r="K26" s="122">
        <f t="shared" si="0"/>
        <v>0</v>
      </c>
      <c r="N26" s="53"/>
      <c r="O26" s="53"/>
      <c r="P26" s="53"/>
      <c r="Q26" s="53"/>
      <c r="R26" s="49">
        <f>SUMIFS('C. RAB (3)'!$H$19:$H$144,'C. RAB (3)'!$E$19:$E$144,'C.2 DRPB (3)'!D26)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13</v>
      </c>
      <c r="J27" s="121">
        <f>BaseRAB!F22</f>
        <v>0</v>
      </c>
      <c r="K27" s="122">
        <f t="shared" si="0"/>
        <v>0</v>
      </c>
      <c r="L27" s="49"/>
      <c r="M27" s="49"/>
      <c r="N27" s="53"/>
      <c r="O27" s="53"/>
      <c r="P27" s="53"/>
      <c r="Q27" s="53"/>
      <c r="R27" s="49">
        <f>SUMIFS('C. RAB (3)'!$H$19:$H$144,'C. RAB (3)'!$E$19:$E$144,'C.2 DRPB (3)'!D27)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13</v>
      </c>
      <c r="J28" s="121">
        <f>BaseRAB!F23</f>
        <v>0</v>
      </c>
      <c r="K28" s="122">
        <f t="shared" si="0"/>
        <v>0</v>
      </c>
      <c r="N28" s="53"/>
      <c r="O28" s="53"/>
      <c r="P28" s="53"/>
      <c r="Q28" s="53"/>
      <c r="R28" s="49">
        <f>SUMIFS('C. RAB (3)'!$H$19:$H$144,'C. RAB (3)'!$E$19:$E$144,'C.2 DRPB (3)'!D28)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13</v>
      </c>
      <c r="J29" s="121">
        <f>BaseRAB!F24</f>
        <v>0</v>
      </c>
      <c r="K29" s="122">
        <f t="shared" si="0"/>
        <v>0</v>
      </c>
      <c r="N29" s="53"/>
      <c r="O29" s="53"/>
      <c r="P29" s="53"/>
      <c r="Q29" s="53"/>
      <c r="R29" s="49">
        <f>SUMIFS('C. RAB (3)'!$H$19:$H$144,'C. RAB (3)'!$E$19:$E$144,'C.2 DRPB (3)'!D29)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13</v>
      </c>
      <c r="J30" s="121">
        <f>BaseRAB!F25</f>
        <v>0</v>
      </c>
      <c r="K30" s="122">
        <f t="shared" si="0"/>
        <v>0</v>
      </c>
      <c r="N30" s="53"/>
      <c r="O30" s="53"/>
      <c r="P30" s="53"/>
      <c r="Q30" s="53"/>
      <c r="R30" s="49">
        <f>SUMIFS('C. RAB (3)'!$H$19:$H$144,'C. RAB (3)'!$E$19:$E$144,'C.2 DRPB (3)'!D30)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13</v>
      </c>
      <c r="J31" s="121">
        <f>BaseRAB!F26</f>
        <v>0</v>
      </c>
      <c r="K31" s="122">
        <f t="shared" si="0"/>
        <v>0</v>
      </c>
      <c r="N31" s="53"/>
      <c r="O31" s="53"/>
      <c r="P31" s="53"/>
      <c r="Q31" s="53"/>
      <c r="R31" s="49">
        <f>SUMIFS('C. RAB (3)'!$H$19:$H$144,'C. RAB (3)'!$E$19:$E$144,'C.2 DRPB (3)'!D31)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13</v>
      </c>
      <c r="J32" s="121">
        <f>BaseRAB!F27</f>
        <v>0</v>
      </c>
      <c r="K32" s="122">
        <f t="shared" si="0"/>
        <v>0</v>
      </c>
      <c r="N32" s="53"/>
      <c r="O32" s="53"/>
      <c r="P32" s="53"/>
      <c r="Q32" s="53"/>
      <c r="R32" s="49">
        <f>SUMIFS('C. RAB (3)'!$H$19:$H$144,'C. RAB (3)'!$E$19:$E$144,'C.2 DRPB (3)'!D32)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13</v>
      </c>
      <c r="J33" s="121">
        <f>BaseRAB!F28</f>
        <v>0</v>
      </c>
      <c r="K33" s="122">
        <f t="shared" si="0"/>
        <v>0</v>
      </c>
      <c r="N33" s="53"/>
      <c r="O33" s="53"/>
      <c r="P33" s="53"/>
      <c r="Q33" s="53"/>
      <c r="R33" s="49">
        <f>SUMIFS('C. RAB (3)'!$H$19:$H$144,'C. RAB (3)'!$E$19:$E$144,'C.2 DRPB (3)'!D33)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13</v>
      </c>
      <c r="J34" s="121">
        <f>BaseRAB!F29</f>
        <v>120000</v>
      </c>
      <c r="K34" s="122">
        <f t="shared" si="0"/>
        <v>1560000</v>
      </c>
      <c r="N34" s="53"/>
      <c r="O34" s="53"/>
      <c r="P34" s="53"/>
      <c r="Q34" s="53"/>
      <c r="R34" s="49">
        <f>SUMIFS('C. RAB (3)'!$H$19:$H$144,'C. RAB (3)'!$E$19:$E$144,'C.2 DRPB (3)'!D34)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13</v>
      </c>
      <c r="J35" s="121">
        <f>BaseRAB!F30</f>
        <v>0</v>
      </c>
      <c r="K35" s="122">
        <f t="shared" si="0"/>
        <v>0</v>
      </c>
      <c r="N35" s="53"/>
      <c r="O35" s="53"/>
      <c r="P35" s="53"/>
      <c r="Q35" s="53"/>
      <c r="R35" s="49">
        <f>SUMIFS('C. RAB (3)'!$H$19:$H$144,'C. RAB (3)'!$E$19:$E$144,'C.2 DRPB (3)'!D35)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13</v>
      </c>
      <c r="J36" s="121">
        <f>BaseRAB!F31</f>
        <v>0</v>
      </c>
      <c r="K36" s="122">
        <f t="shared" si="0"/>
        <v>0</v>
      </c>
      <c r="N36" s="53"/>
      <c r="O36" s="53"/>
      <c r="P36" s="53"/>
      <c r="Q36" s="53"/>
      <c r="R36" s="49">
        <f>SUMIFS('C. RAB (3)'!$H$19:$H$144,'C. RAB (3)'!$E$19:$E$144,'C.2 DRPB (3)'!D36)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13</v>
      </c>
      <c r="J37" s="121">
        <f>BaseRAB!F32</f>
        <v>0</v>
      </c>
      <c r="K37" s="122">
        <f t="shared" si="0"/>
        <v>0</v>
      </c>
      <c r="N37" s="53"/>
      <c r="O37" s="53"/>
      <c r="P37" s="53"/>
      <c r="Q37" s="53"/>
      <c r="R37" s="49">
        <f>SUMIFS('C. RAB (3)'!$H$19:$H$144,'C. RAB (3)'!$E$19:$E$144,'C.2 DRPB (3)'!D37)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13</v>
      </c>
      <c r="J38" s="121">
        <f>BaseRAB!F33</f>
        <v>0</v>
      </c>
      <c r="K38" s="122">
        <f t="shared" si="0"/>
        <v>0</v>
      </c>
      <c r="N38" s="53"/>
      <c r="O38" s="53"/>
      <c r="P38" s="53"/>
      <c r="Q38" s="53"/>
      <c r="R38" s="49">
        <f>SUMIFS('C. RAB (3)'!$H$19:$H$144,'C. RAB (3)'!$E$19:$E$144,'C.2 DRPB (3)'!D38)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13</v>
      </c>
      <c r="J39" s="121">
        <f>BaseRAB!F34</f>
        <v>0</v>
      </c>
      <c r="K39" s="122">
        <f t="shared" si="0"/>
        <v>0</v>
      </c>
      <c r="N39" s="53"/>
      <c r="O39" s="53"/>
      <c r="P39" s="53"/>
      <c r="Q39" s="53"/>
      <c r="R39" s="49">
        <f>SUMIFS('C. RAB (3)'!$H$19:$H$144,'C. RAB (3)'!$E$19:$E$144,'C.2 DRPB (3)'!D39)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13</v>
      </c>
      <c r="J40" s="121">
        <f>BaseRAB!F35</f>
        <v>0</v>
      </c>
      <c r="K40" s="122">
        <f t="shared" si="0"/>
        <v>0</v>
      </c>
      <c r="N40" s="53"/>
      <c r="O40" s="53"/>
      <c r="P40" s="53"/>
      <c r="Q40" s="53"/>
      <c r="R40" s="49">
        <f>SUMIFS('C. RAB (3)'!$H$19:$H$144,'C. RAB (3)'!$E$19:$E$144,'C.2 DRPB (3)'!D40)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13</v>
      </c>
      <c r="J41" s="121">
        <f>BaseRAB!F36</f>
        <v>0</v>
      </c>
      <c r="K41" s="122">
        <f t="shared" si="0"/>
        <v>0</v>
      </c>
      <c r="N41" s="53"/>
      <c r="O41" s="53"/>
      <c r="P41" s="53"/>
      <c r="Q41" s="53"/>
      <c r="R41" s="49">
        <f>SUMIFS('C. RAB (3)'!$H$19:$H$144,'C. RAB (3)'!$E$19:$E$144,'C.2 DRPB (3)'!D41)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13</v>
      </c>
      <c r="J42" s="121">
        <f>BaseRAB!F37</f>
        <v>0</v>
      </c>
      <c r="K42" s="122">
        <f t="shared" si="0"/>
        <v>0</v>
      </c>
      <c r="N42" s="53"/>
      <c r="O42" s="53"/>
      <c r="P42" s="53"/>
      <c r="Q42" s="53"/>
      <c r="R42" s="49">
        <f>SUMIFS('C. RAB (3)'!$H$19:$H$144,'C. RAB (3)'!$E$19:$E$144,'C.2 DRPB (3)'!D42)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13</v>
      </c>
      <c r="J43" s="121">
        <f>BaseRAB!F38</f>
        <v>0</v>
      </c>
      <c r="K43" s="122">
        <f t="shared" si="0"/>
        <v>0</v>
      </c>
      <c r="N43" s="53"/>
      <c r="O43" s="53"/>
      <c r="P43" s="53"/>
      <c r="Q43" s="53"/>
      <c r="R43" s="49">
        <f>SUMIFS('C. RAB (3)'!$H$19:$H$144,'C. RAB (3)'!$E$19:$E$144,'C.2 DRPB (3)'!D43)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13</v>
      </c>
      <c r="J44" s="121">
        <f>BaseRAB!F39</f>
        <v>0</v>
      </c>
      <c r="K44" s="122">
        <f t="shared" si="0"/>
        <v>0</v>
      </c>
      <c r="N44" s="53"/>
      <c r="O44" s="53"/>
      <c r="P44" s="53"/>
      <c r="Q44" s="53"/>
      <c r="R44" s="49">
        <f>SUMIFS('C. RAB (3)'!$H$19:$H$144,'C. RAB (3)'!$E$19:$E$144,'C.2 DRPB (3)'!D44)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13</v>
      </c>
      <c r="J45" s="121">
        <f>BaseRAB!F40</f>
        <v>0</v>
      </c>
      <c r="K45" s="122">
        <f t="shared" si="0"/>
        <v>0</v>
      </c>
      <c r="N45" s="53"/>
      <c r="O45" s="53"/>
      <c r="P45" s="53"/>
      <c r="Q45" s="53"/>
      <c r="R45" s="49">
        <f>SUMIFS('C. RAB (3)'!$H$19:$H$144,'C. RAB (3)'!$E$19:$E$144,'C.2 DRPB (3)'!D45)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13</v>
      </c>
      <c r="J46" s="121">
        <f>BaseRAB!F41</f>
        <v>0</v>
      </c>
      <c r="K46" s="122">
        <f t="shared" si="0"/>
        <v>0</v>
      </c>
      <c r="N46" s="53"/>
      <c r="O46" s="53"/>
      <c r="P46" s="53"/>
      <c r="Q46" s="53"/>
      <c r="R46" s="49">
        <f>SUMIFS('C. RAB (3)'!$H$19:$H$144,'C. RAB (3)'!$E$19:$E$144,'C.2 DRPB (3)'!D46)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13</v>
      </c>
      <c r="J47" s="121">
        <f>BaseRAB!F42</f>
        <v>0</v>
      </c>
      <c r="K47" s="122">
        <f t="shared" si="0"/>
        <v>0</v>
      </c>
      <c r="N47" s="53"/>
      <c r="O47" s="53"/>
      <c r="P47" s="53"/>
      <c r="Q47" s="53"/>
      <c r="R47" s="49">
        <f>SUMIFS('C. RAB (3)'!$H$19:$H$144,'C. RAB (3)'!$E$19:$E$144,'C.2 DRPB (3)'!D47)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13</v>
      </c>
      <c r="J48" s="121">
        <f>BaseRAB!F43</f>
        <v>0</v>
      </c>
      <c r="K48" s="122">
        <f t="shared" si="0"/>
        <v>0</v>
      </c>
      <c r="N48" s="53"/>
      <c r="O48" s="53"/>
      <c r="P48" s="53"/>
      <c r="Q48" s="53"/>
      <c r="R48" s="49">
        <f>SUMIFS('C. RAB (3)'!$H$19:$H$144,'C. RAB (3)'!$E$19:$E$144,'C.2 DRPB (3)'!D48)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13</v>
      </c>
      <c r="J49" s="121">
        <f>BaseRAB!F44</f>
        <v>0</v>
      </c>
      <c r="K49" s="122">
        <f t="shared" si="0"/>
        <v>0</v>
      </c>
      <c r="N49" s="53"/>
      <c r="O49" s="53"/>
      <c r="P49" s="53"/>
      <c r="Q49" s="53"/>
      <c r="R49" s="49">
        <f>SUMIFS('C. RAB (3)'!$H$19:$H$144,'C. RAB (3)'!$E$19:$E$144,'C.2 DRPB (3)'!D49)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13</v>
      </c>
      <c r="J50" s="121">
        <f>BaseRAB!F45</f>
        <v>0</v>
      </c>
      <c r="K50" s="122">
        <f t="shared" si="0"/>
        <v>0</v>
      </c>
      <c r="N50" s="53"/>
      <c r="O50" s="53"/>
      <c r="P50" s="53"/>
      <c r="Q50" s="53"/>
      <c r="R50" s="49">
        <f>SUMIFS('C. RAB (3)'!$H$19:$H$144,'C. RAB (3)'!$E$19:$E$144,'C.2 DRPB (3)'!D50)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13</v>
      </c>
      <c r="J51" s="121">
        <f>BaseRAB!F46</f>
        <v>0</v>
      </c>
      <c r="K51" s="122">
        <f t="shared" si="0"/>
        <v>0</v>
      </c>
      <c r="N51" s="53"/>
      <c r="O51" s="53"/>
      <c r="P51" s="53"/>
      <c r="Q51" s="53"/>
      <c r="R51" s="49">
        <f>SUMIFS('C. RAB (3)'!$H$19:$H$144,'C. RAB (3)'!$E$19:$E$144,'C.2 DRPB (3)'!D51)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13</v>
      </c>
      <c r="J52" s="121">
        <f>BaseRAB!F47</f>
        <v>0</v>
      </c>
      <c r="K52" s="122">
        <f t="shared" si="0"/>
        <v>0</v>
      </c>
      <c r="N52" s="53"/>
      <c r="O52" s="53"/>
      <c r="P52" s="53"/>
      <c r="Q52" s="53"/>
      <c r="R52" s="49">
        <f>SUMIFS('C. RAB (3)'!$H$19:$H$144,'C. RAB (3)'!$E$19:$E$144,'C.2 DRPB (3)'!D52)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13</v>
      </c>
      <c r="J53" s="121">
        <f>BaseRAB!F48</f>
        <v>0</v>
      </c>
      <c r="K53" s="122">
        <f t="shared" si="0"/>
        <v>0</v>
      </c>
      <c r="N53" s="53"/>
      <c r="O53" s="53"/>
      <c r="P53" s="53"/>
      <c r="Q53" s="53"/>
      <c r="R53" s="49">
        <f>SUMIFS('C. RAB (3)'!$H$19:$H$144,'C. RAB (3)'!$E$19:$E$144,'C.2 DRPB (3)'!D53)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13</v>
      </c>
      <c r="J54" s="121">
        <f>BaseRAB!F49</f>
        <v>0</v>
      </c>
      <c r="K54" s="122">
        <f t="shared" si="0"/>
        <v>0</v>
      </c>
      <c r="N54" s="53"/>
      <c r="O54" s="53"/>
      <c r="P54" s="53"/>
      <c r="Q54" s="53"/>
      <c r="R54" s="49">
        <f>SUMIFS('C. RAB (3)'!$H$19:$H$144,'C. RAB (3)'!$E$19:$E$144,'C.2 DRPB (3)'!D54)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13</v>
      </c>
      <c r="J55" s="121">
        <f>BaseRAB!F50</f>
        <v>0</v>
      </c>
      <c r="K55" s="122">
        <f t="shared" si="0"/>
        <v>0</v>
      </c>
      <c r="N55" s="53"/>
      <c r="O55" s="53"/>
      <c r="P55" s="53"/>
      <c r="Q55" s="53"/>
      <c r="R55" s="49">
        <f>SUMIFS('C. RAB (3)'!$H$19:$H$144,'C. RAB (3)'!$E$19:$E$144,'C.2 DRPB (3)'!D55)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13</v>
      </c>
      <c r="J56" s="121">
        <f>BaseRAB!F51</f>
        <v>0</v>
      </c>
      <c r="K56" s="122">
        <f t="shared" si="0"/>
        <v>0</v>
      </c>
      <c r="N56" s="53"/>
      <c r="O56" s="53"/>
      <c r="P56" s="53"/>
      <c r="Q56" s="53"/>
      <c r="R56" s="49">
        <f>SUMIFS('C. RAB (3)'!$H$19:$H$144,'C. RAB (3)'!$E$19:$E$144,'C.2 DRPB (3)'!D56)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13</v>
      </c>
      <c r="J57" s="121">
        <f>BaseRAB!F52</f>
        <v>0</v>
      </c>
      <c r="K57" s="122">
        <f t="shared" si="0"/>
        <v>0</v>
      </c>
      <c r="L57" s="49"/>
      <c r="M57" s="49"/>
      <c r="N57" s="53"/>
      <c r="O57" s="53"/>
      <c r="P57" s="53"/>
      <c r="Q57" s="53"/>
      <c r="R57" s="49">
        <f>SUMIFS('C. RAB (3)'!$H$19:$H$144,'C. RAB (3)'!$E$19:$E$144,'C.2 DRPB (3)'!D57)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13</v>
      </c>
      <c r="J58" s="121">
        <f>BaseRAB!F53</f>
        <v>0</v>
      </c>
      <c r="K58" s="122">
        <f t="shared" si="0"/>
        <v>0</v>
      </c>
      <c r="N58" s="53"/>
      <c r="O58" s="53"/>
      <c r="P58" s="53"/>
      <c r="Q58" s="53"/>
      <c r="R58" s="49">
        <f>SUMIFS('C. RAB (3)'!$H$19:$H$144,'C. RAB (3)'!$E$19:$E$144,'C.2 DRPB (3)'!D58)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13</v>
      </c>
      <c r="J59" s="121">
        <f>BaseRAB!F54</f>
        <v>0</v>
      </c>
      <c r="K59" s="122">
        <f t="shared" si="0"/>
        <v>0</v>
      </c>
      <c r="N59" s="53"/>
      <c r="O59" s="53"/>
      <c r="P59" s="53"/>
      <c r="Q59" s="53"/>
      <c r="R59" s="49">
        <f>SUMIFS('C. RAB (3)'!$H$19:$H$144,'C. RAB (3)'!$E$19:$E$144,'C.2 DRPB (3)'!D59)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13</v>
      </c>
      <c r="J60" s="121">
        <f>BaseRAB!F55</f>
        <v>0</v>
      </c>
      <c r="K60" s="122">
        <f t="shared" si="0"/>
        <v>0</v>
      </c>
      <c r="N60" s="53"/>
      <c r="O60" s="53"/>
      <c r="P60" s="53"/>
      <c r="Q60" s="53"/>
      <c r="R60" s="49">
        <f>SUMIFS('C. RAB (3)'!$H$19:$H$144,'C. RAB (3)'!$E$19:$E$144,'C.2 DRPB (3)'!D60)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13</v>
      </c>
      <c r="J61" s="121">
        <f>BaseRAB!F56</f>
        <v>0</v>
      </c>
      <c r="K61" s="122">
        <f t="shared" si="0"/>
        <v>0</v>
      </c>
      <c r="N61" s="53"/>
      <c r="O61" s="53"/>
      <c r="P61" s="53"/>
      <c r="Q61" s="53"/>
      <c r="R61" s="49">
        <f>SUMIFS('C. RAB (3)'!$H$19:$H$144,'C. RAB (3)'!$E$19:$E$144,'C.2 DRPB (3)'!D61)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13</v>
      </c>
      <c r="J62" s="121">
        <f>BaseRAB!F57</f>
        <v>0</v>
      </c>
      <c r="K62" s="122">
        <f t="shared" si="0"/>
        <v>0</v>
      </c>
      <c r="N62" s="53"/>
      <c r="O62" s="53"/>
      <c r="P62" s="53"/>
      <c r="Q62" s="53"/>
      <c r="R62" s="49">
        <f>SUMIFS('C. RAB (3)'!$H$19:$H$144,'C. RAB (3)'!$E$19:$E$144,'C.2 DRPB (3)'!D62)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13</v>
      </c>
      <c r="J63" s="121">
        <f>BaseRAB!F58</f>
        <v>0</v>
      </c>
      <c r="K63" s="122">
        <f t="shared" si="0"/>
        <v>0</v>
      </c>
      <c r="N63" s="53"/>
      <c r="O63" s="53"/>
      <c r="P63" s="53"/>
      <c r="Q63" s="53"/>
      <c r="R63" s="49">
        <f>SUMIFS('C. RAB (3)'!$H$19:$H$144,'C. RAB (3)'!$E$19:$E$144,'C.2 DRPB (3)'!D63)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13</v>
      </c>
      <c r="J64" s="121">
        <f>BaseRAB!F59</f>
        <v>0</v>
      </c>
      <c r="K64" s="122">
        <f t="shared" si="0"/>
        <v>0</v>
      </c>
      <c r="N64" s="53"/>
      <c r="O64" s="53"/>
      <c r="P64" s="53"/>
      <c r="Q64" s="53"/>
      <c r="R64" s="49">
        <f>SUMIFS('C. RAB (3)'!$H$19:$H$144,'C. RAB (3)'!$E$19:$E$144,'C.2 DRPB (3)'!D64)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13</v>
      </c>
      <c r="J65" s="121">
        <f>BaseRAB!F60</f>
        <v>0</v>
      </c>
      <c r="K65" s="122">
        <f t="shared" si="0"/>
        <v>0</v>
      </c>
      <c r="N65" s="53"/>
      <c r="O65" s="53"/>
      <c r="P65" s="53"/>
      <c r="Q65" s="53"/>
      <c r="R65" s="49">
        <f>SUMIFS('C. RAB (3)'!$H$19:$H$144,'C. RAB (3)'!$E$19:$E$144,'C.2 DRPB (3)'!D65)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13</v>
      </c>
      <c r="J66" s="121">
        <f>BaseRAB!F61</f>
        <v>0</v>
      </c>
      <c r="K66" s="122">
        <f t="shared" si="0"/>
        <v>0</v>
      </c>
      <c r="N66" s="53"/>
      <c r="O66" s="53"/>
      <c r="P66" s="53"/>
      <c r="Q66" s="53"/>
      <c r="R66" s="49">
        <f>SUMIFS('C. RAB (3)'!$H$19:$H$144,'C. RAB (3)'!$E$19:$E$144,'C.2 DRPB (3)'!D66)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13</v>
      </c>
      <c r="J67" s="121">
        <f>BaseRAB!F62</f>
        <v>0</v>
      </c>
      <c r="K67" s="122">
        <f t="shared" si="0"/>
        <v>0</v>
      </c>
      <c r="N67" s="53"/>
      <c r="O67" s="53"/>
      <c r="P67" s="53"/>
      <c r="Q67" s="53"/>
      <c r="R67" s="49">
        <f>SUMIFS('C. RAB (3)'!$H$19:$H$144,'C. RAB (3)'!$E$19:$E$144,'C.2 DRPB (3)'!D67)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13</v>
      </c>
      <c r="J68" s="121">
        <f>BaseRAB!F63</f>
        <v>0</v>
      </c>
      <c r="K68" s="122">
        <f t="shared" si="0"/>
        <v>0</v>
      </c>
      <c r="N68" s="53"/>
      <c r="O68" s="53"/>
      <c r="P68" s="53"/>
      <c r="Q68" s="53"/>
      <c r="R68" s="49">
        <f>SUMIFS('C. RAB (3)'!$H$19:$H$144,'C. RAB (3)'!$E$19:$E$144,'C.2 DRPB (3)'!D68)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13</v>
      </c>
      <c r="J69" s="121">
        <f>BaseRAB!F64</f>
        <v>0</v>
      </c>
      <c r="K69" s="122">
        <f t="shared" si="0"/>
        <v>0</v>
      </c>
      <c r="N69" s="53"/>
      <c r="O69" s="53"/>
      <c r="P69" s="53"/>
      <c r="Q69" s="53"/>
      <c r="R69" s="49">
        <f>SUMIFS('C. RAB (3)'!$H$19:$H$144,'C. RAB (3)'!$E$19:$E$144,'C.2 DRPB (3)'!D69)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13</v>
      </c>
      <c r="J70" s="121">
        <f>BaseRAB!F65</f>
        <v>0</v>
      </c>
      <c r="K70" s="122">
        <f t="shared" si="0"/>
        <v>0</v>
      </c>
      <c r="N70" s="53"/>
      <c r="O70" s="53"/>
      <c r="P70" s="53"/>
      <c r="Q70" s="53"/>
      <c r="R70" s="49">
        <f>SUMIFS('C. RAB (3)'!$H$19:$H$144,'C. RAB (3)'!$E$19:$E$144,'C.2 DRPB (3)'!D70)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13</v>
      </c>
      <c r="J71" s="121">
        <f>BaseRAB!F66</f>
        <v>0</v>
      </c>
      <c r="K71" s="122">
        <f t="shared" si="0"/>
        <v>0</v>
      </c>
      <c r="N71" s="53"/>
      <c r="O71" s="53"/>
      <c r="P71" s="53"/>
      <c r="Q71" s="53"/>
      <c r="R71" s="49">
        <f>SUMIFS('C. RAB (3)'!$H$19:$H$144,'C. RAB (3)'!$E$19:$E$144,'C.2 DRPB (3)'!D71)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13</v>
      </c>
      <c r="J72" s="121">
        <f>BaseRAB!F67</f>
        <v>0</v>
      </c>
      <c r="K72" s="122">
        <f t="shared" si="0"/>
        <v>0</v>
      </c>
      <c r="N72" s="53"/>
      <c r="O72" s="53"/>
      <c r="P72" s="53"/>
      <c r="Q72" s="53"/>
      <c r="R72" s="49">
        <f>SUMIFS('C. RAB (3)'!$H$19:$H$144,'C. RAB (3)'!$E$19:$E$144,'C.2 DRPB (3)'!D72)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(3)'!$H$19:$H$144,'C. RAB (3)'!$E$19:$E$144,'C.2 DRPB (3)'!D73)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(3)'!$H$19:$H$144,'C. RAB (3)'!$E$19:$E$144,'C.2 DRPB (3)'!D74)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(3)'!$H$19:$H$144,'C. RAB (3)'!$E$19:$E$144,'C.2 DRPB (3)'!D75)</f>
        <v>3</v>
      </c>
    </row>
    <row r="76" spans="1:18" s="49" customFormat="1" x14ac:dyDescent="0.15">
      <c r="C76" s="205" t="s">
        <v>247</v>
      </c>
      <c r="D76" s="206"/>
      <c r="E76" s="206"/>
      <c r="F76" s="206"/>
      <c r="G76" s="206"/>
      <c r="H76" s="206"/>
      <c r="I76" s="206"/>
      <c r="J76" s="207"/>
      <c r="K76" s="124">
        <f>SUM(K16:K75)</f>
        <v>3770000</v>
      </c>
      <c r="M76" s="137">
        <f>BaseRAB!$C$2-'C.2 DRPB (3)'!K95</f>
        <v>21500000</v>
      </c>
      <c r="N76" s="53"/>
      <c r="O76" s="53"/>
      <c r="P76" s="53"/>
      <c r="Q76" s="53"/>
    </row>
    <row r="77" spans="1:18" s="49" customFormat="1" x14ac:dyDescent="0.15">
      <c r="C77" s="198" t="str" cm="1">
        <f t="array" ref="C77">"Terbilang: "&amp;terbilang(K76)</f>
        <v>Terbilang: Tiga Juta Tujuh Ratus Tujuh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7270000</v>
      </c>
      <c r="N99" s="53"/>
      <c r="O99" s="53"/>
      <c r="P99" s="53"/>
      <c r="Q99" s="53"/>
    </row>
    <row r="100" spans="3:17" s="49" customFormat="1" x14ac:dyDescent="0.15">
      <c r="C100" s="198" t="str" cm="1">
        <f t="array" ref="C100">"Terbilang: "&amp;terbilang(K99)</f>
        <v>Terbilang: Tujuh Juta Dua Ratus Tujuh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3</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000003</v>
      </c>
      <c r="G120" s="114"/>
      <c r="H120" s="51"/>
      <c r="N120" s="53"/>
      <c r="O120" s="53"/>
      <c r="P120" s="53"/>
      <c r="Q120" s="53"/>
    </row>
    <row r="121" spans="3:17" s="49" customFormat="1" x14ac:dyDescent="0.15">
      <c r="C121" s="139" t="s">
        <v>222</v>
      </c>
      <c r="D121" s="139"/>
      <c r="E121" s="139"/>
      <c r="F121" s="107" t="str">
        <f t="shared" ref="F121:F128" si="1">F4</f>
        <v>Nama PB 3</v>
      </c>
      <c r="G121" s="107"/>
      <c r="H121" s="107"/>
      <c r="I121" s="107"/>
      <c r="N121" s="53"/>
      <c r="O121" s="53"/>
      <c r="P121" s="53"/>
      <c r="Q121" s="53"/>
    </row>
    <row r="122" spans="3:17" s="49" customFormat="1" x14ac:dyDescent="0.15">
      <c r="C122" s="139" t="s">
        <v>261</v>
      </c>
      <c r="D122" s="139"/>
      <c r="E122" s="139"/>
      <c r="F122" s="107" t="str">
        <f t="shared" si="1"/>
        <v>3304160101820004</v>
      </c>
      <c r="G122" s="107"/>
      <c r="H122" s="107"/>
      <c r="I122" s="107"/>
      <c r="N122" s="53"/>
      <c r="O122" s="53"/>
      <c r="P122" s="53"/>
      <c r="Q122" s="53"/>
    </row>
    <row r="123" spans="3:17" s="49" customFormat="1" x14ac:dyDescent="0.15">
      <c r="C123" s="139" t="s">
        <v>149</v>
      </c>
      <c r="D123" s="139"/>
      <c r="E123" s="139"/>
      <c r="F123" s="107" t="str">
        <f t="shared" si="1"/>
        <v>Jalan Kanal Victory, RT 1,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1600006544221 -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(3)'!$L$19:$L$144,'C. RAB (3)'!$E$19:$E$144,'C.2 DRPB (3)'!D133)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(3)'!$L$19:$L$144,'C. RAB (3)'!$E$19:$E$144,'C.2 DRPB (3)'!D134)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(3)'!$L$19:$L$144,'C. RAB (3)'!$E$19:$E$144,'C.2 DRPB (3)'!D135)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(3)'!$L$19:$L$144,'C. RAB (3)'!$E$19:$E$144,'C.2 DRPB (3)'!D136)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(3)'!$L$19:$L$144,'C. RAB (3)'!$E$19:$E$144,'C.2 DRPB (3)'!D137)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(3)'!$L$19:$L$144,'C. RAB (3)'!$E$19:$E$144,'C.2 DRPB (3)'!D138)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(3)'!$L$19:$L$144,'C. RAB (3)'!$E$19:$E$144,'C.2 DRPB (3)'!D139)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(3)'!$L$19:$L$144,'C. RAB (3)'!$E$19:$E$144,'C.2 DRPB (3)'!D140)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(3)'!$L$19:$L$144,'C. RAB (3)'!$E$19:$E$144,'C.2 DRPB (3)'!D141)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(3)'!$L$19:$L$144,'C. RAB (3)'!$E$19:$E$144,'C.2 DRPB (3)'!D142)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(3)'!$L$19:$L$144,'C. RAB (3)'!$E$19:$E$144,'C.2 DRPB (3)'!D143)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(3)'!$L$19:$L$144,'C. RAB (3)'!$E$19:$E$144,'C.2 DRPB (3)'!D144)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(3)'!$L$19:$L$144,'C. RAB (3)'!$E$19:$E$144,'C.2 DRPB (3)'!D145)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(3)'!$L$19:$L$144,'C. RAB (3)'!$E$19:$E$144,'C.2 DRPB (3)'!D146)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(3)'!$L$19:$L$144,'C. RAB (3)'!$E$19:$E$144,'C.2 DRPB (3)'!D147)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(3)'!$L$19:$L$144,'C. RAB (3)'!$E$19:$E$144,'C.2 DRPB (3)'!D148)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(3)'!$L$19:$L$144,'C. RAB (3)'!$E$19:$E$144,'C.2 DRPB (3)'!D149)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(3)'!$L$19:$L$144,'C. RAB (3)'!$E$19:$E$144,'C.2 DRPB (3)'!D150)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(3)'!$L$19:$L$144,'C. RAB (3)'!$E$19:$E$144,'C.2 DRPB (3)'!D151)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(3)'!$L$19:$L$144,'C. RAB (3)'!$E$19:$E$144,'C.2 DRPB (3)'!D152)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(3)'!$L$19:$L$144,'C. RAB (3)'!$E$19:$E$144,'C.2 DRPB (3)'!D153)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(3)'!$L$19:$L$144,'C. RAB (3)'!$E$19:$E$144,'C.2 DRPB (3)'!D154)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(3)'!$L$19:$L$144,'C. RAB (3)'!$E$19:$E$144,'C.2 DRPB (3)'!D155)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(3)'!$L$19:$L$144,'C. RAB (3)'!$E$19:$E$144,'C.2 DRPB (3)'!D156)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(3)'!$L$19:$L$144,'C. RAB (3)'!$E$19:$E$144,'C.2 DRPB (3)'!D157)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(3)'!$L$19:$L$144,'C. RAB (3)'!$E$19:$E$144,'C.2 DRPB (3)'!D158)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(3)'!$L$19:$L$144,'C. RAB (3)'!$E$19:$E$144,'C.2 DRPB (3)'!D159)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(3)'!$L$19:$L$144,'C. RAB (3)'!$E$19:$E$144,'C.2 DRPB (3)'!D160)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(3)'!$L$19:$L$144,'C. RAB (3)'!$E$19:$E$144,'C.2 DRPB (3)'!D161)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(3)'!$L$19:$L$144,'C. RAB (3)'!$E$19:$E$144,'C.2 DRPB (3)'!D162)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(3)'!$L$19:$L$144,'C. RAB (3)'!$E$19:$E$144,'C.2 DRPB (3)'!D163)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(3)'!$L$19:$L$144,'C. RAB (3)'!$E$19:$E$144,'C.2 DRPB (3)'!D164)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(3)'!$L$19:$L$144,'C. RAB (3)'!$E$19:$E$144,'C.2 DRPB (3)'!D165)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(3)'!$L$19:$L$144,'C. RAB (3)'!$E$19:$E$144,'C.2 DRPB (3)'!D166)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(3)'!$L$19:$L$144,'C. RAB (3)'!$E$19:$E$144,'C.2 DRPB (3)'!D167)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(3)'!$L$19:$L$144,'C. RAB (3)'!$E$19:$E$144,'C.2 DRPB (3)'!D168)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(3)'!$L$19:$L$144,'C. RAB (3)'!$E$19:$E$144,'C.2 DRPB (3)'!D169)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(3)'!$L$19:$L$144,'C. RAB (3)'!$E$19:$E$144,'C.2 DRPB (3)'!D170)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(3)'!$L$19:$L$144,'C. RAB (3)'!$E$19:$E$144,'C.2 DRPB (3)'!D171)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(3)'!$L$19:$L$144,'C. RAB (3)'!$E$19:$E$144,'C.2 DRPB (3)'!D172)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(3)'!$L$19:$L$144,'C. RAB (3)'!$E$19:$E$144,'C.2 DRPB (3)'!D173)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(3)'!$L$19:$L$144,'C. RAB (3)'!$E$19:$E$144,'C.2 DRPB (3)'!D174)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(3)'!$L$19:$L$144,'C. RAB (3)'!$E$19:$E$144,'C.2 DRPB (3)'!D175)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(3)'!$L$19:$L$144,'C. RAB (3)'!$E$19:$E$144,'C.2 DRPB (3)'!D176)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(3)'!$L$19:$L$144,'C. RAB (3)'!$E$19:$E$144,'C.2 DRPB (3)'!D177)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(3)'!$L$19:$L$144,'C. RAB (3)'!$E$19:$E$144,'C.2 DRPB (3)'!D178)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(3)'!$L$19:$L$144,'C. RAB (3)'!$E$19:$E$144,'C.2 DRPB (3)'!D179)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(3)'!$L$19:$L$144,'C. RAB (3)'!$E$19:$E$144,'C.2 DRPB (3)'!D180)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(3)'!$L$19:$L$144,'C. RAB (3)'!$E$19:$E$144,'C.2 DRPB (3)'!D181)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(3)'!$L$19:$L$144,'C. RAB (3)'!$E$19:$E$144,'C.2 DRPB (3)'!D182)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(3)'!$L$19:$L$144,'C. RAB (3)'!$E$19:$E$144,'C.2 DRPB (3)'!D183)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(3)'!$L$19:$L$144,'C. RAB (3)'!$E$19:$E$144,'C.2 DRPB (3)'!D184)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(3)'!$L$19:$L$144,'C. RAB (3)'!$E$19:$E$144,'C.2 DRPB (3)'!D185)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(3)'!$L$19:$L$144,'C. RAB (3)'!$E$19:$E$144,'C.2 DRPB (3)'!D186)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(3)'!$L$19:$L$144,'C. RAB (3)'!$E$19:$E$144,'C.2 DRPB (3)'!D187)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(3)'!$L$19:$L$144,'C. RAB (3)'!$E$19:$E$144,'C.2 DRPB (3)'!D188)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(3)'!$L$19:$L$144,'C. RAB (3)'!$E$19:$E$144,'C.2 DRPB (3)'!D189)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(3)'!$L$19:$L$144,'C. RAB (3)'!$E$19:$E$144,'C.2 DRPB (3)'!D190)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(3)'!$L$19:$L$144,'C. RAB (3)'!$E$19:$E$144,'C.2 DRPB (3)'!D191)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(3)'!$L$19:$L$144,'C. RAB (3)'!$E$19:$E$144,'C.2 DRPB (3)'!D192)</f>
        <v>0</v>
      </c>
    </row>
    <row r="193" spans="3:17" s="49" customFormat="1" x14ac:dyDescent="0.15">
      <c r="C193" s="205" t="s">
        <v>247</v>
      </c>
      <c r="D193" s="206"/>
      <c r="E193" s="206"/>
      <c r="F193" s="206"/>
      <c r="G193" s="206"/>
      <c r="H193" s="206"/>
      <c r="I193" s="206"/>
      <c r="J193" s="207"/>
      <c r="K193" s="124">
        <f>SUM(K133:K192)</f>
        <v>18000000</v>
      </c>
      <c r="M193" s="137">
        <f>(BaseRAB!$C$2-'C.2 DRPB (3)'!$K$95)/2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3</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000003</v>
      </c>
      <c r="G237" s="114"/>
      <c r="H237" s="51"/>
      <c r="N237" s="53"/>
      <c r="O237" s="53"/>
      <c r="P237" s="53"/>
      <c r="Q237" s="53"/>
    </row>
    <row r="238" spans="3:17" s="49" customFormat="1" x14ac:dyDescent="0.15">
      <c r="C238" s="139" t="s">
        <v>222</v>
      </c>
      <c r="D238" s="139"/>
      <c r="E238" s="139"/>
      <c r="F238" s="107" t="str">
        <f t="shared" ref="F238:F245" si="3">F121</f>
        <v>Nama PB 3</v>
      </c>
      <c r="G238" s="107"/>
      <c r="H238" s="107"/>
      <c r="I238" s="107"/>
      <c r="N238" s="53"/>
      <c r="O238" s="53"/>
      <c r="P238" s="53"/>
      <c r="Q238" s="53"/>
    </row>
    <row r="239" spans="3:17" s="49" customFormat="1" x14ac:dyDescent="0.15">
      <c r="C239" s="139" t="s">
        <v>261</v>
      </c>
      <c r="D239" s="139"/>
      <c r="E239" s="139"/>
      <c r="F239" s="107" t="str">
        <f t="shared" si="3"/>
        <v>3304160101820004</v>
      </c>
      <c r="G239" s="107"/>
      <c r="H239" s="107"/>
      <c r="I239" s="107"/>
      <c r="N239" s="53"/>
      <c r="O239" s="53"/>
      <c r="P239" s="53"/>
      <c r="Q239" s="53"/>
    </row>
    <row r="240" spans="3:17" s="49" customFormat="1" x14ac:dyDescent="0.15">
      <c r="C240" s="139" t="s">
        <v>149</v>
      </c>
      <c r="D240" s="139"/>
      <c r="E240" s="139"/>
      <c r="F240" s="107" t="str">
        <f t="shared" si="3"/>
        <v>Jalan Kanal Victory, RT 1,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1600006544221 -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-187</v>
      </c>
      <c r="J250" s="121">
        <f>BaseRAB!F11</f>
        <v>90000</v>
      </c>
      <c r="K250" s="122">
        <f>I250*J250</f>
        <v>-16830000</v>
      </c>
      <c r="N250" s="53"/>
      <c r="O250" s="53"/>
      <c r="P250" s="53"/>
      <c r="Q250" s="53"/>
      <c r="R250" s="49">
        <f>SUMIFS('C. RAB (3)'!$M$19:$M$144,'C. RAB (3)'!$E$19:$E$144,'C.2 DRPB (3)'!D250)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13</v>
      </c>
      <c r="J251" s="121">
        <f>BaseRAB!F12</f>
        <v>80000</v>
      </c>
      <c r="K251" s="122">
        <f t="shared" ref="K251:K309" si="5">I251*J251</f>
        <v>1040000</v>
      </c>
      <c r="N251" s="53"/>
      <c r="O251" s="53"/>
      <c r="P251" s="53"/>
      <c r="Q251" s="53"/>
      <c r="R251" s="49">
        <f>SUMIFS('C. RAB (3)'!$M$19:$M$144,'C. RAB (3)'!$E$19:$E$144,'C.2 DRPB (3)'!D251)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13</v>
      </c>
      <c r="J252" s="121">
        <f>BaseRAB!F13</f>
        <v>0</v>
      </c>
      <c r="K252" s="122">
        <f t="shared" si="5"/>
        <v>0</v>
      </c>
      <c r="N252" s="53"/>
      <c r="O252" s="53"/>
      <c r="P252" s="53"/>
      <c r="Q252" s="53"/>
      <c r="R252" s="49">
        <f>SUMIFS('C. RAB (3)'!$M$19:$M$144,'C. RAB (3)'!$E$19:$E$144,'C.2 DRPB (3)'!D252)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13</v>
      </c>
      <c r="J253" s="121">
        <f>BaseRAB!F14</f>
        <v>0</v>
      </c>
      <c r="K253" s="122">
        <f t="shared" si="5"/>
        <v>0</v>
      </c>
      <c r="N253" s="53"/>
      <c r="O253" s="53"/>
      <c r="P253" s="53"/>
      <c r="Q253" s="53"/>
      <c r="R253" s="49">
        <f>SUMIFS('C. RAB (3)'!$M$19:$M$144,'C. RAB (3)'!$E$19:$E$144,'C.2 DRPB (3)'!D253)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13</v>
      </c>
      <c r="J254" s="121">
        <f>BaseRAB!F15</f>
        <v>0</v>
      </c>
      <c r="K254" s="122">
        <f t="shared" si="5"/>
        <v>0</v>
      </c>
      <c r="N254" s="53"/>
      <c r="O254" s="53"/>
      <c r="P254" s="53"/>
      <c r="Q254" s="53"/>
      <c r="R254" s="49">
        <f>SUMIFS('C. RAB (3)'!$M$19:$M$144,'C. RAB (3)'!$E$19:$E$144,'C.2 DRPB (3)'!D254)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13</v>
      </c>
      <c r="J255" s="121">
        <f>BaseRAB!F16</f>
        <v>0</v>
      </c>
      <c r="K255" s="122">
        <f t="shared" si="5"/>
        <v>0</v>
      </c>
      <c r="N255" s="53"/>
      <c r="O255" s="53"/>
      <c r="P255" s="53"/>
      <c r="Q255" s="53"/>
      <c r="R255" s="49">
        <f>SUMIFS('C. RAB (3)'!$M$19:$M$144,'C. RAB (3)'!$E$19:$E$144,'C.2 DRPB (3)'!D255)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13</v>
      </c>
      <c r="J256" s="121">
        <f>BaseRAB!F17</f>
        <v>0</v>
      </c>
      <c r="K256" s="122">
        <f t="shared" si="5"/>
        <v>0</v>
      </c>
      <c r="N256" s="53"/>
      <c r="O256" s="53"/>
      <c r="P256" s="53"/>
      <c r="Q256" s="53"/>
      <c r="R256" s="49">
        <f>SUMIFS('C. RAB (3)'!$M$19:$M$144,'C. RAB (3)'!$E$19:$E$144,'C.2 DRPB (3)'!D256)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13</v>
      </c>
      <c r="J257" s="121">
        <f>BaseRAB!F18</f>
        <v>0</v>
      </c>
      <c r="K257" s="122">
        <f t="shared" si="5"/>
        <v>0</v>
      </c>
      <c r="N257" s="53"/>
      <c r="O257" s="53"/>
      <c r="P257" s="53"/>
      <c r="Q257" s="53"/>
      <c r="R257" s="49">
        <f>SUMIFS('C. RAB (3)'!$M$19:$M$144,'C. RAB (3)'!$E$19:$E$144,'C.2 DRPB (3)'!D257)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13</v>
      </c>
      <c r="J258" s="121">
        <f>BaseRAB!F19</f>
        <v>0</v>
      </c>
      <c r="K258" s="122">
        <f t="shared" si="5"/>
        <v>0</v>
      </c>
      <c r="N258" s="53"/>
      <c r="O258" s="53"/>
      <c r="P258" s="53"/>
      <c r="Q258" s="53"/>
      <c r="R258" s="49">
        <f>SUMIFS('C. RAB (3)'!$M$19:$M$144,'C. RAB (3)'!$E$19:$E$144,'C.2 DRPB (3)'!D258)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13</v>
      </c>
      <c r="J259" s="121">
        <f>BaseRAB!F20</f>
        <v>0</v>
      </c>
      <c r="K259" s="122">
        <f t="shared" si="5"/>
        <v>0</v>
      </c>
      <c r="N259" s="53"/>
      <c r="O259" s="53"/>
      <c r="P259" s="53"/>
      <c r="Q259" s="53"/>
      <c r="R259" s="49">
        <f>SUMIFS('C. RAB (3)'!$M$19:$M$144,'C. RAB (3)'!$E$19:$E$144,'C.2 DRPB (3)'!D259)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13</v>
      </c>
      <c r="J260" s="121">
        <f>BaseRAB!F21</f>
        <v>0</v>
      </c>
      <c r="K260" s="122">
        <f t="shared" si="5"/>
        <v>0</v>
      </c>
      <c r="N260" s="53"/>
      <c r="O260" s="53"/>
      <c r="P260" s="53"/>
      <c r="Q260" s="53"/>
      <c r="R260" s="49">
        <f>SUMIFS('C. RAB (3)'!$M$19:$M$144,'C. RAB (3)'!$E$19:$E$144,'C.2 DRPB (3)'!D260)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13</v>
      </c>
      <c r="J261" s="121">
        <f>BaseRAB!F22</f>
        <v>0</v>
      </c>
      <c r="K261" s="122">
        <f t="shared" si="5"/>
        <v>0</v>
      </c>
      <c r="L261" s="49"/>
      <c r="M261" s="49"/>
      <c r="N261" s="53"/>
      <c r="O261" s="53"/>
      <c r="P261" s="53"/>
      <c r="Q261" s="53"/>
      <c r="R261" s="49">
        <f>SUMIFS('C. RAB (3)'!$M$19:$M$144,'C. RAB (3)'!$E$19:$E$144,'C.2 DRPB (3)'!D261)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13</v>
      </c>
      <c r="J262" s="121">
        <f>BaseRAB!F23</f>
        <v>0</v>
      </c>
      <c r="K262" s="122">
        <f t="shared" si="5"/>
        <v>0</v>
      </c>
      <c r="N262" s="53"/>
      <c r="O262" s="53"/>
      <c r="P262" s="53"/>
      <c r="Q262" s="53"/>
      <c r="R262" s="49">
        <f>SUMIFS('C. RAB (3)'!$M$19:$M$144,'C. RAB (3)'!$E$19:$E$144,'C.2 DRPB (3)'!D262)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13</v>
      </c>
      <c r="J263" s="121">
        <f>BaseRAB!F24</f>
        <v>0</v>
      </c>
      <c r="K263" s="122">
        <f t="shared" si="5"/>
        <v>0</v>
      </c>
      <c r="N263" s="53"/>
      <c r="O263" s="53"/>
      <c r="P263" s="53"/>
      <c r="Q263" s="53"/>
      <c r="R263" s="49">
        <f>SUMIFS('C. RAB (3)'!$M$19:$M$144,'C. RAB (3)'!$E$19:$E$144,'C.2 DRPB (3)'!D263)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13</v>
      </c>
      <c r="J264" s="121">
        <f>BaseRAB!F25</f>
        <v>0</v>
      </c>
      <c r="K264" s="122">
        <f t="shared" si="5"/>
        <v>0</v>
      </c>
      <c r="N264" s="53"/>
      <c r="O264" s="53"/>
      <c r="P264" s="53"/>
      <c r="Q264" s="53"/>
      <c r="R264" s="49">
        <f>SUMIFS('C. RAB (3)'!$M$19:$M$144,'C. RAB (3)'!$E$19:$E$144,'C.2 DRPB (3)'!D264)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13</v>
      </c>
      <c r="J265" s="121">
        <f>BaseRAB!F26</f>
        <v>0</v>
      </c>
      <c r="K265" s="122">
        <f t="shared" si="5"/>
        <v>0</v>
      </c>
      <c r="N265" s="53"/>
      <c r="O265" s="53"/>
      <c r="P265" s="53"/>
      <c r="Q265" s="53"/>
      <c r="R265" s="49">
        <f>SUMIFS('C. RAB (3)'!$M$19:$M$144,'C. RAB (3)'!$E$19:$E$144,'C.2 DRPB (3)'!D265)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13</v>
      </c>
      <c r="J266" s="121">
        <f>BaseRAB!F27</f>
        <v>0</v>
      </c>
      <c r="K266" s="122">
        <f t="shared" si="5"/>
        <v>0</v>
      </c>
      <c r="N266" s="53"/>
      <c r="O266" s="53"/>
      <c r="P266" s="53"/>
      <c r="Q266" s="53"/>
      <c r="R266" s="49">
        <f>SUMIFS('C. RAB (3)'!$M$19:$M$144,'C. RAB (3)'!$E$19:$E$144,'C.2 DRPB (3)'!D266)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13</v>
      </c>
      <c r="J267" s="121">
        <f>BaseRAB!F28</f>
        <v>0</v>
      </c>
      <c r="K267" s="122">
        <f t="shared" si="5"/>
        <v>0</v>
      </c>
      <c r="N267" s="53"/>
      <c r="O267" s="53"/>
      <c r="P267" s="53"/>
      <c r="Q267" s="53"/>
      <c r="R267" s="49">
        <f>SUMIFS('C. RAB (3)'!$M$19:$M$144,'C. RAB (3)'!$E$19:$E$144,'C.2 DRPB (3)'!D267)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13</v>
      </c>
      <c r="J268" s="121">
        <f>BaseRAB!F29</f>
        <v>120000</v>
      </c>
      <c r="K268" s="122">
        <f t="shared" si="5"/>
        <v>1560000</v>
      </c>
      <c r="N268" s="53"/>
      <c r="O268" s="53"/>
      <c r="P268" s="53"/>
      <c r="Q268" s="53"/>
      <c r="R268" s="49">
        <f>SUMIFS('C. RAB (3)'!$M$19:$M$144,'C. RAB (3)'!$E$19:$E$144,'C.2 DRPB (3)'!D268)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13</v>
      </c>
      <c r="J269" s="121">
        <f>BaseRAB!F30</f>
        <v>0</v>
      </c>
      <c r="K269" s="122">
        <f t="shared" si="5"/>
        <v>0</v>
      </c>
      <c r="N269" s="53"/>
      <c r="O269" s="53"/>
      <c r="P269" s="53"/>
      <c r="Q269" s="53"/>
      <c r="R269" s="49">
        <f>SUMIFS('C. RAB (3)'!$M$19:$M$144,'C. RAB (3)'!$E$19:$E$144,'C.2 DRPB (3)'!D269)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13</v>
      </c>
      <c r="J270" s="121">
        <f>BaseRAB!F31</f>
        <v>0</v>
      </c>
      <c r="K270" s="122">
        <f t="shared" si="5"/>
        <v>0</v>
      </c>
      <c r="N270" s="53"/>
      <c r="O270" s="53"/>
      <c r="P270" s="53"/>
      <c r="Q270" s="53"/>
      <c r="R270" s="49">
        <f>SUMIFS('C. RAB (3)'!$M$19:$M$144,'C. RAB (3)'!$E$19:$E$144,'C.2 DRPB (3)'!D270)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13</v>
      </c>
      <c r="J271" s="121">
        <f>BaseRAB!F32</f>
        <v>0</v>
      </c>
      <c r="K271" s="122">
        <f t="shared" si="5"/>
        <v>0</v>
      </c>
      <c r="N271" s="53"/>
      <c r="O271" s="53"/>
      <c r="P271" s="53"/>
      <c r="Q271" s="53"/>
      <c r="R271" s="49">
        <f>SUMIFS('C. RAB (3)'!$M$19:$M$144,'C. RAB (3)'!$E$19:$E$144,'C.2 DRPB (3)'!D271)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13</v>
      </c>
      <c r="J272" s="121">
        <f>BaseRAB!F33</f>
        <v>0</v>
      </c>
      <c r="K272" s="122">
        <f t="shared" si="5"/>
        <v>0</v>
      </c>
      <c r="N272" s="53"/>
      <c r="O272" s="53"/>
      <c r="P272" s="53"/>
      <c r="Q272" s="53"/>
      <c r="R272" s="49">
        <f>SUMIFS('C. RAB (3)'!$M$19:$M$144,'C. RAB (3)'!$E$19:$E$144,'C.2 DRPB (3)'!D272)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13</v>
      </c>
      <c r="J273" s="121">
        <f>BaseRAB!F34</f>
        <v>0</v>
      </c>
      <c r="K273" s="122">
        <f t="shared" si="5"/>
        <v>0</v>
      </c>
      <c r="N273" s="53"/>
      <c r="O273" s="53"/>
      <c r="P273" s="53"/>
      <c r="Q273" s="53"/>
      <c r="R273" s="49">
        <f>SUMIFS('C. RAB (3)'!$M$19:$M$144,'C. RAB (3)'!$E$19:$E$144,'C.2 DRPB (3)'!D273)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13</v>
      </c>
      <c r="J274" s="121">
        <f>BaseRAB!F35</f>
        <v>0</v>
      </c>
      <c r="K274" s="122">
        <f t="shared" si="5"/>
        <v>0</v>
      </c>
      <c r="N274" s="53"/>
      <c r="O274" s="53"/>
      <c r="P274" s="53"/>
      <c r="Q274" s="53"/>
      <c r="R274" s="49">
        <f>SUMIFS('C. RAB (3)'!$M$19:$M$144,'C. RAB (3)'!$E$19:$E$144,'C.2 DRPB (3)'!D274)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13</v>
      </c>
      <c r="J275" s="121">
        <f>BaseRAB!F36</f>
        <v>0</v>
      </c>
      <c r="K275" s="122">
        <f t="shared" si="5"/>
        <v>0</v>
      </c>
      <c r="N275" s="53"/>
      <c r="O275" s="53"/>
      <c r="P275" s="53"/>
      <c r="Q275" s="53"/>
      <c r="R275" s="49">
        <f>SUMIFS('C. RAB (3)'!$M$19:$M$144,'C. RAB (3)'!$E$19:$E$144,'C.2 DRPB (3)'!D275)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13</v>
      </c>
      <c r="J276" s="121">
        <f>BaseRAB!F37</f>
        <v>0</v>
      </c>
      <c r="K276" s="122">
        <f t="shared" si="5"/>
        <v>0</v>
      </c>
      <c r="N276" s="53"/>
      <c r="O276" s="53"/>
      <c r="P276" s="53"/>
      <c r="Q276" s="53"/>
      <c r="R276" s="49">
        <f>SUMIFS('C. RAB (3)'!$M$19:$M$144,'C. RAB (3)'!$E$19:$E$144,'C.2 DRPB (3)'!D276)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13</v>
      </c>
      <c r="J277" s="121">
        <f>BaseRAB!F38</f>
        <v>0</v>
      </c>
      <c r="K277" s="122">
        <f t="shared" si="5"/>
        <v>0</v>
      </c>
      <c r="N277" s="53"/>
      <c r="O277" s="53"/>
      <c r="P277" s="53"/>
      <c r="Q277" s="53"/>
      <c r="R277" s="49">
        <f>SUMIFS('C. RAB (3)'!$M$19:$M$144,'C. RAB (3)'!$E$19:$E$144,'C.2 DRPB (3)'!D277)</f>
        <v>0</v>
      </c>
    </row>
    <row r="278" spans="1:18" s="49" customFormat="1" x14ac:dyDescent="0.15">
      <c r="A278" s="135"/>
      <c r="C278" s="118">
        <f>_xlfn.AGGREGATE(2,5,$C$132:C277)+1</f>
        <v>90</v>
      </c>
      <c r="D278" s="133" t="str">
        <f>BaseRAB!C39</f>
        <v>Batako</v>
      </c>
      <c r="E278" s="134"/>
      <c r="F278" s="134"/>
      <c r="G278" s="134"/>
      <c r="H278" s="119" t="str">
        <f>BaseRAB!E39</f>
        <v>bh</v>
      </c>
      <c r="I278" s="120">
        <f t="shared" si="4"/>
        <v>13</v>
      </c>
      <c r="J278" s="121">
        <f>BaseRAB!F39</f>
        <v>0</v>
      </c>
      <c r="K278" s="122">
        <f t="shared" si="5"/>
        <v>0</v>
      </c>
      <c r="N278" s="53"/>
      <c r="O278" s="53"/>
      <c r="P278" s="53"/>
      <c r="Q278" s="53"/>
      <c r="R278" s="49">
        <f>SUMIFS('C. RAB (3)'!$M$19:$M$144,'C. RAB (3)'!$E$19:$E$144,'C.2 DRPB (3)'!D278)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13</v>
      </c>
      <c r="J279" s="121">
        <f>BaseRAB!F40</f>
        <v>0</v>
      </c>
      <c r="K279" s="122">
        <f t="shared" si="5"/>
        <v>0</v>
      </c>
      <c r="N279" s="53"/>
      <c r="O279" s="53"/>
      <c r="P279" s="53"/>
      <c r="Q279" s="53"/>
      <c r="R279" s="49">
        <f>SUMIFS('C. RAB (3)'!$M$19:$M$144,'C. RAB (3)'!$E$19:$E$144,'C.2 DRPB (3)'!D279)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13</v>
      </c>
      <c r="J280" s="121">
        <f>BaseRAB!F41</f>
        <v>0</v>
      </c>
      <c r="K280" s="122">
        <f t="shared" si="5"/>
        <v>0</v>
      </c>
      <c r="N280" s="53"/>
      <c r="O280" s="53"/>
      <c r="P280" s="53"/>
      <c r="Q280" s="53"/>
      <c r="R280" s="49">
        <f>SUMIFS('C. RAB (3)'!$M$19:$M$144,'C. RAB (3)'!$E$19:$E$144,'C.2 DRPB (3)'!D280)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13</v>
      </c>
      <c r="J281" s="121">
        <f>BaseRAB!F42</f>
        <v>0</v>
      </c>
      <c r="K281" s="122">
        <f t="shared" si="5"/>
        <v>0</v>
      </c>
      <c r="N281" s="53"/>
      <c r="O281" s="53"/>
      <c r="P281" s="53"/>
      <c r="Q281" s="53"/>
      <c r="R281" s="49">
        <f>SUMIFS('C. RAB (3)'!$M$19:$M$144,'C. RAB (3)'!$E$19:$E$144,'C.2 DRPB (3)'!D281)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13</v>
      </c>
      <c r="J282" s="121">
        <f>BaseRAB!F43</f>
        <v>0</v>
      </c>
      <c r="K282" s="122">
        <f t="shared" si="5"/>
        <v>0</v>
      </c>
      <c r="N282" s="53"/>
      <c r="O282" s="53"/>
      <c r="P282" s="53"/>
      <c r="Q282" s="53"/>
      <c r="R282" s="49">
        <f>SUMIFS('C. RAB (3)'!$M$19:$M$144,'C. RAB (3)'!$E$19:$E$144,'C.2 DRPB (3)'!D282)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13</v>
      </c>
      <c r="J283" s="121">
        <f>BaseRAB!F44</f>
        <v>0</v>
      </c>
      <c r="K283" s="122">
        <f t="shared" si="5"/>
        <v>0</v>
      </c>
      <c r="N283" s="53"/>
      <c r="O283" s="53"/>
      <c r="P283" s="53"/>
      <c r="Q283" s="53"/>
      <c r="R283" s="49">
        <f>SUMIFS('C. RAB (3)'!$M$19:$M$144,'C. RAB (3)'!$E$19:$E$144,'C.2 DRPB (3)'!D283)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13</v>
      </c>
      <c r="J284" s="121">
        <f>BaseRAB!F45</f>
        <v>0</v>
      </c>
      <c r="K284" s="122">
        <f t="shared" si="5"/>
        <v>0</v>
      </c>
      <c r="N284" s="53"/>
      <c r="O284" s="53"/>
      <c r="P284" s="53"/>
      <c r="Q284" s="53"/>
      <c r="R284" s="49">
        <f>SUMIFS('C. RAB (3)'!$M$19:$M$144,'C. RAB (3)'!$E$19:$E$144,'C.2 DRPB (3)'!D284)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13</v>
      </c>
      <c r="J285" s="121">
        <f>BaseRAB!F46</f>
        <v>0</v>
      </c>
      <c r="K285" s="122">
        <f t="shared" si="5"/>
        <v>0</v>
      </c>
      <c r="N285" s="53"/>
      <c r="O285" s="53"/>
      <c r="P285" s="53"/>
      <c r="Q285" s="53"/>
      <c r="R285" s="49">
        <f>SUMIFS('C. RAB (3)'!$M$19:$M$144,'C. RAB (3)'!$E$19:$E$144,'C.2 DRPB (3)'!D285)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13</v>
      </c>
      <c r="J286" s="121">
        <f>BaseRAB!F47</f>
        <v>0</v>
      </c>
      <c r="K286" s="122">
        <f t="shared" si="5"/>
        <v>0</v>
      </c>
      <c r="N286" s="53"/>
      <c r="O286" s="53"/>
      <c r="P286" s="53"/>
      <c r="Q286" s="53"/>
      <c r="R286" s="49">
        <f>SUMIFS('C. RAB (3)'!$M$19:$M$144,'C. RAB (3)'!$E$19:$E$144,'C.2 DRPB (3)'!D286)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13</v>
      </c>
      <c r="J287" s="121">
        <f>BaseRAB!F48</f>
        <v>0</v>
      </c>
      <c r="K287" s="122">
        <f t="shared" si="5"/>
        <v>0</v>
      </c>
      <c r="N287" s="53"/>
      <c r="O287" s="53"/>
      <c r="P287" s="53"/>
      <c r="Q287" s="53"/>
      <c r="R287" s="49">
        <f>SUMIFS('C. RAB (3)'!$M$19:$M$144,'C. RAB (3)'!$E$19:$E$144,'C.2 DRPB (3)'!D287)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13</v>
      </c>
      <c r="J288" s="121">
        <f>BaseRAB!F49</f>
        <v>0</v>
      </c>
      <c r="K288" s="122">
        <f t="shared" si="5"/>
        <v>0</v>
      </c>
      <c r="N288" s="53"/>
      <c r="O288" s="53"/>
      <c r="P288" s="53"/>
      <c r="Q288" s="53"/>
      <c r="R288" s="49">
        <f>SUMIFS('C. RAB (3)'!$M$19:$M$144,'C. RAB (3)'!$E$19:$E$144,'C.2 DRPB (3)'!D288)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13</v>
      </c>
      <c r="J289" s="121">
        <f>BaseRAB!F50</f>
        <v>0</v>
      </c>
      <c r="K289" s="122">
        <f t="shared" si="5"/>
        <v>0</v>
      </c>
      <c r="N289" s="53"/>
      <c r="O289" s="53"/>
      <c r="P289" s="53"/>
      <c r="Q289" s="53"/>
      <c r="R289" s="49">
        <f>SUMIFS('C. RAB (3)'!$M$19:$M$144,'C. RAB (3)'!$E$19:$E$144,'C.2 DRPB (3)'!D289)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13</v>
      </c>
      <c r="J290" s="121">
        <f>BaseRAB!F51</f>
        <v>0</v>
      </c>
      <c r="K290" s="122">
        <f t="shared" si="5"/>
        <v>0</v>
      </c>
      <c r="N290" s="53"/>
      <c r="O290" s="53"/>
      <c r="P290" s="53"/>
      <c r="Q290" s="53"/>
      <c r="R290" s="49">
        <f>SUMIFS('C. RAB (3)'!$M$19:$M$144,'C. RAB (3)'!$E$19:$E$144,'C.2 DRPB (3)'!D290)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13</v>
      </c>
      <c r="J291" s="121">
        <f>BaseRAB!F52</f>
        <v>0</v>
      </c>
      <c r="K291" s="122">
        <f t="shared" si="5"/>
        <v>0</v>
      </c>
      <c r="L291" s="49"/>
      <c r="M291" s="49"/>
      <c r="N291" s="53"/>
      <c r="O291" s="53"/>
      <c r="P291" s="53"/>
      <c r="Q291" s="53"/>
      <c r="R291" s="49">
        <f>SUMIFS('C. RAB (3)'!$M$19:$M$144,'C. RAB (3)'!$E$19:$E$144,'C.2 DRPB (3)'!D291)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13</v>
      </c>
      <c r="J292" s="121">
        <f>BaseRAB!F53</f>
        <v>0</v>
      </c>
      <c r="K292" s="122">
        <f t="shared" si="5"/>
        <v>0</v>
      </c>
      <c r="N292" s="53"/>
      <c r="O292" s="53"/>
      <c r="P292" s="53"/>
      <c r="Q292" s="53"/>
      <c r="R292" s="49">
        <f>SUMIFS('C. RAB (3)'!$M$19:$M$144,'C. RAB (3)'!$E$19:$E$144,'C.2 DRPB (3)'!D292)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13</v>
      </c>
      <c r="J293" s="121">
        <f>BaseRAB!F54</f>
        <v>0</v>
      </c>
      <c r="K293" s="122">
        <f t="shared" si="5"/>
        <v>0</v>
      </c>
      <c r="N293" s="53"/>
      <c r="O293" s="53"/>
      <c r="P293" s="53"/>
      <c r="Q293" s="53"/>
      <c r="R293" s="49">
        <f>SUMIFS('C. RAB (3)'!$M$19:$M$144,'C. RAB (3)'!$E$19:$E$144,'C.2 DRPB (3)'!D293)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13</v>
      </c>
      <c r="J294" s="121">
        <f>BaseRAB!F55</f>
        <v>0</v>
      </c>
      <c r="K294" s="122">
        <f t="shared" si="5"/>
        <v>0</v>
      </c>
      <c r="N294" s="53"/>
      <c r="O294" s="53"/>
      <c r="P294" s="53"/>
      <c r="Q294" s="53"/>
      <c r="R294" s="49">
        <f>SUMIFS('C. RAB (3)'!$M$19:$M$144,'C. RAB (3)'!$E$19:$E$144,'C.2 DRPB (3)'!D294)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13</v>
      </c>
      <c r="J295" s="121">
        <f>BaseRAB!F56</f>
        <v>0</v>
      </c>
      <c r="K295" s="122">
        <f t="shared" si="5"/>
        <v>0</v>
      </c>
      <c r="N295" s="53"/>
      <c r="O295" s="53"/>
      <c r="P295" s="53"/>
      <c r="Q295" s="53"/>
      <c r="R295" s="49">
        <f>SUMIFS('C. RAB (3)'!$M$19:$M$144,'C. RAB (3)'!$E$19:$E$144,'C.2 DRPB (3)'!D295)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13</v>
      </c>
      <c r="J296" s="121">
        <f>BaseRAB!F57</f>
        <v>0</v>
      </c>
      <c r="K296" s="122">
        <f t="shared" si="5"/>
        <v>0</v>
      </c>
      <c r="N296" s="53"/>
      <c r="O296" s="53"/>
      <c r="P296" s="53"/>
      <c r="Q296" s="53"/>
      <c r="R296" s="49">
        <f>SUMIFS('C. RAB (3)'!$M$19:$M$144,'C. RAB (3)'!$E$19:$E$144,'C.2 DRPB (3)'!D296)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13</v>
      </c>
      <c r="J297" s="121">
        <f>BaseRAB!F58</f>
        <v>0</v>
      </c>
      <c r="K297" s="122">
        <f t="shared" si="5"/>
        <v>0</v>
      </c>
      <c r="N297" s="53"/>
      <c r="O297" s="53"/>
      <c r="P297" s="53"/>
      <c r="Q297" s="53"/>
      <c r="R297" s="49">
        <f>SUMIFS('C. RAB (3)'!$M$19:$M$144,'C. RAB (3)'!$E$19:$E$144,'C.2 DRPB (3)'!D297)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13</v>
      </c>
      <c r="J298" s="121">
        <f>BaseRAB!F59</f>
        <v>0</v>
      </c>
      <c r="K298" s="122">
        <f t="shared" si="5"/>
        <v>0</v>
      </c>
      <c r="N298" s="53"/>
      <c r="O298" s="53"/>
      <c r="P298" s="53"/>
      <c r="Q298" s="53"/>
      <c r="R298" s="49">
        <f>SUMIFS('C. RAB (3)'!$M$19:$M$144,'C. RAB (3)'!$E$19:$E$144,'C.2 DRPB (3)'!D298)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13</v>
      </c>
      <c r="J299" s="121">
        <f>BaseRAB!F60</f>
        <v>0</v>
      </c>
      <c r="K299" s="122">
        <f t="shared" si="5"/>
        <v>0</v>
      </c>
      <c r="N299" s="53"/>
      <c r="O299" s="53"/>
      <c r="P299" s="53"/>
      <c r="Q299" s="53"/>
      <c r="R299" s="49">
        <f>SUMIFS('C. RAB (3)'!$M$19:$M$144,'C. RAB (3)'!$E$19:$E$144,'C.2 DRPB (3)'!D299)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13</v>
      </c>
      <c r="J300" s="121">
        <f>BaseRAB!F61</f>
        <v>0</v>
      </c>
      <c r="K300" s="122">
        <f t="shared" si="5"/>
        <v>0</v>
      </c>
      <c r="N300" s="53"/>
      <c r="O300" s="53"/>
      <c r="P300" s="53"/>
      <c r="Q300" s="53"/>
      <c r="R300" s="49">
        <f>SUMIFS('C. RAB (3)'!$M$19:$M$144,'C. RAB (3)'!$E$19:$E$144,'C.2 DRPB (3)'!D300)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13</v>
      </c>
      <c r="J301" s="121">
        <f>BaseRAB!F62</f>
        <v>0</v>
      </c>
      <c r="K301" s="122">
        <f t="shared" si="5"/>
        <v>0</v>
      </c>
      <c r="N301" s="53"/>
      <c r="O301" s="53"/>
      <c r="P301" s="53"/>
      <c r="Q301" s="53"/>
      <c r="R301" s="49">
        <f>SUMIFS('C. RAB (3)'!$M$19:$M$144,'C. RAB (3)'!$E$19:$E$144,'C.2 DRPB (3)'!D301)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13</v>
      </c>
      <c r="J302" s="121">
        <f>BaseRAB!F63</f>
        <v>0</v>
      </c>
      <c r="K302" s="122">
        <f t="shared" si="5"/>
        <v>0</v>
      </c>
      <c r="N302" s="53"/>
      <c r="O302" s="53"/>
      <c r="P302" s="53"/>
      <c r="Q302" s="53"/>
      <c r="R302" s="49">
        <f>SUMIFS('C. RAB (3)'!$M$19:$M$144,'C. RAB (3)'!$E$19:$E$144,'C.2 DRPB (3)'!D302)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13</v>
      </c>
      <c r="J303" s="121">
        <f>BaseRAB!F64</f>
        <v>0</v>
      </c>
      <c r="K303" s="122">
        <f t="shared" si="5"/>
        <v>0</v>
      </c>
      <c r="N303" s="53"/>
      <c r="O303" s="53"/>
      <c r="P303" s="53"/>
      <c r="Q303" s="53"/>
      <c r="R303" s="49">
        <f>SUMIFS('C. RAB (3)'!$M$19:$M$144,'C. RAB (3)'!$E$19:$E$144,'C.2 DRPB (3)'!D303)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13</v>
      </c>
      <c r="J304" s="121">
        <f>BaseRAB!F65</f>
        <v>0</v>
      </c>
      <c r="K304" s="122">
        <f t="shared" si="5"/>
        <v>0</v>
      </c>
      <c r="N304" s="53"/>
      <c r="O304" s="53"/>
      <c r="P304" s="53"/>
      <c r="Q304" s="53"/>
      <c r="R304" s="49">
        <f>SUMIFS('C. RAB (3)'!$M$19:$M$144,'C. RAB (3)'!$E$19:$E$144,'C.2 DRPB (3)'!D304)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13</v>
      </c>
      <c r="J305" s="121">
        <f>BaseRAB!F66</f>
        <v>0</v>
      </c>
      <c r="K305" s="122">
        <f t="shared" si="5"/>
        <v>0</v>
      </c>
      <c r="N305" s="53"/>
      <c r="O305" s="53"/>
      <c r="P305" s="53"/>
      <c r="Q305" s="53"/>
      <c r="R305" s="49">
        <f>SUMIFS('C. RAB (3)'!$M$19:$M$144,'C. RAB (3)'!$E$19:$E$144,'C.2 DRPB (3)'!D305)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13</v>
      </c>
      <c r="J306" s="121">
        <f>BaseRAB!F67</f>
        <v>0</v>
      </c>
      <c r="K306" s="122">
        <f t="shared" si="5"/>
        <v>0</v>
      </c>
      <c r="N306" s="53"/>
      <c r="O306" s="53"/>
      <c r="P306" s="53"/>
      <c r="Q306" s="53"/>
      <c r="R306" s="49">
        <f>SUMIFS('C. RAB (3)'!$M$19:$M$144,'C. RAB (3)'!$E$19:$E$144,'C.2 DRPB (3)'!D306)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(3)'!$M$19:$M$144,'C. RAB (3)'!$E$19:$E$144,'C.2 DRPB (3)'!D307)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(3)'!$M$19:$M$144,'C. RAB (3)'!$E$19:$E$144,'C.2 DRPB (3)'!D308)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(3)'!$M$19:$M$144,'C. RAB (3)'!$E$19:$E$144,'C.2 DRPB (3)'!D309)</f>
        <v>0</v>
      </c>
    </row>
    <row r="310" spans="1:18" s="49" customFormat="1" x14ac:dyDescent="0.15">
      <c r="C310" s="205" t="s">
        <v>247</v>
      </c>
      <c r="D310" s="206"/>
      <c r="E310" s="206"/>
      <c r="F310" s="206"/>
      <c r="G310" s="206"/>
      <c r="H310" s="206"/>
      <c r="I310" s="206"/>
      <c r="J310" s="207"/>
      <c r="K310" s="124">
        <f>SUM(K250:K309)</f>
        <v>-14230000</v>
      </c>
      <c r="M310" s="137">
        <f>(BaseRAB!$C$2-'C.2 DRPB (3)'!$K$95)/2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-12480000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3</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95" priority="9">
      <formula>$I16&lt;&gt;$R16</formula>
    </cfRule>
  </conditionalFormatting>
  <conditionalFormatting sqref="K76">
    <cfRule type="expression" dxfId="194" priority="7">
      <formula>$K$76&lt;&gt;$M$76</formula>
    </cfRule>
  </conditionalFormatting>
  <conditionalFormatting sqref="I133:I192">
    <cfRule type="expression" dxfId="193" priority="6" stopIfTrue="1">
      <formula>$K133&lt;&gt;$R133</formula>
    </cfRule>
  </conditionalFormatting>
  <conditionalFormatting sqref="K193">
    <cfRule type="expression" dxfId="192" priority="4" stopIfTrue="1">
      <formula>$K$193&lt;&gt;$M$193</formula>
    </cfRule>
  </conditionalFormatting>
  <conditionalFormatting sqref="I250:I309">
    <cfRule type="expression" dxfId="191" priority="3" stopIfTrue="1">
      <formula>$K250&lt;&gt;$R250</formula>
    </cfRule>
  </conditionalFormatting>
  <conditionalFormatting sqref="K310">
    <cfRule type="expression" dxfId="190"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17410"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91DF78C7-02DF-1843-902F-FA037CB9383D}">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68DE25EB-2A66-4740-89E0-69F3FFBED43F}">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50CE1603-430C-B24B-B0CB-F77B5FF16C0F}">
            <xm:f>$K$333&lt;&gt;(BaseRAB!$C$2/2)</xm:f>
            <x14:dxf>
              <font>
                <color rgb="FF9C0006"/>
              </font>
              <fill>
                <patternFill>
                  <bgColor rgb="FFFFC7CE"/>
                </patternFill>
              </fill>
            </x14:dxf>
          </x14:cfRule>
          <xm:sqref>K333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3D65C-15D7-4347-89D0-E1C05155690C}">
  <sheetPr codeName="Sheet60">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4</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000004</v>
      </c>
      <c r="J4" s="57"/>
      <c r="K4" s="58"/>
      <c r="R4" s="59"/>
      <c r="S4" s="59"/>
      <c r="T4" s="59"/>
      <c r="U4" s="59"/>
      <c r="V4" s="59"/>
    </row>
    <row r="5" spans="1:22" s="56" customFormat="1" ht="18" customHeight="1" x14ac:dyDescent="0.15">
      <c r="C5" s="48" t="s">
        <v>221</v>
      </c>
      <c r="D5" s="48"/>
      <c r="E5" s="106"/>
      <c r="F5" s="47" t="s">
        <v>125</v>
      </c>
      <c r="G5" s="106" t="str">
        <f>VLOOKUP(Q1,[3]Base_02!$A$5:$AG$24,14,0)</f>
        <v>3304160101830004</v>
      </c>
      <c r="J5" s="57"/>
      <c r="K5" s="58"/>
      <c r="R5" s="59"/>
      <c r="S5" s="184" t="s">
        <v>126</v>
      </c>
      <c r="T5" s="185"/>
      <c r="V5" s="59"/>
    </row>
    <row r="6" spans="1:22" s="56" customFormat="1" ht="18" customHeight="1" x14ac:dyDescent="0.15">
      <c r="C6" s="48" t="s">
        <v>222</v>
      </c>
      <c r="D6" s="48"/>
      <c r="E6" s="106"/>
      <c r="F6" s="47" t="s">
        <v>125</v>
      </c>
      <c r="G6" s="106" t="str">
        <f>VLOOKUP(Q1,[3]Base_02!$A$5:$AG$24,3,0)</f>
        <v>Nama PB 4</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1,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4</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1843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DED47C96-7379-DA4E-AE66-4D08B00ED38E}">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92EC6BEE-98BD-1B46-9714-6AE1D399E118}">
            <xm:f>$M145&lt;&gt;BaseRAB!$C$2/2</xm:f>
            <x14:dxf>
              <font>
                <color rgb="FF9C0006"/>
              </font>
              <fill>
                <patternFill>
                  <bgColor rgb="FFFFC7CE"/>
                </patternFill>
              </fill>
            </x14:dxf>
          </x14:cfRule>
          <xm:sqref>M145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5DA87-9505-384D-A02A-013C67965771}">
  <sheetPr codeName="Sheet9">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4</v>
      </c>
      <c r="N1" s="53" t="s">
        <v>240</v>
      </c>
      <c r="O1" s="53"/>
      <c r="P1" s="53" t="s">
        <v>166</v>
      </c>
      <c r="Q1" s="53"/>
    </row>
    <row r="2" spans="1:18" s="49" customFormat="1" x14ac:dyDescent="0.15">
      <c r="C2" s="9"/>
      <c r="D2" s="9"/>
      <c r="E2" s="110"/>
      <c r="F2" s="113"/>
      <c r="G2" s="113"/>
      <c r="H2" s="51"/>
      <c r="M2" s="111">
        <f>M1+1</f>
        <v>5</v>
      </c>
      <c r="N2" s="53"/>
      <c r="O2" s="53"/>
      <c r="P2" s="53">
        <v>19</v>
      </c>
      <c r="Q2" s="53">
        <v>75</v>
      </c>
    </row>
    <row r="3" spans="1:18" s="49" customFormat="1" x14ac:dyDescent="0.15">
      <c r="C3" s="139" t="s">
        <v>148</v>
      </c>
      <c r="D3" s="139"/>
      <c r="E3" s="139"/>
      <c r="F3" s="107" t="str">
        <f>VLOOKUP(M1,[3]Base_02!$A$5:$AG$24,2,0)</f>
        <v>000004</v>
      </c>
      <c r="G3" s="114"/>
      <c r="H3" s="51"/>
      <c r="N3" s="53"/>
      <c r="O3" s="53"/>
      <c r="P3" s="53">
        <v>133</v>
      </c>
      <c r="Q3" s="53">
        <v>192</v>
      </c>
    </row>
    <row r="4" spans="1:18" s="49" customFormat="1" x14ac:dyDescent="0.15">
      <c r="C4" s="139" t="s">
        <v>222</v>
      </c>
      <c r="D4" s="139"/>
      <c r="E4" s="139"/>
      <c r="F4" s="106" t="str">
        <f>VLOOKUP(M1,[3]Base_02!$A$5:$AG$24,3,0)</f>
        <v>Nama PB 4</v>
      </c>
      <c r="G4" s="114"/>
      <c r="H4" s="51"/>
      <c r="N4" s="53"/>
      <c r="O4" s="53"/>
      <c r="P4" s="53">
        <v>250</v>
      </c>
      <c r="Q4" s="53">
        <v>309</v>
      </c>
    </row>
    <row r="5" spans="1:18" s="49" customFormat="1" x14ac:dyDescent="0.15">
      <c r="C5" s="139" t="s">
        <v>261</v>
      </c>
      <c r="D5" s="139"/>
      <c r="E5" s="139"/>
      <c r="F5" s="106" t="str">
        <f>VLOOKUP(M1,[3]Base_02!$A$5:$AG$24,14,0)</f>
        <v>3304160101830004</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1,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1600006544239 -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(4)'!$H$19:$H$144,'C. RAB (4)'!$E$19:$E$144,'C.2 DRPB (4)'!D16)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(4)'!$H$19:$H$144,'C. RAB (4)'!$E$19:$E$144,'C.2 DRPB (4)'!D17)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(4)'!$H$19:$H$144,'C. RAB (4)'!$E$19:$E$144,'C.2 DRPB (4)'!D18)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(4)'!$H$19:$H$144,'C. RAB (4)'!$E$19:$E$144,'C.2 DRPB (4)'!D19)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(4)'!$H$19:$H$144,'C. RAB (4)'!$E$19:$E$144,'C.2 DRPB (4)'!D20)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(4)'!$H$19:$H$144,'C. RAB (4)'!$E$19:$E$144,'C.2 DRPB (4)'!D21)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(4)'!$H$19:$H$144,'C. RAB (4)'!$E$19:$E$144,'C.2 DRPB (4)'!D22)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(4)'!$H$19:$H$144,'C. RAB (4)'!$E$19:$E$144,'C.2 DRPB (4)'!D23)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(4)'!$H$19:$H$144,'C. RAB (4)'!$E$19:$E$144,'C.2 DRPB (4)'!D24)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(4)'!$H$19:$H$144,'C. RAB (4)'!$E$19:$E$144,'C.2 DRPB (4)'!D25)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(4)'!$H$19:$H$144,'C. RAB (4)'!$E$19:$E$144,'C.2 DRPB (4)'!D26)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(4)'!$H$19:$H$144,'C. RAB (4)'!$E$19:$E$144,'C.2 DRPB (4)'!D27)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(4)'!$H$19:$H$144,'C. RAB (4)'!$E$19:$E$144,'C.2 DRPB (4)'!D28)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(4)'!$H$19:$H$144,'C. RAB (4)'!$E$19:$E$144,'C.2 DRPB (4)'!D29)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(4)'!$H$19:$H$144,'C. RAB (4)'!$E$19:$E$144,'C.2 DRPB (4)'!D30)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(4)'!$H$19:$H$144,'C. RAB (4)'!$E$19:$E$144,'C.2 DRPB (4)'!D31)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(4)'!$H$19:$H$144,'C. RAB (4)'!$E$19:$E$144,'C.2 DRPB (4)'!D32)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(4)'!$H$19:$H$144,'C. RAB (4)'!$E$19:$E$144,'C.2 DRPB (4)'!D33)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(4)'!$H$19:$H$144,'C. RAB (4)'!$E$19:$E$144,'C.2 DRPB (4)'!D34)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(4)'!$H$19:$H$144,'C. RAB (4)'!$E$19:$E$144,'C.2 DRPB (4)'!D35)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(4)'!$H$19:$H$144,'C. RAB (4)'!$E$19:$E$144,'C.2 DRPB (4)'!D36)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(4)'!$H$19:$H$144,'C. RAB (4)'!$E$19:$E$144,'C.2 DRPB (4)'!D37)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(4)'!$H$19:$H$144,'C. RAB (4)'!$E$19:$E$144,'C.2 DRPB (4)'!D38)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(4)'!$H$19:$H$144,'C. RAB (4)'!$E$19:$E$144,'C.2 DRPB (4)'!D39)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(4)'!$H$19:$H$144,'C. RAB (4)'!$E$19:$E$144,'C.2 DRPB (4)'!D40)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(4)'!$H$19:$H$144,'C. RAB (4)'!$E$19:$E$144,'C.2 DRPB (4)'!D41)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(4)'!$H$19:$H$144,'C. RAB (4)'!$E$19:$E$144,'C.2 DRPB (4)'!D42)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(4)'!$H$19:$H$144,'C. RAB (4)'!$E$19:$E$144,'C.2 DRPB (4)'!D43)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(4)'!$H$19:$H$144,'C. RAB (4)'!$E$19:$E$144,'C.2 DRPB (4)'!D44)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(4)'!$H$19:$H$144,'C. RAB (4)'!$E$19:$E$144,'C.2 DRPB (4)'!D45)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(4)'!$H$19:$H$144,'C. RAB (4)'!$E$19:$E$144,'C.2 DRPB (4)'!D46)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(4)'!$H$19:$H$144,'C. RAB (4)'!$E$19:$E$144,'C.2 DRPB (4)'!D47)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(4)'!$H$19:$H$144,'C. RAB (4)'!$E$19:$E$144,'C.2 DRPB (4)'!D48)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(4)'!$H$19:$H$144,'C. RAB (4)'!$E$19:$E$144,'C.2 DRPB (4)'!D49)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(4)'!$H$19:$H$144,'C. RAB (4)'!$E$19:$E$144,'C.2 DRPB (4)'!D50)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(4)'!$H$19:$H$144,'C. RAB (4)'!$E$19:$E$144,'C.2 DRPB (4)'!D51)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(4)'!$H$19:$H$144,'C. RAB (4)'!$E$19:$E$144,'C.2 DRPB (4)'!D52)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(4)'!$H$19:$H$144,'C. RAB (4)'!$E$19:$E$144,'C.2 DRPB (4)'!D53)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(4)'!$H$19:$H$144,'C. RAB (4)'!$E$19:$E$144,'C.2 DRPB (4)'!D54)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(4)'!$H$19:$H$144,'C. RAB (4)'!$E$19:$E$144,'C.2 DRPB (4)'!D55)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(4)'!$H$19:$H$144,'C. RAB (4)'!$E$19:$E$144,'C.2 DRPB (4)'!D56)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(4)'!$H$19:$H$144,'C. RAB (4)'!$E$19:$E$144,'C.2 DRPB (4)'!D57)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(4)'!$H$19:$H$144,'C. RAB (4)'!$E$19:$E$144,'C.2 DRPB (4)'!D58)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(4)'!$H$19:$H$144,'C. RAB (4)'!$E$19:$E$144,'C.2 DRPB (4)'!D59)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(4)'!$H$19:$H$144,'C. RAB (4)'!$E$19:$E$144,'C.2 DRPB (4)'!D60)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(4)'!$H$19:$H$144,'C. RAB (4)'!$E$19:$E$144,'C.2 DRPB (4)'!D61)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(4)'!$H$19:$H$144,'C. RAB (4)'!$E$19:$E$144,'C.2 DRPB (4)'!D62)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(4)'!$H$19:$H$144,'C. RAB (4)'!$E$19:$E$144,'C.2 DRPB (4)'!D63)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(4)'!$H$19:$H$144,'C. RAB (4)'!$E$19:$E$144,'C.2 DRPB (4)'!D64)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(4)'!$H$19:$H$144,'C. RAB (4)'!$E$19:$E$144,'C.2 DRPB (4)'!D65)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(4)'!$H$19:$H$144,'C. RAB (4)'!$E$19:$E$144,'C.2 DRPB (4)'!D66)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(4)'!$H$19:$H$144,'C. RAB (4)'!$E$19:$E$144,'C.2 DRPB (4)'!D67)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(4)'!$H$19:$H$144,'C. RAB (4)'!$E$19:$E$144,'C.2 DRPB (4)'!D68)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(4)'!$H$19:$H$144,'C. RAB (4)'!$E$19:$E$144,'C.2 DRPB (4)'!D69)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(4)'!$H$19:$H$144,'C. RAB (4)'!$E$19:$E$144,'C.2 DRPB (4)'!D70)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(4)'!$H$19:$H$144,'C. RAB (4)'!$E$19:$E$144,'C.2 DRPB (4)'!D71)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(4)'!$H$19:$H$144,'C. RAB (4)'!$E$19:$E$144,'C.2 DRPB (4)'!D72)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(4)'!$H$19:$H$144,'C. RAB (4)'!$E$19:$E$144,'C.2 DRPB (4)'!D73)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(4)'!$H$19:$H$144,'C. RAB (4)'!$E$19:$E$144,'C.2 DRPB (4)'!D74)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(4)'!$H$19:$H$144,'C. RAB (4)'!$E$19:$E$144,'C.2 DRPB (4)'!D75)</f>
        <v>3</v>
      </c>
    </row>
    <row r="76" spans="1:18" s="49" customFormat="1" x14ac:dyDescent="0.15">
      <c r="C76" s="205" t="s">
        <v>247</v>
      </c>
      <c r="D76" s="206"/>
      <c r="E76" s="206"/>
      <c r="F76" s="206"/>
      <c r="G76" s="206"/>
      <c r="H76" s="206"/>
      <c r="I76" s="206"/>
      <c r="J76" s="207"/>
      <c r="K76" s="124">
        <f>SUM(K16:K75)</f>
        <v>0</v>
      </c>
      <c r="M76" s="137">
        <f>BaseRAB!$C$2-'C.2 DRPB (4)'!K95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4</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000004</v>
      </c>
      <c r="G120" s="114"/>
      <c r="H120" s="51"/>
      <c r="N120" s="53"/>
      <c r="O120" s="53"/>
      <c r="P120" s="53"/>
      <c r="Q120" s="53"/>
    </row>
    <row r="121" spans="3:17" s="49" customFormat="1" x14ac:dyDescent="0.15">
      <c r="C121" s="139" t="s">
        <v>222</v>
      </c>
      <c r="D121" s="139"/>
      <c r="E121" s="139"/>
      <c r="F121" s="107" t="str">
        <f t="shared" ref="F121:F128" si="1">F4</f>
        <v>Nama PB 4</v>
      </c>
      <c r="G121" s="107"/>
      <c r="H121" s="107"/>
      <c r="I121" s="107"/>
      <c r="N121" s="53"/>
      <c r="O121" s="53"/>
      <c r="P121" s="53"/>
      <c r="Q121" s="53"/>
    </row>
    <row r="122" spans="3:17" s="49" customFormat="1" x14ac:dyDescent="0.15">
      <c r="C122" s="139" t="s">
        <v>261</v>
      </c>
      <c r="D122" s="139"/>
      <c r="E122" s="139"/>
      <c r="F122" s="107" t="str">
        <f t="shared" si="1"/>
        <v>3304160101830004</v>
      </c>
      <c r="G122" s="107"/>
      <c r="H122" s="107"/>
      <c r="I122" s="107"/>
      <c r="N122" s="53"/>
      <c r="O122" s="53"/>
      <c r="P122" s="53"/>
      <c r="Q122" s="53"/>
    </row>
    <row r="123" spans="3:17" s="49" customFormat="1" x14ac:dyDescent="0.15">
      <c r="C123" s="139" t="s">
        <v>149</v>
      </c>
      <c r="D123" s="139"/>
      <c r="E123" s="139"/>
      <c r="F123" s="107" t="str">
        <f t="shared" si="1"/>
        <v>Jalan Kanal Victory, RT 1,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1600006544239 -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(4)'!$L$19:$L$144,'C. RAB (4)'!$E$19:$E$144,'C.2 DRPB (4)'!D133)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(4)'!$L$19:$L$144,'C. RAB (4)'!$E$19:$E$144,'C.2 DRPB (4)'!D134)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(4)'!$L$19:$L$144,'C. RAB (4)'!$E$19:$E$144,'C.2 DRPB (4)'!D135)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(4)'!$L$19:$L$144,'C. RAB (4)'!$E$19:$E$144,'C.2 DRPB (4)'!D136)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(4)'!$L$19:$L$144,'C. RAB (4)'!$E$19:$E$144,'C.2 DRPB (4)'!D137)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(4)'!$L$19:$L$144,'C. RAB (4)'!$E$19:$E$144,'C.2 DRPB (4)'!D138)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(4)'!$L$19:$L$144,'C. RAB (4)'!$E$19:$E$144,'C.2 DRPB (4)'!D139)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(4)'!$L$19:$L$144,'C. RAB (4)'!$E$19:$E$144,'C.2 DRPB (4)'!D140)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(4)'!$L$19:$L$144,'C. RAB (4)'!$E$19:$E$144,'C.2 DRPB (4)'!D141)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(4)'!$L$19:$L$144,'C. RAB (4)'!$E$19:$E$144,'C.2 DRPB (4)'!D142)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(4)'!$L$19:$L$144,'C. RAB (4)'!$E$19:$E$144,'C.2 DRPB (4)'!D143)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(4)'!$L$19:$L$144,'C. RAB (4)'!$E$19:$E$144,'C.2 DRPB (4)'!D144)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(4)'!$L$19:$L$144,'C. RAB (4)'!$E$19:$E$144,'C.2 DRPB (4)'!D145)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(4)'!$L$19:$L$144,'C. RAB (4)'!$E$19:$E$144,'C.2 DRPB (4)'!D146)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(4)'!$L$19:$L$144,'C. RAB (4)'!$E$19:$E$144,'C.2 DRPB (4)'!D147)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(4)'!$L$19:$L$144,'C. RAB (4)'!$E$19:$E$144,'C.2 DRPB (4)'!D148)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(4)'!$L$19:$L$144,'C. RAB (4)'!$E$19:$E$144,'C.2 DRPB (4)'!D149)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(4)'!$L$19:$L$144,'C. RAB (4)'!$E$19:$E$144,'C.2 DRPB (4)'!D150)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(4)'!$L$19:$L$144,'C. RAB (4)'!$E$19:$E$144,'C.2 DRPB (4)'!D151)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(4)'!$L$19:$L$144,'C. RAB (4)'!$E$19:$E$144,'C.2 DRPB (4)'!D152)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(4)'!$L$19:$L$144,'C. RAB (4)'!$E$19:$E$144,'C.2 DRPB (4)'!D153)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(4)'!$L$19:$L$144,'C. RAB (4)'!$E$19:$E$144,'C.2 DRPB (4)'!D154)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(4)'!$L$19:$L$144,'C. RAB (4)'!$E$19:$E$144,'C.2 DRPB (4)'!D155)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(4)'!$L$19:$L$144,'C. RAB (4)'!$E$19:$E$144,'C.2 DRPB (4)'!D156)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(4)'!$L$19:$L$144,'C. RAB (4)'!$E$19:$E$144,'C.2 DRPB (4)'!D157)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(4)'!$L$19:$L$144,'C. RAB (4)'!$E$19:$E$144,'C.2 DRPB (4)'!D158)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(4)'!$L$19:$L$144,'C. RAB (4)'!$E$19:$E$144,'C.2 DRPB (4)'!D159)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(4)'!$L$19:$L$144,'C. RAB (4)'!$E$19:$E$144,'C.2 DRPB (4)'!D160)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(4)'!$L$19:$L$144,'C. RAB (4)'!$E$19:$E$144,'C.2 DRPB (4)'!D161)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(4)'!$L$19:$L$144,'C. RAB (4)'!$E$19:$E$144,'C.2 DRPB (4)'!D162)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(4)'!$L$19:$L$144,'C. RAB (4)'!$E$19:$E$144,'C.2 DRPB (4)'!D163)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(4)'!$L$19:$L$144,'C. RAB (4)'!$E$19:$E$144,'C.2 DRPB (4)'!D164)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(4)'!$L$19:$L$144,'C. RAB (4)'!$E$19:$E$144,'C.2 DRPB (4)'!D165)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(4)'!$L$19:$L$144,'C. RAB (4)'!$E$19:$E$144,'C.2 DRPB (4)'!D166)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(4)'!$L$19:$L$144,'C. RAB (4)'!$E$19:$E$144,'C.2 DRPB (4)'!D167)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(4)'!$L$19:$L$144,'C. RAB (4)'!$E$19:$E$144,'C.2 DRPB (4)'!D168)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(4)'!$L$19:$L$144,'C. RAB (4)'!$E$19:$E$144,'C.2 DRPB (4)'!D169)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(4)'!$L$19:$L$144,'C. RAB (4)'!$E$19:$E$144,'C.2 DRPB (4)'!D170)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(4)'!$L$19:$L$144,'C. RAB (4)'!$E$19:$E$144,'C.2 DRPB (4)'!D171)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(4)'!$L$19:$L$144,'C. RAB (4)'!$E$19:$E$144,'C.2 DRPB (4)'!D172)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(4)'!$L$19:$L$144,'C. RAB (4)'!$E$19:$E$144,'C.2 DRPB (4)'!D173)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(4)'!$L$19:$L$144,'C. RAB (4)'!$E$19:$E$144,'C.2 DRPB (4)'!D174)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(4)'!$L$19:$L$144,'C. RAB (4)'!$E$19:$E$144,'C.2 DRPB (4)'!D175)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(4)'!$L$19:$L$144,'C. RAB (4)'!$E$19:$E$144,'C.2 DRPB (4)'!D176)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(4)'!$L$19:$L$144,'C. RAB (4)'!$E$19:$E$144,'C.2 DRPB (4)'!D177)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(4)'!$L$19:$L$144,'C. RAB (4)'!$E$19:$E$144,'C.2 DRPB (4)'!D178)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(4)'!$L$19:$L$144,'C. RAB (4)'!$E$19:$E$144,'C.2 DRPB (4)'!D179)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(4)'!$L$19:$L$144,'C. RAB (4)'!$E$19:$E$144,'C.2 DRPB (4)'!D180)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(4)'!$L$19:$L$144,'C. RAB (4)'!$E$19:$E$144,'C.2 DRPB (4)'!D181)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(4)'!$L$19:$L$144,'C. RAB (4)'!$E$19:$E$144,'C.2 DRPB (4)'!D182)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(4)'!$L$19:$L$144,'C. RAB (4)'!$E$19:$E$144,'C.2 DRPB (4)'!D183)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(4)'!$L$19:$L$144,'C. RAB (4)'!$E$19:$E$144,'C.2 DRPB (4)'!D184)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(4)'!$L$19:$L$144,'C. RAB (4)'!$E$19:$E$144,'C.2 DRPB (4)'!D185)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(4)'!$L$19:$L$144,'C. RAB (4)'!$E$19:$E$144,'C.2 DRPB (4)'!D186)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(4)'!$L$19:$L$144,'C. RAB (4)'!$E$19:$E$144,'C.2 DRPB (4)'!D187)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(4)'!$L$19:$L$144,'C. RAB (4)'!$E$19:$E$144,'C.2 DRPB (4)'!D188)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(4)'!$L$19:$L$144,'C. RAB (4)'!$E$19:$E$144,'C.2 DRPB (4)'!D189)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(4)'!$L$19:$L$144,'C. RAB (4)'!$E$19:$E$144,'C.2 DRPB (4)'!D190)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(4)'!$L$19:$L$144,'C. RAB (4)'!$E$19:$E$144,'C.2 DRPB (4)'!D191)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(4)'!$L$19:$L$144,'C. RAB (4)'!$E$19:$E$144,'C.2 DRPB (4)'!D192)</f>
        <v>0</v>
      </c>
    </row>
    <row r="193" spans="3:17" s="49" customFormat="1" x14ac:dyDescent="0.15">
      <c r="C193" s="205" t="s">
        <v>247</v>
      </c>
      <c r="D193" s="206"/>
      <c r="E193" s="206"/>
      <c r="F193" s="206"/>
      <c r="G193" s="206"/>
      <c r="H193" s="206"/>
      <c r="I193" s="206"/>
      <c r="J193" s="207"/>
      <c r="K193" s="124">
        <f>SUM(K133:K192)</f>
        <v>18000000</v>
      </c>
      <c r="M193" s="137">
        <f>(BaseRAB!$C$2-'C.2 DRPB (4)'!$K$95)/2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4</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000004</v>
      </c>
      <c r="G237" s="114"/>
      <c r="H237" s="51"/>
      <c r="N237" s="53"/>
      <c r="O237" s="53"/>
      <c r="P237" s="53"/>
      <c r="Q237" s="53"/>
    </row>
    <row r="238" spans="3:17" s="49" customFormat="1" x14ac:dyDescent="0.15">
      <c r="C238" s="139" t="s">
        <v>222</v>
      </c>
      <c r="D238" s="139"/>
      <c r="E238" s="139"/>
      <c r="F238" s="107" t="str">
        <f t="shared" ref="F238:F245" si="3">F121</f>
        <v>Nama PB 4</v>
      </c>
      <c r="G238" s="107"/>
      <c r="H238" s="107"/>
      <c r="I238" s="107"/>
      <c r="N238" s="53"/>
      <c r="O238" s="53"/>
      <c r="P238" s="53"/>
      <c r="Q238" s="53"/>
    </row>
    <row r="239" spans="3:17" s="49" customFormat="1" x14ac:dyDescent="0.15">
      <c r="C239" s="139" t="s">
        <v>261</v>
      </c>
      <c r="D239" s="139"/>
      <c r="E239" s="139"/>
      <c r="F239" s="107" t="str">
        <f t="shared" si="3"/>
        <v>3304160101830004</v>
      </c>
      <c r="G239" s="107"/>
      <c r="H239" s="107"/>
      <c r="I239" s="107"/>
      <c r="N239" s="53"/>
      <c r="O239" s="53"/>
      <c r="P239" s="53"/>
      <c r="Q239" s="53"/>
    </row>
    <row r="240" spans="3:17" s="49" customFormat="1" x14ac:dyDescent="0.15">
      <c r="C240" s="139" t="s">
        <v>149</v>
      </c>
      <c r="D240" s="139"/>
      <c r="E240" s="139"/>
      <c r="F240" s="107" t="str">
        <f t="shared" si="3"/>
        <v>Jalan Kanal Victory, RT 1,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1600006544239 -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(4)'!$M$19:$M$144,'C. RAB (4)'!$E$19:$E$144,'C.2 DRPB (4)'!D250)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(4)'!$M$19:$M$144,'C. RAB (4)'!$E$19:$E$144,'C.2 DRPB (4)'!D251)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(4)'!$M$19:$M$144,'C. RAB (4)'!$E$19:$E$144,'C.2 DRPB (4)'!D252)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(4)'!$M$19:$M$144,'C. RAB (4)'!$E$19:$E$144,'C.2 DRPB (4)'!D253)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(4)'!$M$19:$M$144,'C. RAB (4)'!$E$19:$E$144,'C.2 DRPB (4)'!D254)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(4)'!$M$19:$M$144,'C. RAB (4)'!$E$19:$E$144,'C.2 DRPB (4)'!D255)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(4)'!$M$19:$M$144,'C. RAB (4)'!$E$19:$E$144,'C.2 DRPB (4)'!D256)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(4)'!$M$19:$M$144,'C. RAB (4)'!$E$19:$E$144,'C.2 DRPB (4)'!D257)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(4)'!$M$19:$M$144,'C. RAB (4)'!$E$19:$E$144,'C.2 DRPB (4)'!D258)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(4)'!$M$19:$M$144,'C. RAB (4)'!$E$19:$E$144,'C.2 DRPB (4)'!D259)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(4)'!$M$19:$M$144,'C. RAB (4)'!$E$19:$E$144,'C.2 DRPB (4)'!D260)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(4)'!$M$19:$M$144,'C. RAB (4)'!$E$19:$E$144,'C.2 DRPB (4)'!D261)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(4)'!$M$19:$M$144,'C. RAB (4)'!$E$19:$E$144,'C.2 DRPB (4)'!D262)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(4)'!$M$19:$M$144,'C. RAB (4)'!$E$19:$E$144,'C.2 DRPB (4)'!D263)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(4)'!$M$19:$M$144,'C. RAB (4)'!$E$19:$E$144,'C.2 DRPB (4)'!D264)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(4)'!$M$19:$M$144,'C. RAB (4)'!$E$19:$E$144,'C.2 DRPB (4)'!D265)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(4)'!$M$19:$M$144,'C. RAB (4)'!$E$19:$E$144,'C.2 DRPB (4)'!D266)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(4)'!$M$19:$M$144,'C. RAB (4)'!$E$19:$E$144,'C.2 DRPB (4)'!D267)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(4)'!$M$19:$M$144,'C. RAB (4)'!$E$19:$E$144,'C.2 DRPB (4)'!D268)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(4)'!$M$19:$M$144,'C. RAB (4)'!$E$19:$E$144,'C.2 DRPB (4)'!D269)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(4)'!$M$19:$M$144,'C. RAB (4)'!$E$19:$E$144,'C.2 DRPB (4)'!D270)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(4)'!$M$19:$M$144,'C. RAB (4)'!$E$19:$E$144,'C.2 DRPB (4)'!D271)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(4)'!$M$19:$M$144,'C. RAB (4)'!$E$19:$E$144,'C.2 DRPB (4)'!D272)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(4)'!$M$19:$M$144,'C. RAB (4)'!$E$19:$E$144,'C.2 DRPB (4)'!D273)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(4)'!$M$19:$M$144,'C. RAB (4)'!$E$19:$E$144,'C.2 DRPB (4)'!D274)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(4)'!$M$19:$M$144,'C. RAB (4)'!$E$19:$E$144,'C.2 DRPB (4)'!D275)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(4)'!$M$19:$M$144,'C. RAB (4)'!$E$19:$E$144,'C.2 DRPB (4)'!D276)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(4)'!$M$19:$M$144,'C. RAB (4)'!$E$19:$E$144,'C.2 DRPB (4)'!D277)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(4)'!$M$19:$M$144,'C. RAB (4)'!$E$19:$E$144,'C.2 DRPB (4)'!D278)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(4)'!$M$19:$M$144,'C. RAB (4)'!$E$19:$E$144,'C.2 DRPB (4)'!D279)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(4)'!$M$19:$M$144,'C. RAB (4)'!$E$19:$E$144,'C.2 DRPB (4)'!D280)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(4)'!$M$19:$M$144,'C. RAB (4)'!$E$19:$E$144,'C.2 DRPB (4)'!D281)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(4)'!$M$19:$M$144,'C. RAB (4)'!$E$19:$E$144,'C.2 DRPB (4)'!D282)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(4)'!$M$19:$M$144,'C. RAB (4)'!$E$19:$E$144,'C.2 DRPB (4)'!D283)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(4)'!$M$19:$M$144,'C. RAB (4)'!$E$19:$E$144,'C.2 DRPB (4)'!D284)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(4)'!$M$19:$M$144,'C. RAB (4)'!$E$19:$E$144,'C.2 DRPB (4)'!D285)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(4)'!$M$19:$M$144,'C. RAB (4)'!$E$19:$E$144,'C.2 DRPB (4)'!D286)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(4)'!$M$19:$M$144,'C. RAB (4)'!$E$19:$E$144,'C.2 DRPB (4)'!D287)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(4)'!$M$19:$M$144,'C. RAB (4)'!$E$19:$E$144,'C.2 DRPB (4)'!D288)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(4)'!$M$19:$M$144,'C. RAB (4)'!$E$19:$E$144,'C.2 DRPB (4)'!D289)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(4)'!$M$19:$M$144,'C. RAB (4)'!$E$19:$E$144,'C.2 DRPB (4)'!D290)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(4)'!$M$19:$M$144,'C. RAB (4)'!$E$19:$E$144,'C.2 DRPB (4)'!D291)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(4)'!$M$19:$M$144,'C. RAB (4)'!$E$19:$E$144,'C.2 DRPB (4)'!D292)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(4)'!$M$19:$M$144,'C. RAB (4)'!$E$19:$E$144,'C.2 DRPB (4)'!D293)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(4)'!$M$19:$M$144,'C. RAB (4)'!$E$19:$E$144,'C.2 DRPB (4)'!D294)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(4)'!$M$19:$M$144,'C. RAB (4)'!$E$19:$E$144,'C.2 DRPB (4)'!D295)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(4)'!$M$19:$M$144,'C. RAB (4)'!$E$19:$E$144,'C.2 DRPB (4)'!D296)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(4)'!$M$19:$M$144,'C. RAB (4)'!$E$19:$E$144,'C.2 DRPB (4)'!D297)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(4)'!$M$19:$M$144,'C. RAB (4)'!$E$19:$E$144,'C.2 DRPB (4)'!D298)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(4)'!$M$19:$M$144,'C. RAB (4)'!$E$19:$E$144,'C.2 DRPB (4)'!D299)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(4)'!$M$19:$M$144,'C. RAB (4)'!$E$19:$E$144,'C.2 DRPB (4)'!D300)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(4)'!$M$19:$M$144,'C. RAB (4)'!$E$19:$E$144,'C.2 DRPB (4)'!D301)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(4)'!$M$19:$M$144,'C. RAB (4)'!$E$19:$E$144,'C.2 DRPB (4)'!D302)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(4)'!$M$19:$M$144,'C. RAB (4)'!$E$19:$E$144,'C.2 DRPB (4)'!D303)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(4)'!$M$19:$M$144,'C. RAB (4)'!$E$19:$E$144,'C.2 DRPB (4)'!D304)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(4)'!$M$19:$M$144,'C. RAB (4)'!$E$19:$E$144,'C.2 DRPB (4)'!D305)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(4)'!$M$19:$M$144,'C. RAB (4)'!$E$19:$E$144,'C.2 DRPB (4)'!D306)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(4)'!$M$19:$M$144,'C. RAB (4)'!$E$19:$E$144,'C.2 DRPB (4)'!D307)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(4)'!$M$19:$M$144,'C. RAB (4)'!$E$19:$E$144,'C.2 DRPB (4)'!D308)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(4)'!$M$19:$M$144,'C. RAB (4)'!$E$19:$E$144,'C.2 DRPB (4)'!D309)</f>
        <v>0</v>
      </c>
    </row>
    <row r="310" spans="1:18" s="49" customFormat="1" x14ac:dyDescent="0.15">
      <c r="C310" s="205" t="s">
        <v>247</v>
      </c>
      <c r="D310" s="206"/>
      <c r="E310" s="206"/>
      <c r="F310" s="206"/>
      <c r="G310" s="206"/>
      <c r="H310" s="206"/>
      <c r="I310" s="206"/>
      <c r="J310" s="207"/>
      <c r="K310" s="124">
        <f>SUM(K250:K309)</f>
        <v>-18000000</v>
      </c>
      <c r="M310" s="137">
        <f>(BaseRAB!$C$2-'C.2 DRPB (4)'!$K$95)/2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4</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84" priority="9">
      <formula>$I16&lt;&gt;$R16</formula>
    </cfRule>
  </conditionalFormatting>
  <conditionalFormatting sqref="K76">
    <cfRule type="expression" dxfId="183" priority="7">
      <formula>$K$76&lt;&gt;$M$76</formula>
    </cfRule>
  </conditionalFormatting>
  <conditionalFormatting sqref="I133:I192">
    <cfRule type="expression" dxfId="182" priority="6" stopIfTrue="1">
      <formula>$K133&lt;&gt;$R133</formula>
    </cfRule>
  </conditionalFormatting>
  <conditionalFormatting sqref="K193">
    <cfRule type="expression" dxfId="181" priority="4" stopIfTrue="1">
      <formula>$K$193&lt;&gt;$M$193</formula>
    </cfRule>
  </conditionalFormatting>
  <conditionalFormatting sqref="I250:I309">
    <cfRule type="expression" dxfId="180" priority="3" stopIfTrue="1">
      <formula>$K250&lt;&gt;$R250</formula>
    </cfRule>
  </conditionalFormatting>
  <conditionalFormatting sqref="K310">
    <cfRule type="expression" dxfId="179"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19458"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0B0306A2-5E4E-CA43-886A-8DCEDF5C5E1B}">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5E6E1539-E649-1843-BBC6-8613185F682C}">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0B07F87B-9E93-B142-88E6-D0BA915EC805}">
            <xm:f>$K$333&lt;&gt;(BaseRAB!$C$2/2)</xm:f>
            <x14:dxf>
              <font>
                <color rgb="FF9C0006"/>
              </font>
              <fill>
                <patternFill>
                  <bgColor rgb="FFFFC7CE"/>
                </patternFill>
              </fill>
            </x14:dxf>
          </x14:cfRule>
          <xm:sqref>K333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09819-F7C6-554F-827D-ABEA48227EEB}">
  <sheetPr codeName="Sheet61">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5</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000005</v>
      </c>
      <c r="J4" s="57"/>
      <c r="K4" s="58"/>
      <c r="R4" s="59"/>
      <c r="S4" s="59"/>
      <c r="T4" s="59"/>
      <c r="U4" s="59"/>
      <c r="V4" s="59"/>
    </row>
    <row r="5" spans="1:22" s="56" customFormat="1" ht="18" customHeight="1" x14ac:dyDescent="0.15">
      <c r="C5" s="48" t="s">
        <v>221</v>
      </c>
      <c r="D5" s="48"/>
      <c r="E5" s="106"/>
      <c r="F5" s="47" t="s">
        <v>125</v>
      </c>
      <c r="G5" s="106" t="str">
        <f>VLOOKUP(Q1,[3]Base_02!$A$5:$AG$24,14,0)</f>
        <v>3304160101840004</v>
      </c>
      <c r="J5" s="57"/>
      <c r="K5" s="58"/>
      <c r="R5" s="59"/>
      <c r="S5" s="184" t="s">
        <v>126</v>
      </c>
      <c r="T5" s="185"/>
      <c r="V5" s="59"/>
    </row>
    <row r="6" spans="1:22" s="56" customFormat="1" ht="18" customHeight="1" x14ac:dyDescent="0.15">
      <c r="C6" s="48" t="s">
        <v>222</v>
      </c>
      <c r="D6" s="48"/>
      <c r="E6" s="106"/>
      <c r="F6" s="47" t="s">
        <v>125</v>
      </c>
      <c r="G6" s="106" t="str">
        <f>VLOOKUP(Q1,[3]Base_02!$A$5:$AG$24,3,0)</f>
        <v>Nama PB 5</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1,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5</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048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4AD09C52-6E3A-A441-9D32-4FB65AB28B4A}">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9B5B3B0F-FDD0-3042-BAC3-75E8F4B97C38}">
            <xm:f>$M145&lt;&gt;BaseRAB!$C$2/2</xm:f>
            <x14:dxf>
              <font>
                <color rgb="FF9C0006"/>
              </font>
              <fill>
                <patternFill>
                  <bgColor rgb="FFFFC7CE"/>
                </patternFill>
              </fill>
            </x14:dxf>
          </x14:cfRule>
          <xm:sqref>M145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9D58E-5EAD-9948-87FD-2122EE0A8CFA}">
  <sheetPr codeName="Sheet10">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5</v>
      </c>
      <c r="N1" s="53" t="s">
        <v>240</v>
      </c>
      <c r="O1" s="53"/>
      <c r="P1" s="53" t="s">
        <v>166</v>
      </c>
      <c r="Q1" s="53"/>
    </row>
    <row r="2" spans="1:18" s="49" customFormat="1" x14ac:dyDescent="0.15">
      <c r="C2" s="9"/>
      <c r="D2" s="9"/>
      <c r="E2" s="110"/>
      <c r="F2" s="113"/>
      <c r="G2" s="113"/>
      <c r="H2" s="51"/>
      <c r="M2" s="111">
        <f>M1+1</f>
        <v>6</v>
      </c>
      <c r="N2" s="53"/>
      <c r="O2" s="53"/>
      <c r="P2" s="53">
        <v>19</v>
      </c>
      <c r="Q2" s="53">
        <v>75</v>
      </c>
    </row>
    <row r="3" spans="1:18" s="49" customFormat="1" x14ac:dyDescent="0.15">
      <c r="C3" s="139" t="s">
        <v>148</v>
      </c>
      <c r="D3" s="139"/>
      <c r="E3" s="139"/>
      <c r="F3" s="107" t="str">
        <f>VLOOKUP(M1,[3]Base_02!$A$5:$AG$24,2,0)</f>
        <v>000005</v>
      </c>
      <c r="G3" s="114"/>
      <c r="H3" s="51"/>
      <c r="N3" s="53"/>
      <c r="O3" s="53"/>
      <c r="P3" s="53">
        <v>133</v>
      </c>
      <c r="Q3" s="53">
        <v>192</v>
      </c>
    </row>
    <row r="4" spans="1:18" s="49" customFormat="1" x14ac:dyDescent="0.15">
      <c r="C4" s="139" t="s">
        <v>222</v>
      </c>
      <c r="D4" s="139"/>
      <c r="E4" s="139"/>
      <c r="F4" s="106" t="str">
        <f>VLOOKUP(M1,[3]Base_02!$A$5:$AG$24,3,0)</f>
        <v>Nama PB 5</v>
      </c>
      <c r="G4" s="114"/>
      <c r="H4" s="51"/>
      <c r="N4" s="53"/>
      <c r="O4" s="53"/>
      <c r="P4" s="53">
        <v>250</v>
      </c>
      <c r="Q4" s="53">
        <v>309</v>
      </c>
    </row>
    <row r="5" spans="1:18" s="49" customFormat="1" x14ac:dyDescent="0.15">
      <c r="C5" s="139" t="s">
        <v>261</v>
      </c>
      <c r="D5" s="139"/>
      <c r="E5" s="139"/>
      <c r="F5" s="106" t="str">
        <f>VLOOKUP(M1,[3]Base_02!$A$5:$AG$24,14,0)</f>
        <v>3304160101840004</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1,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1600006544247 -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3</v>
      </c>
      <c r="J16" s="121">
        <f>BaseRAB!F11</f>
        <v>90000</v>
      </c>
      <c r="K16" s="122">
        <f>I16*J16</f>
        <v>270000</v>
      </c>
      <c r="N16" s="53"/>
      <c r="O16" s="53"/>
      <c r="P16" s="53"/>
      <c r="Q16" s="53"/>
      <c r="R16" s="49">
        <f>SUMIFS('C. RAB (5)'!$H$19:$H$144,'C. RAB (5)'!$E$19:$E$144,'C.2 DRPB (5)'!D16)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3</v>
      </c>
      <c r="J17" s="121">
        <f>BaseRAB!F12</f>
        <v>80000</v>
      </c>
      <c r="K17" s="122">
        <f t="shared" ref="K17:K75" si="0">I17*J17</f>
        <v>240000</v>
      </c>
      <c r="N17" s="53"/>
      <c r="O17" s="53"/>
      <c r="P17" s="53"/>
      <c r="Q17" s="53"/>
      <c r="R17" s="49">
        <f>SUMIFS('C. RAB (5)'!$H$19:$H$144,'C. RAB (5)'!$E$19:$E$144,'C.2 DRPB (5)'!D17)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3</v>
      </c>
      <c r="J18" s="121">
        <f>BaseRAB!F13</f>
        <v>0</v>
      </c>
      <c r="K18" s="122">
        <f t="shared" si="0"/>
        <v>0</v>
      </c>
      <c r="N18" s="53"/>
      <c r="O18" s="53"/>
      <c r="P18" s="53"/>
      <c r="Q18" s="53"/>
      <c r="R18" s="49">
        <f>SUMIFS('C. RAB (5)'!$H$19:$H$144,'C. RAB (5)'!$E$19:$E$144,'C.2 DRPB (5)'!D18)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3</v>
      </c>
      <c r="J19" s="121">
        <f>BaseRAB!F14</f>
        <v>0</v>
      </c>
      <c r="K19" s="122">
        <f t="shared" si="0"/>
        <v>0</v>
      </c>
      <c r="N19" s="53"/>
      <c r="O19" s="53"/>
      <c r="P19" s="53"/>
      <c r="Q19" s="53"/>
      <c r="R19" s="49">
        <f>SUMIFS('C. RAB (5)'!$H$19:$H$144,'C. RAB (5)'!$E$19:$E$144,'C.2 DRPB (5)'!D19)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3</v>
      </c>
      <c r="J20" s="121">
        <f>BaseRAB!F15</f>
        <v>0</v>
      </c>
      <c r="K20" s="122">
        <f t="shared" si="0"/>
        <v>0</v>
      </c>
      <c r="N20" s="53"/>
      <c r="O20" s="53"/>
      <c r="P20" s="53"/>
      <c r="Q20" s="53"/>
      <c r="R20" s="49">
        <f>SUMIFS('C. RAB (5)'!$H$19:$H$144,'C. RAB (5)'!$E$19:$E$144,'C.2 DRPB (5)'!D20)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3</v>
      </c>
      <c r="J21" s="121">
        <f>BaseRAB!F16</f>
        <v>0</v>
      </c>
      <c r="K21" s="122">
        <f t="shared" si="0"/>
        <v>0</v>
      </c>
      <c r="N21" s="53"/>
      <c r="O21" s="53"/>
      <c r="P21" s="53"/>
      <c r="Q21" s="53"/>
      <c r="R21" s="49">
        <f>SUMIFS('C. RAB (5)'!$H$19:$H$144,'C. RAB (5)'!$E$19:$E$144,'C.2 DRPB (5)'!D21)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3</v>
      </c>
      <c r="J22" s="121">
        <f>BaseRAB!F17</f>
        <v>0</v>
      </c>
      <c r="K22" s="122">
        <f t="shared" si="0"/>
        <v>0</v>
      </c>
      <c r="N22" s="53"/>
      <c r="O22" s="53"/>
      <c r="P22" s="53"/>
      <c r="Q22" s="53"/>
      <c r="R22" s="49">
        <f>SUMIFS('C. RAB (5)'!$H$19:$H$144,'C. RAB (5)'!$E$19:$E$144,'C.2 DRPB (5)'!D22)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3</v>
      </c>
      <c r="J23" s="121">
        <f>BaseRAB!F18</f>
        <v>0</v>
      </c>
      <c r="K23" s="122">
        <f t="shared" si="0"/>
        <v>0</v>
      </c>
      <c r="N23" s="53"/>
      <c r="O23" s="53"/>
      <c r="P23" s="53"/>
      <c r="Q23" s="53"/>
      <c r="R23" s="49">
        <f>SUMIFS('C. RAB (5)'!$H$19:$H$144,'C. RAB (5)'!$E$19:$E$144,'C.2 DRPB (5)'!D23)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3</v>
      </c>
      <c r="J24" s="121">
        <f>BaseRAB!F19</f>
        <v>0</v>
      </c>
      <c r="K24" s="122">
        <f t="shared" si="0"/>
        <v>0</v>
      </c>
      <c r="N24" s="53"/>
      <c r="O24" s="53"/>
      <c r="P24" s="53"/>
      <c r="Q24" s="53"/>
      <c r="R24" s="49">
        <f>SUMIFS('C. RAB (5)'!$H$19:$H$144,'C. RAB (5)'!$E$19:$E$144,'C.2 DRPB (5)'!D24)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3</v>
      </c>
      <c r="J25" s="121">
        <f>BaseRAB!F20</f>
        <v>0</v>
      </c>
      <c r="K25" s="122">
        <f t="shared" si="0"/>
        <v>0</v>
      </c>
      <c r="N25" s="53"/>
      <c r="O25" s="53"/>
      <c r="P25" s="53"/>
      <c r="Q25" s="53"/>
      <c r="R25" s="49">
        <f>SUMIFS('C. RAB (5)'!$H$19:$H$144,'C. RAB (5)'!$E$19:$E$144,'C.2 DRPB (5)'!D25)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3</v>
      </c>
      <c r="J26" s="121">
        <f>BaseRAB!F21</f>
        <v>0</v>
      </c>
      <c r="K26" s="122">
        <f t="shared" si="0"/>
        <v>0</v>
      </c>
      <c r="N26" s="53"/>
      <c r="O26" s="53"/>
      <c r="P26" s="53"/>
      <c r="Q26" s="53"/>
      <c r="R26" s="49">
        <f>SUMIFS('C. RAB (5)'!$H$19:$H$144,'C. RAB (5)'!$E$19:$E$144,'C.2 DRPB (5)'!D26)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3</v>
      </c>
      <c r="J27" s="121">
        <f>BaseRAB!F22</f>
        <v>0</v>
      </c>
      <c r="K27" s="122">
        <f t="shared" si="0"/>
        <v>0</v>
      </c>
      <c r="L27" s="49"/>
      <c r="M27" s="49"/>
      <c r="N27" s="53"/>
      <c r="O27" s="53"/>
      <c r="P27" s="53"/>
      <c r="Q27" s="53"/>
      <c r="R27" s="49">
        <f>SUMIFS('C. RAB (5)'!$H$19:$H$144,'C. RAB (5)'!$E$19:$E$144,'C.2 DRPB (5)'!D27)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3</v>
      </c>
      <c r="J28" s="121">
        <f>BaseRAB!F23</f>
        <v>0</v>
      </c>
      <c r="K28" s="122">
        <f t="shared" si="0"/>
        <v>0</v>
      </c>
      <c r="N28" s="53"/>
      <c r="O28" s="53"/>
      <c r="P28" s="53"/>
      <c r="Q28" s="53"/>
      <c r="R28" s="49">
        <f>SUMIFS('C. RAB (5)'!$H$19:$H$144,'C. RAB (5)'!$E$19:$E$144,'C.2 DRPB (5)'!D28)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3</v>
      </c>
      <c r="J29" s="121">
        <f>BaseRAB!F24</f>
        <v>0</v>
      </c>
      <c r="K29" s="122">
        <f t="shared" si="0"/>
        <v>0</v>
      </c>
      <c r="N29" s="53"/>
      <c r="O29" s="53"/>
      <c r="P29" s="53"/>
      <c r="Q29" s="53"/>
      <c r="R29" s="49">
        <f>SUMIFS('C. RAB (5)'!$H$19:$H$144,'C. RAB (5)'!$E$19:$E$144,'C.2 DRPB (5)'!D29)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3</v>
      </c>
      <c r="J30" s="121">
        <f>BaseRAB!F25</f>
        <v>0</v>
      </c>
      <c r="K30" s="122">
        <f t="shared" si="0"/>
        <v>0</v>
      </c>
      <c r="N30" s="53"/>
      <c r="O30" s="53"/>
      <c r="P30" s="53"/>
      <c r="Q30" s="53"/>
      <c r="R30" s="49">
        <f>SUMIFS('C. RAB (5)'!$H$19:$H$144,'C. RAB (5)'!$E$19:$E$144,'C.2 DRPB (5)'!D30)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3</v>
      </c>
      <c r="J31" s="121">
        <f>BaseRAB!F26</f>
        <v>0</v>
      </c>
      <c r="K31" s="122">
        <f t="shared" si="0"/>
        <v>0</v>
      </c>
      <c r="N31" s="53"/>
      <c r="O31" s="53"/>
      <c r="P31" s="53"/>
      <c r="Q31" s="53"/>
      <c r="R31" s="49">
        <f>SUMIFS('C. RAB (5)'!$H$19:$H$144,'C. RAB (5)'!$E$19:$E$144,'C.2 DRPB (5)'!D31)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3</v>
      </c>
      <c r="J32" s="121">
        <f>BaseRAB!F27</f>
        <v>0</v>
      </c>
      <c r="K32" s="122">
        <f t="shared" si="0"/>
        <v>0</v>
      </c>
      <c r="N32" s="53"/>
      <c r="O32" s="53"/>
      <c r="P32" s="53"/>
      <c r="Q32" s="53"/>
      <c r="R32" s="49">
        <f>SUMIFS('C. RAB (5)'!$H$19:$H$144,'C. RAB (5)'!$E$19:$E$144,'C.2 DRPB (5)'!D32)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3</v>
      </c>
      <c r="J33" s="121">
        <f>BaseRAB!F28</f>
        <v>0</v>
      </c>
      <c r="K33" s="122">
        <f t="shared" si="0"/>
        <v>0</v>
      </c>
      <c r="N33" s="53"/>
      <c r="O33" s="53"/>
      <c r="P33" s="53"/>
      <c r="Q33" s="53"/>
      <c r="R33" s="49">
        <f>SUMIFS('C. RAB (5)'!$H$19:$H$144,'C. RAB (5)'!$E$19:$E$144,'C.2 DRPB (5)'!D33)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3</v>
      </c>
      <c r="J34" s="121">
        <f>BaseRAB!F29</f>
        <v>120000</v>
      </c>
      <c r="K34" s="122">
        <f t="shared" si="0"/>
        <v>360000</v>
      </c>
      <c r="N34" s="53"/>
      <c r="O34" s="53"/>
      <c r="P34" s="53"/>
      <c r="Q34" s="53"/>
      <c r="R34" s="49">
        <f>SUMIFS('C. RAB (5)'!$H$19:$H$144,'C. RAB (5)'!$E$19:$E$144,'C.2 DRPB (5)'!D34)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3</v>
      </c>
      <c r="J35" s="121">
        <f>BaseRAB!F30</f>
        <v>0</v>
      </c>
      <c r="K35" s="122">
        <f t="shared" si="0"/>
        <v>0</v>
      </c>
      <c r="N35" s="53"/>
      <c r="O35" s="53"/>
      <c r="P35" s="53"/>
      <c r="Q35" s="53"/>
      <c r="R35" s="49">
        <f>SUMIFS('C. RAB (5)'!$H$19:$H$144,'C. RAB (5)'!$E$19:$E$144,'C.2 DRPB (5)'!D35)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3</v>
      </c>
      <c r="J36" s="121">
        <f>BaseRAB!F31</f>
        <v>0</v>
      </c>
      <c r="K36" s="122">
        <f t="shared" si="0"/>
        <v>0</v>
      </c>
      <c r="N36" s="53"/>
      <c r="O36" s="53"/>
      <c r="P36" s="53"/>
      <c r="Q36" s="53"/>
      <c r="R36" s="49">
        <f>SUMIFS('C. RAB (5)'!$H$19:$H$144,'C. RAB (5)'!$E$19:$E$144,'C.2 DRPB (5)'!D36)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3</v>
      </c>
      <c r="J37" s="121">
        <f>BaseRAB!F32</f>
        <v>0</v>
      </c>
      <c r="K37" s="122">
        <f t="shared" si="0"/>
        <v>0</v>
      </c>
      <c r="N37" s="53"/>
      <c r="O37" s="53"/>
      <c r="P37" s="53"/>
      <c r="Q37" s="53"/>
      <c r="R37" s="49">
        <f>SUMIFS('C. RAB (5)'!$H$19:$H$144,'C. RAB (5)'!$E$19:$E$144,'C.2 DRPB (5)'!D37)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3</v>
      </c>
      <c r="J38" s="121">
        <f>BaseRAB!F33</f>
        <v>0</v>
      </c>
      <c r="K38" s="122">
        <f t="shared" si="0"/>
        <v>0</v>
      </c>
      <c r="N38" s="53"/>
      <c r="O38" s="53"/>
      <c r="P38" s="53"/>
      <c r="Q38" s="53"/>
      <c r="R38" s="49">
        <f>SUMIFS('C. RAB (5)'!$H$19:$H$144,'C. RAB (5)'!$E$19:$E$144,'C.2 DRPB (5)'!D38)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3</v>
      </c>
      <c r="J39" s="121">
        <f>BaseRAB!F34</f>
        <v>0</v>
      </c>
      <c r="K39" s="122">
        <f t="shared" si="0"/>
        <v>0</v>
      </c>
      <c r="N39" s="53"/>
      <c r="O39" s="53"/>
      <c r="P39" s="53"/>
      <c r="Q39" s="53"/>
      <c r="R39" s="49">
        <f>SUMIFS('C. RAB (5)'!$H$19:$H$144,'C. RAB (5)'!$E$19:$E$144,'C.2 DRPB (5)'!D39)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3</v>
      </c>
      <c r="J40" s="121">
        <f>BaseRAB!F35</f>
        <v>0</v>
      </c>
      <c r="K40" s="122">
        <f t="shared" si="0"/>
        <v>0</v>
      </c>
      <c r="N40" s="53"/>
      <c r="O40" s="53"/>
      <c r="P40" s="53"/>
      <c r="Q40" s="53"/>
      <c r="R40" s="49">
        <f>SUMIFS('C. RAB (5)'!$H$19:$H$144,'C. RAB (5)'!$E$19:$E$144,'C.2 DRPB (5)'!D40)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3</v>
      </c>
      <c r="J41" s="121">
        <f>BaseRAB!F36</f>
        <v>0</v>
      </c>
      <c r="K41" s="122">
        <f t="shared" si="0"/>
        <v>0</v>
      </c>
      <c r="N41" s="53"/>
      <c r="O41" s="53"/>
      <c r="P41" s="53"/>
      <c r="Q41" s="53"/>
      <c r="R41" s="49">
        <f>SUMIFS('C. RAB (5)'!$H$19:$H$144,'C. RAB (5)'!$E$19:$E$144,'C.2 DRPB (5)'!D41)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3</v>
      </c>
      <c r="J42" s="121">
        <f>BaseRAB!F37</f>
        <v>0</v>
      </c>
      <c r="K42" s="122">
        <f t="shared" si="0"/>
        <v>0</v>
      </c>
      <c r="N42" s="53"/>
      <c r="O42" s="53"/>
      <c r="P42" s="53"/>
      <c r="Q42" s="53"/>
      <c r="R42" s="49">
        <f>SUMIFS('C. RAB (5)'!$H$19:$H$144,'C. RAB (5)'!$E$19:$E$144,'C.2 DRPB (5)'!D42)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3</v>
      </c>
      <c r="J43" s="121">
        <f>BaseRAB!F38</f>
        <v>0</v>
      </c>
      <c r="K43" s="122">
        <f t="shared" si="0"/>
        <v>0</v>
      </c>
      <c r="N43" s="53"/>
      <c r="O43" s="53"/>
      <c r="P43" s="53"/>
      <c r="Q43" s="53"/>
      <c r="R43" s="49">
        <f>SUMIFS('C. RAB (5)'!$H$19:$H$144,'C. RAB (5)'!$E$19:$E$144,'C.2 DRPB (5)'!D43)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3</v>
      </c>
      <c r="J44" s="121">
        <f>BaseRAB!F39</f>
        <v>0</v>
      </c>
      <c r="K44" s="122">
        <f t="shared" si="0"/>
        <v>0</v>
      </c>
      <c r="N44" s="53"/>
      <c r="O44" s="53"/>
      <c r="P44" s="53"/>
      <c r="Q44" s="53"/>
      <c r="R44" s="49">
        <f>SUMIFS('C. RAB (5)'!$H$19:$H$144,'C. RAB (5)'!$E$19:$E$144,'C.2 DRPB (5)'!D44)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3</v>
      </c>
      <c r="J45" s="121">
        <f>BaseRAB!F40</f>
        <v>0</v>
      </c>
      <c r="K45" s="122">
        <f t="shared" si="0"/>
        <v>0</v>
      </c>
      <c r="N45" s="53"/>
      <c r="O45" s="53"/>
      <c r="P45" s="53"/>
      <c r="Q45" s="53"/>
      <c r="R45" s="49">
        <f>SUMIFS('C. RAB (5)'!$H$19:$H$144,'C. RAB (5)'!$E$19:$E$144,'C.2 DRPB (5)'!D45)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3</v>
      </c>
      <c r="J46" s="121">
        <f>BaseRAB!F41</f>
        <v>0</v>
      </c>
      <c r="K46" s="122">
        <f t="shared" si="0"/>
        <v>0</v>
      </c>
      <c r="N46" s="53"/>
      <c r="O46" s="53"/>
      <c r="P46" s="53"/>
      <c r="Q46" s="53"/>
      <c r="R46" s="49">
        <f>SUMIFS('C. RAB (5)'!$H$19:$H$144,'C. RAB (5)'!$E$19:$E$144,'C.2 DRPB (5)'!D46)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3</v>
      </c>
      <c r="J47" s="121">
        <f>BaseRAB!F42</f>
        <v>0</v>
      </c>
      <c r="K47" s="122">
        <f t="shared" si="0"/>
        <v>0</v>
      </c>
      <c r="N47" s="53"/>
      <c r="O47" s="53"/>
      <c r="P47" s="53"/>
      <c r="Q47" s="53"/>
      <c r="R47" s="49">
        <f>SUMIFS('C. RAB (5)'!$H$19:$H$144,'C. RAB (5)'!$E$19:$E$144,'C.2 DRPB (5)'!D47)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3</v>
      </c>
      <c r="J48" s="121">
        <f>BaseRAB!F43</f>
        <v>0</v>
      </c>
      <c r="K48" s="122">
        <f t="shared" si="0"/>
        <v>0</v>
      </c>
      <c r="N48" s="53"/>
      <c r="O48" s="53"/>
      <c r="P48" s="53"/>
      <c r="Q48" s="53"/>
      <c r="R48" s="49">
        <f>SUMIFS('C. RAB (5)'!$H$19:$H$144,'C. RAB (5)'!$E$19:$E$144,'C.2 DRPB (5)'!D48)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3</v>
      </c>
      <c r="J49" s="121">
        <f>BaseRAB!F44</f>
        <v>0</v>
      </c>
      <c r="K49" s="122">
        <f t="shared" si="0"/>
        <v>0</v>
      </c>
      <c r="N49" s="53"/>
      <c r="O49" s="53"/>
      <c r="P49" s="53"/>
      <c r="Q49" s="53"/>
      <c r="R49" s="49">
        <f>SUMIFS('C. RAB (5)'!$H$19:$H$144,'C. RAB (5)'!$E$19:$E$144,'C.2 DRPB (5)'!D49)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3</v>
      </c>
      <c r="J50" s="121">
        <f>BaseRAB!F45</f>
        <v>0</v>
      </c>
      <c r="K50" s="122">
        <f t="shared" si="0"/>
        <v>0</v>
      </c>
      <c r="N50" s="53"/>
      <c r="O50" s="53"/>
      <c r="P50" s="53"/>
      <c r="Q50" s="53"/>
      <c r="R50" s="49">
        <f>SUMIFS('C. RAB (5)'!$H$19:$H$144,'C. RAB (5)'!$E$19:$E$144,'C.2 DRPB (5)'!D50)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3</v>
      </c>
      <c r="J51" s="121">
        <f>BaseRAB!F46</f>
        <v>0</v>
      </c>
      <c r="K51" s="122">
        <f t="shared" si="0"/>
        <v>0</v>
      </c>
      <c r="N51" s="53"/>
      <c r="O51" s="53"/>
      <c r="P51" s="53"/>
      <c r="Q51" s="53"/>
      <c r="R51" s="49">
        <f>SUMIFS('C. RAB (5)'!$H$19:$H$144,'C. RAB (5)'!$E$19:$E$144,'C.2 DRPB (5)'!D51)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3</v>
      </c>
      <c r="J52" s="121">
        <f>BaseRAB!F47</f>
        <v>0</v>
      </c>
      <c r="K52" s="122">
        <f t="shared" si="0"/>
        <v>0</v>
      </c>
      <c r="N52" s="53"/>
      <c r="O52" s="53"/>
      <c r="P52" s="53"/>
      <c r="Q52" s="53"/>
      <c r="R52" s="49">
        <f>SUMIFS('C. RAB (5)'!$H$19:$H$144,'C. RAB (5)'!$E$19:$E$144,'C.2 DRPB (5)'!D52)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3</v>
      </c>
      <c r="J53" s="121">
        <f>BaseRAB!F48</f>
        <v>0</v>
      </c>
      <c r="K53" s="122">
        <f t="shared" si="0"/>
        <v>0</v>
      </c>
      <c r="N53" s="53"/>
      <c r="O53" s="53"/>
      <c r="P53" s="53"/>
      <c r="Q53" s="53"/>
      <c r="R53" s="49">
        <f>SUMIFS('C. RAB (5)'!$H$19:$H$144,'C. RAB (5)'!$E$19:$E$144,'C.2 DRPB (5)'!D53)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3</v>
      </c>
      <c r="J54" s="121">
        <f>BaseRAB!F49</f>
        <v>0</v>
      </c>
      <c r="K54" s="122">
        <f t="shared" si="0"/>
        <v>0</v>
      </c>
      <c r="N54" s="53"/>
      <c r="O54" s="53"/>
      <c r="P54" s="53"/>
      <c r="Q54" s="53"/>
      <c r="R54" s="49">
        <f>SUMIFS('C. RAB (5)'!$H$19:$H$144,'C. RAB (5)'!$E$19:$E$144,'C.2 DRPB (5)'!D54)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3</v>
      </c>
      <c r="J55" s="121">
        <f>BaseRAB!F50</f>
        <v>0</v>
      </c>
      <c r="K55" s="122">
        <f t="shared" si="0"/>
        <v>0</v>
      </c>
      <c r="N55" s="53"/>
      <c r="O55" s="53"/>
      <c r="P55" s="53"/>
      <c r="Q55" s="53"/>
      <c r="R55" s="49">
        <f>SUMIFS('C. RAB (5)'!$H$19:$H$144,'C. RAB (5)'!$E$19:$E$144,'C.2 DRPB (5)'!D55)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3</v>
      </c>
      <c r="J56" s="121">
        <f>BaseRAB!F51</f>
        <v>0</v>
      </c>
      <c r="K56" s="122">
        <f t="shared" si="0"/>
        <v>0</v>
      </c>
      <c r="N56" s="53"/>
      <c r="O56" s="53"/>
      <c r="P56" s="53"/>
      <c r="Q56" s="53"/>
      <c r="R56" s="49">
        <f>SUMIFS('C. RAB (5)'!$H$19:$H$144,'C. RAB (5)'!$E$19:$E$144,'C.2 DRPB (5)'!D56)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3</v>
      </c>
      <c r="J57" s="121">
        <f>BaseRAB!F52</f>
        <v>0</v>
      </c>
      <c r="K57" s="122">
        <f t="shared" si="0"/>
        <v>0</v>
      </c>
      <c r="L57" s="49"/>
      <c r="M57" s="49"/>
      <c r="N57" s="53"/>
      <c r="O57" s="53"/>
      <c r="P57" s="53"/>
      <c r="Q57" s="53"/>
      <c r="R57" s="49">
        <f>SUMIFS('C. RAB (5)'!$H$19:$H$144,'C. RAB (5)'!$E$19:$E$144,'C.2 DRPB (5)'!D57)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3</v>
      </c>
      <c r="J58" s="121">
        <f>BaseRAB!F53</f>
        <v>0</v>
      </c>
      <c r="K58" s="122">
        <f t="shared" si="0"/>
        <v>0</v>
      </c>
      <c r="N58" s="53"/>
      <c r="O58" s="53"/>
      <c r="P58" s="53"/>
      <c r="Q58" s="53"/>
      <c r="R58" s="49">
        <f>SUMIFS('C. RAB (5)'!$H$19:$H$144,'C. RAB (5)'!$E$19:$E$144,'C.2 DRPB (5)'!D58)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3</v>
      </c>
      <c r="J59" s="121">
        <f>BaseRAB!F54</f>
        <v>0</v>
      </c>
      <c r="K59" s="122">
        <f t="shared" si="0"/>
        <v>0</v>
      </c>
      <c r="N59" s="53"/>
      <c r="O59" s="53"/>
      <c r="P59" s="53"/>
      <c r="Q59" s="53"/>
      <c r="R59" s="49">
        <f>SUMIFS('C. RAB (5)'!$H$19:$H$144,'C. RAB (5)'!$E$19:$E$144,'C.2 DRPB (5)'!D59)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3</v>
      </c>
      <c r="J60" s="121">
        <f>BaseRAB!F55</f>
        <v>0</v>
      </c>
      <c r="K60" s="122">
        <f t="shared" si="0"/>
        <v>0</v>
      </c>
      <c r="N60" s="53"/>
      <c r="O60" s="53"/>
      <c r="P60" s="53"/>
      <c r="Q60" s="53"/>
      <c r="R60" s="49">
        <f>SUMIFS('C. RAB (5)'!$H$19:$H$144,'C. RAB (5)'!$E$19:$E$144,'C.2 DRPB (5)'!D60)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3</v>
      </c>
      <c r="J61" s="121">
        <f>BaseRAB!F56</f>
        <v>0</v>
      </c>
      <c r="K61" s="122">
        <f t="shared" si="0"/>
        <v>0</v>
      </c>
      <c r="N61" s="53"/>
      <c r="O61" s="53"/>
      <c r="P61" s="53"/>
      <c r="Q61" s="53"/>
      <c r="R61" s="49">
        <f>SUMIFS('C. RAB (5)'!$H$19:$H$144,'C. RAB (5)'!$E$19:$E$144,'C.2 DRPB (5)'!D61)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3</v>
      </c>
      <c r="J62" s="121">
        <f>BaseRAB!F57</f>
        <v>0</v>
      </c>
      <c r="K62" s="122">
        <f t="shared" si="0"/>
        <v>0</v>
      </c>
      <c r="N62" s="53"/>
      <c r="O62" s="53"/>
      <c r="P62" s="53"/>
      <c r="Q62" s="53"/>
      <c r="R62" s="49">
        <f>SUMIFS('C. RAB (5)'!$H$19:$H$144,'C. RAB (5)'!$E$19:$E$144,'C.2 DRPB (5)'!D62)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3</v>
      </c>
      <c r="J63" s="121">
        <f>BaseRAB!F58</f>
        <v>0</v>
      </c>
      <c r="K63" s="122">
        <f t="shared" si="0"/>
        <v>0</v>
      </c>
      <c r="N63" s="53"/>
      <c r="O63" s="53"/>
      <c r="P63" s="53"/>
      <c r="Q63" s="53"/>
      <c r="R63" s="49">
        <f>SUMIFS('C. RAB (5)'!$H$19:$H$144,'C. RAB (5)'!$E$19:$E$144,'C.2 DRPB (5)'!D63)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3</v>
      </c>
      <c r="J64" s="121">
        <f>BaseRAB!F59</f>
        <v>0</v>
      </c>
      <c r="K64" s="122">
        <f t="shared" si="0"/>
        <v>0</v>
      </c>
      <c r="N64" s="53"/>
      <c r="O64" s="53"/>
      <c r="P64" s="53"/>
      <c r="Q64" s="53"/>
      <c r="R64" s="49">
        <f>SUMIFS('C. RAB (5)'!$H$19:$H$144,'C. RAB (5)'!$E$19:$E$144,'C.2 DRPB (5)'!D64)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3</v>
      </c>
      <c r="J65" s="121">
        <f>BaseRAB!F60</f>
        <v>0</v>
      </c>
      <c r="K65" s="122">
        <f t="shared" si="0"/>
        <v>0</v>
      </c>
      <c r="N65" s="53"/>
      <c r="O65" s="53"/>
      <c r="P65" s="53"/>
      <c r="Q65" s="53"/>
      <c r="R65" s="49">
        <f>SUMIFS('C. RAB (5)'!$H$19:$H$144,'C. RAB (5)'!$E$19:$E$144,'C.2 DRPB (5)'!D65)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3</v>
      </c>
      <c r="J66" s="121">
        <f>BaseRAB!F61</f>
        <v>0</v>
      </c>
      <c r="K66" s="122">
        <f t="shared" si="0"/>
        <v>0</v>
      </c>
      <c r="N66" s="53"/>
      <c r="O66" s="53"/>
      <c r="P66" s="53"/>
      <c r="Q66" s="53"/>
      <c r="R66" s="49">
        <f>SUMIFS('C. RAB (5)'!$H$19:$H$144,'C. RAB (5)'!$E$19:$E$144,'C.2 DRPB (5)'!D66)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3</v>
      </c>
      <c r="J67" s="121">
        <f>BaseRAB!F62</f>
        <v>0</v>
      </c>
      <c r="K67" s="122">
        <f t="shared" si="0"/>
        <v>0</v>
      </c>
      <c r="N67" s="53"/>
      <c r="O67" s="53"/>
      <c r="P67" s="53"/>
      <c r="Q67" s="53"/>
      <c r="R67" s="49">
        <f>SUMIFS('C. RAB (5)'!$H$19:$H$144,'C. RAB (5)'!$E$19:$E$144,'C.2 DRPB (5)'!D67)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3</v>
      </c>
      <c r="J68" s="121">
        <f>BaseRAB!F63</f>
        <v>0</v>
      </c>
      <c r="K68" s="122">
        <f t="shared" si="0"/>
        <v>0</v>
      </c>
      <c r="N68" s="53"/>
      <c r="O68" s="53"/>
      <c r="P68" s="53"/>
      <c r="Q68" s="53"/>
      <c r="R68" s="49">
        <f>SUMIFS('C. RAB (5)'!$H$19:$H$144,'C. RAB (5)'!$E$19:$E$144,'C.2 DRPB (5)'!D68)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3</v>
      </c>
      <c r="J69" s="121">
        <f>BaseRAB!F64</f>
        <v>0</v>
      </c>
      <c r="K69" s="122">
        <f t="shared" si="0"/>
        <v>0</v>
      </c>
      <c r="N69" s="53"/>
      <c r="O69" s="53"/>
      <c r="P69" s="53"/>
      <c r="Q69" s="53"/>
      <c r="R69" s="49">
        <f>SUMIFS('C. RAB (5)'!$H$19:$H$144,'C. RAB (5)'!$E$19:$E$144,'C.2 DRPB (5)'!D69)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3</v>
      </c>
      <c r="J70" s="121">
        <f>BaseRAB!F65</f>
        <v>0</v>
      </c>
      <c r="K70" s="122">
        <f t="shared" si="0"/>
        <v>0</v>
      </c>
      <c r="N70" s="53"/>
      <c r="O70" s="53"/>
      <c r="P70" s="53"/>
      <c r="Q70" s="53"/>
      <c r="R70" s="49">
        <f>SUMIFS('C. RAB (5)'!$H$19:$H$144,'C. RAB (5)'!$E$19:$E$144,'C.2 DRPB (5)'!D70)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3</v>
      </c>
      <c r="J71" s="121">
        <f>BaseRAB!F66</f>
        <v>0</v>
      </c>
      <c r="K71" s="122">
        <f t="shared" si="0"/>
        <v>0</v>
      </c>
      <c r="N71" s="53"/>
      <c r="O71" s="53"/>
      <c r="P71" s="53"/>
      <c r="Q71" s="53"/>
      <c r="R71" s="49">
        <f>SUMIFS('C. RAB (5)'!$H$19:$H$144,'C. RAB (5)'!$E$19:$E$144,'C.2 DRPB (5)'!D71)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3</v>
      </c>
      <c r="J72" s="121">
        <f>BaseRAB!F67</f>
        <v>0</v>
      </c>
      <c r="K72" s="122">
        <f t="shared" si="0"/>
        <v>0</v>
      </c>
      <c r="N72" s="53"/>
      <c r="O72" s="53"/>
      <c r="P72" s="53"/>
      <c r="Q72" s="53"/>
      <c r="R72" s="49">
        <f>SUMIFS('C. RAB (5)'!$H$19:$H$144,'C. RAB (5)'!$E$19:$E$144,'C.2 DRPB (5)'!D72)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(5)'!$H$19:$H$144,'C. RAB (5)'!$E$19:$E$144,'C.2 DRPB (5)'!D73)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(5)'!$H$19:$H$144,'C. RAB (5)'!$E$19:$E$144,'C.2 DRPB (5)'!D74)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(5)'!$H$19:$H$144,'C. RAB (5)'!$E$19:$E$144,'C.2 DRPB (5)'!D75)</f>
        <v>3</v>
      </c>
    </row>
    <row r="76" spans="1:18" s="49" customFormat="1" x14ac:dyDescent="0.15">
      <c r="C76" s="205" t="s">
        <v>247</v>
      </c>
      <c r="D76" s="206"/>
      <c r="E76" s="206"/>
      <c r="F76" s="206"/>
      <c r="G76" s="206"/>
      <c r="H76" s="206"/>
      <c r="I76" s="206"/>
      <c r="J76" s="207"/>
      <c r="K76" s="124">
        <f>SUM(K16:K75)</f>
        <v>870000</v>
      </c>
      <c r="M76" s="137">
        <f>BaseRAB!$C$2-'C.2 DRPB (5)'!K95</f>
        <v>21500000</v>
      </c>
      <c r="N76" s="53"/>
      <c r="O76" s="53"/>
      <c r="P76" s="53"/>
      <c r="Q76" s="53"/>
    </row>
    <row r="77" spans="1:18" s="49" customFormat="1" x14ac:dyDescent="0.15">
      <c r="C77" s="198" t="str" cm="1">
        <f t="array" ref="C77">"Terbilang: "&amp;terbilang(K76)</f>
        <v>Terbilang: Delapan Ratus Tujuh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4370000</v>
      </c>
      <c r="N99" s="53"/>
      <c r="O99" s="53"/>
      <c r="P99" s="53"/>
      <c r="Q99" s="53"/>
    </row>
    <row r="100" spans="3:17" s="49" customFormat="1" x14ac:dyDescent="0.15">
      <c r="C100" s="198" t="str" cm="1">
        <f t="array" ref="C100">"Terbilang: "&amp;terbilang(K99)</f>
        <v>Terbilang: Empat Juta Tiga Ratus Tujuh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5</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000005</v>
      </c>
      <c r="G120" s="114"/>
      <c r="H120" s="51"/>
      <c r="N120" s="53"/>
      <c r="O120" s="53"/>
      <c r="P120" s="53"/>
      <c r="Q120" s="53"/>
    </row>
    <row r="121" spans="3:17" s="49" customFormat="1" x14ac:dyDescent="0.15">
      <c r="C121" s="139" t="s">
        <v>222</v>
      </c>
      <c r="D121" s="139"/>
      <c r="E121" s="139"/>
      <c r="F121" s="107" t="str">
        <f t="shared" ref="F121:F128" si="1">F4</f>
        <v>Nama PB 5</v>
      </c>
      <c r="G121" s="107"/>
      <c r="H121" s="107"/>
      <c r="I121" s="107"/>
      <c r="N121" s="53"/>
      <c r="O121" s="53"/>
      <c r="P121" s="53"/>
      <c r="Q121" s="53"/>
    </row>
    <row r="122" spans="3:17" s="49" customFormat="1" x14ac:dyDescent="0.15">
      <c r="C122" s="139" t="s">
        <v>261</v>
      </c>
      <c r="D122" s="139"/>
      <c r="E122" s="139"/>
      <c r="F122" s="107" t="str">
        <f t="shared" si="1"/>
        <v>3304160101840004</v>
      </c>
      <c r="G122" s="107"/>
      <c r="H122" s="107"/>
      <c r="I122" s="107"/>
      <c r="N122" s="53"/>
      <c r="O122" s="53"/>
      <c r="P122" s="53"/>
      <c r="Q122" s="53"/>
    </row>
    <row r="123" spans="3:17" s="49" customFormat="1" x14ac:dyDescent="0.15">
      <c r="C123" s="139" t="s">
        <v>149</v>
      </c>
      <c r="D123" s="139"/>
      <c r="E123" s="139"/>
      <c r="F123" s="107" t="str">
        <f t="shared" si="1"/>
        <v>Jalan Kanal Victory, RT 1,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1600006544247 -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(5)'!$L$19:$L$144,'C. RAB (5)'!$E$19:$E$144,'C.2 DRPB (5)'!D133)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(5)'!$L$19:$L$144,'C. RAB (5)'!$E$19:$E$144,'C.2 DRPB (5)'!D134)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(5)'!$L$19:$L$144,'C. RAB (5)'!$E$19:$E$144,'C.2 DRPB (5)'!D135)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(5)'!$L$19:$L$144,'C. RAB (5)'!$E$19:$E$144,'C.2 DRPB (5)'!D136)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(5)'!$L$19:$L$144,'C. RAB (5)'!$E$19:$E$144,'C.2 DRPB (5)'!D137)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(5)'!$L$19:$L$144,'C. RAB (5)'!$E$19:$E$144,'C.2 DRPB (5)'!D138)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(5)'!$L$19:$L$144,'C. RAB (5)'!$E$19:$E$144,'C.2 DRPB (5)'!D139)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(5)'!$L$19:$L$144,'C. RAB (5)'!$E$19:$E$144,'C.2 DRPB (5)'!D140)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(5)'!$L$19:$L$144,'C. RAB (5)'!$E$19:$E$144,'C.2 DRPB (5)'!D141)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(5)'!$L$19:$L$144,'C. RAB (5)'!$E$19:$E$144,'C.2 DRPB (5)'!D142)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(5)'!$L$19:$L$144,'C. RAB (5)'!$E$19:$E$144,'C.2 DRPB (5)'!D143)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(5)'!$L$19:$L$144,'C. RAB (5)'!$E$19:$E$144,'C.2 DRPB (5)'!D144)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(5)'!$L$19:$L$144,'C. RAB (5)'!$E$19:$E$144,'C.2 DRPB (5)'!D145)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(5)'!$L$19:$L$144,'C. RAB (5)'!$E$19:$E$144,'C.2 DRPB (5)'!D146)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(5)'!$L$19:$L$144,'C. RAB (5)'!$E$19:$E$144,'C.2 DRPB (5)'!D147)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(5)'!$L$19:$L$144,'C. RAB (5)'!$E$19:$E$144,'C.2 DRPB (5)'!D148)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(5)'!$L$19:$L$144,'C. RAB (5)'!$E$19:$E$144,'C.2 DRPB (5)'!D149)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(5)'!$L$19:$L$144,'C. RAB (5)'!$E$19:$E$144,'C.2 DRPB (5)'!D150)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(5)'!$L$19:$L$144,'C. RAB (5)'!$E$19:$E$144,'C.2 DRPB (5)'!D151)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(5)'!$L$19:$L$144,'C. RAB (5)'!$E$19:$E$144,'C.2 DRPB (5)'!D152)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(5)'!$L$19:$L$144,'C. RAB (5)'!$E$19:$E$144,'C.2 DRPB (5)'!D153)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(5)'!$L$19:$L$144,'C. RAB (5)'!$E$19:$E$144,'C.2 DRPB (5)'!D154)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(5)'!$L$19:$L$144,'C. RAB (5)'!$E$19:$E$144,'C.2 DRPB (5)'!D155)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(5)'!$L$19:$L$144,'C. RAB (5)'!$E$19:$E$144,'C.2 DRPB (5)'!D156)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(5)'!$L$19:$L$144,'C. RAB (5)'!$E$19:$E$144,'C.2 DRPB (5)'!D157)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(5)'!$L$19:$L$144,'C. RAB (5)'!$E$19:$E$144,'C.2 DRPB (5)'!D158)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(5)'!$L$19:$L$144,'C. RAB (5)'!$E$19:$E$144,'C.2 DRPB (5)'!D159)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(5)'!$L$19:$L$144,'C. RAB (5)'!$E$19:$E$144,'C.2 DRPB (5)'!D160)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(5)'!$L$19:$L$144,'C. RAB (5)'!$E$19:$E$144,'C.2 DRPB (5)'!D161)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(5)'!$L$19:$L$144,'C. RAB (5)'!$E$19:$E$144,'C.2 DRPB (5)'!D162)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(5)'!$L$19:$L$144,'C. RAB (5)'!$E$19:$E$144,'C.2 DRPB (5)'!D163)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(5)'!$L$19:$L$144,'C. RAB (5)'!$E$19:$E$144,'C.2 DRPB (5)'!D164)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(5)'!$L$19:$L$144,'C. RAB (5)'!$E$19:$E$144,'C.2 DRPB (5)'!D165)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(5)'!$L$19:$L$144,'C. RAB (5)'!$E$19:$E$144,'C.2 DRPB (5)'!D166)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(5)'!$L$19:$L$144,'C. RAB (5)'!$E$19:$E$144,'C.2 DRPB (5)'!D167)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(5)'!$L$19:$L$144,'C. RAB (5)'!$E$19:$E$144,'C.2 DRPB (5)'!D168)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(5)'!$L$19:$L$144,'C. RAB (5)'!$E$19:$E$144,'C.2 DRPB (5)'!D169)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(5)'!$L$19:$L$144,'C. RAB (5)'!$E$19:$E$144,'C.2 DRPB (5)'!D170)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(5)'!$L$19:$L$144,'C. RAB (5)'!$E$19:$E$144,'C.2 DRPB (5)'!D171)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(5)'!$L$19:$L$144,'C. RAB (5)'!$E$19:$E$144,'C.2 DRPB (5)'!D172)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(5)'!$L$19:$L$144,'C. RAB (5)'!$E$19:$E$144,'C.2 DRPB (5)'!D173)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(5)'!$L$19:$L$144,'C. RAB (5)'!$E$19:$E$144,'C.2 DRPB (5)'!D174)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(5)'!$L$19:$L$144,'C. RAB (5)'!$E$19:$E$144,'C.2 DRPB (5)'!D175)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(5)'!$L$19:$L$144,'C. RAB (5)'!$E$19:$E$144,'C.2 DRPB (5)'!D176)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(5)'!$L$19:$L$144,'C. RAB (5)'!$E$19:$E$144,'C.2 DRPB (5)'!D177)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(5)'!$L$19:$L$144,'C. RAB (5)'!$E$19:$E$144,'C.2 DRPB (5)'!D178)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(5)'!$L$19:$L$144,'C. RAB (5)'!$E$19:$E$144,'C.2 DRPB (5)'!D179)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(5)'!$L$19:$L$144,'C. RAB (5)'!$E$19:$E$144,'C.2 DRPB (5)'!D180)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(5)'!$L$19:$L$144,'C. RAB (5)'!$E$19:$E$144,'C.2 DRPB (5)'!D181)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(5)'!$L$19:$L$144,'C. RAB (5)'!$E$19:$E$144,'C.2 DRPB (5)'!D182)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(5)'!$L$19:$L$144,'C. RAB (5)'!$E$19:$E$144,'C.2 DRPB (5)'!D183)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(5)'!$L$19:$L$144,'C. RAB (5)'!$E$19:$E$144,'C.2 DRPB (5)'!D184)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(5)'!$L$19:$L$144,'C. RAB (5)'!$E$19:$E$144,'C.2 DRPB (5)'!D185)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(5)'!$L$19:$L$144,'C. RAB (5)'!$E$19:$E$144,'C.2 DRPB (5)'!D186)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(5)'!$L$19:$L$144,'C. RAB (5)'!$E$19:$E$144,'C.2 DRPB (5)'!D187)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(5)'!$L$19:$L$144,'C. RAB (5)'!$E$19:$E$144,'C.2 DRPB (5)'!D188)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(5)'!$L$19:$L$144,'C. RAB (5)'!$E$19:$E$144,'C.2 DRPB (5)'!D189)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(5)'!$L$19:$L$144,'C. RAB (5)'!$E$19:$E$144,'C.2 DRPB (5)'!D190)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(5)'!$L$19:$L$144,'C. RAB (5)'!$E$19:$E$144,'C.2 DRPB (5)'!D191)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(5)'!$L$19:$L$144,'C. RAB (5)'!$E$19:$E$144,'C.2 DRPB (5)'!D192)</f>
        <v>0</v>
      </c>
    </row>
    <row r="193" spans="3:17" s="49" customFormat="1" x14ac:dyDescent="0.15">
      <c r="C193" s="205" t="s">
        <v>247</v>
      </c>
      <c r="D193" s="206"/>
      <c r="E193" s="206"/>
      <c r="F193" s="206"/>
      <c r="G193" s="206"/>
      <c r="H193" s="206"/>
      <c r="I193" s="206"/>
      <c r="J193" s="207"/>
      <c r="K193" s="124">
        <f>SUM(K133:K192)</f>
        <v>18000000</v>
      </c>
      <c r="M193" s="137">
        <f>(BaseRAB!$C$2-'C.2 DRPB (5)'!$K$95)/2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5</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000005</v>
      </c>
      <c r="G237" s="114"/>
      <c r="H237" s="51"/>
      <c r="N237" s="53"/>
      <c r="O237" s="53"/>
      <c r="P237" s="53"/>
      <c r="Q237" s="53"/>
    </row>
    <row r="238" spans="3:17" s="49" customFormat="1" x14ac:dyDescent="0.15">
      <c r="C238" s="139" t="s">
        <v>222</v>
      </c>
      <c r="D238" s="139"/>
      <c r="E238" s="139"/>
      <c r="F238" s="107" t="str">
        <f t="shared" ref="F238:F245" si="3">F121</f>
        <v>Nama PB 5</v>
      </c>
      <c r="G238" s="107"/>
      <c r="H238" s="107"/>
      <c r="I238" s="107"/>
      <c r="N238" s="53"/>
      <c r="O238" s="53"/>
      <c r="P238" s="53"/>
      <c r="Q238" s="53"/>
    </row>
    <row r="239" spans="3:17" s="49" customFormat="1" x14ac:dyDescent="0.15">
      <c r="C239" s="139" t="s">
        <v>261</v>
      </c>
      <c r="D239" s="139"/>
      <c r="E239" s="139"/>
      <c r="F239" s="107" t="str">
        <f t="shared" si="3"/>
        <v>3304160101840004</v>
      </c>
      <c r="G239" s="107"/>
      <c r="H239" s="107"/>
      <c r="I239" s="107"/>
      <c r="N239" s="53"/>
      <c r="O239" s="53"/>
      <c r="P239" s="53"/>
      <c r="Q239" s="53"/>
    </row>
    <row r="240" spans="3:17" s="49" customFormat="1" x14ac:dyDescent="0.15">
      <c r="C240" s="139" t="s">
        <v>149</v>
      </c>
      <c r="D240" s="139"/>
      <c r="E240" s="139"/>
      <c r="F240" s="107" t="str">
        <f t="shared" si="3"/>
        <v>Jalan Kanal Victory, RT 1,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1600006544247 -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-197</v>
      </c>
      <c r="J250" s="121">
        <f>BaseRAB!F11</f>
        <v>90000</v>
      </c>
      <c r="K250" s="122">
        <f>I250*J250</f>
        <v>-17730000</v>
      </c>
      <c r="N250" s="53"/>
      <c r="O250" s="53"/>
      <c r="P250" s="53"/>
      <c r="Q250" s="53"/>
      <c r="R250" s="49">
        <f>SUMIFS('C. RAB (5)'!$M$19:$M$144,'C. RAB (5)'!$E$19:$E$144,'C.2 DRPB (5)'!D250)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3</v>
      </c>
      <c r="J251" s="121">
        <f>BaseRAB!F12</f>
        <v>80000</v>
      </c>
      <c r="K251" s="122">
        <f t="shared" ref="K251:K309" si="5">I251*J251</f>
        <v>240000</v>
      </c>
      <c r="N251" s="53"/>
      <c r="O251" s="53"/>
      <c r="P251" s="53"/>
      <c r="Q251" s="53"/>
      <c r="R251" s="49">
        <f>SUMIFS('C. RAB (5)'!$M$19:$M$144,'C. RAB (5)'!$E$19:$E$144,'C.2 DRPB (5)'!D251)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3</v>
      </c>
      <c r="J252" s="121">
        <f>BaseRAB!F13</f>
        <v>0</v>
      </c>
      <c r="K252" s="122">
        <f t="shared" si="5"/>
        <v>0</v>
      </c>
      <c r="N252" s="53"/>
      <c r="O252" s="53"/>
      <c r="P252" s="53"/>
      <c r="Q252" s="53"/>
      <c r="R252" s="49">
        <f>SUMIFS('C. RAB (5)'!$M$19:$M$144,'C. RAB (5)'!$E$19:$E$144,'C.2 DRPB (5)'!D252)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3</v>
      </c>
      <c r="J253" s="121">
        <f>BaseRAB!F14</f>
        <v>0</v>
      </c>
      <c r="K253" s="122">
        <f t="shared" si="5"/>
        <v>0</v>
      </c>
      <c r="N253" s="53"/>
      <c r="O253" s="53"/>
      <c r="P253" s="53"/>
      <c r="Q253" s="53"/>
      <c r="R253" s="49">
        <f>SUMIFS('C. RAB (5)'!$M$19:$M$144,'C. RAB (5)'!$E$19:$E$144,'C.2 DRPB (5)'!D253)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3</v>
      </c>
      <c r="J254" s="121">
        <f>BaseRAB!F15</f>
        <v>0</v>
      </c>
      <c r="K254" s="122">
        <f t="shared" si="5"/>
        <v>0</v>
      </c>
      <c r="N254" s="53"/>
      <c r="O254" s="53"/>
      <c r="P254" s="53"/>
      <c r="Q254" s="53"/>
      <c r="R254" s="49">
        <f>SUMIFS('C. RAB (5)'!$M$19:$M$144,'C. RAB (5)'!$E$19:$E$144,'C.2 DRPB (5)'!D254)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3</v>
      </c>
      <c r="J255" s="121">
        <f>BaseRAB!F16</f>
        <v>0</v>
      </c>
      <c r="K255" s="122">
        <f t="shared" si="5"/>
        <v>0</v>
      </c>
      <c r="N255" s="53"/>
      <c r="O255" s="53"/>
      <c r="P255" s="53"/>
      <c r="Q255" s="53"/>
      <c r="R255" s="49">
        <f>SUMIFS('C. RAB (5)'!$M$19:$M$144,'C. RAB (5)'!$E$19:$E$144,'C.2 DRPB (5)'!D255)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3</v>
      </c>
      <c r="J256" s="121">
        <f>BaseRAB!F17</f>
        <v>0</v>
      </c>
      <c r="K256" s="122">
        <f t="shared" si="5"/>
        <v>0</v>
      </c>
      <c r="N256" s="53"/>
      <c r="O256" s="53"/>
      <c r="P256" s="53"/>
      <c r="Q256" s="53"/>
      <c r="R256" s="49">
        <f>SUMIFS('C. RAB (5)'!$M$19:$M$144,'C. RAB (5)'!$E$19:$E$144,'C.2 DRPB (5)'!D256)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3</v>
      </c>
      <c r="J257" s="121">
        <f>BaseRAB!F18</f>
        <v>0</v>
      </c>
      <c r="K257" s="122">
        <f t="shared" si="5"/>
        <v>0</v>
      </c>
      <c r="N257" s="53"/>
      <c r="O257" s="53"/>
      <c r="P257" s="53"/>
      <c r="Q257" s="53"/>
      <c r="R257" s="49">
        <f>SUMIFS('C. RAB (5)'!$M$19:$M$144,'C. RAB (5)'!$E$19:$E$144,'C.2 DRPB (5)'!D257)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3</v>
      </c>
      <c r="J258" s="121">
        <f>BaseRAB!F19</f>
        <v>0</v>
      </c>
      <c r="K258" s="122">
        <f t="shared" si="5"/>
        <v>0</v>
      </c>
      <c r="N258" s="53"/>
      <c r="O258" s="53"/>
      <c r="P258" s="53"/>
      <c r="Q258" s="53"/>
      <c r="R258" s="49">
        <f>SUMIFS('C. RAB (5)'!$M$19:$M$144,'C. RAB (5)'!$E$19:$E$144,'C.2 DRPB (5)'!D258)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3</v>
      </c>
      <c r="J259" s="121">
        <f>BaseRAB!F20</f>
        <v>0</v>
      </c>
      <c r="K259" s="122">
        <f t="shared" si="5"/>
        <v>0</v>
      </c>
      <c r="N259" s="53"/>
      <c r="O259" s="53"/>
      <c r="P259" s="53"/>
      <c r="Q259" s="53"/>
      <c r="R259" s="49">
        <f>SUMIFS('C. RAB (5)'!$M$19:$M$144,'C. RAB (5)'!$E$19:$E$144,'C.2 DRPB (5)'!D259)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3</v>
      </c>
      <c r="J260" s="121">
        <f>BaseRAB!F21</f>
        <v>0</v>
      </c>
      <c r="K260" s="122">
        <f t="shared" si="5"/>
        <v>0</v>
      </c>
      <c r="N260" s="53"/>
      <c r="O260" s="53"/>
      <c r="P260" s="53"/>
      <c r="Q260" s="53"/>
      <c r="R260" s="49">
        <f>SUMIFS('C. RAB (5)'!$M$19:$M$144,'C. RAB (5)'!$E$19:$E$144,'C.2 DRPB (5)'!D260)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3</v>
      </c>
      <c r="J261" s="121">
        <f>BaseRAB!F22</f>
        <v>0</v>
      </c>
      <c r="K261" s="122">
        <f t="shared" si="5"/>
        <v>0</v>
      </c>
      <c r="L261" s="49"/>
      <c r="M261" s="49"/>
      <c r="N261" s="53"/>
      <c r="O261" s="53"/>
      <c r="P261" s="53"/>
      <c r="Q261" s="53"/>
      <c r="R261" s="49">
        <f>SUMIFS('C. RAB (5)'!$M$19:$M$144,'C. RAB (5)'!$E$19:$E$144,'C.2 DRPB (5)'!D261)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3</v>
      </c>
      <c r="J262" s="121">
        <f>BaseRAB!F23</f>
        <v>0</v>
      </c>
      <c r="K262" s="122">
        <f t="shared" si="5"/>
        <v>0</v>
      </c>
      <c r="N262" s="53"/>
      <c r="O262" s="53"/>
      <c r="P262" s="53"/>
      <c r="Q262" s="53"/>
      <c r="R262" s="49">
        <f>SUMIFS('C. RAB (5)'!$M$19:$M$144,'C. RAB (5)'!$E$19:$E$144,'C.2 DRPB (5)'!D262)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3</v>
      </c>
      <c r="J263" s="121">
        <f>BaseRAB!F24</f>
        <v>0</v>
      </c>
      <c r="K263" s="122">
        <f t="shared" si="5"/>
        <v>0</v>
      </c>
      <c r="N263" s="53"/>
      <c r="O263" s="53"/>
      <c r="P263" s="53"/>
      <c r="Q263" s="53"/>
      <c r="R263" s="49">
        <f>SUMIFS('C. RAB (5)'!$M$19:$M$144,'C. RAB (5)'!$E$19:$E$144,'C.2 DRPB (5)'!D263)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3</v>
      </c>
      <c r="J264" s="121">
        <f>BaseRAB!F25</f>
        <v>0</v>
      </c>
      <c r="K264" s="122">
        <f t="shared" si="5"/>
        <v>0</v>
      </c>
      <c r="N264" s="53"/>
      <c r="O264" s="53"/>
      <c r="P264" s="53"/>
      <c r="Q264" s="53"/>
      <c r="R264" s="49">
        <f>SUMIFS('C. RAB (5)'!$M$19:$M$144,'C. RAB (5)'!$E$19:$E$144,'C.2 DRPB (5)'!D264)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3</v>
      </c>
      <c r="J265" s="121">
        <f>BaseRAB!F26</f>
        <v>0</v>
      </c>
      <c r="K265" s="122">
        <f t="shared" si="5"/>
        <v>0</v>
      </c>
      <c r="N265" s="53"/>
      <c r="O265" s="53"/>
      <c r="P265" s="53"/>
      <c r="Q265" s="53"/>
      <c r="R265" s="49">
        <f>SUMIFS('C. RAB (5)'!$M$19:$M$144,'C. RAB (5)'!$E$19:$E$144,'C.2 DRPB (5)'!D265)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3</v>
      </c>
      <c r="J266" s="121">
        <f>BaseRAB!F27</f>
        <v>0</v>
      </c>
      <c r="K266" s="122">
        <f t="shared" si="5"/>
        <v>0</v>
      </c>
      <c r="N266" s="53"/>
      <c r="O266" s="53"/>
      <c r="P266" s="53"/>
      <c r="Q266" s="53"/>
      <c r="R266" s="49">
        <f>SUMIFS('C. RAB (5)'!$M$19:$M$144,'C. RAB (5)'!$E$19:$E$144,'C.2 DRPB (5)'!D266)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3</v>
      </c>
      <c r="J267" s="121">
        <f>BaseRAB!F28</f>
        <v>0</v>
      </c>
      <c r="K267" s="122">
        <f t="shared" si="5"/>
        <v>0</v>
      </c>
      <c r="N267" s="53"/>
      <c r="O267" s="53"/>
      <c r="P267" s="53"/>
      <c r="Q267" s="53"/>
      <c r="R267" s="49">
        <f>SUMIFS('C. RAB (5)'!$M$19:$M$144,'C. RAB (5)'!$E$19:$E$144,'C.2 DRPB (5)'!D267)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3</v>
      </c>
      <c r="J268" s="121">
        <f>BaseRAB!F29</f>
        <v>120000</v>
      </c>
      <c r="K268" s="122">
        <f t="shared" si="5"/>
        <v>360000</v>
      </c>
      <c r="N268" s="53"/>
      <c r="O268" s="53"/>
      <c r="P268" s="53"/>
      <c r="Q268" s="53"/>
      <c r="R268" s="49">
        <f>SUMIFS('C. RAB (5)'!$M$19:$M$144,'C. RAB (5)'!$E$19:$E$144,'C.2 DRPB (5)'!D268)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3</v>
      </c>
      <c r="J269" s="121">
        <f>BaseRAB!F30</f>
        <v>0</v>
      </c>
      <c r="K269" s="122">
        <f t="shared" si="5"/>
        <v>0</v>
      </c>
      <c r="N269" s="53"/>
      <c r="O269" s="53"/>
      <c r="P269" s="53"/>
      <c r="Q269" s="53"/>
      <c r="R269" s="49">
        <f>SUMIFS('C. RAB (5)'!$M$19:$M$144,'C. RAB (5)'!$E$19:$E$144,'C.2 DRPB (5)'!D269)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3</v>
      </c>
      <c r="J270" s="121">
        <f>BaseRAB!F31</f>
        <v>0</v>
      </c>
      <c r="K270" s="122">
        <f t="shared" si="5"/>
        <v>0</v>
      </c>
      <c r="N270" s="53"/>
      <c r="O270" s="53"/>
      <c r="P270" s="53"/>
      <c r="Q270" s="53"/>
      <c r="R270" s="49">
        <f>SUMIFS('C. RAB (5)'!$M$19:$M$144,'C. RAB (5)'!$E$19:$E$144,'C.2 DRPB (5)'!D270)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3</v>
      </c>
      <c r="J271" s="121">
        <f>BaseRAB!F32</f>
        <v>0</v>
      </c>
      <c r="K271" s="122">
        <f t="shared" si="5"/>
        <v>0</v>
      </c>
      <c r="N271" s="53"/>
      <c r="O271" s="53"/>
      <c r="P271" s="53"/>
      <c r="Q271" s="53"/>
      <c r="R271" s="49">
        <f>SUMIFS('C. RAB (5)'!$M$19:$M$144,'C. RAB (5)'!$E$19:$E$144,'C.2 DRPB (5)'!D271)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3</v>
      </c>
      <c r="J272" s="121">
        <f>BaseRAB!F33</f>
        <v>0</v>
      </c>
      <c r="K272" s="122">
        <f t="shared" si="5"/>
        <v>0</v>
      </c>
      <c r="N272" s="53"/>
      <c r="O272" s="53"/>
      <c r="P272" s="53"/>
      <c r="Q272" s="53"/>
      <c r="R272" s="49">
        <f>SUMIFS('C. RAB (5)'!$M$19:$M$144,'C. RAB (5)'!$E$19:$E$144,'C.2 DRPB (5)'!D272)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3</v>
      </c>
      <c r="J273" s="121">
        <f>BaseRAB!F34</f>
        <v>0</v>
      </c>
      <c r="K273" s="122">
        <f t="shared" si="5"/>
        <v>0</v>
      </c>
      <c r="N273" s="53"/>
      <c r="O273" s="53"/>
      <c r="P273" s="53"/>
      <c r="Q273" s="53"/>
      <c r="R273" s="49">
        <f>SUMIFS('C. RAB (5)'!$M$19:$M$144,'C. RAB (5)'!$E$19:$E$144,'C.2 DRPB (5)'!D273)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3</v>
      </c>
      <c r="J274" s="121">
        <f>BaseRAB!F35</f>
        <v>0</v>
      </c>
      <c r="K274" s="122">
        <f t="shared" si="5"/>
        <v>0</v>
      </c>
      <c r="N274" s="53"/>
      <c r="O274" s="53"/>
      <c r="P274" s="53"/>
      <c r="Q274" s="53"/>
      <c r="R274" s="49">
        <f>SUMIFS('C. RAB (5)'!$M$19:$M$144,'C. RAB (5)'!$E$19:$E$144,'C.2 DRPB (5)'!D274)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3</v>
      </c>
      <c r="J275" s="121">
        <f>BaseRAB!F36</f>
        <v>0</v>
      </c>
      <c r="K275" s="122">
        <f t="shared" si="5"/>
        <v>0</v>
      </c>
      <c r="N275" s="53"/>
      <c r="O275" s="53"/>
      <c r="P275" s="53"/>
      <c r="Q275" s="53"/>
      <c r="R275" s="49">
        <f>SUMIFS('C. RAB (5)'!$M$19:$M$144,'C. RAB (5)'!$E$19:$E$144,'C.2 DRPB (5)'!D275)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3</v>
      </c>
      <c r="J276" s="121">
        <f>BaseRAB!F37</f>
        <v>0</v>
      </c>
      <c r="K276" s="122">
        <f t="shared" si="5"/>
        <v>0</v>
      </c>
      <c r="N276" s="53"/>
      <c r="O276" s="53"/>
      <c r="P276" s="53"/>
      <c r="Q276" s="53"/>
      <c r="R276" s="49">
        <f>SUMIFS('C. RAB (5)'!$M$19:$M$144,'C. RAB (5)'!$E$19:$E$144,'C.2 DRPB (5)'!D276)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3</v>
      </c>
      <c r="J277" s="121">
        <f>BaseRAB!F38</f>
        <v>0</v>
      </c>
      <c r="K277" s="122">
        <f t="shared" si="5"/>
        <v>0</v>
      </c>
      <c r="N277" s="53"/>
      <c r="O277" s="53"/>
      <c r="P277" s="53"/>
      <c r="Q277" s="53"/>
      <c r="R277" s="49">
        <f>SUMIFS('C. RAB (5)'!$M$19:$M$144,'C. RAB (5)'!$E$19:$E$144,'C.2 DRPB (5)'!D277)</f>
        <v>0</v>
      </c>
    </row>
    <row r="278" spans="1:18" s="49" customFormat="1" x14ac:dyDescent="0.15">
      <c r="A278" s="135"/>
      <c r="C278" s="118">
        <f>_xlfn.AGGREGATE(2,5,$C$132:C277)+1</f>
        <v>90</v>
      </c>
      <c r="D278" s="133" t="str">
        <f>BaseRAB!C39</f>
        <v>Batako</v>
      </c>
      <c r="E278" s="134"/>
      <c r="F278" s="134"/>
      <c r="G278" s="134"/>
      <c r="H278" s="119" t="str">
        <f>BaseRAB!E39</f>
        <v>bh</v>
      </c>
      <c r="I278" s="120">
        <f t="shared" si="4"/>
        <v>3</v>
      </c>
      <c r="J278" s="121">
        <f>BaseRAB!F39</f>
        <v>0</v>
      </c>
      <c r="K278" s="122">
        <f t="shared" si="5"/>
        <v>0</v>
      </c>
      <c r="N278" s="53"/>
      <c r="O278" s="53"/>
      <c r="P278" s="53"/>
      <c r="Q278" s="53"/>
      <c r="R278" s="49">
        <f>SUMIFS('C. RAB (5)'!$M$19:$M$144,'C. RAB (5)'!$E$19:$E$144,'C.2 DRPB (5)'!D278)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3</v>
      </c>
      <c r="J279" s="121">
        <f>BaseRAB!F40</f>
        <v>0</v>
      </c>
      <c r="K279" s="122">
        <f t="shared" si="5"/>
        <v>0</v>
      </c>
      <c r="N279" s="53"/>
      <c r="O279" s="53"/>
      <c r="P279" s="53"/>
      <c r="Q279" s="53"/>
      <c r="R279" s="49">
        <f>SUMIFS('C. RAB (5)'!$M$19:$M$144,'C. RAB (5)'!$E$19:$E$144,'C.2 DRPB (5)'!D279)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3</v>
      </c>
      <c r="J280" s="121">
        <f>BaseRAB!F41</f>
        <v>0</v>
      </c>
      <c r="K280" s="122">
        <f t="shared" si="5"/>
        <v>0</v>
      </c>
      <c r="N280" s="53"/>
      <c r="O280" s="53"/>
      <c r="P280" s="53"/>
      <c r="Q280" s="53"/>
      <c r="R280" s="49">
        <f>SUMIFS('C. RAB (5)'!$M$19:$M$144,'C. RAB (5)'!$E$19:$E$144,'C.2 DRPB (5)'!D280)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3</v>
      </c>
      <c r="J281" s="121">
        <f>BaseRAB!F42</f>
        <v>0</v>
      </c>
      <c r="K281" s="122">
        <f t="shared" si="5"/>
        <v>0</v>
      </c>
      <c r="N281" s="53"/>
      <c r="O281" s="53"/>
      <c r="P281" s="53"/>
      <c r="Q281" s="53"/>
      <c r="R281" s="49">
        <f>SUMIFS('C. RAB (5)'!$M$19:$M$144,'C. RAB (5)'!$E$19:$E$144,'C.2 DRPB (5)'!D281)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3</v>
      </c>
      <c r="J282" s="121">
        <f>BaseRAB!F43</f>
        <v>0</v>
      </c>
      <c r="K282" s="122">
        <f t="shared" si="5"/>
        <v>0</v>
      </c>
      <c r="N282" s="53"/>
      <c r="O282" s="53"/>
      <c r="P282" s="53"/>
      <c r="Q282" s="53"/>
      <c r="R282" s="49">
        <f>SUMIFS('C. RAB (5)'!$M$19:$M$144,'C. RAB (5)'!$E$19:$E$144,'C.2 DRPB (5)'!D282)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3</v>
      </c>
      <c r="J283" s="121">
        <f>BaseRAB!F44</f>
        <v>0</v>
      </c>
      <c r="K283" s="122">
        <f t="shared" si="5"/>
        <v>0</v>
      </c>
      <c r="N283" s="53"/>
      <c r="O283" s="53"/>
      <c r="P283" s="53"/>
      <c r="Q283" s="53"/>
      <c r="R283" s="49">
        <f>SUMIFS('C. RAB (5)'!$M$19:$M$144,'C. RAB (5)'!$E$19:$E$144,'C.2 DRPB (5)'!D283)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3</v>
      </c>
      <c r="J284" s="121">
        <f>BaseRAB!F45</f>
        <v>0</v>
      </c>
      <c r="K284" s="122">
        <f t="shared" si="5"/>
        <v>0</v>
      </c>
      <c r="N284" s="53"/>
      <c r="O284" s="53"/>
      <c r="P284" s="53"/>
      <c r="Q284" s="53"/>
      <c r="R284" s="49">
        <f>SUMIFS('C. RAB (5)'!$M$19:$M$144,'C. RAB (5)'!$E$19:$E$144,'C.2 DRPB (5)'!D284)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3</v>
      </c>
      <c r="J285" s="121">
        <f>BaseRAB!F46</f>
        <v>0</v>
      </c>
      <c r="K285" s="122">
        <f t="shared" si="5"/>
        <v>0</v>
      </c>
      <c r="N285" s="53"/>
      <c r="O285" s="53"/>
      <c r="P285" s="53"/>
      <c r="Q285" s="53"/>
      <c r="R285" s="49">
        <f>SUMIFS('C. RAB (5)'!$M$19:$M$144,'C. RAB (5)'!$E$19:$E$144,'C.2 DRPB (5)'!D285)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3</v>
      </c>
      <c r="J286" s="121">
        <f>BaseRAB!F47</f>
        <v>0</v>
      </c>
      <c r="K286" s="122">
        <f t="shared" si="5"/>
        <v>0</v>
      </c>
      <c r="N286" s="53"/>
      <c r="O286" s="53"/>
      <c r="P286" s="53"/>
      <c r="Q286" s="53"/>
      <c r="R286" s="49">
        <f>SUMIFS('C. RAB (5)'!$M$19:$M$144,'C. RAB (5)'!$E$19:$E$144,'C.2 DRPB (5)'!D286)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3</v>
      </c>
      <c r="J287" s="121">
        <f>BaseRAB!F48</f>
        <v>0</v>
      </c>
      <c r="K287" s="122">
        <f t="shared" si="5"/>
        <v>0</v>
      </c>
      <c r="N287" s="53"/>
      <c r="O287" s="53"/>
      <c r="P287" s="53"/>
      <c r="Q287" s="53"/>
      <c r="R287" s="49">
        <f>SUMIFS('C. RAB (5)'!$M$19:$M$144,'C. RAB (5)'!$E$19:$E$144,'C.2 DRPB (5)'!D287)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3</v>
      </c>
      <c r="J288" s="121">
        <f>BaseRAB!F49</f>
        <v>0</v>
      </c>
      <c r="K288" s="122">
        <f t="shared" si="5"/>
        <v>0</v>
      </c>
      <c r="N288" s="53"/>
      <c r="O288" s="53"/>
      <c r="P288" s="53"/>
      <c r="Q288" s="53"/>
      <c r="R288" s="49">
        <f>SUMIFS('C. RAB (5)'!$M$19:$M$144,'C. RAB (5)'!$E$19:$E$144,'C.2 DRPB (5)'!D288)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3</v>
      </c>
      <c r="J289" s="121">
        <f>BaseRAB!F50</f>
        <v>0</v>
      </c>
      <c r="K289" s="122">
        <f t="shared" si="5"/>
        <v>0</v>
      </c>
      <c r="N289" s="53"/>
      <c r="O289" s="53"/>
      <c r="P289" s="53"/>
      <c r="Q289" s="53"/>
      <c r="R289" s="49">
        <f>SUMIFS('C. RAB (5)'!$M$19:$M$144,'C. RAB (5)'!$E$19:$E$144,'C.2 DRPB (5)'!D289)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3</v>
      </c>
      <c r="J290" s="121">
        <f>BaseRAB!F51</f>
        <v>0</v>
      </c>
      <c r="K290" s="122">
        <f t="shared" si="5"/>
        <v>0</v>
      </c>
      <c r="N290" s="53"/>
      <c r="O290" s="53"/>
      <c r="P290" s="53"/>
      <c r="Q290" s="53"/>
      <c r="R290" s="49">
        <f>SUMIFS('C. RAB (5)'!$M$19:$M$144,'C. RAB (5)'!$E$19:$E$144,'C.2 DRPB (5)'!D290)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3</v>
      </c>
      <c r="J291" s="121">
        <f>BaseRAB!F52</f>
        <v>0</v>
      </c>
      <c r="K291" s="122">
        <f t="shared" si="5"/>
        <v>0</v>
      </c>
      <c r="L291" s="49"/>
      <c r="M291" s="49"/>
      <c r="N291" s="53"/>
      <c r="O291" s="53"/>
      <c r="P291" s="53"/>
      <c r="Q291" s="53"/>
      <c r="R291" s="49">
        <f>SUMIFS('C. RAB (5)'!$M$19:$M$144,'C. RAB (5)'!$E$19:$E$144,'C.2 DRPB (5)'!D291)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3</v>
      </c>
      <c r="J292" s="121">
        <f>BaseRAB!F53</f>
        <v>0</v>
      </c>
      <c r="K292" s="122">
        <f t="shared" si="5"/>
        <v>0</v>
      </c>
      <c r="N292" s="53"/>
      <c r="O292" s="53"/>
      <c r="P292" s="53"/>
      <c r="Q292" s="53"/>
      <c r="R292" s="49">
        <f>SUMIFS('C. RAB (5)'!$M$19:$M$144,'C. RAB (5)'!$E$19:$E$144,'C.2 DRPB (5)'!D292)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3</v>
      </c>
      <c r="J293" s="121">
        <f>BaseRAB!F54</f>
        <v>0</v>
      </c>
      <c r="K293" s="122">
        <f t="shared" si="5"/>
        <v>0</v>
      </c>
      <c r="N293" s="53"/>
      <c r="O293" s="53"/>
      <c r="P293" s="53"/>
      <c r="Q293" s="53"/>
      <c r="R293" s="49">
        <f>SUMIFS('C. RAB (5)'!$M$19:$M$144,'C. RAB (5)'!$E$19:$E$144,'C.2 DRPB (5)'!D293)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3</v>
      </c>
      <c r="J294" s="121">
        <f>BaseRAB!F55</f>
        <v>0</v>
      </c>
      <c r="K294" s="122">
        <f t="shared" si="5"/>
        <v>0</v>
      </c>
      <c r="N294" s="53"/>
      <c r="O294" s="53"/>
      <c r="P294" s="53"/>
      <c r="Q294" s="53"/>
      <c r="R294" s="49">
        <f>SUMIFS('C. RAB (5)'!$M$19:$M$144,'C. RAB (5)'!$E$19:$E$144,'C.2 DRPB (5)'!D294)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3</v>
      </c>
      <c r="J295" s="121">
        <f>BaseRAB!F56</f>
        <v>0</v>
      </c>
      <c r="K295" s="122">
        <f t="shared" si="5"/>
        <v>0</v>
      </c>
      <c r="N295" s="53"/>
      <c r="O295" s="53"/>
      <c r="P295" s="53"/>
      <c r="Q295" s="53"/>
      <c r="R295" s="49">
        <f>SUMIFS('C. RAB (5)'!$M$19:$M$144,'C. RAB (5)'!$E$19:$E$144,'C.2 DRPB (5)'!D295)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3</v>
      </c>
      <c r="J296" s="121">
        <f>BaseRAB!F57</f>
        <v>0</v>
      </c>
      <c r="K296" s="122">
        <f t="shared" si="5"/>
        <v>0</v>
      </c>
      <c r="N296" s="53"/>
      <c r="O296" s="53"/>
      <c r="P296" s="53"/>
      <c r="Q296" s="53"/>
      <c r="R296" s="49">
        <f>SUMIFS('C. RAB (5)'!$M$19:$M$144,'C. RAB (5)'!$E$19:$E$144,'C.2 DRPB (5)'!D296)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3</v>
      </c>
      <c r="J297" s="121">
        <f>BaseRAB!F58</f>
        <v>0</v>
      </c>
      <c r="K297" s="122">
        <f t="shared" si="5"/>
        <v>0</v>
      </c>
      <c r="N297" s="53"/>
      <c r="O297" s="53"/>
      <c r="P297" s="53"/>
      <c r="Q297" s="53"/>
      <c r="R297" s="49">
        <f>SUMIFS('C. RAB (5)'!$M$19:$M$144,'C. RAB (5)'!$E$19:$E$144,'C.2 DRPB (5)'!D297)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3</v>
      </c>
      <c r="J298" s="121">
        <f>BaseRAB!F59</f>
        <v>0</v>
      </c>
      <c r="K298" s="122">
        <f t="shared" si="5"/>
        <v>0</v>
      </c>
      <c r="N298" s="53"/>
      <c r="O298" s="53"/>
      <c r="P298" s="53"/>
      <c r="Q298" s="53"/>
      <c r="R298" s="49">
        <f>SUMIFS('C. RAB (5)'!$M$19:$M$144,'C. RAB (5)'!$E$19:$E$144,'C.2 DRPB (5)'!D298)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3</v>
      </c>
      <c r="J299" s="121">
        <f>BaseRAB!F60</f>
        <v>0</v>
      </c>
      <c r="K299" s="122">
        <f t="shared" si="5"/>
        <v>0</v>
      </c>
      <c r="N299" s="53"/>
      <c r="O299" s="53"/>
      <c r="P299" s="53"/>
      <c r="Q299" s="53"/>
      <c r="R299" s="49">
        <f>SUMIFS('C. RAB (5)'!$M$19:$M$144,'C. RAB (5)'!$E$19:$E$144,'C.2 DRPB (5)'!D299)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3</v>
      </c>
      <c r="J300" s="121">
        <f>BaseRAB!F61</f>
        <v>0</v>
      </c>
      <c r="K300" s="122">
        <f t="shared" si="5"/>
        <v>0</v>
      </c>
      <c r="N300" s="53"/>
      <c r="O300" s="53"/>
      <c r="P300" s="53"/>
      <c r="Q300" s="53"/>
      <c r="R300" s="49">
        <f>SUMIFS('C. RAB (5)'!$M$19:$M$144,'C. RAB (5)'!$E$19:$E$144,'C.2 DRPB (5)'!D300)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3</v>
      </c>
      <c r="J301" s="121">
        <f>BaseRAB!F62</f>
        <v>0</v>
      </c>
      <c r="K301" s="122">
        <f t="shared" si="5"/>
        <v>0</v>
      </c>
      <c r="N301" s="53"/>
      <c r="O301" s="53"/>
      <c r="P301" s="53"/>
      <c r="Q301" s="53"/>
      <c r="R301" s="49">
        <f>SUMIFS('C. RAB (5)'!$M$19:$M$144,'C. RAB (5)'!$E$19:$E$144,'C.2 DRPB (5)'!D301)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3</v>
      </c>
      <c r="J302" s="121">
        <f>BaseRAB!F63</f>
        <v>0</v>
      </c>
      <c r="K302" s="122">
        <f t="shared" si="5"/>
        <v>0</v>
      </c>
      <c r="N302" s="53"/>
      <c r="O302" s="53"/>
      <c r="P302" s="53"/>
      <c r="Q302" s="53"/>
      <c r="R302" s="49">
        <f>SUMIFS('C. RAB (5)'!$M$19:$M$144,'C. RAB (5)'!$E$19:$E$144,'C.2 DRPB (5)'!D302)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3</v>
      </c>
      <c r="J303" s="121">
        <f>BaseRAB!F64</f>
        <v>0</v>
      </c>
      <c r="K303" s="122">
        <f t="shared" si="5"/>
        <v>0</v>
      </c>
      <c r="N303" s="53"/>
      <c r="O303" s="53"/>
      <c r="P303" s="53"/>
      <c r="Q303" s="53"/>
      <c r="R303" s="49">
        <f>SUMIFS('C. RAB (5)'!$M$19:$M$144,'C. RAB (5)'!$E$19:$E$144,'C.2 DRPB (5)'!D303)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3</v>
      </c>
      <c r="J304" s="121">
        <f>BaseRAB!F65</f>
        <v>0</v>
      </c>
      <c r="K304" s="122">
        <f t="shared" si="5"/>
        <v>0</v>
      </c>
      <c r="N304" s="53"/>
      <c r="O304" s="53"/>
      <c r="P304" s="53"/>
      <c r="Q304" s="53"/>
      <c r="R304" s="49">
        <f>SUMIFS('C. RAB (5)'!$M$19:$M$144,'C. RAB (5)'!$E$19:$E$144,'C.2 DRPB (5)'!D304)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3</v>
      </c>
      <c r="J305" s="121">
        <f>BaseRAB!F66</f>
        <v>0</v>
      </c>
      <c r="K305" s="122">
        <f t="shared" si="5"/>
        <v>0</v>
      </c>
      <c r="N305" s="53"/>
      <c r="O305" s="53"/>
      <c r="P305" s="53"/>
      <c r="Q305" s="53"/>
      <c r="R305" s="49">
        <f>SUMIFS('C. RAB (5)'!$M$19:$M$144,'C. RAB (5)'!$E$19:$E$144,'C.2 DRPB (5)'!D305)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3</v>
      </c>
      <c r="J306" s="121">
        <f>BaseRAB!F67</f>
        <v>0</v>
      </c>
      <c r="K306" s="122">
        <f t="shared" si="5"/>
        <v>0</v>
      </c>
      <c r="N306" s="53"/>
      <c r="O306" s="53"/>
      <c r="P306" s="53"/>
      <c r="Q306" s="53"/>
      <c r="R306" s="49">
        <f>SUMIFS('C. RAB (5)'!$M$19:$M$144,'C. RAB (5)'!$E$19:$E$144,'C.2 DRPB (5)'!D306)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(5)'!$M$19:$M$144,'C. RAB (5)'!$E$19:$E$144,'C.2 DRPB (5)'!D307)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(5)'!$M$19:$M$144,'C. RAB (5)'!$E$19:$E$144,'C.2 DRPB (5)'!D308)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(5)'!$M$19:$M$144,'C. RAB (5)'!$E$19:$E$144,'C.2 DRPB (5)'!D309)</f>
        <v>0</v>
      </c>
    </row>
    <row r="310" spans="1:18" s="49" customFormat="1" x14ac:dyDescent="0.15">
      <c r="C310" s="205" t="s">
        <v>247</v>
      </c>
      <c r="D310" s="206"/>
      <c r="E310" s="206"/>
      <c r="F310" s="206"/>
      <c r="G310" s="206"/>
      <c r="H310" s="206"/>
      <c r="I310" s="206"/>
      <c r="J310" s="207"/>
      <c r="K310" s="124">
        <f>SUM(K250:K309)</f>
        <v>-17130000</v>
      </c>
      <c r="M310" s="137">
        <f>(BaseRAB!$C$2-'C.2 DRPB (5)'!$K$95)/2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-15380000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5</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73" priority="9">
      <formula>$I16&lt;&gt;$R16</formula>
    </cfRule>
  </conditionalFormatting>
  <conditionalFormatting sqref="K76">
    <cfRule type="expression" dxfId="172" priority="7">
      <formula>$K$76&lt;&gt;$M$76</formula>
    </cfRule>
  </conditionalFormatting>
  <conditionalFormatting sqref="I133:I192">
    <cfRule type="expression" dxfId="171" priority="6" stopIfTrue="1">
      <formula>$K133&lt;&gt;$R133</formula>
    </cfRule>
  </conditionalFormatting>
  <conditionalFormatting sqref="K193">
    <cfRule type="expression" dxfId="170" priority="4" stopIfTrue="1">
      <formula>$K$193&lt;&gt;$M$193</formula>
    </cfRule>
  </conditionalFormatting>
  <conditionalFormatting sqref="I250:I309">
    <cfRule type="expression" dxfId="169" priority="3" stopIfTrue="1">
      <formula>$K250&lt;&gt;$R250</formula>
    </cfRule>
  </conditionalFormatting>
  <conditionalFormatting sqref="K310">
    <cfRule type="expression" dxfId="168"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1506"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A747EBC3-90DF-6846-84A6-5C4C941AFDC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8FE1D903-4BD1-7244-A2F5-961A3BADFAC9}">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4BDBF812-444E-BC46-B46C-09A5F9CABF1A}">
            <xm:f>$K$333&lt;&gt;(BaseRAB!$C$2/2)</xm:f>
            <x14:dxf>
              <font>
                <color rgb="FF9C0006"/>
              </font>
              <fill>
                <patternFill>
                  <bgColor rgb="FFFFC7CE"/>
                </patternFill>
              </fill>
            </x14:dxf>
          </x14:cfRule>
          <xm:sqref>K333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B2537-41BF-B549-BACE-64D81FE6A9E9}">
  <sheetPr codeName="Sheet62">
    <tabColor theme="8" tint="0.79998168889431442"/>
  </sheetPr>
  <dimension ref="A1:V166"/>
  <sheetViews>
    <sheetView view="pageBreakPreview" zoomScale="120" zoomScaleNormal="100" zoomScaleSheetLayoutView="120" workbookViewId="0">
      <pane xSplit="7" topLeftCell="I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6</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000006</v>
      </c>
      <c r="J4" s="57"/>
      <c r="K4" s="58"/>
      <c r="R4" s="59"/>
      <c r="S4" s="59"/>
      <c r="T4" s="59"/>
      <c r="U4" s="59"/>
      <c r="V4" s="59"/>
    </row>
    <row r="5" spans="1:22" s="56" customFormat="1" ht="18" customHeight="1" x14ac:dyDescent="0.15">
      <c r="C5" s="48" t="s">
        <v>221</v>
      </c>
      <c r="D5" s="48"/>
      <c r="E5" s="106"/>
      <c r="F5" s="47" t="s">
        <v>125</v>
      </c>
      <c r="G5" s="106" t="str">
        <f>VLOOKUP(Q1,[3]Base_02!$A$5:$AG$24,14,0)</f>
        <v>3304160101850004</v>
      </c>
      <c r="J5" s="57"/>
      <c r="K5" s="58"/>
      <c r="R5" s="59"/>
      <c r="S5" s="184" t="s">
        <v>126</v>
      </c>
      <c r="T5" s="185"/>
      <c r="V5" s="59"/>
    </row>
    <row r="6" spans="1:22" s="56" customFormat="1" ht="18" customHeight="1" x14ac:dyDescent="0.15">
      <c r="C6" s="48" t="s">
        <v>222</v>
      </c>
      <c r="D6" s="48"/>
      <c r="E6" s="106"/>
      <c r="F6" s="47" t="s">
        <v>125</v>
      </c>
      <c r="G6" s="106" t="str">
        <f>VLOOKUP(Q1,[3]Base_02!$A$5:$AG$24,3,0)</f>
        <v>Nama PB 6</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1,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6</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2530"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0B54FEB-42EB-C542-A7CF-289006BBB71B}">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F06E6F99-9FED-C147-B213-C629AF7531E7}">
            <xm:f>$M145&lt;&gt;BaseRAB!$C$2/2</xm:f>
            <x14:dxf>
              <font>
                <color rgb="FF9C0006"/>
              </font>
              <fill>
                <patternFill>
                  <bgColor rgb="FFFFC7CE"/>
                </patternFill>
              </fill>
            </x14:dxf>
          </x14:cfRule>
          <xm:sqref>M145</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088C1-3DCB-DD46-A4A4-8F3B3E149204}">
  <sheetPr codeName="Sheet11">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6</v>
      </c>
      <c r="N1" s="53" t="s">
        <v>240</v>
      </c>
      <c r="O1" s="53"/>
      <c r="P1" s="53" t="s">
        <v>166</v>
      </c>
      <c r="Q1" s="53"/>
    </row>
    <row r="2" spans="1:18" s="49" customFormat="1" x14ac:dyDescent="0.15">
      <c r="C2" s="9"/>
      <c r="D2" s="9"/>
      <c r="E2" s="110"/>
      <c r="F2" s="113"/>
      <c r="G2" s="113"/>
      <c r="H2" s="51"/>
      <c r="M2" s="111">
        <f>M1+1</f>
        <v>7</v>
      </c>
      <c r="N2" s="53"/>
      <c r="O2" s="53"/>
      <c r="P2" s="53">
        <v>19</v>
      </c>
      <c r="Q2" s="53">
        <v>75</v>
      </c>
    </row>
    <row r="3" spans="1:18" s="49" customFormat="1" x14ac:dyDescent="0.15">
      <c r="C3" s="139" t="s">
        <v>148</v>
      </c>
      <c r="D3" s="139"/>
      <c r="E3" s="139"/>
      <c r="F3" s="107" t="str">
        <f>VLOOKUP(M1,[3]Base_02!$A$5:$AG$24,2,0)</f>
        <v>000006</v>
      </c>
      <c r="G3" s="114"/>
      <c r="H3" s="51"/>
      <c r="N3" s="53"/>
      <c r="O3" s="53"/>
      <c r="P3" s="53">
        <v>133</v>
      </c>
      <c r="Q3" s="53">
        <v>192</v>
      </c>
    </row>
    <row r="4" spans="1:18" s="49" customFormat="1" x14ac:dyDescent="0.15">
      <c r="C4" s="139" t="s">
        <v>222</v>
      </c>
      <c r="D4" s="139"/>
      <c r="E4" s="139"/>
      <c r="F4" s="106" t="str">
        <f>VLOOKUP(M1,[3]Base_02!$A$5:$AG$24,3,0)</f>
        <v>Nama PB 6</v>
      </c>
      <c r="G4" s="114"/>
      <c r="H4" s="51"/>
      <c r="N4" s="53"/>
      <c r="O4" s="53"/>
      <c r="P4" s="53">
        <v>250</v>
      </c>
      <c r="Q4" s="53">
        <v>309</v>
      </c>
    </row>
    <row r="5" spans="1:18" s="49" customFormat="1" x14ac:dyDescent="0.15">
      <c r="C5" s="139" t="s">
        <v>261</v>
      </c>
      <c r="D5" s="139"/>
      <c r="E5" s="139"/>
      <c r="F5" s="106" t="str">
        <f>VLOOKUP(M1,[3]Base_02!$A$5:$AG$24,14,0)</f>
        <v>3304160101850004</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1,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1600006545038 -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15</v>
      </c>
      <c r="J16" s="121">
        <f>BaseRAB!F11</f>
        <v>90000</v>
      </c>
      <c r="K16" s="122">
        <f>I16*J16</f>
        <v>1350000</v>
      </c>
      <c r="N16" s="53"/>
      <c r="O16" s="53"/>
      <c r="P16" s="53"/>
      <c r="Q16" s="53"/>
      <c r="R16" s="49">
        <f>SUMIFS('C. RAB (6)'!$H$19:$H$144,'C. RAB (6)'!$E$19:$E$144,'C.2 DRPB (6)'!D16)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15</v>
      </c>
      <c r="J17" s="121">
        <f>BaseRAB!F12</f>
        <v>80000</v>
      </c>
      <c r="K17" s="122">
        <f t="shared" ref="K17:K75" si="0">I17*J17</f>
        <v>1200000</v>
      </c>
      <c r="N17" s="53"/>
      <c r="O17" s="53"/>
      <c r="P17" s="53"/>
      <c r="Q17" s="53"/>
      <c r="R17" s="49">
        <f>SUMIFS('C. RAB (6)'!$H$19:$H$144,'C. RAB (6)'!$E$19:$E$144,'C.2 DRPB (6)'!D17)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15</v>
      </c>
      <c r="J18" s="121">
        <f>BaseRAB!F13</f>
        <v>0</v>
      </c>
      <c r="K18" s="122">
        <f t="shared" si="0"/>
        <v>0</v>
      </c>
      <c r="N18" s="53"/>
      <c r="O18" s="53"/>
      <c r="P18" s="53"/>
      <c r="Q18" s="53"/>
      <c r="R18" s="49">
        <f>SUMIFS('C. RAB (6)'!$H$19:$H$144,'C. RAB (6)'!$E$19:$E$144,'C.2 DRPB (6)'!D18)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15</v>
      </c>
      <c r="J19" s="121">
        <f>BaseRAB!F14</f>
        <v>0</v>
      </c>
      <c r="K19" s="122">
        <f t="shared" si="0"/>
        <v>0</v>
      </c>
      <c r="N19" s="53"/>
      <c r="O19" s="53"/>
      <c r="P19" s="53"/>
      <c r="Q19" s="53"/>
      <c r="R19" s="49">
        <f>SUMIFS('C. RAB (6)'!$H$19:$H$144,'C. RAB (6)'!$E$19:$E$144,'C.2 DRPB (6)'!D19)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15</v>
      </c>
      <c r="J20" s="121">
        <f>BaseRAB!F15</f>
        <v>0</v>
      </c>
      <c r="K20" s="122">
        <f t="shared" si="0"/>
        <v>0</v>
      </c>
      <c r="N20" s="53"/>
      <c r="O20" s="53"/>
      <c r="P20" s="53"/>
      <c r="Q20" s="53"/>
      <c r="R20" s="49">
        <f>SUMIFS('C. RAB (6)'!$H$19:$H$144,'C. RAB (6)'!$E$19:$E$144,'C.2 DRPB (6)'!D20)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15</v>
      </c>
      <c r="J21" s="121">
        <f>BaseRAB!F16</f>
        <v>0</v>
      </c>
      <c r="K21" s="122">
        <f t="shared" si="0"/>
        <v>0</v>
      </c>
      <c r="N21" s="53"/>
      <c r="O21" s="53"/>
      <c r="P21" s="53"/>
      <c r="Q21" s="53"/>
      <c r="R21" s="49">
        <f>SUMIFS('C. RAB (6)'!$H$19:$H$144,'C. RAB (6)'!$E$19:$E$144,'C.2 DRPB (6)'!D21)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15</v>
      </c>
      <c r="J22" s="121">
        <f>BaseRAB!F17</f>
        <v>0</v>
      </c>
      <c r="K22" s="122">
        <f t="shared" si="0"/>
        <v>0</v>
      </c>
      <c r="N22" s="53"/>
      <c r="O22" s="53"/>
      <c r="P22" s="53"/>
      <c r="Q22" s="53"/>
      <c r="R22" s="49">
        <f>SUMIFS('C. RAB (6)'!$H$19:$H$144,'C. RAB (6)'!$E$19:$E$144,'C.2 DRPB (6)'!D22)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15</v>
      </c>
      <c r="J23" s="121">
        <f>BaseRAB!F18</f>
        <v>0</v>
      </c>
      <c r="K23" s="122">
        <f t="shared" si="0"/>
        <v>0</v>
      </c>
      <c r="N23" s="53"/>
      <c r="O23" s="53"/>
      <c r="P23" s="53"/>
      <c r="Q23" s="53"/>
      <c r="R23" s="49">
        <f>SUMIFS('C. RAB (6)'!$H$19:$H$144,'C. RAB (6)'!$E$19:$E$144,'C.2 DRPB (6)'!D23)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15</v>
      </c>
      <c r="J24" s="121">
        <f>BaseRAB!F19</f>
        <v>0</v>
      </c>
      <c r="K24" s="122">
        <f t="shared" si="0"/>
        <v>0</v>
      </c>
      <c r="N24" s="53"/>
      <c r="O24" s="53"/>
      <c r="P24" s="53"/>
      <c r="Q24" s="53"/>
      <c r="R24" s="49">
        <f>SUMIFS('C. RAB (6)'!$H$19:$H$144,'C. RAB (6)'!$E$19:$E$144,'C.2 DRPB (6)'!D24)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15</v>
      </c>
      <c r="J25" s="121">
        <f>BaseRAB!F20</f>
        <v>0</v>
      </c>
      <c r="K25" s="122">
        <f t="shared" si="0"/>
        <v>0</v>
      </c>
      <c r="N25" s="53"/>
      <c r="O25" s="53"/>
      <c r="P25" s="53"/>
      <c r="Q25" s="53"/>
      <c r="R25" s="49">
        <f>SUMIFS('C. RAB (6)'!$H$19:$H$144,'C. RAB (6)'!$E$19:$E$144,'C.2 DRPB (6)'!D25)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15</v>
      </c>
      <c r="J26" s="121">
        <f>BaseRAB!F21</f>
        <v>0</v>
      </c>
      <c r="K26" s="122">
        <f t="shared" si="0"/>
        <v>0</v>
      </c>
      <c r="N26" s="53"/>
      <c r="O26" s="53"/>
      <c r="P26" s="53"/>
      <c r="Q26" s="53"/>
      <c r="R26" s="49">
        <f>SUMIFS('C. RAB (6)'!$H$19:$H$144,'C. RAB (6)'!$E$19:$E$144,'C.2 DRPB (6)'!D26)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15</v>
      </c>
      <c r="J27" s="121">
        <f>BaseRAB!F22</f>
        <v>0</v>
      </c>
      <c r="K27" s="122">
        <f t="shared" si="0"/>
        <v>0</v>
      </c>
      <c r="L27" s="49"/>
      <c r="M27" s="49"/>
      <c r="N27" s="53"/>
      <c r="O27" s="53"/>
      <c r="P27" s="53"/>
      <c r="Q27" s="53"/>
      <c r="R27" s="49">
        <f>SUMIFS('C. RAB (6)'!$H$19:$H$144,'C. RAB (6)'!$E$19:$E$144,'C.2 DRPB (6)'!D27)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15</v>
      </c>
      <c r="J28" s="121">
        <f>BaseRAB!F23</f>
        <v>0</v>
      </c>
      <c r="K28" s="122">
        <f t="shared" si="0"/>
        <v>0</v>
      </c>
      <c r="N28" s="53"/>
      <c r="O28" s="53"/>
      <c r="P28" s="53"/>
      <c r="Q28" s="53"/>
      <c r="R28" s="49">
        <f>SUMIFS('C. RAB (6)'!$H$19:$H$144,'C. RAB (6)'!$E$19:$E$144,'C.2 DRPB (6)'!D28)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15</v>
      </c>
      <c r="J29" s="121">
        <f>BaseRAB!F24</f>
        <v>0</v>
      </c>
      <c r="K29" s="122">
        <f t="shared" si="0"/>
        <v>0</v>
      </c>
      <c r="N29" s="53"/>
      <c r="O29" s="53"/>
      <c r="P29" s="53"/>
      <c r="Q29" s="53"/>
      <c r="R29" s="49">
        <f>SUMIFS('C. RAB (6)'!$H$19:$H$144,'C. RAB (6)'!$E$19:$E$144,'C.2 DRPB (6)'!D29)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15</v>
      </c>
      <c r="J30" s="121">
        <f>BaseRAB!F25</f>
        <v>0</v>
      </c>
      <c r="K30" s="122">
        <f t="shared" si="0"/>
        <v>0</v>
      </c>
      <c r="N30" s="53"/>
      <c r="O30" s="53"/>
      <c r="P30" s="53"/>
      <c r="Q30" s="53"/>
      <c r="R30" s="49">
        <f>SUMIFS('C. RAB (6)'!$H$19:$H$144,'C. RAB (6)'!$E$19:$E$144,'C.2 DRPB (6)'!D30)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15</v>
      </c>
      <c r="J31" s="121">
        <f>BaseRAB!F26</f>
        <v>0</v>
      </c>
      <c r="K31" s="122">
        <f t="shared" si="0"/>
        <v>0</v>
      </c>
      <c r="N31" s="53"/>
      <c r="O31" s="53"/>
      <c r="P31" s="53"/>
      <c r="Q31" s="53"/>
      <c r="R31" s="49">
        <f>SUMIFS('C. RAB (6)'!$H$19:$H$144,'C. RAB (6)'!$E$19:$E$144,'C.2 DRPB (6)'!D31)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15</v>
      </c>
      <c r="J32" s="121">
        <f>BaseRAB!F27</f>
        <v>0</v>
      </c>
      <c r="K32" s="122">
        <f t="shared" si="0"/>
        <v>0</v>
      </c>
      <c r="N32" s="53"/>
      <c r="O32" s="53"/>
      <c r="P32" s="53"/>
      <c r="Q32" s="53"/>
      <c r="R32" s="49">
        <f>SUMIFS('C. RAB (6)'!$H$19:$H$144,'C. RAB (6)'!$E$19:$E$144,'C.2 DRPB (6)'!D32)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15</v>
      </c>
      <c r="J33" s="121">
        <f>BaseRAB!F28</f>
        <v>0</v>
      </c>
      <c r="K33" s="122">
        <f t="shared" si="0"/>
        <v>0</v>
      </c>
      <c r="N33" s="53"/>
      <c r="O33" s="53"/>
      <c r="P33" s="53"/>
      <c r="Q33" s="53"/>
      <c r="R33" s="49">
        <f>SUMIFS('C. RAB (6)'!$H$19:$H$144,'C. RAB (6)'!$E$19:$E$144,'C.2 DRPB (6)'!D33)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15</v>
      </c>
      <c r="J34" s="121">
        <f>BaseRAB!F29</f>
        <v>120000</v>
      </c>
      <c r="K34" s="122">
        <f t="shared" si="0"/>
        <v>1800000</v>
      </c>
      <c r="N34" s="53"/>
      <c r="O34" s="53"/>
      <c r="P34" s="53"/>
      <c r="Q34" s="53"/>
      <c r="R34" s="49">
        <f>SUMIFS('C. RAB (6)'!$H$19:$H$144,'C. RAB (6)'!$E$19:$E$144,'C.2 DRPB (6)'!D34)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15</v>
      </c>
      <c r="J35" s="121">
        <f>BaseRAB!F30</f>
        <v>0</v>
      </c>
      <c r="K35" s="122">
        <f t="shared" si="0"/>
        <v>0</v>
      </c>
      <c r="N35" s="53"/>
      <c r="O35" s="53"/>
      <c r="P35" s="53"/>
      <c r="Q35" s="53"/>
      <c r="R35" s="49">
        <f>SUMIFS('C. RAB (6)'!$H$19:$H$144,'C. RAB (6)'!$E$19:$E$144,'C.2 DRPB (6)'!D35)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15</v>
      </c>
      <c r="J36" s="121">
        <f>BaseRAB!F31</f>
        <v>0</v>
      </c>
      <c r="K36" s="122">
        <f t="shared" si="0"/>
        <v>0</v>
      </c>
      <c r="N36" s="53"/>
      <c r="O36" s="53"/>
      <c r="P36" s="53"/>
      <c r="Q36" s="53"/>
      <c r="R36" s="49">
        <f>SUMIFS('C. RAB (6)'!$H$19:$H$144,'C. RAB (6)'!$E$19:$E$144,'C.2 DRPB (6)'!D36)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15</v>
      </c>
      <c r="J37" s="121">
        <f>BaseRAB!F32</f>
        <v>0</v>
      </c>
      <c r="K37" s="122">
        <f t="shared" si="0"/>
        <v>0</v>
      </c>
      <c r="N37" s="53"/>
      <c r="O37" s="53"/>
      <c r="P37" s="53"/>
      <c r="Q37" s="53"/>
      <c r="R37" s="49">
        <f>SUMIFS('C. RAB (6)'!$H$19:$H$144,'C. RAB (6)'!$E$19:$E$144,'C.2 DRPB (6)'!D37)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15</v>
      </c>
      <c r="J38" s="121">
        <f>BaseRAB!F33</f>
        <v>0</v>
      </c>
      <c r="K38" s="122">
        <f t="shared" si="0"/>
        <v>0</v>
      </c>
      <c r="N38" s="53"/>
      <c r="O38" s="53"/>
      <c r="P38" s="53"/>
      <c r="Q38" s="53"/>
      <c r="R38" s="49">
        <f>SUMIFS('C. RAB (6)'!$H$19:$H$144,'C. RAB (6)'!$E$19:$E$144,'C.2 DRPB (6)'!D38)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15</v>
      </c>
      <c r="J39" s="121">
        <f>BaseRAB!F34</f>
        <v>0</v>
      </c>
      <c r="K39" s="122">
        <f t="shared" si="0"/>
        <v>0</v>
      </c>
      <c r="N39" s="53"/>
      <c r="O39" s="53"/>
      <c r="P39" s="53"/>
      <c r="Q39" s="53"/>
      <c r="R39" s="49">
        <f>SUMIFS('C. RAB (6)'!$H$19:$H$144,'C. RAB (6)'!$E$19:$E$144,'C.2 DRPB (6)'!D39)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15</v>
      </c>
      <c r="J40" s="121">
        <f>BaseRAB!F35</f>
        <v>0</v>
      </c>
      <c r="K40" s="122">
        <f t="shared" si="0"/>
        <v>0</v>
      </c>
      <c r="N40" s="53"/>
      <c r="O40" s="53"/>
      <c r="P40" s="53"/>
      <c r="Q40" s="53"/>
      <c r="R40" s="49">
        <f>SUMIFS('C. RAB (6)'!$H$19:$H$144,'C. RAB (6)'!$E$19:$E$144,'C.2 DRPB (6)'!D40)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15</v>
      </c>
      <c r="J41" s="121">
        <f>BaseRAB!F36</f>
        <v>0</v>
      </c>
      <c r="K41" s="122">
        <f t="shared" si="0"/>
        <v>0</v>
      </c>
      <c r="N41" s="53"/>
      <c r="O41" s="53"/>
      <c r="P41" s="53"/>
      <c r="Q41" s="53"/>
      <c r="R41" s="49">
        <f>SUMIFS('C. RAB (6)'!$H$19:$H$144,'C. RAB (6)'!$E$19:$E$144,'C.2 DRPB (6)'!D41)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15</v>
      </c>
      <c r="J42" s="121">
        <f>BaseRAB!F37</f>
        <v>0</v>
      </c>
      <c r="K42" s="122">
        <f t="shared" si="0"/>
        <v>0</v>
      </c>
      <c r="N42" s="53"/>
      <c r="O42" s="53"/>
      <c r="P42" s="53"/>
      <c r="Q42" s="53"/>
      <c r="R42" s="49">
        <f>SUMIFS('C. RAB (6)'!$H$19:$H$144,'C. RAB (6)'!$E$19:$E$144,'C.2 DRPB (6)'!D42)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15</v>
      </c>
      <c r="J43" s="121">
        <f>BaseRAB!F38</f>
        <v>0</v>
      </c>
      <c r="K43" s="122">
        <f t="shared" si="0"/>
        <v>0</v>
      </c>
      <c r="N43" s="53"/>
      <c r="O43" s="53"/>
      <c r="P43" s="53"/>
      <c r="Q43" s="53"/>
      <c r="R43" s="49">
        <f>SUMIFS('C. RAB (6)'!$H$19:$H$144,'C. RAB (6)'!$E$19:$E$144,'C.2 DRPB (6)'!D43)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15</v>
      </c>
      <c r="J44" s="121">
        <f>BaseRAB!F39</f>
        <v>0</v>
      </c>
      <c r="K44" s="122">
        <f t="shared" si="0"/>
        <v>0</v>
      </c>
      <c r="N44" s="53"/>
      <c r="O44" s="53"/>
      <c r="P44" s="53"/>
      <c r="Q44" s="53"/>
      <c r="R44" s="49">
        <f>SUMIFS('C. RAB (6)'!$H$19:$H$144,'C. RAB (6)'!$E$19:$E$144,'C.2 DRPB (6)'!D44)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15</v>
      </c>
      <c r="J45" s="121">
        <f>BaseRAB!F40</f>
        <v>0</v>
      </c>
      <c r="K45" s="122">
        <f t="shared" si="0"/>
        <v>0</v>
      </c>
      <c r="N45" s="53"/>
      <c r="O45" s="53"/>
      <c r="P45" s="53"/>
      <c r="Q45" s="53"/>
      <c r="R45" s="49">
        <f>SUMIFS('C. RAB (6)'!$H$19:$H$144,'C. RAB (6)'!$E$19:$E$144,'C.2 DRPB (6)'!D45)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15</v>
      </c>
      <c r="J46" s="121">
        <f>BaseRAB!F41</f>
        <v>0</v>
      </c>
      <c r="K46" s="122">
        <f t="shared" si="0"/>
        <v>0</v>
      </c>
      <c r="N46" s="53"/>
      <c r="O46" s="53"/>
      <c r="P46" s="53"/>
      <c r="Q46" s="53"/>
      <c r="R46" s="49">
        <f>SUMIFS('C. RAB (6)'!$H$19:$H$144,'C. RAB (6)'!$E$19:$E$144,'C.2 DRPB (6)'!D46)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15</v>
      </c>
      <c r="J47" s="121">
        <f>BaseRAB!F42</f>
        <v>0</v>
      </c>
      <c r="K47" s="122">
        <f t="shared" si="0"/>
        <v>0</v>
      </c>
      <c r="N47" s="53"/>
      <c r="O47" s="53"/>
      <c r="P47" s="53"/>
      <c r="Q47" s="53"/>
      <c r="R47" s="49">
        <f>SUMIFS('C. RAB (6)'!$H$19:$H$144,'C. RAB (6)'!$E$19:$E$144,'C.2 DRPB (6)'!D47)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15</v>
      </c>
      <c r="J48" s="121">
        <f>BaseRAB!F43</f>
        <v>0</v>
      </c>
      <c r="K48" s="122">
        <f t="shared" si="0"/>
        <v>0</v>
      </c>
      <c r="N48" s="53"/>
      <c r="O48" s="53"/>
      <c r="P48" s="53"/>
      <c r="Q48" s="53"/>
      <c r="R48" s="49">
        <f>SUMIFS('C. RAB (6)'!$H$19:$H$144,'C. RAB (6)'!$E$19:$E$144,'C.2 DRPB (6)'!D48)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15</v>
      </c>
      <c r="J49" s="121">
        <f>BaseRAB!F44</f>
        <v>0</v>
      </c>
      <c r="K49" s="122">
        <f t="shared" si="0"/>
        <v>0</v>
      </c>
      <c r="N49" s="53"/>
      <c r="O49" s="53"/>
      <c r="P49" s="53"/>
      <c r="Q49" s="53"/>
      <c r="R49" s="49">
        <f>SUMIFS('C. RAB (6)'!$H$19:$H$144,'C. RAB (6)'!$E$19:$E$144,'C.2 DRPB (6)'!D49)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15</v>
      </c>
      <c r="J50" s="121">
        <f>BaseRAB!F45</f>
        <v>0</v>
      </c>
      <c r="K50" s="122">
        <f t="shared" si="0"/>
        <v>0</v>
      </c>
      <c r="N50" s="53"/>
      <c r="O50" s="53"/>
      <c r="P50" s="53"/>
      <c r="Q50" s="53"/>
      <c r="R50" s="49">
        <f>SUMIFS('C. RAB (6)'!$H$19:$H$144,'C. RAB (6)'!$E$19:$E$144,'C.2 DRPB (6)'!D50)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15</v>
      </c>
      <c r="J51" s="121">
        <f>BaseRAB!F46</f>
        <v>0</v>
      </c>
      <c r="K51" s="122">
        <f t="shared" si="0"/>
        <v>0</v>
      </c>
      <c r="N51" s="53"/>
      <c r="O51" s="53"/>
      <c r="P51" s="53"/>
      <c r="Q51" s="53"/>
      <c r="R51" s="49">
        <f>SUMIFS('C. RAB (6)'!$H$19:$H$144,'C. RAB (6)'!$E$19:$E$144,'C.2 DRPB (6)'!D51)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15</v>
      </c>
      <c r="J52" s="121">
        <f>BaseRAB!F47</f>
        <v>0</v>
      </c>
      <c r="K52" s="122">
        <f t="shared" si="0"/>
        <v>0</v>
      </c>
      <c r="N52" s="53"/>
      <c r="O52" s="53"/>
      <c r="P52" s="53"/>
      <c r="Q52" s="53"/>
      <c r="R52" s="49">
        <f>SUMIFS('C. RAB (6)'!$H$19:$H$144,'C. RAB (6)'!$E$19:$E$144,'C.2 DRPB (6)'!D52)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15</v>
      </c>
      <c r="J53" s="121">
        <f>BaseRAB!F48</f>
        <v>0</v>
      </c>
      <c r="K53" s="122">
        <f t="shared" si="0"/>
        <v>0</v>
      </c>
      <c r="N53" s="53"/>
      <c r="O53" s="53"/>
      <c r="P53" s="53"/>
      <c r="Q53" s="53"/>
      <c r="R53" s="49">
        <f>SUMIFS('C. RAB (6)'!$H$19:$H$144,'C. RAB (6)'!$E$19:$E$144,'C.2 DRPB (6)'!D53)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15</v>
      </c>
      <c r="J54" s="121">
        <f>BaseRAB!F49</f>
        <v>0</v>
      </c>
      <c r="K54" s="122">
        <f t="shared" si="0"/>
        <v>0</v>
      </c>
      <c r="N54" s="53"/>
      <c r="O54" s="53"/>
      <c r="P54" s="53"/>
      <c r="Q54" s="53"/>
      <c r="R54" s="49">
        <f>SUMIFS('C. RAB (6)'!$H$19:$H$144,'C. RAB (6)'!$E$19:$E$144,'C.2 DRPB (6)'!D54)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15</v>
      </c>
      <c r="J55" s="121">
        <f>BaseRAB!F50</f>
        <v>0</v>
      </c>
      <c r="K55" s="122">
        <f t="shared" si="0"/>
        <v>0</v>
      </c>
      <c r="N55" s="53"/>
      <c r="O55" s="53"/>
      <c r="P55" s="53"/>
      <c r="Q55" s="53"/>
      <c r="R55" s="49">
        <f>SUMIFS('C. RAB (6)'!$H$19:$H$144,'C. RAB (6)'!$E$19:$E$144,'C.2 DRPB (6)'!D55)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15</v>
      </c>
      <c r="J56" s="121">
        <f>BaseRAB!F51</f>
        <v>0</v>
      </c>
      <c r="K56" s="122">
        <f t="shared" si="0"/>
        <v>0</v>
      </c>
      <c r="N56" s="53"/>
      <c r="O56" s="53"/>
      <c r="P56" s="53"/>
      <c r="Q56" s="53"/>
      <c r="R56" s="49">
        <f>SUMIFS('C. RAB (6)'!$H$19:$H$144,'C. RAB (6)'!$E$19:$E$144,'C.2 DRPB (6)'!D56)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15</v>
      </c>
      <c r="J57" s="121">
        <f>BaseRAB!F52</f>
        <v>0</v>
      </c>
      <c r="K57" s="122">
        <f t="shared" si="0"/>
        <v>0</v>
      </c>
      <c r="L57" s="49"/>
      <c r="M57" s="49"/>
      <c r="N57" s="53"/>
      <c r="O57" s="53"/>
      <c r="P57" s="53"/>
      <c r="Q57" s="53"/>
      <c r="R57" s="49">
        <f>SUMIFS('C. RAB (6)'!$H$19:$H$144,'C. RAB (6)'!$E$19:$E$144,'C.2 DRPB (6)'!D57)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15</v>
      </c>
      <c r="J58" s="121">
        <f>BaseRAB!F53</f>
        <v>0</v>
      </c>
      <c r="K58" s="122">
        <f t="shared" si="0"/>
        <v>0</v>
      </c>
      <c r="N58" s="53"/>
      <c r="O58" s="53"/>
      <c r="P58" s="53"/>
      <c r="Q58" s="53"/>
      <c r="R58" s="49">
        <f>SUMIFS('C. RAB (6)'!$H$19:$H$144,'C. RAB (6)'!$E$19:$E$144,'C.2 DRPB (6)'!D58)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15</v>
      </c>
      <c r="J59" s="121">
        <f>BaseRAB!F54</f>
        <v>0</v>
      </c>
      <c r="K59" s="122">
        <f t="shared" si="0"/>
        <v>0</v>
      </c>
      <c r="N59" s="53"/>
      <c r="O59" s="53"/>
      <c r="P59" s="53"/>
      <c r="Q59" s="53"/>
      <c r="R59" s="49">
        <f>SUMIFS('C. RAB (6)'!$H$19:$H$144,'C. RAB (6)'!$E$19:$E$144,'C.2 DRPB (6)'!D59)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15</v>
      </c>
      <c r="J60" s="121">
        <f>BaseRAB!F55</f>
        <v>0</v>
      </c>
      <c r="K60" s="122">
        <f t="shared" si="0"/>
        <v>0</v>
      </c>
      <c r="N60" s="53"/>
      <c r="O60" s="53"/>
      <c r="P60" s="53"/>
      <c r="Q60" s="53"/>
      <c r="R60" s="49">
        <f>SUMIFS('C. RAB (6)'!$H$19:$H$144,'C. RAB (6)'!$E$19:$E$144,'C.2 DRPB (6)'!D60)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15</v>
      </c>
      <c r="J61" s="121">
        <f>BaseRAB!F56</f>
        <v>0</v>
      </c>
      <c r="K61" s="122">
        <f t="shared" si="0"/>
        <v>0</v>
      </c>
      <c r="N61" s="53"/>
      <c r="O61" s="53"/>
      <c r="P61" s="53"/>
      <c r="Q61" s="53"/>
      <c r="R61" s="49">
        <f>SUMIFS('C. RAB (6)'!$H$19:$H$144,'C. RAB (6)'!$E$19:$E$144,'C.2 DRPB (6)'!D61)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15</v>
      </c>
      <c r="J62" s="121">
        <f>BaseRAB!F57</f>
        <v>0</v>
      </c>
      <c r="K62" s="122">
        <f t="shared" si="0"/>
        <v>0</v>
      </c>
      <c r="N62" s="53"/>
      <c r="O62" s="53"/>
      <c r="P62" s="53"/>
      <c r="Q62" s="53"/>
      <c r="R62" s="49">
        <f>SUMIFS('C. RAB (6)'!$H$19:$H$144,'C. RAB (6)'!$E$19:$E$144,'C.2 DRPB (6)'!D62)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15</v>
      </c>
      <c r="J63" s="121">
        <f>BaseRAB!F58</f>
        <v>0</v>
      </c>
      <c r="K63" s="122">
        <f t="shared" si="0"/>
        <v>0</v>
      </c>
      <c r="N63" s="53"/>
      <c r="O63" s="53"/>
      <c r="P63" s="53"/>
      <c r="Q63" s="53"/>
      <c r="R63" s="49">
        <f>SUMIFS('C. RAB (6)'!$H$19:$H$144,'C. RAB (6)'!$E$19:$E$144,'C.2 DRPB (6)'!D63)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15</v>
      </c>
      <c r="J64" s="121">
        <f>BaseRAB!F59</f>
        <v>0</v>
      </c>
      <c r="K64" s="122">
        <f t="shared" si="0"/>
        <v>0</v>
      </c>
      <c r="N64" s="53"/>
      <c r="O64" s="53"/>
      <c r="P64" s="53"/>
      <c r="Q64" s="53"/>
      <c r="R64" s="49">
        <f>SUMIFS('C. RAB (6)'!$H$19:$H$144,'C. RAB (6)'!$E$19:$E$144,'C.2 DRPB (6)'!D64)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15</v>
      </c>
      <c r="J65" s="121">
        <f>BaseRAB!F60</f>
        <v>0</v>
      </c>
      <c r="K65" s="122">
        <f t="shared" si="0"/>
        <v>0</v>
      </c>
      <c r="N65" s="53"/>
      <c r="O65" s="53"/>
      <c r="P65" s="53"/>
      <c r="Q65" s="53"/>
      <c r="R65" s="49">
        <f>SUMIFS('C. RAB (6)'!$H$19:$H$144,'C. RAB (6)'!$E$19:$E$144,'C.2 DRPB (6)'!D65)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15</v>
      </c>
      <c r="J66" s="121">
        <f>BaseRAB!F61</f>
        <v>0</v>
      </c>
      <c r="K66" s="122">
        <f t="shared" si="0"/>
        <v>0</v>
      </c>
      <c r="N66" s="53"/>
      <c r="O66" s="53"/>
      <c r="P66" s="53"/>
      <c r="Q66" s="53"/>
      <c r="R66" s="49">
        <f>SUMIFS('C. RAB (6)'!$H$19:$H$144,'C. RAB (6)'!$E$19:$E$144,'C.2 DRPB (6)'!D66)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15</v>
      </c>
      <c r="J67" s="121">
        <f>BaseRAB!F62</f>
        <v>0</v>
      </c>
      <c r="K67" s="122">
        <f t="shared" si="0"/>
        <v>0</v>
      </c>
      <c r="N67" s="53"/>
      <c r="O67" s="53"/>
      <c r="P67" s="53"/>
      <c r="Q67" s="53"/>
      <c r="R67" s="49">
        <f>SUMIFS('C. RAB (6)'!$H$19:$H$144,'C. RAB (6)'!$E$19:$E$144,'C.2 DRPB (6)'!D67)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15</v>
      </c>
      <c r="J68" s="121">
        <f>BaseRAB!F63</f>
        <v>0</v>
      </c>
      <c r="K68" s="122">
        <f t="shared" si="0"/>
        <v>0</v>
      </c>
      <c r="N68" s="53"/>
      <c r="O68" s="53"/>
      <c r="P68" s="53"/>
      <c r="Q68" s="53"/>
      <c r="R68" s="49">
        <f>SUMIFS('C. RAB (6)'!$H$19:$H$144,'C. RAB (6)'!$E$19:$E$144,'C.2 DRPB (6)'!D68)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15</v>
      </c>
      <c r="J69" s="121">
        <f>BaseRAB!F64</f>
        <v>0</v>
      </c>
      <c r="K69" s="122">
        <f t="shared" si="0"/>
        <v>0</v>
      </c>
      <c r="N69" s="53"/>
      <c r="O69" s="53"/>
      <c r="P69" s="53"/>
      <c r="Q69" s="53"/>
      <c r="R69" s="49">
        <f>SUMIFS('C. RAB (6)'!$H$19:$H$144,'C. RAB (6)'!$E$19:$E$144,'C.2 DRPB (6)'!D69)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15</v>
      </c>
      <c r="J70" s="121">
        <f>BaseRAB!F65</f>
        <v>0</v>
      </c>
      <c r="K70" s="122">
        <f t="shared" si="0"/>
        <v>0</v>
      </c>
      <c r="N70" s="53"/>
      <c r="O70" s="53"/>
      <c r="P70" s="53"/>
      <c r="Q70" s="53"/>
      <c r="R70" s="49">
        <f>SUMIFS('C. RAB (6)'!$H$19:$H$144,'C. RAB (6)'!$E$19:$E$144,'C.2 DRPB (6)'!D70)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15</v>
      </c>
      <c r="J71" s="121">
        <f>BaseRAB!F66</f>
        <v>0</v>
      </c>
      <c r="K71" s="122">
        <f t="shared" si="0"/>
        <v>0</v>
      </c>
      <c r="N71" s="53"/>
      <c r="O71" s="53"/>
      <c r="P71" s="53"/>
      <c r="Q71" s="53"/>
      <c r="R71" s="49">
        <f>SUMIFS('C. RAB (6)'!$H$19:$H$144,'C. RAB (6)'!$E$19:$E$144,'C.2 DRPB (6)'!D71)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15</v>
      </c>
      <c r="J72" s="121">
        <f>BaseRAB!F67</f>
        <v>0</v>
      </c>
      <c r="K72" s="122">
        <f t="shared" si="0"/>
        <v>0</v>
      </c>
      <c r="N72" s="53"/>
      <c r="O72" s="53"/>
      <c r="P72" s="53"/>
      <c r="Q72" s="53"/>
      <c r="R72" s="49">
        <f>SUMIFS('C. RAB (6)'!$H$19:$H$144,'C. RAB (6)'!$E$19:$E$144,'C.2 DRPB (6)'!D72)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(6)'!$H$19:$H$144,'C. RAB (6)'!$E$19:$E$144,'C.2 DRPB (6)'!D73)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(6)'!$H$19:$H$144,'C. RAB (6)'!$E$19:$E$144,'C.2 DRPB (6)'!D74)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(6)'!$H$19:$H$144,'C. RAB (6)'!$E$19:$E$144,'C.2 DRPB (6)'!D75)</f>
        <v>3</v>
      </c>
    </row>
    <row r="76" spans="1:18" s="49" customFormat="1" x14ac:dyDescent="0.15">
      <c r="C76" s="205" t="s">
        <v>247</v>
      </c>
      <c r="D76" s="206"/>
      <c r="E76" s="206"/>
      <c r="F76" s="206"/>
      <c r="G76" s="206"/>
      <c r="H76" s="206"/>
      <c r="I76" s="206"/>
      <c r="J76" s="207"/>
      <c r="K76" s="124">
        <f>SUM(K16:K75)</f>
        <v>4350000</v>
      </c>
      <c r="M76" s="137">
        <f>BaseRAB!$C$2-'C.2 DRPB (6)'!K95</f>
        <v>21500000</v>
      </c>
      <c r="N76" s="53"/>
      <c r="O76" s="53"/>
      <c r="P76" s="53"/>
      <c r="Q76" s="53"/>
    </row>
    <row r="77" spans="1:18" s="49" customFormat="1" x14ac:dyDescent="0.15">
      <c r="C77" s="198" t="str" cm="1">
        <f t="array" ref="C77">"Terbilang: "&amp;terbilang(K76)</f>
        <v>Terbilang: Empat Juta Tiga Ratus Lima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7850000</v>
      </c>
      <c r="N99" s="53"/>
      <c r="O99" s="53"/>
      <c r="P99" s="53"/>
      <c r="Q99" s="53"/>
    </row>
    <row r="100" spans="3:17" s="49" customFormat="1" x14ac:dyDescent="0.15">
      <c r="C100" s="198" t="str" cm="1">
        <f t="array" ref="C100">"Terbilang: "&amp;terbilang(K99)</f>
        <v>Terbilang: Tujuh Juta Delapan Ratus Lima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6</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000006</v>
      </c>
      <c r="G120" s="114"/>
      <c r="H120" s="51"/>
      <c r="N120" s="53"/>
      <c r="O120" s="53"/>
      <c r="P120" s="53"/>
      <c r="Q120" s="53"/>
    </row>
    <row r="121" spans="3:17" s="49" customFormat="1" x14ac:dyDescent="0.15">
      <c r="C121" s="139" t="s">
        <v>222</v>
      </c>
      <c r="D121" s="139"/>
      <c r="E121" s="139"/>
      <c r="F121" s="107" t="str">
        <f t="shared" ref="F121:F128" si="1">F4</f>
        <v>Nama PB 6</v>
      </c>
      <c r="G121" s="107"/>
      <c r="H121" s="107"/>
      <c r="I121" s="107"/>
      <c r="N121" s="53"/>
      <c r="O121" s="53"/>
      <c r="P121" s="53"/>
      <c r="Q121" s="53"/>
    </row>
    <row r="122" spans="3:17" s="49" customFormat="1" x14ac:dyDescent="0.15">
      <c r="C122" s="139" t="s">
        <v>261</v>
      </c>
      <c r="D122" s="139"/>
      <c r="E122" s="139"/>
      <c r="F122" s="107" t="str">
        <f t="shared" si="1"/>
        <v>3304160101850004</v>
      </c>
      <c r="G122" s="107"/>
      <c r="H122" s="107"/>
      <c r="I122" s="107"/>
      <c r="N122" s="53"/>
      <c r="O122" s="53"/>
      <c r="P122" s="53"/>
      <c r="Q122" s="53"/>
    </row>
    <row r="123" spans="3:17" s="49" customFormat="1" x14ac:dyDescent="0.15">
      <c r="C123" s="139" t="s">
        <v>149</v>
      </c>
      <c r="D123" s="139"/>
      <c r="E123" s="139"/>
      <c r="F123" s="107" t="str">
        <f t="shared" si="1"/>
        <v>Jalan Kanal Victory, RT 1,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1600006545038 -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(6)'!$L$19:$L$144,'C. RAB (6)'!$E$19:$E$144,'C.2 DRPB (6)'!D133)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(6)'!$L$19:$L$144,'C. RAB (6)'!$E$19:$E$144,'C.2 DRPB (6)'!D134)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(6)'!$L$19:$L$144,'C. RAB (6)'!$E$19:$E$144,'C.2 DRPB (6)'!D135)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(6)'!$L$19:$L$144,'C. RAB (6)'!$E$19:$E$144,'C.2 DRPB (6)'!D136)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(6)'!$L$19:$L$144,'C. RAB (6)'!$E$19:$E$144,'C.2 DRPB (6)'!D137)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(6)'!$L$19:$L$144,'C. RAB (6)'!$E$19:$E$144,'C.2 DRPB (6)'!D138)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(6)'!$L$19:$L$144,'C. RAB (6)'!$E$19:$E$144,'C.2 DRPB (6)'!D139)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(6)'!$L$19:$L$144,'C. RAB (6)'!$E$19:$E$144,'C.2 DRPB (6)'!D140)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(6)'!$L$19:$L$144,'C. RAB (6)'!$E$19:$E$144,'C.2 DRPB (6)'!D141)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(6)'!$L$19:$L$144,'C. RAB (6)'!$E$19:$E$144,'C.2 DRPB (6)'!D142)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(6)'!$L$19:$L$144,'C. RAB (6)'!$E$19:$E$144,'C.2 DRPB (6)'!D143)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(6)'!$L$19:$L$144,'C. RAB (6)'!$E$19:$E$144,'C.2 DRPB (6)'!D144)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(6)'!$L$19:$L$144,'C. RAB (6)'!$E$19:$E$144,'C.2 DRPB (6)'!D145)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(6)'!$L$19:$L$144,'C. RAB (6)'!$E$19:$E$144,'C.2 DRPB (6)'!D146)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(6)'!$L$19:$L$144,'C. RAB (6)'!$E$19:$E$144,'C.2 DRPB (6)'!D147)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(6)'!$L$19:$L$144,'C. RAB (6)'!$E$19:$E$144,'C.2 DRPB (6)'!D148)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(6)'!$L$19:$L$144,'C. RAB (6)'!$E$19:$E$144,'C.2 DRPB (6)'!D149)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(6)'!$L$19:$L$144,'C. RAB (6)'!$E$19:$E$144,'C.2 DRPB (6)'!D150)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(6)'!$L$19:$L$144,'C. RAB (6)'!$E$19:$E$144,'C.2 DRPB (6)'!D151)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(6)'!$L$19:$L$144,'C. RAB (6)'!$E$19:$E$144,'C.2 DRPB (6)'!D152)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(6)'!$L$19:$L$144,'C. RAB (6)'!$E$19:$E$144,'C.2 DRPB (6)'!D153)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(6)'!$L$19:$L$144,'C. RAB (6)'!$E$19:$E$144,'C.2 DRPB (6)'!D154)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(6)'!$L$19:$L$144,'C. RAB (6)'!$E$19:$E$144,'C.2 DRPB (6)'!D155)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(6)'!$L$19:$L$144,'C. RAB (6)'!$E$19:$E$144,'C.2 DRPB (6)'!D156)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(6)'!$L$19:$L$144,'C. RAB (6)'!$E$19:$E$144,'C.2 DRPB (6)'!D157)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(6)'!$L$19:$L$144,'C. RAB (6)'!$E$19:$E$144,'C.2 DRPB (6)'!D158)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(6)'!$L$19:$L$144,'C. RAB (6)'!$E$19:$E$144,'C.2 DRPB (6)'!D159)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(6)'!$L$19:$L$144,'C. RAB (6)'!$E$19:$E$144,'C.2 DRPB (6)'!D160)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(6)'!$L$19:$L$144,'C. RAB (6)'!$E$19:$E$144,'C.2 DRPB (6)'!D161)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(6)'!$L$19:$L$144,'C. RAB (6)'!$E$19:$E$144,'C.2 DRPB (6)'!D162)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(6)'!$L$19:$L$144,'C. RAB (6)'!$E$19:$E$144,'C.2 DRPB (6)'!D163)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(6)'!$L$19:$L$144,'C. RAB (6)'!$E$19:$E$144,'C.2 DRPB (6)'!D164)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(6)'!$L$19:$L$144,'C. RAB (6)'!$E$19:$E$144,'C.2 DRPB (6)'!D165)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(6)'!$L$19:$L$144,'C. RAB (6)'!$E$19:$E$144,'C.2 DRPB (6)'!D166)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(6)'!$L$19:$L$144,'C. RAB (6)'!$E$19:$E$144,'C.2 DRPB (6)'!D167)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(6)'!$L$19:$L$144,'C. RAB (6)'!$E$19:$E$144,'C.2 DRPB (6)'!D168)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(6)'!$L$19:$L$144,'C. RAB (6)'!$E$19:$E$144,'C.2 DRPB (6)'!D169)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(6)'!$L$19:$L$144,'C. RAB (6)'!$E$19:$E$144,'C.2 DRPB (6)'!D170)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(6)'!$L$19:$L$144,'C. RAB (6)'!$E$19:$E$144,'C.2 DRPB (6)'!D171)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(6)'!$L$19:$L$144,'C. RAB (6)'!$E$19:$E$144,'C.2 DRPB (6)'!D172)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(6)'!$L$19:$L$144,'C. RAB (6)'!$E$19:$E$144,'C.2 DRPB (6)'!D173)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(6)'!$L$19:$L$144,'C. RAB (6)'!$E$19:$E$144,'C.2 DRPB (6)'!D174)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(6)'!$L$19:$L$144,'C. RAB (6)'!$E$19:$E$144,'C.2 DRPB (6)'!D175)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(6)'!$L$19:$L$144,'C. RAB (6)'!$E$19:$E$144,'C.2 DRPB (6)'!D176)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(6)'!$L$19:$L$144,'C. RAB (6)'!$E$19:$E$144,'C.2 DRPB (6)'!D177)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(6)'!$L$19:$L$144,'C. RAB (6)'!$E$19:$E$144,'C.2 DRPB (6)'!D178)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(6)'!$L$19:$L$144,'C. RAB (6)'!$E$19:$E$144,'C.2 DRPB (6)'!D179)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(6)'!$L$19:$L$144,'C. RAB (6)'!$E$19:$E$144,'C.2 DRPB (6)'!D180)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(6)'!$L$19:$L$144,'C. RAB (6)'!$E$19:$E$144,'C.2 DRPB (6)'!D181)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(6)'!$L$19:$L$144,'C. RAB (6)'!$E$19:$E$144,'C.2 DRPB (6)'!D182)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(6)'!$L$19:$L$144,'C. RAB (6)'!$E$19:$E$144,'C.2 DRPB (6)'!D183)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(6)'!$L$19:$L$144,'C. RAB (6)'!$E$19:$E$144,'C.2 DRPB (6)'!D184)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(6)'!$L$19:$L$144,'C. RAB (6)'!$E$19:$E$144,'C.2 DRPB (6)'!D185)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(6)'!$L$19:$L$144,'C. RAB (6)'!$E$19:$E$144,'C.2 DRPB (6)'!D186)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(6)'!$L$19:$L$144,'C. RAB (6)'!$E$19:$E$144,'C.2 DRPB (6)'!D187)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(6)'!$L$19:$L$144,'C. RAB (6)'!$E$19:$E$144,'C.2 DRPB (6)'!D188)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(6)'!$L$19:$L$144,'C. RAB (6)'!$E$19:$E$144,'C.2 DRPB (6)'!D189)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(6)'!$L$19:$L$144,'C. RAB (6)'!$E$19:$E$144,'C.2 DRPB (6)'!D190)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(6)'!$L$19:$L$144,'C. RAB (6)'!$E$19:$E$144,'C.2 DRPB (6)'!D191)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(6)'!$L$19:$L$144,'C. RAB (6)'!$E$19:$E$144,'C.2 DRPB (6)'!D192)</f>
        <v>0</v>
      </c>
    </row>
    <row r="193" spans="3:17" s="49" customFormat="1" x14ac:dyDescent="0.15">
      <c r="C193" s="205" t="s">
        <v>247</v>
      </c>
      <c r="D193" s="206"/>
      <c r="E193" s="206"/>
      <c r="F193" s="206"/>
      <c r="G193" s="206"/>
      <c r="H193" s="206"/>
      <c r="I193" s="206"/>
      <c r="J193" s="207"/>
      <c r="K193" s="124">
        <f>SUM(K133:K192)</f>
        <v>18000000</v>
      </c>
      <c r="M193" s="137">
        <f>(BaseRAB!$C$2-'C.2 DRPB (6)'!$K$95)/2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6</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000006</v>
      </c>
      <c r="G237" s="114"/>
      <c r="H237" s="51"/>
      <c r="N237" s="53"/>
      <c r="O237" s="53"/>
      <c r="P237" s="53"/>
      <c r="Q237" s="53"/>
    </row>
    <row r="238" spans="3:17" s="49" customFormat="1" x14ac:dyDescent="0.15">
      <c r="C238" s="139" t="s">
        <v>222</v>
      </c>
      <c r="D238" s="139"/>
      <c r="E238" s="139"/>
      <c r="F238" s="107" t="str">
        <f t="shared" ref="F238:F245" si="3">F121</f>
        <v>Nama PB 6</v>
      </c>
      <c r="G238" s="107"/>
      <c r="H238" s="107"/>
      <c r="I238" s="107"/>
      <c r="N238" s="53"/>
      <c r="O238" s="53"/>
      <c r="P238" s="53"/>
      <c r="Q238" s="53"/>
    </row>
    <row r="239" spans="3:17" s="49" customFormat="1" x14ac:dyDescent="0.15">
      <c r="C239" s="139" t="s">
        <v>261</v>
      </c>
      <c r="D239" s="139"/>
      <c r="E239" s="139"/>
      <c r="F239" s="107" t="str">
        <f t="shared" si="3"/>
        <v>3304160101850004</v>
      </c>
      <c r="G239" s="107"/>
      <c r="H239" s="107"/>
      <c r="I239" s="107"/>
      <c r="N239" s="53"/>
      <c r="O239" s="53"/>
      <c r="P239" s="53"/>
      <c r="Q239" s="53"/>
    </row>
    <row r="240" spans="3:17" s="49" customFormat="1" x14ac:dyDescent="0.15">
      <c r="C240" s="139" t="s">
        <v>149</v>
      </c>
      <c r="D240" s="139"/>
      <c r="E240" s="139"/>
      <c r="F240" s="107" t="str">
        <f t="shared" si="3"/>
        <v>Jalan Kanal Victory, RT 1,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1600006545038 -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-185</v>
      </c>
      <c r="J250" s="121">
        <f>BaseRAB!F11</f>
        <v>90000</v>
      </c>
      <c r="K250" s="122">
        <f>I250*J250</f>
        <v>-16650000</v>
      </c>
      <c r="N250" s="53"/>
      <c r="O250" s="53"/>
      <c r="P250" s="53"/>
      <c r="Q250" s="53"/>
      <c r="R250" s="49">
        <f>SUMIFS('C. RAB (6)'!$M$19:$M$144,'C. RAB (6)'!$E$19:$E$144,'C.2 DRPB (6)'!D250)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15</v>
      </c>
      <c r="J251" s="121">
        <f>BaseRAB!F12</f>
        <v>80000</v>
      </c>
      <c r="K251" s="122">
        <f t="shared" ref="K251:K309" si="5">I251*J251</f>
        <v>1200000</v>
      </c>
      <c r="N251" s="53"/>
      <c r="O251" s="53"/>
      <c r="P251" s="53"/>
      <c r="Q251" s="53"/>
      <c r="R251" s="49">
        <f>SUMIFS('C. RAB (6)'!$M$19:$M$144,'C. RAB (6)'!$E$19:$E$144,'C.2 DRPB (6)'!D251)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15</v>
      </c>
      <c r="J252" s="121">
        <f>BaseRAB!F13</f>
        <v>0</v>
      </c>
      <c r="K252" s="122">
        <f t="shared" si="5"/>
        <v>0</v>
      </c>
      <c r="N252" s="53"/>
      <c r="O252" s="53"/>
      <c r="P252" s="53"/>
      <c r="Q252" s="53"/>
      <c r="R252" s="49">
        <f>SUMIFS('C. RAB (6)'!$M$19:$M$144,'C. RAB (6)'!$E$19:$E$144,'C.2 DRPB (6)'!D252)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15</v>
      </c>
      <c r="J253" s="121">
        <f>BaseRAB!F14</f>
        <v>0</v>
      </c>
      <c r="K253" s="122">
        <f t="shared" si="5"/>
        <v>0</v>
      </c>
      <c r="N253" s="53"/>
      <c r="O253" s="53"/>
      <c r="P253" s="53"/>
      <c r="Q253" s="53"/>
      <c r="R253" s="49">
        <f>SUMIFS('C. RAB (6)'!$M$19:$M$144,'C. RAB (6)'!$E$19:$E$144,'C.2 DRPB (6)'!D253)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15</v>
      </c>
      <c r="J254" s="121">
        <f>BaseRAB!F15</f>
        <v>0</v>
      </c>
      <c r="K254" s="122">
        <f t="shared" si="5"/>
        <v>0</v>
      </c>
      <c r="N254" s="53"/>
      <c r="O254" s="53"/>
      <c r="P254" s="53"/>
      <c r="Q254" s="53"/>
      <c r="R254" s="49">
        <f>SUMIFS('C. RAB (6)'!$M$19:$M$144,'C. RAB (6)'!$E$19:$E$144,'C.2 DRPB (6)'!D254)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15</v>
      </c>
      <c r="J255" s="121">
        <f>BaseRAB!F16</f>
        <v>0</v>
      </c>
      <c r="K255" s="122">
        <f t="shared" si="5"/>
        <v>0</v>
      </c>
      <c r="N255" s="53"/>
      <c r="O255" s="53"/>
      <c r="P255" s="53"/>
      <c r="Q255" s="53"/>
      <c r="R255" s="49">
        <f>SUMIFS('C. RAB (6)'!$M$19:$M$144,'C. RAB (6)'!$E$19:$E$144,'C.2 DRPB (6)'!D255)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15</v>
      </c>
      <c r="J256" s="121">
        <f>BaseRAB!F17</f>
        <v>0</v>
      </c>
      <c r="K256" s="122">
        <f t="shared" si="5"/>
        <v>0</v>
      </c>
      <c r="N256" s="53"/>
      <c r="O256" s="53"/>
      <c r="P256" s="53"/>
      <c r="Q256" s="53"/>
      <c r="R256" s="49">
        <f>SUMIFS('C. RAB (6)'!$M$19:$M$144,'C. RAB (6)'!$E$19:$E$144,'C.2 DRPB (6)'!D256)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15</v>
      </c>
      <c r="J257" s="121">
        <f>BaseRAB!F18</f>
        <v>0</v>
      </c>
      <c r="K257" s="122">
        <f t="shared" si="5"/>
        <v>0</v>
      </c>
      <c r="N257" s="53"/>
      <c r="O257" s="53"/>
      <c r="P257" s="53"/>
      <c r="Q257" s="53"/>
      <c r="R257" s="49">
        <f>SUMIFS('C. RAB (6)'!$M$19:$M$144,'C. RAB (6)'!$E$19:$E$144,'C.2 DRPB (6)'!D257)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15</v>
      </c>
      <c r="J258" s="121">
        <f>BaseRAB!F19</f>
        <v>0</v>
      </c>
      <c r="K258" s="122">
        <f t="shared" si="5"/>
        <v>0</v>
      </c>
      <c r="N258" s="53"/>
      <c r="O258" s="53"/>
      <c r="P258" s="53"/>
      <c r="Q258" s="53"/>
      <c r="R258" s="49">
        <f>SUMIFS('C. RAB (6)'!$M$19:$M$144,'C. RAB (6)'!$E$19:$E$144,'C.2 DRPB (6)'!D258)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15</v>
      </c>
      <c r="J259" s="121">
        <f>BaseRAB!F20</f>
        <v>0</v>
      </c>
      <c r="K259" s="122">
        <f t="shared" si="5"/>
        <v>0</v>
      </c>
      <c r="N259" s="53"/>
      <c r="O259" s="53"/>
      <c r="P259" s="53"/>
      <c r="Q259" s="53"/>
      <c r="R259" s="49">
        <f>SUMIFS('C. RAB (6)'!$M$19:$M$144,'C. RAB (6)'!$E$19:$E$144,'C.2 DRPB (6)'!D259)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15</v>
      </c>
      <c r="J260" s="121">
        <f>BaseRAB!F21</f>
        <v>0</v>
      </c>
      <c r="K260" s="122">
        <f t="shared" si="5"/>
        <v>0</v>
      </c>
      <c r="N260" s="53"/>
      <c r="O260" s="53"/>
      <c r="P260" s="53"/>
      <c r="Q260" s="53"/>
      <c r="R260" s="49">
        <f>SUMIFS('C. RAB (6)'!$M$19:$M$144,'C. RAB (6)'!$E$19:$E$144,'C.2 DRPB (6)'!D260)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15</v>
      </c>
      <c r="J261" s="121">
        <f>BaseRAB!F22</f>
        <v>0</v>
      </c>
      <c r="K261" s="122">
        <f t="shared" si="5"/>
        <v>0</v>
      </c>
      <c r="L261" s="49"/>
      <c r="M261" s="49"/>
      <c r="N261" s="53"/>
      <c r="O261" s="53"/>
      <c r="P261" s="53"/>
      <c r="Q261" s="53"/>
      <c r="R261" s="49">
        <f>SUMIFS('C. RAB (6)'!$M$19:$M$144,'C. RAB (6)'!$E$19:$E$144,'C.2 DRPB (6)'!D261)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15</v>
      </c>
      <c r="J262" s="121">
        <f>BaseRAB!F23</f>
        <v>0</v>
      </c>
      <c r="K262" s="122">
        <f t="shared" si="5"/>
        <v>0</v>
      </c>
      <c r="N262" s="53"/>
      <c r="O262" s="53"/>
      <c r="P262" s="53"/>
      <c r="Q262" s="53"/>
      <c r="R262" s="49">
        <f>SUMIFS('C. RAB (6)'!$M$19:$M$144,'C. RAB (6)'!$E$19:$E$144,'C.2 DRPB (6)'!D262)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15</v>
      </c>
      <c r="J263" s="121">
        <f>BaseRAB!F24</f>
        <v>0</v>
      </c>
      <c r="K263" s="122">
        <f t="shared" si="5"/>
        <v>0</v>
      </c>
      <c r="N263" s="53"/>
      <c r="O263" s="53"/>
      <c r="P263" s="53"/>
      <c r="Q263" s="53"/>
      <c r="R263" s="49">
        <f>SUMIFS('C. RAB (6)'!$M$19:$M$144,'C. RAB (6)'!$E$19:$E$144,'C.2 DRPB (6)'!D263)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15</v>
      </c>
      <c r="J264" s="121">
        <f>BaseRAB!F25</f>
        <v>0</v>
      </c>
      <c r="K264" s="122">
        <f t="shared" si="5"/>
        <v>0</v>
      </c>
      <c r="N264" s="53"/>
      <c r="O264" s="53"/>
      <c r="P264" s="53"/>
      <c r="Q264" s="53"/>
      <c r="R264" s="49">
        <f>SUMIFS('C. RAB (6)'!$M$19:$M$144,'C. RAB (6)'!$E$19:$E$144,'C.2 DRPB (6)'!D264)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15</v>
      </c>
      <c r="J265" s="121">
        <f>BaseRAB!F26</f>
        <v>0</v>
      </c>
      <c r="K265" s="122">
        <f t="shared" si="5"/>
        <v>0</v>
      </c>
      <c r="N265" s="53"/>
      <c r="O265" s="53"/>
      <c r="P265" s="53"/>
      <c r="Q265" s="53"/>
      <c r="R265" s="49">
        <f>SUMIFS('C. RAB (6)'!$M$19:$M$144,'C. RAB (6)'!$E$19:$E$144,'C.2 DRPB (6)'!D265)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15</v>
      </c>
      <c r="J266" s="121">
        <f>BaseRAB!F27</f>
        <v>0</v>
      </c>
      <c r="K266" s="122">
        <f t="shared" si="5"/>
        <v>0</v>
      </c>
      <c r="N266" s="53"/>
      <c r="O266" s="53"/>
      <c r="P266" s="53"/>
      <c r="Q266" s="53"/>
      <c r="R266" s="49">
        <f>SUMIFS('C. RAB (6)'!$M$19:$M$144,'C. RAB (6)'!$E$19:$E$144,'C.2 DRPB (6)'!D266)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15</v>
      </c>
      <c r="J267" s="121">
        <f>BaseRAB!F28</f>
        <v>0</v>
      </c>
      <c r="K267" s="122">
        <f t="shared" si="5"/>
        <v>0</v>
      </c>
      <c r="N267" s="53"/>
      <c r="O267" s="53"/>
      <c r="P267" s="53"/>
      <c r="Q267" s="53"/>
      <c r="R267" s="49">
        <f>SUMIFS('C. RAB (6)'!$M$19:$M$144,'C. RAB (6)'!$E$19:$E$144,'C.2 DRPB (6)'!D267)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15</v>
      </c>
      <c r="J268" s="121">
        <f>BaseRAB!F29</f>
        <v>120000</v>
      </c>
      <c r="K268" s="122">
        <f t="shared" si="5"/>
        <v>1800000</v>
      </c>
      <c r="N268" s="53"/>
      <c r="O268" s="53"/>
      <c r="P268" s="53"/>
      <c r="Q268" s="53"/>
      <c r="R268" s="49">
        <f>SUMIFS('C. RAB (6)'!$M$19:$M$144,'C. RAB (6)'!$E$19:$E$144,'C.2 DRPB (6)'!D268)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15</v>
      </c>
      <c r="J269" s="121">
        <f>BaseRAB!F30</f>
        <v>0</v>
      </c>
      <c r="K269" s="122">
        <f t="shared" si="5"/>
        <v>0</v>
      </c>
      <c r="N269" s="53"/>
      <c r="O269" s="53"/>
      <c r="P269" s="53"/>
      <c r="Q269" s="53"/>
      <c r="R269" s="49">
        <f>SUMIFS('C. RAB (6)'!$M$19:$M$144,'C. RAB (6)'!$E$19:$E$144,'C.2 DRPB (6)'!D269)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15</v>
      </c>
      <c r="J270" s="121">
        <f>BaseRAB!F31</f>
        <v>0</v>
      </c>
      <c r="K270" s="122">
        <f t="shared" si="5"/>
        <v>0</v>
      </c>
      <c r="N270" s="53"/>
      <c r="O270" s="53"/>
      <c r="P270" s="53"/>
      <c r="Q270" s="53"/>
      <c r="R270" s="49">
        <f>SUMIFS('C. RAB (6)'!$M$19:$M$144,'C. RAB (6)'!$E$19:$E$144,'C.2 DRPB (6)'!D270)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15</v>
      </c>
      <c r="J271" s="121">
        <f>BaseRAB!F32</f>
        <v>0</v>
      </c>
      <c r="K271" s="122">
        <f t="shared" si="5"/>
        <v>0</v>
      </c>
      <c r="N271" s="53"/>
      <c r="O271" s="53"/>
      <c r="P271" s="53"/>
      <c r="Q271" s="53"/>
      <c r="R271" s="49">
        <f>SUMIFS('C. RAB (6)'!$M$19:$M$144,'C. RAB (6)'!$E$19:$E$144,'C.2 DRPB (6)'!D271)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15</v>
      </c>
      <c r="J272" s="121">
        <f>BaseRAB!F33</f>
        <v>0</v>
      </c>
      <c r="K272" s="122">
        <f t="shared" si="5"/>
        <v>0</v>
      </c>
      <c r="N272" s="53"/>
      <c r="O272" s="53"/>
      <c r="P272" s="53"/>
      <c r="Q272" s="53"/>
      <c r="R272" s="49">
        <f>SUMIFS('C. RAB (6)'!$M$19:$M$144,'C. RAB (6)'!$E$19:$E$144,'C.2 DRPB (6)'!D272)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15</v>
      </c>
      <c r="J273" s="121">
        <f>BaseRAB!F34</f>
        <v>0</v>
      </c>
      <c r="K273" s="122">
        <f t="shared" si="5"/>
        <v>0</v>
      </c>
      <c r="N273" s="53"/>
      <c r="O273" s="53"/>
      <c r="P273" s="53"/>
      <c r="Q273" s="53"/>
      <c r="R273" s="49">
        <f>SUMIFS('C. RAB (6)'!$M$19:$M$144,'C. RAB (6)'!$E$19:$E$144,'C.2 DRPB (6)'!D273)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15</v>
      </c>
      <c r="J274" s="121">
        <f>BaseRAB!F35</f>
        <v>0</v>
      </c>
      <c r="K274" s="122">
        <f t="shared" si="5"/>
        <v>0</v>
      </c>
      <c r="N274" s="53"/>
      <c r="O274" s="53"/>
      <c r="P274" s="53"/>
      <c r="Q274" s="53"/>
      <c r="R274" s="49">
        <f>SUMIFS('C. RAB (6)'!$M$19:$M$144,'C. RAB (6)'!$E$19:$E$144,'C.2 DRPB (6)'!D274)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15</v>
      </c>
      <c r="J275" s="121">
        <f>BaseRAB!F36</f>
        <v>0</v>
      </c>
      <c r="K275" s="122">
        <f t="shared" si="5"/>
        <v>0</v>
      </c>
      <c r="N275" s="53"/>
      <c r="O275" s="53"/>
      <c r="P275" s="53"/>
      <c r="Q275" s="53"/>
      <c r="R275" s="49">
        <f>SUMIFS('C. RAB (6)'!$M$19:$M$144,'C. RAB (6)'!$E$19:$E$144,'C.2 DRPB (6)'!D275)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15</v>
      </c>
      <c r="J276" s="121">
        <f>BaseRAB!F37</f>
        <v>0</v>
      </c>
      <c r="K276" s="122">
        <f t="shared" si="5"/>
        <v>0</v>
      </c>
      <c r="N276" s="53"/>
      <c r="O276" s="53"/>
      <c r="P276" s="53"/>
      <c r="Q276" s="53"/>
      <c r="R276" s="49">
        <f>SUMIFS('C. RAB (6)'!$M$19:$M$144,'C. RAB (6)'!$E$19:$E$144,'C.2 DRPB (6)'!D276)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15</v>
      </c>
      <c r="J277" s="121">
        <f>BaseRAB!F38</f>
        <v>0</v>
      </c>
      <c r="K277" s="122">
        <f t="shared" si="5"/>
        <v>0</v>
      </c>
      <c r="N277" s="53"/>
      <c r="O277" s="53"/>
      <c r="P277" s="53"/>
      <c r="Q277" s="53"/>
      <c r="R277" s="49">
        <f>SUMIFS('C. RAB (6)'!$M$19:$M$144,'C. RAB (6)'!$E$19:$E$144,'C.2 DRPB (6)'!D277)</f>
        <v>0</v>
      </c>
    </row>
    <row r="278" spans="1:18" s="49" customFormat="1" x14ac:dyDescent="0.15">
      <c r="A278" s="135"/>
      <c r="C278" s="118">
        <f>_xlfn.AGGREGATE(2,5,$C$132:C277)+1</f>
        <v>90</v>
      </c>
      <c r="D278" s="133" t="str">
        <f>BaseRAB!C39</f>
        <v>Batako</v>
      </c>
      <c r="E278" s="134"/>
      <c r="F278" s="134"/>
      <c r="G278" s="134"/>
      <c r="H278" s="119" t="str">
        <f>BaseRAB!E39</f>
        <v>bh</v>
      </c>
      <c r="I278" s="120">
        <f t="shared" si="4"/>
        <v>15</v>
      </c>
      <c r="J278" s="121">
        <f>BaseRAB!F39</f>
        <v>0</v>
      </c>
      <c r="K278" s="122">
        <f t="shared" si="5"/>
        <v>0</v>
      </c>
      <c r="N278" s="53"/>
      <c r="O278" s="53"/>
      <c r="P278" s="53"/>
      <c r="Q278" s="53"/>
      <c r="R278" s="49">
        <f>SUMIFS('C. RAB (6)'!$M$19:$M$144,'C. RAB (6)'!$E$19:$E$144,'C.2 DRPB (6)'!D278)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15</v>
      </c>
      <c r="J279" s="121">
        <f>BaseRAB!F40</f>
        <v>0</v>
      </c>
      <c r="K279" s="122">
        <f t="shared" si="5"/>
        <v>0</v>
      </c>
      <c r="N279" s="53"/>
      <c r="O279" s="53"/>
      <c r="P279" s="53"/>
      <c r="Q279" s="53"/>
      <c r="R279" s="49">
        <f>SUMIFS('C. RAB (6)'!$M$19:$M$144,'C. RAB (6)'!$E$19:$E$144,'C.2 DRPB (6)'!D279)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15</v>
      </c>
      <c r="J280" s="121">
        <f>BaseRAB!F41</f>
        <v>0</v>
      </c>
      <c r="K280" s="122">
        <f t="shared" si="5"/>
        <v>0</v>
      </c>
      <c r="N280" s="53"/>
      <c r="O280" s="53"/>
      <c r="P280" s="53"/>
      <c r="Q280" s="53"/>
      <c r="R280" s="49">
        <f>SUMIFS('C. RAB (6)'!$M$19:$M$144,'C. RAB (6)'!$E$19:$E$144,'C.2 DRPB (6)'!D280)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15</v>
      </c>
      <c r="J281" s="121">
        <f>BaseRAB!F42</f>
        <v>0</v>
      </c>
      <c r="K281" s="122">
        <f t="shared" si="5"/>
        <v>0</v>
      </c>
      <c r="N281" s="53"/>
      <c r="O281" s="53"/>
      <c r="P281" s="53"/>
      <c r="Q281" s="53"/>
      <c r="R281" s="49">
        <f>SUMIFS('C. RAB (6)'!$M$19:$M$144,'C. RAB (6)'!$E$19:$E$144,'C.2 DRPB (6)'!D281)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15</v>
      </c>
      <c r="J282" s="121">
        <f>BaseRAB!F43</f>
        <v>0</v>
      </c>
      <c r="K282" s="122">
        <f t="shared" si="5"/>
        <v>0</v>
      </c>
      <c r="N282" s="53"/>
      <c r="O282" s="53"/>
      <c r="P282" s="53"/>
      <c r="Q282" s="53"/>
      <c r="R282" s="49">
        <f>SUMIFS('C. RAB (6)'!$M$19:$M$144,'C. RAB (6)'!$E$19:$E$144,'C.2 DRPB (6)'!D282)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15</v>
      </c>
      <c r="J283" s="121">
        <f>BaseRAB!F44</f>
        <v>0</v>
      </c>
      <c r="K283" s="122">
        <f t="shared" si="5"/>
        <v>0</v>
      </c>
      <c r="N283" s="53"/>
      <c r="O283" s="53"/>
      <c r="P283" s="53"/>
      <c r="Q283" s="53"/>
      <c r="R283" s="49">
        <f>SUMIFS('C. RAB (6)'!$M$19:$M$144,'C. RAB (6)'!$E$19:$E$144,'C.2 DRPB (6)'!D283)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15</v>
      </c>
      <c r="J284" s="121">
        <f>BaseRAB!F45</f>
        <v>0</v>
      </c>
      <c r="K284" s="122">
        <f t="shared" si="5"/>
        <v>0</v>
      </c>
      <c r="N284" s="53"/>
      <c r="O284" s="53"/>
      <c r="P284" s="53"/>
      <c r="Q284" s="53"/>
      <c r="R284" s="49">
        <f>SUMIFS('C. RAB (6)'!$M$19:$M$144,'C. RAB (6)'!$E$19:$E$144,'C.2 DRPB (6)'!D284)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15</v>
      </c>
      <c r="J285" s="121">
        <f>BaseRAB!F46</f>
        <v>0</v>
      </c>
      <c r="K285" s="122">
        <f t="shared" si="5"/>
        <v>0</v>
      </c>
      <c r="N285" s="53"/>
      <c r="O285" s="53"/>
      <c r="P285" s="53"/>
      <c r="Q285" s="53"/>
      <c r="R285" s="49">
        <f>SUMIFS('C. RAB (6)'!$M$19:$M$144,'C. RAB (6)'!$E$19:$E$144,'C.2 DRPB (6)'!D285)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15</v>
      </c>
      <c r="J286" s="121">
        <f>BaseRAB!F47</f>
        <v>0</v>
      </c>
      <c r="K286" s="122">
        <f t="shared" si="5"/>
        <v>0</v>
      </c>
      <c r="N286" s="53"/>
      <c r="O286" s="53"/>
      <c r="P286" s="53"/>
      <c r="Q286" s="53"/>
      <c r="R286" s="49">
        <f>SUMIFS('C. RAB (6)'!$M$19:$M$144,'C. RAB (6)'!$E$19:$E$144,'C.2 DRPB (6)'!D286)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15</v>
      </c>
      <c r="J287" s="121">
        <f>BaseRAB!F48</f>
        <v>0</v>
      </c>
      <c r="K287" s="122">
        <f t="shared" si="5"/>
        <v>0</v>
      </c>
      <c r="N287" s="53"/>
      <c r="O287" s="53"/>
      <c r="P287" s="53"/>
      <c r="Q287" s="53"/>
      <c r="R287" s="49">
        <f>SUMIFS('C. RAB (6)'!$M$19:$M$144,'C. RAB (6)'!$E$19:$E$144,'C.2 DRPB (6)'!D287)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15</v>
      </c>
      <c r="J288" s="121">
        <f>BaseRAB!F49</f>
        <v>0</v>
      </c>
      <c r="K288" s="122">
        <f t="shared" si="5"/>
        <v>0</v>
      </c>
      <c r="N288" s="53"/>
      <c r="O288" s="53"/>
      <c r="P288" s="53"/>
      <c r="Q288" s="53"/>
      <c r="R288" s="49">
        <f>SUMIFS('C. RAB (6)'!$M$19:$M$144,'C. RAB (6)'!$E$19:$E$144,'C.2 DRPB (6)'!D288)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15</v>
      </c>
      <c r="J289" s="121">
        <f>BaseRAB!F50</f>
        <v>0</v>
      </c>
      <c r="K289" s="122">
        <f t="shared" si="5"/>
        <v>0</v>
      </c>
      <c r="N289" s="53"/>
      <c r="O289" s="53"/>
      <c r="P289" s="53"/>
      <c r="Q289" s="53"/>
      <c r="R289" s="49">
        <f>SUMIFS('C. RAB (6)'!$M$19:$M$144,'C. RAB (6)'!$E$19:$E$144,'C.2 DRPB (6)'!D289)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15</v>
      </c>
      <c r="J290" s="121">
        <f>BaseRAB!F51</f>
        <v>0</v>
      </c>
      <c r="K290" s="122">
        <f t="shared" si="5"/>
        <v>0</v>
      </c>
      <c r="N290" s="53"/>
      <c r="O290" s="53"/>
      <c r="P290" s="53"/>
      <c r="Q290" s="53"/>
      <c r="R290" s="49">
        <f>SUMIFS('C. RAB (6)'!$M$19:$M$144,'C. RAB (6)'!$E$19:$E$144,'C.2 DRPB (6)'!D290)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15</v>
      </c>
      <c r="J291" s="121">
        <f>BaseRAB!F52</f>
        <v>0</v>
      </c>
      <c r="K291" s="122">
        <f t="shared" si="5"/>
        <v>0</v>
      </c>
      <c r="L291" s="49"/>
      <c r="M291" s="49"/>
      <c r="N291" s="53"/>
      <c r="O291" s="53"/>
      <c r="P291" s="53"/>
      <c r="Q291" s="53"/>
      <c r="R291" s="49">
        <f>SUMIFS('C. RAB (6)'!$M$19:$M$144,'C. RAB (6)'!$E$19:$E$144,'C.2 DRPB (6)'!D291)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15</v>
      </c>
      <c r="J292" s="121">
        <f>BaseRAB!F53</f>
        <v>0</v>
      </c>
      <c r="K292" s="122">
        <f t="shared" si="5"/>
        <v>0</v>
      </c>
      <c r="N292" s="53"/>
      <c r="O292" s="53"/>
      <c r="P292" s="53"/>
      <c r="Q292" s="53"/>
      <c r="R292" s="49">
        <f>SUMIFS('C. RAB (6)'!$M$19:$M$144,'C. RAB (6)'!$E$19:$E$144,'C.2 DRPB (6)'!D292)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15</v>
      </c>
      <c r="J293" s="121">
        <f>BaseRAB!F54</f>
        <v>0</v>
      </c>
      <c r="K293" s="122">
        <f t="shared" si="5"/>
        <v>0</v>
      </c>
      <c r="N293" s="53"/>
      <c r="O293" s="53"/>
      <c r="P293" s="53"/>
      <c r="Q293" s="53"/>
      <c r="R293" s="49">
        <f>SUMIFS('C. RAB (6)'!$M$19:$M$144,'C. RAB (6)'!$E$19:$E$144,'C.2 DRPB (6)'!D293)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15</v>
      </c>
      <c r="J294" s="121">
        <f>BaseRAB!F55</f>
        <v>0</v>
      </c>
      <c r="K294" s="122">
        <f t="shared" si="5"/>
        <v>0</v>
      </c>
      <c r="N294" s="53"/>
      <c r="O294" s="53"/>
      <c r="P294" s="53"/>
      <c r="Q294" s="53"/>
      <c r="R294" s="49">
        <f>SUMIFS('C. RAB (6)'!$M$19:$M$144,'C. RAB (6)'!$E$19:$E$144,'C.2 DRPB (6)'!D294)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15</v>
      </c>
      <c r="J295" s="121">
        <f>BaseRAB!F56</f>
        <v>0</v>
      </c>
      <c r="K295" s="122">
        <f t="shared" si="5"/>
        <v>0</v>
      </c>
      <c r="N295" s="53"/>
      <c r="O295" s="53"/>
      <c r="P295" s="53"/>
      <c r="Q295" s="53"/>
      <c r="R295" s="49">
        <f>SUMIFS('C. RAB (6)'!$M$19:$M$144,'C. RAB (6)'!$E$19:$E$144,'C.2 DRPB (6)'!D295)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15</v>
      </c>
      <c r="J296" s="121">
        <f>BaseRAB!F57</f>
        <v>0</v>
      </c>
      <c r="K296" s="122">
        <f t="shared" si="5"/>
        <v>0</v>
      </c>
      <c r="N296" s="53"/>
      <c r="O296" s="53"/>
      <c r="P296" s="53"/>
      <c r="Q296" s="53"/>
      <c r="R296" s="49">
        <f>SUMIFS('C. RAB (6)'!$M$19:$M$144,'C. RAB (6)'!$E$19:$E$144,'C.2 DRPB (6)'!D296)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15</v>
      </c>
      <c r="J297" s="121">
        <f>BaseRAB!F58</f>
        <v>0</v>
      </c>
      <c r="K297" s="122">
        <f t="shared" si="5"/>
        <v>0</v>
      </c>
      <c r="N297" s="53"/>
      <c r="O297" s="53"/>
      <c r="P297" s="53"/>
      <c r="Q297" s="53"/>
      <c r="R297" s="49">
        <f>SUMIFS('C. RAB (6)'!$M$19:$M$144,'C. RAB (6)'!$E$19:$E$144,'C.2 DRPB (6)'!D297)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15</v>
      </c>
      <c r="J298" s="121">
        <f>BaseRAB!F59</f>
        <v>0</v>
      </c>
      <c r="K298" s="122">
        <f t="shared" si="5"/>
        <v>0</v>
      </c>
      <c r="N298" s="53"/>
      <c r="O298" s="53"/>
      <c r="P298" s="53"/>
      <c r="Q298" s="53"/>
      <c r="R298" s="49">
        <f>SUMIFS('C. RAB (6)'!$M$19:$M$144,'C. RAB (6)'!$E$19:$E$144,'C.2 DRPB (6)'!D298)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15</v>
      </c>
      <c r="J299" s="121">
        <f>BaseRAB!F60</f>
        <v>0</v>
      </c>
      <c r="K299" s="122">
        <f t="shared" si="5"/>
        <v>0</v>
      </c>
      <c r="N299" s="53"/>
      <c r="O299" s="53"/>
      <c r="P299" s="53"/>
      <c r="Q299" s="53"/>
      <c r="R299" s="49">
        <f>SUMIFS('C. RAB (6)'!$M$19:$M$144,'C. RAB (6)'!$E$19:$E$144,'C.2 DRPB (6)'!D299)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15</v>
      </c>
      <c r="J300" s="121">
        <f>BaseRAB!F61</f>
        <v>0</v>
      </c>
      <c r="K300" s="122">
        <f t="shared" si="5"/>
        <v>0</v>
      </c>
      <c r="N300" s="53"/>
      <c r="O300" s="53"/>
      <c r="P300" s="53"/>
      <c r="Q300" s="53"/>
      <c r="R300" s="49">
        <f>SUMIFS('C. RAB (6)'!$M$19:$M$144,'C. RAB (6)'!$E$19:$E$144,'C.2 DRPB (6)'!D300)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15</v>
      </c>
      <c r="J301" s="121">
        <f>BaseRAB!F62</f>
        <v>0</v>
      </c>
      <c r="K301" s="122">
        <f t="shared" si="5"/>
        <v>0</v>
      </c>
      <c r="N301" s="53"/>
      <c r="O301" s="53"/>
      <c r="P301" s="53"/>
      <c r="Q301" s="53"/>
      <c r="R301" s="49">
        <f>SUMIFS('C. RAB (6)'!$M$19:$M$144,'C. RAB (6)'!$E$19:$E$144,'C.2 DRPB (6)'!D301)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15</v>
      </c>
      <c r="J302" s="121">
        <f>BaseRAB!F63</f>
        <v>0</v>
      </c>
      <c r="K302" s="122">
        <f t="shared" si="5"/>
        <v>0</v>
      </c>
      <c r="N302" s="53"/>
      <c r="O302" s="53"/>
      <c r="P302" s="53"/>
      <c r="Q302" s="53"/>
      <c r="R302" s="49">
        <f>SUMIFS('C. RAB (6)'!$M$19:$M$144,'C. RAB (6)'!$E$19:$E$144,'C.2 DRPB (6)'!D302)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15</v>
      </c>
      <c r="J303" s="121">
        <f>BaseRAB!F64</f>
        <v>0</v>
      </c>
      <c r="K303" s="122">
        <f t="shared" si="5"/>
        <v>0</v>
      </c>
      <c r="N303" s="53"/>
      <c r="O303" s="53"/>
      <c r="P303" s="53"/>
      <c r="Q303" s="53"/>
      <c r="R303" s="49">
        <f>SUMIFS('C. RAB (6)'!$M$19:$M$144,'C. RAB (6)'!$E$19:$E$144,'C.2 DRPB (6)'!D303)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15</v>
      </c>
      <c r="J304" s="121">
        <f>BaseRAB!F65</f>
        <v>0</v>
      </c>
      <c r="K304" s="122">
        <f t="shared" si="5"/>
        <v>0</v>
      </c>
      <c r="N304" s="53"/>
      <c r="O304" s="53"/>
      <c r="P304" s="53"/>
      <c r="Q304" s="53"/>
      <c r="R304" s="49">
        <f>SUMIFS('C. RAB (6)'!$M$19:$M$144,'C. RAB (6)'!$E$19:$E$144,'C.2 DRPB (6)'!D304)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15</v>
      </c>
      <c r="J305" s="121">
        <f>BaseRAB!F66</f>
        <v>0</v>
      </c>
      <c r="K305" s="122">
        <f t="shared" si="5"/>
        <v>0</v>
      </c>
      <c r="N305" s="53"/>
      <c r="O305" s="53"/>
      <c r="P305" s="53"/>
      <c r="Q305" s="53"/>
      <c r="R305" s="49">
        <f>SUMIFS('C. RAB (6)'!$M$19:$M$144,'C. RAB (6)'!$E$19:$E$144,'C.2 DRPB (6)'!D305)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15</v>
      </c>
      <c r="J306" s="121">
        <f>BaseRAB!F67</f>
        <v>0</v>
      </c>
      <c r="K306" s="122">
        <f t="shared" si="5"/>
        <v>0</v>
      </c>
      <c r="N306" s="53"/>
      <c r="O306" s="53"/>
      <c r="P306" s="53"/>
      <c r="Q306" s="53"/>
      <c r="R306" s="49">
        <f>SUMIFS('C. RAB (6)'!$M$19:$M$144,'C. RAB (6)'!$E$19:$E$144,'C.2 DRPB (6)'!D306)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(6)'!$M$19:$M$144,'C. RAB (6)'!$E$19:$E$144,'C.2 DRPB (6)'!D307)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(6)'!$M$19:$M$144,'C. RAB (6)'!$E$19:$E$144,'C.2 DRPB (6)'!D308)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(6)'!$M$19:$M$144,'C. RAB (6)'!$E$19:$E$144,'C.2 DRPB (6)'!D309)</f>
        <v>0</v>
      </c>
    </row>
    <row r="310" spans="1:18" s="49" customFormat="1" x14ac:dyDescent="0.15">
      <c r="C310" s="205" t="s">
        <v>247</v>
      </c>
      <c r="D310" s="206"/>
      <c r="E310" s="206"/>
      <c r="F310" s="206"/>
      <c r="G310" s="206"/>
      <c r="H310" s="206"/>
      <c r="I310" s="206"/>
      <c r="J310" s="207"/>
      <c r="K310" s="124">
        <f>SUM(K250:K309)</f>
        <v>-13650000</v>
      </c>
      <c r="M310" s="137">
        <f>(BaseRAB!$C$2-'C.2 DRPB (6)'!$K$95)/2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-11900000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6</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62" priority="9">
      <formula>$I16&lt;&gt;$R16</formula>
    </cfRule>
  </conditionalFormatting>
  <conditionalFormatting sqref="K76">
    <cfRule type="expression" dxfId="161" priority="7">
      <formula>$K$76&lt;&gt;$M$76</formula>
    </cfRule>
  </conditionalFormatting>
  <conditionalFormatting sqref="I133:I192">
    <cfRule type="expression" dxfId="160" priority="6" stopIfTrue="1">
      <formula>$K133&lt;&gt;$R133</formula>
    </cfRule>
  </conditionalFormatting>
  <conditionalFormatting sqref="K193">
    <cfRule type="expression" dxfId="159" priority="4" stopIfTrue="1">
      <formula>$K$193&lt;&gt;$M$193</formula>
    </cfRule>
  </conditionalFormatting>
  <conditionalFormatting sqref="I250:I309">
    <cfRule type="expression" dxfId="158" priority="3" stopIfTrue="1">
      <formula>$K250&lt;&gt;$R250</formula>
    </cfRule>
  </conditionalFormatting>
  <conditionalFormatting sqref="K310">
    <cfRule type="expression" dxfId="157"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3554"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B6A6B2AE-B380-0C4E-ADF1-A4AEE1A6D301}">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584BD5BA-BF68-DD40-942B-0590B4843D97}">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1A92BCE5-A6A7-0E44-9609-975A9D6BFD41}">
            <xm:f>$K$333&lt;&gt;(BaseRAB!$C$2/2)</xm:f>
            <x14:dxf>
              <font>
                <color rgb="FF9C0006"/>
              </font>
              <fill>
                <patternFill>
                  <bgColor rgb="FFFFC7CE"/>
                </patternFill>
              </fill>
            </x14:dxf>
          </x14:cfRule>
          <xm:sqref>K333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04E8C-02E3-1742-ADB9-40CDC336035D}">
  <sheetPr codeName="Sheet63">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7</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000007</v>
      </c>
      <c r="J4" s="57"/>
      <c r="K4" s="58"/>
      <c r="R4" s="59"/>
      <c r="S4" s="59"/>
      <c r="T4" s="59"/>
      <c r="U4" s="59"/>
      <c r="V4" s="59"/>
    </row>
    <row r="5" spans="1:22" s="56" customFormat="1" ht="18" customHeight="1" x14ac:dyDescent="0.15">
      <c r="C5" s="48" t="s">
        <v>221</v>
      </c>
      <c r="D5" s="48"/>
      <c r="E5" s="106"/>
      <c r="F5" s="47" t="s">
        <v>125</v>
      </c>
      <c r="G5" s="106" t="str">
        <f>VLOOKUP(Q1,[3]Base_02!$A$5:$AG$24,14,0)</f>
        <v>3304160101860004</v>
      </c>
      <c r="J5" s="57"/>
      <c r="K5" s="58"/>
      <c r="R5" s="59"/>
      <c r="S5" s="184" t="s">
        <v>126</v>
      </c>
      <c r="T5" s="185"/>
      <c r="V5" s="59"/>
    </row>
    <row r="6" spans="1:22" s="56" customFormat="1" ht="18" customHeight="1" x14ac:dyDescent="0.15">
      <c r="C6" s="48" t="s">
        <v>222</v>
      </c>
      <c r="D6" s="48"/>
      <c r="E6" s="106"/>
      <c r="F6" s="47" t="s">
        <v>125</v>
      </c>
      <c r="G6" s="106" t="str">
        <f>VLOOKUP(Q1,[3]Base_02!$A$5:$AG$24,3,0)</f>
        <v>Nama PB 7</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1,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7</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457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087D9988-F22E-6344-BC23-52EE25485DB1}">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30B82D68-7091-F645-BA60-F55E69E454C6}">
            <xm:f>$M145&lt;&gt;BaseRAB!$C$2/2</xm:f>
            <x14:dxf>
              <font>
                <color rgb="FF9C0006"/>
              </font>
              <fill>
                <patternFill>
                  <bgColor rgb="FFFFC7CE"/>
                </patternFill>
              </fill>
            </x14:dxf>
          </x14:cfRule>
          <xm:sqref>M145</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BE97B-24BB-B849-9239-285A8C4EA086}">
  <sheetPr codeName="Sheet12">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7</v>
      </c>
      <c r="N1" s="53" t="s">
        <v>240</v>
      </c>
      <c r="O1" s="53"/>
      <c r="P1" s="53" t="s">
        <v>166</v>
      </c>
      <c r="Q1" s="53"/>
    </row>
    <row r="2" spans="1:18" s="49" customFormat="1" x14ac:dyDescent="0.15">
      <c r="C2" s="9"/>
      <c r="D2" s="9"/>
      <c r="E2" s="110"/>
      <c r="F2" s="113"/>
      <c r="G2" s="113"/>
      <c r="H2" s="51"/>
      <c r="M2" s="111">
        <f>M1+1</f>
        <v>8</v>
      </c>
      <c r="N2" s="53"/>
      <c r="O2" s="53"/>
      <c r="P2" s="53">
        <v>19</v>
      </c>
      <c r="Q2" s="53">
        <v>75</v>
      </c>
    </row>
    <row r="3" spans="1:18" s="49" customFormat="1" x14ac:dyDescent="0.15">
      <c r="C3" s="139" t="s">
        <v>148</v>
      </c>
      <c r="D3" s="139"/>
      <c r="E3" s="139"/>
      <c r="F3" s="107" t="str">
        <f>VLOOKUP(M1,[3]Base_02!$A$5:$AG$24,2,0)</f>
        <v>000007</v>
      </c>
      <c r="G3" s="114"/>
      <c r="H3" s="51"/>
      <c r="N3" s="53"/>
      <c r="O3" s="53"/>
      <c r="P3" s="53">
        <v>133</v>
      </c>
      <c r="Q3" s="53">
        <v>192</v>
      </c>
    </row>
    <row r="4" spans="1:18" s="49" customFormat="1" x14ac:dyDescent="0.15">
      <c r="C4" s="139" t="s">
        <v>222</v>
      </c>
      <c r="D4" s="139"/>
      <c r="E4" s="139"/>
      <c r="F4" s="106" t="str">
        <f>VLOOKUP(M1,[3]Base_02!$A$5:$AG$24,3,0)</f>
        <v>Nama PB 7</v>
      </c>
      <c r="G4" s="114"/>
      <c r="H4" s="51"/>
      <c r="N4" s="53"/>
      <c r="O4" s="53"/>
      <c r="P4" s="53">
        <v>250</v>
      </c>
      <c r="Q4" s="53">
        <v>309</v>
      </c>
    </row>
    <row r="5" spans="1:18" s="49" customFormat="1" x14ac:dyDescent="0.15">
      <c r="C5" s="139" t="s">
        <v>261</v>
      </c>
      <c r="D5" s="139"/>
      <c r="E5" s="139"/>
      <c r="F5" s="106" t="str">
        <f>VLOOKUP(M1,[3]Base_02!$A$5:$AG$24,14,0)</f>
        <v>3304160101860004</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1,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1600006545020 -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11</v>
      </c>
      <c r="J16" s="121">
        <f>BaseRAB!F11</f>
        <v>90000</v>
      </c>
      <c r="K16" s="122">
        <f>I16*J16</f>
        <v>990000</v>
      </c>
      <c r="N16" s="53"/>
      <c r="O16" s="53"/>
      <c r="P16" s="53"/>
      <c r="Q16" s="53"/>
      <c r="R16" s="49">
        <f>SUMIFS('C. RAB (7)'!$H$19:$H$144,'C. RAB (7)'!$E$19:$E$144,'C.2 DRPB (7)'!D16)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11</v>
      </c>
      <c r="J17" s="121">
        <f>BaseRAB!F12</f>
        <v>80000</v>
      </c>
      <c r="K17" s="122">
        <f t="shared" ref="K17:K75" si="0">I17*J17</f>
        <v>880000</v>
      </c>
      <c r="N17" s="53"/>
      <c r="O17" s="53"/>
      <c r="P17" s="53"/>
      <c r="Q17" s="53"/>
      <c r="R17" s="49">
        <f>SUMIFS('C. RAB (7)'!$H$19:$H$144,'C. RAB (7)'!$E$19:$E$144,'C.2 DRPB (7)'!D17)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11</v>
      </c>
      <c r="J18" s="121">
        <f>BaseRAB!F13</f>
        <v>0</v>
      </c>
      <c r="K18" s="122">
        <f t="shared" si="0"/>
        <v>0</v>
      </c>
      <c r="N18" s="53"/>
      <c r="O18" s="53"/>
      <c r="P18" s="53"/>
      <c r="Q18" s="53"/>
      <c r="R18" s="49">
        <f>SUMIFS('C. RAB (7)'!$H$19:$H$144,'C. RAB (7)'!$E$19:$E$144,'C.2 DRPB (7)'!D18)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11</v>
      </c>
      <c r="J19" s="121">
        <f>BaseRAB!F14</f>
        <v>0</v>
      </c>
      <c r="K19" s="122">
        <f t="shared" si="0"/>
        <v>0</v>
      </c>
      <c r="N19" s="53"/>
      <c r="O19" s="53"/>
      <c r="P19" s="53"/>
      <c r="Q19" s="53"/>
      <c r="R19" s="49">
        <f>SUMIFS('C. RAB (7)'!$H$19:$H$144,'C. RAB (7)'!$E$19:$E$144,'C.2 DRPB (7)'!D19)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11</v>
      </c>
      <c r="J20" s="121">
        <f>BaseRAB!F15</f>
        <v>0</v>
      </c>
      <c r="K20" s="122">
        <f t="shared" si="0"/>
        <v>0</v>
      </c>
      <c r="N20" s="53"/>
      <c r="O20" s="53"/>
      <c r="P20" s="53"/>
      <c r="Q20" s="53"/>
      <c r="R20" s="49">
        <f>SUMIFS('C. RAB (7)'!$H$19:$H$144,'C. RAB (7)'!$E$19:$E$144,'C.2 DRPB (7)'!D20)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11</v>
      </c>
      <c r="J21" s="121">
        <f>BaseRAB!F16</f>
        <v>0</v>
      </c>
      <c r="K21" s="122">
        <f t="shared" si="0"/>
        <v>0</v>
      </c>
      <c r="N21" s="53"/>
      <c r="O21" s="53"/>
      <c r="P21" s="53"/>
      <c r="Q21" s="53"/>
      <c r="R21" s="49">
        <f>SUMIFS('C. RAB (7)'!$H$19:$H$144,'C. RAB (7)'!$E$19:$E$144,'C.2 DRPB (7)'!D21)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11</v>
      </c>
      <c r="J22" s="121">
        <f>BaseRAB!F17</f>
        <v>0</v>
      </c>
      <c r="K22" s="122">
        <f t="shared" si="0"/>
        <v>0</v>
      </c>
      <c r="N22" s="53"/>
      <c r="O22" s="53"/>
      <c r="P22" s="53"/>
      <c r="Q22" s="53"/>
      <c r="R22" s="49">
        <f>SUMIFS('C. RAB (7)'!$H$19:$H$144,'C. RAB (7)'!$E$19:$E$144,'C.2 DRPB (7)'!D22)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11</v>
      </c>
      <c r="J23" s="121">
        <f>BaseRAB!F18</f>
        <v>0</v>
      </c>
      <c r="K23" s="122">
        <f t="shared" si="0"/>
        <v>0</v>
      </c>
      <c r="N23" s="53"/>
      <c r="O23" s="53"/>
      <c r="P23" s="53"/>
      <c r="Q23" s="53"/>
      <c r="R23" s="49">
        <f>SUMIFS('C. RAB (7)'!$H$19:$H$144,'C. RAB (7)'!$E$19:$E$144,'C.2 DRPB (7)'!D23)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11</v>
      </c>
      <c r="J24" s="121">
        <f>BaseRAB!F19</f>
        <v>0</v>
      </c>
      <c r="K24" s="122">
        <f t="shared" si="0"/>
        <v>0</v>
      </c>
      <c r="N24" s="53"/>
      <c r="O24" s="53"/>
      <c r="P24" s="53"/>
      <c r="Q24" s="53"/>
      <c r="R24" s="49">
        <f>SUMIFS('C. RAB (7)'!$H$19:$H$144,'C. RAB (7)'!$E$19:$E$144,'C.2 DRPB (7)'!D24)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11</v>
      </c>
      <c r="J25" s="121">
        <f>BaseRAB!F20</f>
        <v>0</v>
      </c>
      <c r="K25" s="122">
        <f t="shared" si="0"/>
        <v>0</v>
      </c>
      <c r="N25" s="53"/>
      <c r="O25" s="53"/>
      <c r="P25" s="53"/>
      <c r="Q25" s="53"/>
      <c r="R25" s="49">
        <f>SUMIFS('C. RAB (7)'!$H$19:$H$144,'C. RAB (7)'!$E$19:$E$144,'C.2 DRPB (7)'!D25)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11</v>
      </c>
      <c r="J26" s="121">
        <f>BaseRAB!F21</f>
        <v>0</v>
      </c>
      <c r="K26" s="122">
        <f t="shared" si="0"/>
        <v>0</v>
      </c>
      <c r="N26" s="53"/>
      <c r="O26" s="53"/>
      <c r="P26" s="53"/>
      <c r="Q26" s="53"/>
      <c r="R26" s="49">
        <f>SUMIFS('C. RAB (7)'!$H$19:$H$144,'C. RAB (7)'!$E$19:$E$144,'C.2 DRPB (7)'!D26)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11</v>
      </c>
      <c r="J27" s="121">
        <f>BaseRAB!F22</f>
        <v>0</v>
      </c>
      <c r="K27" s="122">
        <f t="shared" si="0"/>
        <v>0</v>
      </c>
      <c r="L27" s="49"/>
      <c r="M27" s="49"/>
      <c r="N27" s="53"/>
      <c r="O27" s="53"/>
      <c r="P27" s="53"/>
      <c r="Q27" s="53"/>
      <c r="R27" s="49">
        <f>SUMIFS('C. RAB (7)'!$H$19:$H$144,'C. RAB (7)'!$E$19:$E$144,'C.2 DRPB (7)'!D27)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11</v>
      </c>
      <c r="J28" s="121">
        <f>BaseRAB!F23</f>
        <v>0</v>
      </c>
      <c r="K28" s="122">
        <f t="shared" si="0"/>
        <v>0</v>
      </c>
      <c r="N28" s="53"/>
      <c r="O28" s="53"/>
      <c r="P28" s="53"/>
      <c r="Q28" s="53"/>
      <c r="R28" s="49">
        <f>SUMIFS('C. RAB (7)'!$H$19:$H$144,'C. RAB (7)'!$E$19:$E$144,'C.2 DRPB (7)'!D28)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11</v>
      </c>
      <c r="J29" s="121">
        <f>BaseRAB!F24</f>
        <v>0</v>
      </c>
      <c r="K29" s="122">
        <f t="shared" si="0"/>
        <v>0</v>
      </c>
      <c r="N29" s="53"/>
      <c r="O29" s="53"/>
      <c r="P29" s="53"/>
      <c r="Q29" s="53"/>
      <c r="R29" s="49">
        <f>SUMIFS('C. RAB (7)'!$H$19:$H$144,'C. RAB (7)'!$E$19:$E$144,'C.2 DRPB (7)'!D29)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11</v>
      </c>
      <c r="J30" s="121">
        <f>BaseRAB!F25</f>
        <v>0</v>
      </c>
      <c r="K30" s="122">
        <f t="shared" si="0"/>
        <v>0</v>
      </c>
      <c r="N30" s="53"/>
      <c r="O30" s="53"/>
      <c r="P30" s="53"/>
      <c r="Q30" s="53"/>
      <c r="R30" s="49">
        <f>SUMIFS('C. RAB (7)'!$H$19:$H$144,'C. RAB (7)'!$E$19:$E$144,'C.2 DRPB (7)'!D30)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11</v>
      </c>
      <c r="J31" s="121">
        <f>BaseRAB!F26</f>
        <v>0</v>
      </c>
      <c r="K31" s="122">
        <f t="shared" si="0"/>
        <v>0</v>
      </c>
      <c r="N31" s="53"/>
      <c r="O31" s="53"/>
      <c r="P31" s="53"/>
      <c r="Q31" s="53"/>
      <c r="R31" s="49">
        <f>SUMIFS('C. RAB (7)'!$H$19:$H$144,'C. RAB (7)'!$E$19:$E$144,'C.2 DRPB (7)'!D31)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11</v>
      </c>
      <c r="J32" s="121">
        <f>BaseRAB!F27</f>
        <v>0</v>
      </c>
      <c r="K32" s="122">
        <f t="shared" si="0"/>
        <v>0</v>
      </c>
      <c r="N32" s="53"/>
      <c r="O32" s="53"/>
      <c r="P32" s="53"/>
      <c r="Q32" s="53"/>
      <c r="R32" s="49">
        <f>SUMIFS('C. RAB (7)'!$H$19:$H$144,'C. RAB (7)'!$E$19:$E$144,'C.2 DRPB (7)'!D32)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11</v>
      </c>
      <c r="J33" s="121">
        <f>BaseRAB!F28</f>
        <v>0</v>
      </c>
      <c r="K33" s="122">
        <f t="shared" si="0"/>
        <v>0</v>
      </c>
      <c r="N33" s="53"/>
      <c r="O33" s="53"/>
      <c r="P33" s="53"/>
      <c r="Q33" s="53"/>
      <c r="R33" s="49">
        <f>SUMIFS('C. RAB (7)'!$H$19:$H$144,'C. RAB (7)'!$E$19:$E$144,'C.2 DRPB (7)'!D33)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11</v>
      </c>
      <c r="J34" s="121">
        <f>BaseRAB!F29</f>
        <v>120000</v>
      </c>
      <c r="K34" s="122">
        <f t="shared" si="0"/>
        <v>1320000</v>
      </c>
      <c r="N34" s="53"/>
      <c r="O34" s="53"/>
      <c r="P34" s="53"/>
      <c r="Q34" s="53"/>
      <c r="R34" s="49">
        <f>SUMIFS('C. RAB (7)'!$H$19:$H$144,'C. RAB (7)'!$E$19:$E$144,'C.2 DRPB (7)'!D34)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11</v>
      </c>
      <c r="J35" s="121">
        <f>BaseRAB!F30</f>
        <v>0</v>
      </c>
      <c r="K35" s="122">
        <f t="shared" si="0"/>
        <v>0</v>
      </c>
      <c r="N35" s="53"/>
      <c r="O35" s="53"/>
      <c r="P35" s="53"/>
      <c r="Q35" s="53"/>
      <c r="R35" s="49">
        <f>SUMIFS('C. RAB (7)'!$H$19:$H$144,'C. RAB (7)'!$E$19:$E$144,'C.2 DRPB (7)'!D35)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11</v>
      </c>
      <c r="J36" s="121">
        <f>BaseRAB!F31</f>
        <v>0</v>
      </c>
      <c r="K36" s="122">
        <f t="shared" si="0"/>
        <v>0</v>
      </c>
      <c r="N36" s="53"/>
      <c r="O36" s="53"/>
      <c r="P36" s="53"/>
      <c r="Q36" s="53"/>
      <c r="R36" s="49">
        <f>SUMIFS('C. RAB (7)'!$H$19:$H$144,'C. RAB (7)'!$E$19:$E$144,'C.2 DRPB (7)'!D36)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11</v>
      </c>
      <c r="J37" s="121">
        <f>BaseRAB!F32</f>
        <v>0</v>
      </c>
      <c r="K37" s="122">
        <f t="shared" si="0"/>
        <v>0</v>
      </c>
      <c r="N37" s="53"/>
      <c r="O37" s="53"/>
      <c r="P37" s="53"/>
      <c r="Q37" s="53"/>
      <c r="R37" s="49">
        <f>SUMIFS('C. RAB (7)'!$H$19:$H$144,'C. RAB (7)'!$E$19:$E$144,'C.2 DRPB (7)'!D37)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11</v>
      </c>
      <c r="J38" s="121">
        <f>BaseRAB!F33</f>
        <v>0</v>
      </c>
      <c r="K38" s="122">
        <f t="shared" si="0"/>
        <v>0</v>
      </c>
      <c r="N38" s="53"/>
      <c r="O38" s="53"/>
      <c r="P38" s="53"/>
      <c r="Q38" s="53"/>
      <c r="R38" s="49">
        <f>SUMIFS('C. RAB (7)'!$H$19:$H$144,'C. RAB (7)'!$E$19:$E$144,'C.2 DRPB (7)'!D38)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11</v>
      </c>
      <c r="J39" s="121">
        <f>BaseRAB!F34</f>
        <v>0</v>
      </c>
      <c r="K39" s="122">
        <f t="shared" si="0"/>
        <v>0</v>
      </c>
      <c r="N39" s="53"/>
      <c r="O39" s="53"/>
      <c r="P39" s="53"/>
      <c r="Q39" s="53"/>
      <c r="R39" s="49">
        <f>SUMIFS('C. RAB (7)'!$H$19:$H$144,'C. RAB (7)'!$E$19:$E$144,'C.2 DRPB (7)'!D39)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11</v>
      </c>
      <c r="J40" s="121">
        <f>BaseRAB!F35</f>
        <v>0</v>
      </c>
      <c r="K40" s="122">
        <f t="shared" si="0"/>
        <v>0</v>
      </c>
      <c r="N40" s="53"/>
      <c r="O40" s="53"/>
      <c r="P40" s="53"/>
      <c r="Q40" s="53"/>
      <c r="R40" s="49">
        <f>SUMIFS('C. RAB (7)'!$H$19:$H$144,'C. RAB (7)'!$E$19:$E$144,'C.2 DRPB (7)'!D40)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11</v>
      </c>
      <c r="J41" s="121">
        <f>BaseRAB!F36</f>
        <v>0</v>
      </c>
      <c r="K41" s="122">
        <f t="shared" si="0"/>
        <v>0</v>
      </c>
      <c r="N41" s="53"/>
      <c r="O41" s="53"/>
      <c r="P41" s="53"/>
      <c r="Q41" s="53"/>
      <c r="R41" s="49">
        <f>SUMIFS('C. RAB (7)'!$H$19:$H$144,'C. RAB (7)'!$E$19:$E$144,'C.2 DRPB (7)'!D41)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11</v>
      </c>
      <c r="J42" s="121">
        <f>BaseRAB!F37</f>
        <v>0</v>
      </c>
      <c r="K42" s="122">
        <f t="shared" si="0"/>
        <v>0</v>
      </c>
      <c r="N42" s="53"/>
      <c r="O42" s="53"/>
      <c r="P42" s="53"/>
      <c r="Q42" s="53"/>
      <c r="R42" s="49">
        <f>SUMIFS('C. RAB (7)'!$H$19:$H$144,'C. RAB (7)'!$E$19:$E$144,'C.2 DRPB (7)'!D42)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11</v>
      </c>
      <c r="J43" s="121">
        <f>BaseRAB!F38</f>
        <v>0</v>
      </c>
      <c r="K43" s="122">
        <f t="shared" si="0"/>
        <v>0</v>
      </c>
      <c r="N43" s="53"/>
      <c r="O43" s="53"/>
      <c r="P43" s="53"/>
      <c r="Q43" s="53"/>
      <c r="R43" s="49">
        <f>SUMIFS('C. RAB (7)'!$H$19:$H$144,'C. RAB (7)'!$E$19:$E$144,'C.2 DRPB (7)'!D43)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11</v>
      </c>
      <c r="J44" s="121">
        <f>BaseRAB!F39</f>
        <v>0</v>
      </c>
      <c r="K44" s="122">
        <f t="shared" si="0"/>
        <v>0</v>
      </c>
      <c r="N44" s="53"/>
      <c r="O44" s="53"/>
      <c r="P44" s="53"/>
      <c r="Q44" s="53"/>
      <c r="R44" s="49">
        <f>SUMIFS('C. RAB (7)'!$H$19:$H$144,'C. RAB (7)'!$E$19:$E$144,'C.2 DRPB (7)'!D44)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11</v>
      </c>
      <c r="J45" s="121">
        <f>BaseRAB!F40</f>
        <v>0</v>
      </c>
      <c r="K45" s="122">
        <f t="shared" si="0"/>
        <v>0</v>
      </c>
      <c r="N45" s="53"/>
      <c r="O45" s="53"/>
      <c r="P45" s="53"/>
      <c r="Q45" s="53"/>
      <c r="R45" s="49">
        <f>SUMIFS('C. RAB (7)'!$H$19:$H$144,'C. RAB (7)'!$E$19:$E$144,'C.2 DRPB (7)'!D45)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11</v>
      </c>
      <c r="J46" s="121">
        <f>BaseRAB!F41</f>
        <v>0</v>
      </c>
      <c r="K46" s="122">
        <f t="shared" si="0"/>
        <v>0</v>
      </c>
      <c r="N46" s="53"/>
      <c r="O46" s="53"/>
      <c r="P46" s="53"/>
      <c r="Q46" s="53"/>
      <c r="R46" s="49">
        <f>SUMIFS('C. RAB (7)'!$H$19:$H$144,'C. RAB (7)'!$E$19:$E$144,'C.2 DRPB (7)'!D46)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11</v>
      </c>
      <c r="J47" s="121">
        <f>BaseRAB!F42</f>
        <v>0</v>
      </c>
      <c r="K47" s="122">
        <f t="shared" si="0"/>
        <v>0</v>
      </c>
      <c r="N47" s="53"/>
      <c r="O47" s="53"/>
      <c r="P47" s="53"/>
      <c r="Q47" s="53"/>
      <c r="R47" s="49">
        <f>SUMIFS('C. RAB (7)'!$H$19:$H$144,'C. RAB (7)'!$E$19:$E$144,'C.2 DRPB (7)'!D47)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11</v>
      </c>
      <c r="J48" s="121">
        <f>BaseRAB!F43</f>
        <v>0</v>
      </c>
      <c r="K48" s="122">
        <f t="shared" si="0"/>
        <v>0</v>
      </c>
      <c r="N48" s="53"/>
      <c r="O48" s="53"/>
      <c r="P48" s="53"/>
      <c r="Q48" s="53"/>
      <c r="R48" s="49">
        <f>SUMIFS('C. RAB (7)'!$H$19:$H$144,'C. RAB (7)'!$E$19:$E$144,'C.2 DRPB (7)'!D48)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11</v>
      </c>
      <c r="J49" s="121">
        <f>BaseRAB!F44</f>
        <v>0</v>
      </c>
      <c r="K49" s="122">
        <f t="shared" si="0"/>
        <v>0</v>
      </c>
      <c r="N49" s="53"/>
      <c r="O49" s="53"/>
      <c r="P49" s="53"/>
      <c r="Q49" s="53"/>
      <c r="R49" s="49">
        <f>SUMIFS('C. RAB (7)'!$H$19:$H$144,'C. RAB (7)'!$E$19:$E$144,'C.2 DRPB (7)'!D49)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11</v>
      </c>
      <c r="J50" s="121">
        <f>BaseRAB!F45</f>
        <v>0</v>
      </c>
      <c r="K50" s="122">
        <f t="shared" si="0"/>
        <v>0</v>
      </c>
      <c r="N50" s="53"/>
      <c r="O50" s="53"/>
      <c r="P50" s="53"/>
      <c r="Q50" s="53"/>
      <c r="R50" s="49">
        <f>SUMIFS('C. RAB (7)'!$H$19:$H$144,'C. RAB (7)'!$E$19:$E$144,'C.2 DRPB (7)'!D50)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11</v>
      </c>
      <c r="J51" s="121">
        <f>BaseRAB!F46</f>
        <v>0</v>
      </c>
      <c r="K51" s="122">
        <f t="shared" si="0"/>
        <v>0</v>
      </c>
      <c r="N51" s="53"/>
      <c r="O51" s="53"/>
      <c r="P51" s="53"/>
      <c r="Q51" s="53"/>
      <c r="R51" s="49">
        <f>SUMIFS('C. RAB (7)'!$H$19:$H$144,'C. RAB (7)'!$E$19:$E$144,'C.2 DRPB (7)'!D51)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11</v>
      </c>
      <c r="J52" s="121">
        <f>BaseRAB!F47</f>
        <v>0</v>
      </c>
      <c r="K52" s="122">
        <f t="shared" si="0"/>
        <v>0</v>
      </c>
      <c r="N52" s="53"/>
      <c r="O52" s="53"/>
      <c r="P52" s="53"/>
      <c r="Q52" s="53"/>
      <c r="R52" s="49">
        <f>SUMIFS('C. RAB (7)'!$H$19:$H$144,'C. RAB (7)'!$E$19:$E$144,'C.2 DRPB (7)'!D52)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11</v>
      </c>
      <c r="J53" s="121">
        <f>BaseRAB!F48</f>
        <v>0</v>
      </c>
      <c r="K53" s="122">
        <f t="shared" si="0"/>
        <v>0</v>
      </c>
      <c r="N53" s="53"/>
      <c r="O53" s="53"/>
      <c r="P53" s="53"/>
      <c r="Q53" s="53"/>
      <c r="R53" s="49">
        <f>SUMIFS('C. RAB (7)'!$H$19:$H$144,'C. RAB (7)'!$E$19:$E$144,'C.2 DRPB (7)'!D53)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11</v>
      </c>
      <c r="J54" s="121">
        <f>BaseRAB!F49</f>
        <v>0</v>
      </c>
      <c r="K54" s="122">
        <f t="shared" si="0"/>
        <v>0</v>
      </c>
      <c r="N54" s="53"/>
      <c r="O54" s="53"/>
      <c r="P54" s="53"/>
      <c r="Q54" s="53"/>
      <c r="R54" s="49">
        <f>SUMIFS('C. RAB (7)'!$H$19:$H$144,'C. RAB (7)'!$E$19:$E$144,'C.2 DRPB (7)'!D54)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11</v>
      </c>
      <c r="J55" s="121">
        <f>BaseRAB!F50</f>
        <v>0</v>
      </c>
      <c r="K55" s="122">
        <f t="shared" si="0"/>
        <v>0</v>
      </c>
      <c r="N55" s="53"/>
      <c r="O55" s="53"/>
      <c r="P55" s="53"/>
      <c r="Q55" s="53"/>
      <c r="R55" s="49">
        <f>SUMIFS('C. RAB (7)'!$H$19:$H$144,'C. RAB (7)'!$E$19:$E$144,'C.2 DRPB (7)'!D55)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11</v>
      </c>
      <c r="J56" s="121">
        <f>BaseRAB!F51</f>
        <v>0</v>
      </c>
      <c r="K56" s="122">
        <f t="shared" si="0"/>
        <v>0</v>
      </c>
      <c r="N56" s="53"/>
      <c r="O56" s="53"/>
      <c r="P56" s="53"/>
      <c r="Q56" s="53"/>
      <c r="R56" s="49">
        <f>SUMIFS('C. RAB (7)'!$H$19:$H$144,'C. RAB (7)'!$E$19:$E$144,'C.2 DRPB (7)'!D56)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11</v>
      </c>
      <c r="J57" s="121">
        <f>BaseRAB!F52</f>
        <v>0</v>
      </c>
      <c r="K57" s="122">
        <f t="shared" si="0"/>
        <v>0</v>
      </c>
      <c r="L57" s="49"/>
      <c r="M57" s="49"/>
      <c r="N57" s="53"/>
      <c r="O57" s="53"/>
      <c r="P57" s="53"/>
      <c r="Q57" s="53"/>
      <c r="R57" s="49">
        <f>SUMIFS('C. RAB (7)'!$H$19:$H$144,'C. RAB (7)'!$E$19:$E$144,'C.2 DRPB (7)'!D57)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11</v>
      </c>
      <c r="J58" s="121">
        <f>BaseRAB!F53</f>
        <v>0</v>
      </c>
      <c r="K58" s="122">
        <f t="shared" si="0"/>
        <v>0</v>
      </c>
      <c r="N58" s="53"/>
      <c r="O58" s="53"/>
      <c r="P58" s="53"/>
      <c r="Q58" s="53"/>
      <c r="R58" s="49">
        <f>SUMIFS('C. RAB (7)'!$H$19:$H$144,'C. RAB (7)'!$E$19:$E$144,'C.2 DRPB (7)'!D58)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11</v>
      </c>
      <c r="J59" s="121">
        <f>BaseRAB!F54</f>
        <v>0</v>
      </c>
      <c r="K59" s="122">
        <f t="shared" si="0"/>
        <v>0</v>
      </c>
      <c r="N59" s="53"/>
      <c r="O59" s="53"/>
      <c r="P59" s="53"/>
      <c r="Q59" s="53"/>
      <c r="R59" s="49">
        <f>SUMIFS('C. RAB (7)'!$H$19:$H$144,'C. RAB (7)'!$E$19:$E$144,'C.2 DRPB (7)'!D59)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11</v>
      </c>
      <c r="J60" s="121">
        <f>BaseRAB!F55</f>
        <v>0</v>
      </c>
      <c r="K60" s="122">
        <f t="shared" si="0"/>
        <v>0</v>
      </c>
      <c r="N60" s="53"/>
      <c r="O60" s="53"/>
      <c r="P60" s="53"/>
      <c r="Q60" s="53"/>
      <c r="R60" s="49">
        <f>SUMIFS('C. RAB (7)'!$H$19:$H$144,'C. RAB (7)'!$E$19:$E$144,'C.2 DRPB (7)'!D60)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11</v>
      </c>
      <c r="J61" s="121">
        <f>BaseRAB!F56</f>
        <v>0</v>
      </c>
      <c r="K61" s="122">
        <f t="shared" si="0"/>
        <v>0</v>
      </c>
      <c r="N61" s="53"/>
      <c r="O61" s="53"/>
      <c r="P61" s="53"/>
      <c r="Q61" s="53"/>
      <c r="R61" s="49">
        <f>SUMIFS('C. RAB (7)'!$H$19:$H$144,'C. RAB (7)'!$E$19:$E$144,'C.2 DRPB (7)'!D61)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11</v>
      </c>
      <c r="J62" s="121">
        <f>BaseRAB!F57</f>
        <v>0</v>
      </c>
      <c r="K62" s="122">
        <f t="shared" si="0"/>
        <v>0</v>
      </c>
      <c r="N62" s="53"/>
      <c r="O62" s="53"/>
      <c r="P62" s="53"/>
      <c r="Q62" s="53"/>
      <c r="R62" s="49">
        <f>SUMIFS('C. RAB (7)'!$H$19:$H$144,'C. RAB (7)'!$E$19:$E$144,'C.2 DRPB (7)'!D62)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11</v>
      </c>
      <c r="J63" s="121">
        <f>BaseRAB!F58</f>
        <v>0</v>
      </c>
      <c r="K63" s="122">
        <f t="shared" si="0"/>
        <v>0</v>
      </c>
      <c r="N63" s="53"/>
      <c r="O63" s="53"/>
      <c r="P63" s="53"/>
      <c r="Q63" s="53"/>
      <c r="R63" s="49">
        <f>SUMIFS('C. RAB (7)'!$H$19:$H$144,'C. RAB (7)'!$E$19:$E$144,'C.2 DRPB (7)'!D63)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11</v>
      </c>
      <c r="J64" s="121">
        <f>BaseRAB!F59</f>
        <v>0</v>
      </c>
      <c r="K64" s="122">
        <f t="shared" si="0"/>
        <v>0</v>
      </c>
      <c r="N64" s="53"/>
      <c r="O64" s="53"/>
      <c r="P64" s="53"/>
      <c r="Q64" s="53"/>
      <c r="R64" s="49">
        <f>SUMIFS('C. RAB (7)'!$H$19:$H$144,'C. RAB (7)'!$E$19:$E$144,'C.2 DRPB (7)'!D64)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11</v>
      </c>
      <c r="J65" s="121">
        <f>BaseRAB!F60</f>
        <v>0</v>
      </c>
      <c r="K65" s="122">
        <f t="shared" si="0"/>
        <v>0</v>
      </c>
      <c r="N65" s="53"/>
      <c r="O65" s="53"/>
      <c r="P65" s="53"/>
      <c r="Q65" s="53"/>
      <c r="R65" s="49">
        <f>SUMIFS('C. RAB (7)'!$H$19:$H$144,'C. RAB (7)'!$E$19:$E$144,'C.2 DRPB (7)'!D65)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11</v>
      </c>
      <c r="J66" s="121">
        <f>BaseRAB!F61</f>
        <v>0</v>
      </c>
      <c r="K66" s="122">
        <f t="shared" si="0"/>
        <v>0</v>
      </c>
      <c r="N66" s="53"/>
      <c r="O66" s="53"/>
      <c r="P66" s="53"/>
      <c r="Q66" s="53"/>
      <c r="R66" s="49">
        <f>SUMIFS('C. RAB (7)'!$H$19:$H$144,'C. RAB (7)'!$E$19:$E$144,'C.2 DRPB (7)'!D66)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11</v>
      </c>
      <c r="J67" s="121">
        <f>BaseRAB!F62</f>
        <v>0</v>
      </c>
      <c r="K67" s="122">
        <f t="shared" si="0"/>
        <v>0</v>
      </c>
      <c r="N67" s="53"/>
      <c r="O67" s="53"/>
      <c r="P67" s="53"/>
      <c r="Q67" s="53"/>
      <c r="R67" s="49">
        <f>SUMIFS('C. RAB (7)'!$H$19:$H$144,'C. RAB (7)'!$E$19:$E$144,'C.2 DRPB (7)'!D67)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11</v>
      </c>
      <c r="J68" s="121">
        <f>BaseRAB!F63</f>
        <v>0</v>
      </c>
      <c r="K68" s="122">
        <f t="shared" si="0"/>
        <v>0</v>
      </c>
      <c r="N68" s="53"/>
      <c r="O68" s="53"/>
      <c r="P68" s="53"/>
      <c r="Q68" s="53"/>
      <c r="R68" s="49">
        <f>SUMIFS('C. RAB (7)'!$H$19:$H$144,'C. RAB (7)'!$E$19:$E$144,'C.2 DRPB (7)'!D68)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11</v>
      </c>
      <c r="J69" s="121">
        <f>BaseRAB!F64</f>
        <v>0</v>
      </c>
      <c r="K69" s="122">
        <f t="shared" si="0"/>
        <v>0</v>
      </c>
      <c r="N69" s="53"/>
      <c r="O69" s="53"/>
      <c r="P69" s="53"/>
      <c r="Q69" s="53"/>
      <c r="R69" s="49">
        <f>SUMIFS('C. RAB (7)'!$H$19:$H$144,'C. RAB (7)'!$E$19:$E$144,'C.2 DRPB (7)'!D69)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11</v>
      </c>
      <c r="J70" s="121">
        <f>BaseRAB!F65</f>
        <v>0</v>
      </c>
      <c r="K70" s="122">
        <f t="shared" si="0"/>
        <v>0</v>
      </c>
      <c r="N70" s="53"/>
      <c r="O70" s="53"/>
      <c r="P70" s="53"/>
      <c r="Q70" s="53"/>
      <c r="R70" s="49">
        <f>SUMIFS('C. RAB (7)'!$H$19:$H$144,'C. RAB (7)'!$E$19:$E$144,'C.2 DRPB (7)'!D70)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11</v>
      </c>
      <c r="J71" s="121">
        <f>BaseRAB!F66</f>
        <v>0</v>
      </c>
      <c r="K71" s="122">
        <f t="shared" si="0"/>
        <v>0</v>
      </c>
      <c r="N71" s="53"/>
      <c r="O71" s="53"/>
      <c r="P71" s="53"/>
      <c r="Q71" s="53"/>
      <c r="R71" s="49">
        <f>SUMIFS('C. RAB (7)'!$H$19:$H$144,'C. RAB (7)'!$E$19:$E$144,'C.2 DRPB (7)'!D71)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11</v>
      </c>
      <c r="J72" s="121">
        <f>BaseRAB!F67</f>
        <v>0</v>
      </c>
      <c r="K72" s="122">
        <f t="shared" si="0"/>
        <v>0</v>
      </c>
      <c r="N72" s="53"/>
      <c r="O72" s="53"/>
      <c r="P72" s="53"/>
      <c r="Q72" s="53"/>
      <c r="R72" s="49">
        <f>SUMIFS('C. RAB (7)'!$H$19:$H$144,'C. RAB (7)'!$E$19:$E$144,'C.2 DRPB (7)'!D72)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(7)'!$H$19:$H$144,'C. RAB (7)'!$E$19:$E$144,'C.2 DRPB (7)'!D73)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(7)'!$H$19:$H$144,'C. RAB (7)'!$E$19:$E$144,'C.2 DRPB (7)'!D74)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(7)'!$H$19:$H$144,'C. RAB (7)'!$E$19:$E$144,'C.2 DRPB (7)'!D75)</f>
        <v>3</v>
      </c>
    </row>
    <row r="76" spans="1:18" s="49" customFormat="1" x14ac:dyDescent="0.15">
      <c r="C76" s="205" t="s">
        <v>247</v>
      </c>
      <c r="D76" s="206"/>
      <c r="E76" s="206"/>
      <c r="F76" s="206"/>
      <c r="G76" s="206"/>
      <c r="H76" s="206"/>
      <c r="I76" s="206"/>
      <c r="J76" s="207"/>
      <c r="K76" s="124">
        <f>SUM(K16:K75)</f>
        <v>3190000</v>
      </c>
      <c r="M76" s="137">
        <f>BaseRAB!$C$2-'C.2 DRPB (7)'!K95</f>
        <v>21500000</v>
      </c>
      <c r="N76" s="53"/>
      <c r="O76" s="53"/>
      <c r="P76" s="53"/>
      <c r="Q76" s="53"/>
    </row>
    <row r="77" spans="1:18" s="49" customFormat="1" x14ac:dyDescent="0.15">
      <c r="C77" s="198" t="str" cm="1">
        <f t="array" ref="C77">"Terbilang: "&amp;terbilang(K76)</f>
        <v>Terbilang: Tiga Juta Seratus Sembilan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6690000</v>
      </c>
      <c r="N99" s="53"/>
      <c r="O99" s="53"/>
      <c r="P99" s="53"/>
      <c r="Q99" s="53"/>
    </row>
    <row r="100" spans="3:17" s="49" customFormat="1" x14ac:dyDescent="0.15">
      <c r="C100" s="198" t="str" cm="1">
        <f t="array" ref="C100">"Terbilang: "&amp;terbilang(K99)</f>
        <v>Terbilang: Enam Juta Enam Ratus Sembilan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7</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000007</v>
      </c>
      <c r="G120" s="114"/>
      <c r="H120" s="51"/>
      <c r="N120" s="53"/>
      <c r="O120" s="53"/>
      <c r="P120" s="53"/>
      <c r="Q120" s="53"/>
    </row>
    <row r="121" spans="3:17" s="49" customFormat="1" x14ac:dyDescent="0.15">
      <c r="C121" s="139" t="s">
        <v>222</v>
      </c>
      <c r="D121" s="139"/>
      <c r="E121" s="139"/>
      <c r="F121" s="107" t="str">
        <f t="shared" ref="F121:F128" si="1">F4</f>
        <v>Nama PB 7</v>
      </c>
      <c r="G121" s="107"/>
      <c r="H121" s="107"/>
      <c r="I121" s="107"/>
      <c r="N121" s="53"/>
      <c r="O121" s="53"/>
      <c r="P121" s="53"/>
      <c r="Q121" s="53"/>
    </row>
    <row r="122" spans="3:17" s="49" customFormat="1" x14ac:dyDescent="0.15">
      <c r="C122" s="139" t="s">
        <v>261</v>
      </c>
      <c r="D122" s="139"/>
      <c r="E122" s="139"/>
      <c r="F122" s="107" t="str">
        <f t="shared" si="1"/>
        <v>3304160101860004</v>
      </c>
      <c r="G122" s="107"/>
      <c r="H122" s="107"/>
      <c r="I122" s="107"/>
      <c r="N122" s="53"/>
      <c r="O122" s="53"/>
      <c r="P122" s="53"/>
      <c r="Q122" s="53"/>
    </row>
    <row r="123" spans="3:17" s="49" customFormat="1" x14ac:dyDescent="0.15">
      <c r="C123" s="139" t="s">
        <v>149</v>
      </c>
      <c r="D123" s="139"/>
      <c r="E123" s="139"/>
      <c r="F123" s="107" t="str">
        <f t="shared" si="1"/>
        <v>Jalan Kanal Victory, RT 1,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1600006545020 -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(7)'!$L$19:$L$144,'C. RAB (7)'!$E$19:$E$144,'C.2 DRPB (7)'!D133)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(7)'!$L$19:$L$144,'C. RAB (7)'!$E$19:$E$144,'C.2 DRPB (7)'!D134)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(7)'!$L$19:$L$144,'C. RAB (7)'!$E$19:$E$144,'C.2 DRPB (7)'!D135)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(7)'!$L$19:$L$144,'C. RAB (7)'!$E$19:$E$144,'C.2 DRPB (7)'!D136)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(7)'!$L$19:$L$144,'C. RAB (7)'!$E$19:$E$144,'C.2 DRPB (7)'!D137)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(7)'!$L$19:$L$144,'C. RAB (7)'!$E$19:$E$144,'C.2 DRPB (7)'!D138)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(7)'!$L$19:$L$144,'C. RAB (7)'!$E$19:$E$144,'C.2 DRPB (7)'!D139)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(7)'!$L$19:$L$144,'C. RAB (7)'!$E$19:$E$144,'C.2 DRPB (7)'!D140)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(7)'!$L$19:$L$144,'C. RAB (7)'!$E$19:$E$144,'C.2 DRPB (7)'!D141)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(7)'!$L$19:$L$144,'C. RAB (7)'!$E$19:$E$144,'C.2 DRPB (7)'!D142)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(7)'!$L$19:$L$144,'C. RAB (7)'!$E$19:$E$144,'C.2 DRPB (7)'!D143)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(7)'!$L$19:$L$144,'C. RAB (7)'!$E$19:$E$144,'C.2 DRPB (7)'!D144)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(7)'!$L$19:$L$144,'C. RAB (7)'!$E$19:$E$144,'C.2 DRPB (7)'!D145)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(7)'!$L$19:$L$144,'C. RAB (7)'!$E$19:$E$144,'C.2 DRPB (7)'!D146)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(7)'!$L$19:$L$144,'C. RAB (7)'!$E$19:$E$144,'C.2 DRPB (7)'!D147)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(7)'!$L$19:$L$144,'C. RAB (7)'!$E$19:$E$144,'C.2 DRPB (7)'!D148)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(7)'!$L$19:$L$144,'C. RAB (7)'!$E$19:$E$144,'C.2 DRPB (7)'!D149)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(7)'!$L$19:$L$144,'C. RAB (7)'!$E$19:$E$144,'C.2 DRPB (7)'!D150)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(7)'!$L$19:$L$144,'C. RAB (7)'!$E$19:$E$144,'C.2 DRPB (7)'!D151)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(7)'!$L$19:$L$144,'C. RAB (7)'!$E$19:$E$144,'C.2 DRPB (7)'!D152)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(7)'!$L$19:$L$144,'C. RAB (7)'!$E$19:$E$144,'C.2 DRPB (7)'!D153)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(7)'!$L$19:$L$144,'C. RAB (7)'!$E$19:$E$144,'C.2 DRPB (7)'!D154)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(7)'!$L$19:$L$144,'C. RAB (7)'!$E$19:$E$144,'C.2 DRPB (7)'!D155)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(7)'!$L$19:$L$144,'C. RAB (7)'!$E$19:$E$144,'C.2 DRPB (7)'!D156)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(7)'!$L$19:$L$144,'C. RAB (7)'!$E$19:$E$144,'C.2 DRPB (7)'!D157)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(7)'!$L$19:$L$144,'C. RAB (7)'!$E$19:$E$144,'C.2 DRPB (7)'!D158)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(7)'!$L$19:$L$144,'C. RAB (7)'!$E$19:$E$144,'C.2 DRPB (7)'!D159)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(7)'!$L$19:$L$144,'C. RAB (7)'!$E$19:$E$144,'C.2 DRPB (7)'!D160)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(7)'!$L$19:$L$144,'C. RAB (7)'!$E$19:$E$144,'C.2 DRPB (7)'!D161)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(7)'!$L$19:$L$144,'C. RAB (7)'!$E$19:$E$144,'C.2 DRPB (7)'!D162)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(7)'!$L$19:$L$144,'C. RAB (7)'!$E$19:$E$144,'C.2 DRPB (7)'!D163)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(7)'!$L$19:$L$144,'C. RAB (7)'!$E$19:$E$144,'C.2 DRPB (7)'!D164)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(7)'!$L$19:$L$144,'C. RAB (7)'!$E$19:$E$144,'C.2 DRPB (7)'!D165)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(7)'!$L$19:$L$144,'C. RAB (7)'!$E$19:$E$144,'C.2 DRPB (7)'!D166)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(7)'!$L$19:$L$144,'C. RAB (7)'!$E$19:$E$144,'C.2 DRPB (7)'!D167)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(7)'!$L$19:$L$144,'C. RAB (7)'!$E$19:$E$144,'C.2 DRPB (7)'!D168)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(7)'!$L$19:$L$144,'C. RAB (7)'!$E$19:$E$144,'C.2 DRPB (7)'!D169)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(7)'!$L$19:$L$144,'C. RAB (7)'!$E$19:$E$144,'C.2 DRPB (7)'!D170)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(7)'!$L$19:$L$144,'C. RAB (7)'!$E$19:$E$144,'C.2 DRPB (7)'!D171)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(7)'!$L$19:$L$144,'C. RAB (7)'!$E$19:$E$144,'C.2 DRPB (7)'!D172)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(7)'!$L$19:$L$144,'C. RAB (7)'!$E$19:$E$144,'C.2 DRPB (7)'!D173)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(7)'!$L$19:$L$144,'C. RAB (7)'!$E$19:$E$144,'C.2 DRPB (7)'!D174)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(7)'!$L$19:$L$144,'C. RAB (7)'!$E$19:$E$144,'C.2 DRPB (7)'!D175)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(7)'!$L$19:$L$144,'C. RAB (7)'!$E$19:$E$144,'C.2 DRPB (7)'!D176)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(7)'!$L$19:$L$144,'C. RAB (7)'!$E$19:$E$144,'C.2 DRPB (7)'!D177)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(7)'!$L$19:$L$144,'C. RAB (7)'!$E$19:$E$144,'C.2 DRPB (7)'!D178)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(7)'!$L$19:$L$144,'C. RAB (7)'!$E$19:$E$144,'C.2 DRPB (7)'!D179)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(7)'!$L$19:$L$144,'C. RAB (7)'!$E$19:$E$144,'C.2 DRPB (7)'!D180)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(7)'!$L$19:$L$144,'C. RAB (7)'!$E$19:$E$144,'C.2 DRPB (7)'!D181)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(7)'!$L$19:$L$144,'C. RAB (7)'!$E$19:$E$144,'C.2 DRPB (7)'!D182)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(7)'!$L$19:$L$144,'C. RAB (7)'!$E$19:$E$144,'C.2 DRPB (7)'!D183)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(7)'!$L$19:$L$144,'C. RAB (7)'!$E$19:$E$144,'C.2 DRPB (7)'!D184)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(7)'!$L$19:$L$144,'C. RAB (7)'!$E$19:$E$144,'C.2 DRPB (7)'!D185)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(7)'!$L$19:$L$144,'C. RAB (7)'!$E$19:$E$144,'C.2 DRPB (7)'!D186)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(7)'!$L$19:$L$144,'C. RAB (7)'!$E$19:$E$144,'C.2 DRPB (7)'!D187)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(7)'!$L$19:$L$144,'C. RAB (7)'!$E$19:$E$144,'C.2 DRPB (7)'!D188)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(7)'!$L$19:$L$144,'C. RAB (7)'!$E$19:$E$144,'C.2 DRPB (7)'!D189)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(7)'!$L$19:$L$144,'C. RAB (7)'!$E$19:$E$144,'C.2 DRPB (7)'!D190)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(7)'!$L$19:$L$144,'C. RAB (7)'!$E$19:$E$144,'C.2 DRPB (7)'!D191)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(7)'!$L$19:$L$144,'C. RAB (7)'!$E$19:$E$144,'C.2 DRPB (7)'!D192)</f>
        <v>0</v>
      </c>
    </row>
    <row r="193" spans="3:17" s="49" customFormat="1" x14ac:dyDescent="0.15">
      <c r="C193" s="205" t="s">
        <v>247</v>
      </c>
      <c r="D193" s="206"/>
      <c r="E193" s="206"/>
      <c r="F193" s="206"/>
      <c r="G193" s="206"/>
      <c r="H193" s="206"/>
      <c r="I193" s="206"/>
      <c r="J193" s="207"/>
      <c r="K193" s="124">
        <f>SUM(K133:K192)</f>
        <v>18000000</v>
      </c>
      <c r="M193" s="137">
        <f>(BaseRAB!$C$2-'C.2 DRPB (7)'!$K$95)/2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7</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000007</v>
      </c>
      <c r="G237" s="114"/>
      <c r="H237" s="51"/>
      <c r="N237" s="53"/>
      <c r="O237" s="53"/>
      <c r="P237" s="53"/>
      <c r="Q237" s="53"/>
    </row>
    <row r="238" spans="3:17" s="49" customFormat="1" x14ac:dyDescent="0.15">
      <c r="C238" s="139" t="s">
        <v>222</v>
      </c>
      <c r="D238" s="139"/>
      <c r="E238" s="139"/>
      <c r="F238" s="107" t="str">
        <f t="shared" ref="F238:F245" si="3">F121</f>
        <v>Nama PB 7</v>
      </c>
      <c r="G238" s="107"/>
      <c r="H238" s="107"/>
      <c r="I238" s="107"/>
      <c r="N238" s="53"/>
      <c r="O238" s="53"/>
      <c r="P238" s="53"/>
      <c r="Q238" s="53"/>
    </row>
    <row r="239" spans="3:17" s="49" customFormat="1" x14ac:dyDescent="0.15">
      <c r="C239" s="139" t="s">
        <v>261</v>
      </c>
      <c r="D239" s="139"/>
      <c r="E239" s="139"/>
      <c r="F239" s="107" t="str">
        <f t="shared" si="3"/>
        <v>3304160101860004</v>
      </c>
      <c r="G239" s="107"/>
      <c r="H239" s="107"/>
      <c r="I239" s="107"/>
      <c r="N239" s="53"/>
      <c r="O239" s="53"/>
      <c r="P239" s="53"/>
      <c r="Q239" s="53"/>
    </row>
    <row r="240" spans="3:17" s="49" customFormat="1" x14ac:dyDescent="0.15">
      <c r="C240" s="139" t="s">
        <v>149</v>
      </c>
      <c r="D240" s="139"/>
      <c r="E240" s="139"/>
      <c r="F240" s="107" t="str">
        <f t="shared" si="3"/>
        <v>Jalan Kanal Victory, RT 1,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1600006545020 -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-189</v>
      </c>
      <c r="J250" s="121">
        <f>BaseRAB!F11</f>
        <v>90000</v>
      </c>
      <c r="K250" s="122">
        <f>I250*J250</f>
        <v>-17010000</v>
      </c>
      <c r="N250" s="53"/>
      <c r="O250" s="53"/>
      <c r="P250" s="53"/>
      <c r="Q250" s="53"/>
      <c r="R250" s="49">
        <f>SUMIFS('C. RAB (7)'!$M$19:$M$144,'C. RAB (7)'!$E$19:$E$144,'C.2 DRPB (7)'!D250)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11</v>
      </c>
      <c r="J251" s="121">
        <f>BaseRAB!F12</f>
        <v>80000</v>
      </c>
      <c r="K251" s="122">
        <f t="shared" ref="K251:K309" si="5">I251*J251</f>
        <v>880000</v>
      </c>
      <c r="N251" s="53"/>
      <c r="O251" s="53"/>
      <c r="P251" s="53"/>
      <c r="Q251" s="53"/>
      <c r="R251" s="49">
        <f>SUMIFS('C. RAB (7)'!$M$19:$M$144,'C. RAB (7)'!$E$19:$E$144,'C.2 DRPB (7)'!D251)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11</v>
      </c>
      <c r="J252" s="121">
        <f>BaseRAB!F13</f>
        <v>0</v>
      </c>
      <c r="K252" s="122">
        <f t="shared" si="5"/>
        <v>0</v>
      </c>
      <c r="N252" s="53"/>
      <c r="O252" s="53"/>
      <c r="P252" s="53"/>
      <c r="Q252" s="53"/>
      <c r="R252" s="49">
        <f>SUMIFS('C. RAB (7)'!$M$19:$M$144,'C. RAB (7)'!$E$19:$E$144,'C.2 DRPB (7)'!D252)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11</v>
      </c>
      <c r="J253" s="121">
        <f>BaseRAB!F14</f>
        <v>0</v>
      </c>
      <c r="K253" s="122">
        <f t="shared" si="5"/>
        <v>0</v>
      </c>
      <c r="N253" s="53"/>
      <c r="O253" s="53"/>
      <c r="P253" s="53"/>
      <c r="Q253" s="53"/>
      <c r="R253" s="49">
        <f>SUMIFS('C. RAB (7)'!$M$19:$M$144,'C. RAB (7)'!$E$19:$E$144,'C.2 DRPB (7)'!D253)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11</v>
      </c>
      <c r="J254" s="121">
        <f>BaseRAB!F15</f>
        <v>0</v>
      </c>
      <c r="K254" s="122">
        <f t="shared" si="5"/>
        <v>0</v>
      </c>
      <c r="N254" s="53"/>
      <c r="O254" s="53"/>
      <c r="P254" s="53"/>
      <c r="Q254" s="53"/>
      <c r="R254" s="49">
        <f>SUMIFS('C. RAB (7)'!$M$19:$M$144,'C. RAB (7)'!$E$19:$E$144,'C.2 DRPB (7)'!D254)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11</v>
      </c>
      <c r="J255" s="121">
        <f>BaseRAB!F16</f>
        <v>0</v>
      </c>
      <c r="K255" s="122">
        <f t="shared" si="5"/>
        <v>0</v>
      </c>
      <c r="N255" s="53"/>
      <c r="O255" s="53"/>
      <c r="P255" s="53"/>
      <c r="Q255" s="53"/>
      <c r="R255" s="49">
        <f>SUMIFS('C. RAB (7)'!$M$19:$M$144,'C. RAB (7)'!$E$19:$E$144,'C.2 DRPB (7)'!D255)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11</v>
      </c>
      <c r="J256" s="121">
        <f>BaseRAB!F17</f>
        <v>0</v>
      </c>
      <c r="K256" s="122">
        <f t="shared" si="5"/>
        <v>0</v>
      </c>
      <c r="N256" s="53"/>
      <c r="O256" s="53"/>
      <c r="P256" s="53"/>
      <c r="Q256" s="53"/>
      <c r="R256" s="49">
        <f>SUMIFS('C. RAB (7)'!$M$19:$M$144,'C. RAB (7)'!$E$19:$E$144,'C.2 DRPB (7)'!D256)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11</v>
      </c>
      <c r="J257" s="121">
        <f>BaseRAB!F18</f>
        <v>0</v>
      </c>
      <c r="K257" s="122">
        <f t="shared" si="5"/>
        <v>0</v>
      </c>
      <c r="N257" s="53"/>
      <c r="O257" s="53"/>
      <c r="P257" s="53"/>
      <c r="Q257" s="53"/>
      <c r="R257" s="49">
        <f>SUMIFS('C. RAB (7)'!$M$19:$M$144,'C. RAB (7)'!$E$19:$E$144,'C.2 DRPB (7)'!D257)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11</v>
      </c>
      <c r="J258" s="121">
        <f>BaseRAB!F19</f>
        <v>0</v>
      </c>
      <c r="K258" s="122">
        <f t="shared" si="5"/>
        <v>0</v>
      </c>
      <c r="N258" s="53"/>
      <c r="O258" s="53"/>
      <c r="P258" s="53"/>
      <c r="Q258" s="53"/>
      <c r="R258" s="49">
        <f>SUMIFS('C. RAB (7)'!$M$19:$M$144,'C. RAB (7)'!$E$19:$E$144,'C.2 DRPB (7)'!D258)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11</v>
      </c>
      <c r="J259" s="121">
        <f>BaseRAB!F20</f>
        <v>0</v>
      </c>
      <c r="K259" s="122">
        <f t="shared" si="5"/>
        <v>0</v>
      </c>
      <c r="N259" s="53"/>
      <c r="O259" s="53"/>
      <c r="P259" s="53"/>
      <c r="Q259" s="53"/>
      <c r="R259" s="49">
        <f>SUMIFS('C. RAB (7)'!$M$19:$M$144,'C. RAB (7)'!$E$19:$E$144,'C.2 DRPB (7)'!D259)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11</v>
      </c>
      <c r="J260" s="121">
        <f>BaseRAB!F21</f>
        <v>0</v>
      </c>
      <c r="K260" s="122">
        <f t="shared" si="5"/>
        <v>0</v>
      </c>
      <c r="N260" s="53"/>
      <c r="O260" s="53"/>
      <c r="P260" s="53"/>
      <c r="Q260" s="53"/>
      <c r="R260" s="49">
        <f>SUMIFS('C. RAB (7)'!$M$19:$M$144,'C. RAB (7)'!$E$19:$E$144,'C.2 DRPB (7)'!D260)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11</v>
      </c>
      <c r="J261" s="121">
        <f>BaseRAB!F22</f>
        <v>0</v>
      </c>
      <c r="K261" s="122">
        <f t="shared" si="5"/>
        <v>0</v>
      </c>
      <c r="L261" s="49"/>
      <c r="M261" s="49"/>
      <c r="N261" s="53"/>
      <c r="O261" s="53"/>
      <c r="P261" s="53"/>
      <c r="Q261" s="53"/>
      <c r="R261" s="49">
        <f>SUMIFS('C. RAB (7)'!$M$19:$M$144,'C. RAB (7)'!$E$19:$E$144,'C.2 DRPB (7)'!D261)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11</v>
      </c>
      <c r="J262" s="121">
        <f>BaseRAB!F23</f>
        <v>0</v>
      </c>
      <c r="K262" s="122">
        <f t="shared" si="5"/>
        <v>0</v>
      </c>
      <c r="N262" s="53"/>
      <c r="O262" s="53"/>
      <c r="P262" s="53"/>
      <c r="Q262" s="53"/>
      <c r="R262" s="49">
        <f>SUMIFS('C. RAB (7)'!$M$19:$M$144,'C. RAB (7)'!$E$19:$E$144,'C.2 DRPB (7)'!D262)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11</v>
      </c>
      <c r="J263" s="121">
        <f>BaseRAB!F24</f>
        <v>0</v>
      </c>
      <c r="K263" s="122">
        <f t="shared" si="5"/>
        <v>0</v>
      </c>
      <c r="N263" s="53"/>
      <c r="O263" s="53"/>
      <c r="P263" s="53"/>
      <c r="Q263" s="53"/>
      <c r="R263" s="49">
        <f>SUMIFS('C. RAB (7)'!$M$19:$M$144,'C. RAB (7)'!$E$19:$E$144,'C.2 DRPB (7)'!D263)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11</v>
      </c>
      <c r="J264" s="121">
        <f>BaseRAB!F25</f>
        <v>0</v>
      </c>
      <c r="K264" s="122">
        <f t="shared" si="5"/>
        <v>0</v>
      </c>
      <c r="N264" s="53"/>
      <c r="O264" s="53"/>
      <c r="P264" s="53"/>
      <c r="Q264" s="53"/>
      <c r="R264" s="49">
        <f>SUMIFS('C. RAB (7)'!$M$19:$M$144,'C. RAB (7)'!$E$19:$E$144,'C.2 DRPB (7)'!D264)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11</v>
      </c>
      <c r="J265" s="121">
        <f>BaseRAB!F26</f>
        <v>0</v>
      </c>
      <c r="K265" s="122">
        <f t="shared" si="5"/>
        <v>0</v>
      </c>
      <c r="N265" s="53"/>
      <c r="O265" s="53"/>
      <c r="P265" s="53"/>
      <c r="Q265" s="53"/>
      <c r="R265" s="49">
        <f>SUMIFS('C. RAB (7)'!$M$19:$M$144,'C. RAB (7)'!$E$19:$E$144,'C.2 DRPB (7)'!D265)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11</v>
      </c>
      <c r="J266" s="121">
        <f>BaseRAB!F27</f>
        <v>0</v>
      </c>
      <c r="K266" s="122">
        <f t="shared" si="5"/>
        <v>0</v>
      </c>
      <c r="N266" s="53"/>
      <c r="O266" s="53"/>
      <c r="P266" s="53"/>
      <c r="Q266" s="53"/>
      <c r="R266" s="49">
        <f>SUMIFS('C. RAB (7)'!$M$19:$M$144,'C. RAB (7)'!$E$19:$E$144,'C.2 DRPB (7)'!D266)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11</v>
      </c>
      <c r="J267" s="121">
        <f>BaseRAB!F28</f>
        <v>0</v>
      </c>
      <c r="K267" s="122">
        <f t="shared" si="5"/>
        <v>0</v>
      </c>
      <c r="N267" s="53"/>
      <c r="O267" s="53"/>
      <c r="P267" s="53"/>
      <c r="Q267" s="53"/>
      <c r="R267" s="49">
        <f>SUMIFS('C. RAB (7)'!$M$19:$M$144,'C. RAB (7)'!$E$19:$E$144,'C.2 DRPB (7)'!D267)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11</v>
      </c>
      <c r="J268" s="121">
        <f>BaseRAB!F29</f>
        <v>120000</v>
      </c>
      <c r="K268" s="122">
        <f t="shared" si="5"/>
        <v>1320000</v>
      </c>
      <c r="N268" s="53"/>
      <c r="O268" s="53"/>
      <c r="P268" s="53"/>
      <c r="Q268" s="53"/>
      <c r="R268" s="49">
        <f>SUMIFS('C. RAB (7)'!$M$19:$M$144,'C. RAB (7)'!$E$19:$E$144,'C.2 DRPB (7)'!D268)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11</v>
      </c>
      <c r="J269" s="121">
        <f>BaseRAB!F30</f>
        <v>0</v>
      </c>
      <c r="K269" s="122">
        <f t="shared" si="5"/>
        <v>0</v>
      </c>
      <c r="N269" s="53"/>
      <c r="O269" s="53"/>
      <c r="P269" s="53"/>
      <c r="Q269" s="53"/>
      <c r="R269" s="49">
        <f>SUMIFS('C. RAB (7)'!$M$19:$M$144,'C. RAB (7)'!$E$19:$E$144,'C.2 DRPB (7)'!D269)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11</v>
      </c>
      <c r="J270" s="121">
        <f>BaseRAB!F31</f>
        <v>0</v>
      </c>
      <c r="K270" s="122">
        <f t="shared" si="5"/>
        <v>0</v>
      </c>
      <c r="N270" s="53"/>
      <c r="O270" s="53"/>
      <c r="P270" s="53"/>
      <c r="Q270" s="53"/>
      <c r="R270" s="49">
        <f>SUMIFS('C. RAB (7)'!$M$19:$M$144,'C. RAB (7)'!$E$19:$E$144,'C.2 DRPB (7)'!D270)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11</v>
      </c>
      <c r="J271" s="121">
        <f>BaseRAB!F32</f>
        <v>0</v>
      </c>
      <c r="K271" s="122">
        <f t="shared" si="5"/>
        <v>0</v>
      </c>
      <c r="N271" s="53"/>
      <c r="O271" s="53"/>
      <c r="P271" s="53"/>
      <c r="Q271" s="53"/>
      <c r="R271" s="49">
        <f>SUMIFS('C. RAB (7)'!$M$19:$M$144,'C. RAB (7)'!$E$19:$E$144,'C.2 DRPB (7)'!D271)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11</v>
      </c>
      <c r="J272" s="121">
        <f>BaseRAB!F33</f>
        <v>0</v>
      </c>
      <c r="K272" s="122">
        <f t="shared" si="5"/>
        <v>0</v>
      </c>
      <c r="N272" s="53"/>
      <c r="O272" s="53"/>
      <c r="P272" s="53"/>
      <c r="Q272" s="53"/>
      <c r="R272" s="49">
        <f>SUMIFS('C. RAB (7)'!$M$19:$M$144,'C. RAB (7)'!$E$19:$E$144,'C.2 DRPB (7)'!D272)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11</v>
      </c>
      <c r="J273" s="121">
        <f>BaseRAB!F34</f>
        <v>0</v>
      </c>
      <c r="K273" s="122">
        <f t="shared" si="5"/>
        <v>0</v>
      </c>
      <c r="N273" s="53"/>
      <c r="O273" s="53"/>
      <c r="P273" s="53"/>
      <c r="Q273" s="53"/>
      <c r="R273" s="49">
        <f>SUMIFS('C. RAB (7)'!$M$19:$M$144,'C. RAB (7)'!$E$19:$E$144,'C.2 DRPB (7)'!D273)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11</v>
      </c>
      <c r="J274" s="121">
        <f>BaseRAB!F35</f>
        <v>0</v>
      </c>
      <c r="K274" s="122">
        <f t="shared" si="5"/>
        <v>0</v>
      </c>
      <c r="N274" s="53"/>
      <c r="O274" s="53"/>
      <c r="P274" s="53"/>
      <c r="Q274" s="53"/>
      <c r="R274" s="49">
        <f>SUMIFS('C. RAB (7)'!$M$19:$M$144,'C. RAB (7)'!$E$19:$E$144,'C.2 DRPB (7)'!D274)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11</v>
      </c>
      <c r="J275" s="121">
        <f>BaseRAB!F36</f>
        <v>0</v>
      </c>
      <c r="K275" s="122">
        <f t="shared" si="5"/>
        <v>0</v>
      </c>
      <c r="N275" s="53"/>
      <c r="O275" s="53"/>
      <c r="P275" s="53"/>
      <c r="Q275" s="53"/>
      <c r="R275" s="49">
        <f>SUMIFS('C. RAB (7)'!$M$19:$M$144,'C. RAB (7)'!$E$19:$E$144,'C.2 DRPB (7)'!D275)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11</v>
      </c>
      <c r="J276" s="121">
        <f>BaseRAB!F37</f>
        <v>0</v>
      </c>
      <c r="K276" s="122">
        <f t="shared" si="5"/>
        <v>0</v>
      </c>
      <c r="N276" s="53"/>
      <c r="O276" s="53"/>
      <c r="P276" s="53"/>
      <c r="Q276" s="53"/>
      <c r="R276" s="49">
        <f>SUMIFS('C. RAB (7)'!$M$19:$M$144,'C. RAB (7)'!$E$19:$E$144,'C.2 DRPB (7)'!D276)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11</v>
      </c>
      <c r="J277" s="121">
        <f>BaseRAB!F38</f>
        <v>0</v>
      </c>
      <c r="K277" s="122">
        <f t="shared" si="5"/>
        <v>0</v>
      </c>
      <c r="N277" s="53"/>
      <c r="O277" s="53"/>
      <c r="P277" s="53"/>
      <c r="Q277" s="53"/>
      <c r="R277" s="49">
        <f>SUMIFS('C. RAB (7)'!$M$19:$M$144,'C. RAB (7)'!$E$19:$E$144,'C.2 DRPB (7)'!D277)</f>
        <v>0</v>
      </c>
    </row>
    <row r="278" spans="1:18" s="49" customFormat="1" x14ac:dyDescent="0.15">
      <c r="A278" s="135"/>
      <c r="C278" s="118">
        <f>_xlfn.AGGREGATE(2,5,$C$132:C277)+1</f>
        <v>90</v>
      </c>
      <c r="D278" s="133" t="str">
        <f>BaseRAB!C39</f>
        <v>Batako</v>
      </c>
      <c r="E278" s="134"/>
      <c r="F278" s="134"/>
      <c r="G278" s="134"/>
      <c r="H278" s="119" t="str">
        <f>BaseRAB!E39</f>
        <v>bh</v>
      </c>
      <c r="I278" s="120">
        <f t="shared" si="4"/>
        <v>11</v>
      </c>
      <c r="J278" s="121">
        <f>BaseRAB!F39</f>
        <v>0</v>
      </c>
      <c r="K278" s="122">
        <f t="shared" si="5"/>
        <v>0</v>
      </c>
      <c r="N278" s="53"/>
      <c r="O278" s="53"/>
      <c r="P278" s="53"/>
      <c r="Q278" s="53"/>
      <c r="R278" s="49">
        <f>SUMIFS('C. RAB (7)'!$M$19:$M$144,'C. RAB (7)'!$E$19:$E$144,'C.2 DRPB (7)'!D278)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11</v>
      </c>
      <c r="J279" s="121">
        <f>BaseRAB!F40</f>
        <v>0</v>
      </c>
      <c r="K279" s="122">
        <f t="shared" si="5"/>
        <v>0</v>
      </c>
      <c r="N279" s="53"/>
      <c r="O279" s="53"/>
      <c r="P279" s="53"/>
      <c r="Q279" s="53"/>
      <c r="R279" s="49">
        <f>SUMIFS('C. RAB (7)'!$M$19:$M$144,'C. RAB (7)'!$E$19:$E$144,'C.2 DRPB (7)'!D279)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11</v>
      </c>
      <c r="J280" s="121">
        <f>BaseRAB!F41</f>
        <v>0</v>
      </c>
      <c r="K280" s="122">
        <f t="shared" si="5"/>
        <v>0</v>
      </c>
      <c r="N280" s="53"/>
      <c r="O280" s="53"/>
      <c r="P280" s="53"/>
      <c r="Q280" s="53"/>
      <c r="R280" s="49">
        <f>SUMIFS('C. RAB (7)'!$M$19:$M$144,'C. RAB (7)'!$E$19:$E$144,'C.2 DRPB (7)'!D280)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11</v>
      </c>
      <c r="J281" s="121">
        <f>BaseRAB!F42</f>
        <v>0</v>
      </c>
      <c r="K281" s="122">
        <f t="shared" si="5"/>
        <v>0</v>
      </c>
      <c r="N281" s="53"/>
      <c r="O281" s="53"/>
      <c r="P281" s="53"/>
      <c r="Q281" s="53"/>
      <c r="R281" s="49">
        <f>SUMIFS('C. RAB (7)'!$M$19:$M$144,'C. RAB (7)'!$E$19:$E$144,'C.2 DRPB (7)'!D281)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11</v>
      </c>
      <c r="J282" s="121">
        <f>BaseRAB!F43</f>
        <v>0</v>
      </c>
      <c r="K282" s="122">
        <f t="shared" si="5"/>
        <v>0</v>
      </c>
      <c r="N282" s="53"/>
      <c r="O282" s="53"/>
      <c r="P282" s="53"/>
      <c r="Q282" s="53"/>
      <c r="R282" s="49">
        <f>SUMIFS('C. RAB (7)'!$M$19:$M$144,'C. RAB (7)'!$E$19:$E$144,'C.2 DRPB (7)'!D282)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11</v>
      </c>
      <c r="J283" s="121">
        <f>BaseRAB!F44</f>
        <v>0</v>
      </c>
      <c r="K283" s="122">
        <f t="shared" si="5"/>
        <v>0</v>
      </c>
      <c r="N283" s="53"/>
      <c r="O283" s="53"/>
      <c r="P283" s="53"/>
      <c r="Q283" s="53"/>
      <c r="R283" s="49">
        <f>SUMIFS('C. RAB (7)'!$M$19:$M$144,'C. RAB (7)'!$E$19:$E$144,'C.2 DRPB (7)'!D283)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11</v>
      </c>
      <c r="J284" s="121">
        <f>BaseRAB!F45</f>
        <v>0</v>
      </c>
      <c r="K284" s="122">
        <f t="shared" si="5"/>
        <v>0</v>
      </c>
      <c r="N284" s="53"/>
      <c r="O284" s="53"/>
      <c r="P284" s="53"/>
      <c r="Q284" s="53"/>
      <c r="R284" s="49">
        <f>SUMIFS('C. RAB (7)'!$M$19:$M$144,'C. RAB (7)'!$E$19:$E$144,'C.2 DRPB (7)'!D284)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11</v>
      </c>
      <c r="J285" s="121">
        <f>BaseRAB!F46</f>
        <v>0</v>
      </c>
      <c r="K285" s="122">
        <f t="shared" si="5"/>
        <v>0</v>
      </c>
      <c r="N285" s="53"/>
      <c r="O285" s="53"/>
      <c r="P285" s="53"/>
      <c r="Q285" s="53"/>
      <c r="R285" s="49">
        <f>SUMIFS('C. RAB (7)'!$M$19:$M$144,'C. RAB (7)'!$E$19:$E$144,'C.2 DRPB (7)'!D285)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11</v>
      </c>
      <c r="J286" s="121">
        <f>BaseRAB!F47</f>
        <v>0</v>
      </c>
      <c r="K286" s="122">
        <f t="shared" si="5"/>
        <v>0</v>
      </c>
      <c r="N286" s="53"/>
      <c r="O286" s="53"/>
      <c r="P286" s="53"/>
      <c r="Q286" s="53"/>
      <c r="R286" s="49">
        <f>SUMIFS('C. RAB (7)'!$M$19:$M$144,'C. RAB (7)'!$E$19:$E$144,'C.2 DRPB (7)'!D286)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11</v>
      </c>
      <c r="J287" s="121">
        <f>BaseRAB!F48</f>
        <v>0</v>
      </c>
      <c r="K287" s="122">
        <f t="shared" si="5"/>
        <v>0</v>
      </c>
      <c r="N287" s="53"/>
      <c r="O287" s="53"/>
      <c r="P287" s="53"/>
      <c r="Q287" s="53"/>
      <c r="R287" s="49">
        <f>SUMIFS('C. RAB (7)'!$M$19:$M$144,'C. RAB (7)'!$E$19:$E$144,'C.2 DRPB (7)'!D287)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11</v>
      </c>
      <c r="J288" s="121">
        <f>BaseRAB!F49</f>
        <v>0</v>
      </c>
      <c r="K288" s="122">
        <f t="shared" si="5"/>
        <v>0</v>
      </c>
      <c r="N288" s="53"/>
      <c r="O288" s="53"/>
      <c r="P288" s="53"/>
      <c r="Q288" s="53"/>
      <c r="R288" s="49">
        <f>SUMIFS('C. RAB (7)'!$M$19:$M$144,'C. RAB (7)'!$E$19:$E$144,'C.2 DRPB (7)'!D288)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11</v>
      </c>
      <c r="J289" s="121">
        <f>BaseRAB!F50</f>
        <v>0</v>
      </c>
      <c r="K289" s="122">
        <f t="shared" si="5"/>
        <v>0</v>
      </c>
      <c r="N289" s="53"/>
      <c r="O289" s="53"/>
      <c r="P289" s="53"/>
      <c r="Q289" s="53"/>
      <c r="R289" s="49">
        <f>SUMIFS('C. RAB (7)'!$M$19:$M$144,'C. RAB (7)'!$E$19:$E$144,'C.2 DRPB (7)'!D289)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11</v>
      </c>
      <c r="J290" s="121">
        <f>BaseRAB!F51</f>
        <v>0</v>
      </c>
      <c r="K290" s="122">
        <f t="shared" si="5"/>
        <v>0</v>
      </c>
      <c r="N290" s="53"/>
      <c r="O290" s="53"/>
      <c r="P290" s="53"/>
      <c r="Q290" s="53"/>
      <c r="R290" s="49">
        <f>SUMIFS('C. RAB (7)'!$M$19:$M$144,'C. RAB (7)'!$E$19:$E$144,'C.2 DRPB (7)'!D290)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11</v>
      </c>
      <c r="J291" s="121">
        <f>BaseRAB!F52</f>
        <v>0</v>
      </c>
      <c r="K291" s="122">
        <f t="shared" si="5"/>
        <v>0</v>
      </c>
      <c r="L291" s="49"/>
      <c r="M291" s="49"/>
      <c r="N291" s="53"/>
      <c r="O291" s="53"/>
      <c r="P291" s="53"/>
      <c r="Q291" s="53"/>
      <c r="R291" s="49">
        <f>SUMIFS('C. RAB (7)'!$M$19:$M$144,'C. RAB (7)'!$E$19:$E$144,'C.2 DRPB (7)'!D291)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11</v>
      </c>
      <c r="J292" s="121">
        <f>BaseRAB!F53</f>
        <v>0</v>
      </c>
      <c r="K292" s="122">
        <f t="shared" si="5"/>
        <v>0</v>
      </c>
      <c r="N292" s="53"/>
      <c r="O292" s="53"/>
      <c r="P292" s="53"/>
      <c r="Q292" s="53"/>
      <c r="R292" s="49">
        <f>SUMIFS('C. RAB (7)'!$M$19:$M$144,'C. RAB (7)'!$E$19:$E$144,'C.2 DRPB (7)'!D292)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11</v>
      </c>
      <c r="J293" s="121">
        <f>BaseRAB!F54</f>
        <v>0</v>
      </c>
      <c r="K293" s="122">
        <f t="shared" si="5"/>
        <v>0</v>
      </c>
      <c r="N293" s="53"/>
      <c r="O293" s="53"/>
      <c r="P293" s="53"/>
      <c r="Q293" s="53"/>
      <c r="R293" s="49">
        <f>SUMIFS('C. RAB (7)'!$M$19:$M$144,'C. RAB (7)'!$E$19:$E$144,'C.2 DRPB (7)'!D293)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11</v>
      </c>
      <c r="J294" s="121">
        <f>BaseRAB!F55</f>
        <v>0</v>
      </c>
      <c r="K294" s="122">
        <f t="shared" si="5"/>
        <v>0</v>
      </c>
      <c r="N294" s="53"/>
      <c r="O294" s="53"/>
      <c r="P294" s="53"/>
      <c r="Q294" s="53"/>
      <c r="R294" s="49">
        <f>SUMIFS('C. RAB (7)'!$M$19:$M$144,'C. RAB (7)'!$E$19:$E$144,'C.2 DRPB (7)'!D294)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11</v>
      </c>
      <c r="J295" s="121">
        <f>BaseRAB!F56</f>
        <v>0</v>
      </c>
      <c r="K295" s="122">
        <f t="shared" si="5"/>
        <v>0</v>
      </c>
      <c r="N295" s="53"/>
      <c r="O295" s="53"/>
      <c r="P295" s="53"/>
      <c r="Q295" s="53"/>
      <c r="R295" s="49">
        <f>SUMIFS('C. RAB (7)'!$M$19:$M$144,'C. RAB (7)'!$E$19:$E$144,'C.2 DRPB (7)'!D295)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11</v>
      </c>
      <c r="J296" s="121">
        <f>BaseRAB!F57</f>
        <v>0</v>
      </c>
      <c r="K296" s="122">
        <f t="shared" si="5"/>
        <v>0</v>
      </c>
      <c r="N296" s="53"/>
      <c r="O296" s="53"/>
      <c r="P296" s="53"/>
      <c r="Q296" s="53"/>
      <c r="R296" s="49">
        <f>SUMIFS('C. RAB (7)'!$M$19:$M$144,'C. RAB (7)'!$E$19:$E$144,'C.2 DRPB (7)'!D296)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11</v>
      </c>
      <c r="J297" s="121">
        <f>BaseRAB!F58</f>
        <v>0</v>
      </c>
      <c r="K297" s="122">
        <f t="shared" si="5"/>
        <v>0</v>
      </c>
      <c r="N297" s="53"/>
      <c r="O297" s="53"/>
      <c r="P297" s="53"/>
      <c r="Q297" s="53"/>
      <c r="R297" s="49">
        <f>SUMIFS('C. RAB (7)'!$M$19:$M$144,'C. RAB (7)'!$E$19:$E$144,'C.2 DRPB (7)'!D297)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11</v>
      </c>
      <c r="J298" s="121">
        <f>BaseRAB!F59</f>
        <v>0</v>
      </c>
      <c r="K298" s="122">
        <f t="shared" si="5"/>
        <v>0</v>
      </c>
      <c r="N298" s="53"/>
      <c r="O298" s="53"/>
      <c r="P298" s="53"/>
      <c r="Q298" s="53"/>
      <c r="R298" s="49">
        <f>SUMIFS('C. RAB (7)'!$M$19:$M$144,'C. RAB (7)'!$E$19:$E$144,'C.2 DRPB (7)'!D298)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11</v>
      </c>
      <c r="J299" s="121">
        <f>BaseRAB!F60</f>
        <v>0</v>
      </c>
      <c r="K299" s="122">
        <f t="shared" si="5"/>
        <v>0</v>
      </c>
      <c r="N299" s="53"/>
      <c r="O299" s="53"/>
      <c r="P299" s="53"/>
      <c r="Q299" s="53"/>
      <c r="R299" s="49">
        <f>SUMIFS('C. RAB (7)'!$M$19:$M$144,'C. RAB (7)'!$E$19:$E$144,'C.2 DRPB (7)'!D299)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11</v>
      </c>
      <c r="J300" s="121">
        <f>BaseRAB!F61</f>
        <v>0</v>
      </c>
      <c r="K300" s="122">
        <f t="shared" si="5"/>
        <v>0</v>
      </c>
      <c r="N300" s="53"/>
      <c r="O300" s="53"/>
      <c r="P300" s="53"/>
      <c r="Q300" s="53"/>
      <c r="R300" s="49">
        <f>SUMIFS('C. RAB (7)'!$M$19:$M$144,'C. RAB (7)'!$E$19:$E$144,'C.2 DRPB (7)'!D300)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11</v>
      </c>
      <c r="J301" s="121">
        <f>BaseRAB!F62</f>
        <v>0</v>
      </c>
      <c r="K301" s="122">
        <f t="shared" si="5"/>
        <v>0</v>
      </c>
      <c r="N301" s="53"/>
      <c r="O301" s="53"/>
      <c r="P301" s="53"/>
      <c r="Q301" s="53"/>
      <c r="R301" s="49">
        <f>SUMIFS('C. RAB (7)'!$M$19:$M$144,'C. RAB (7)'!$E$19:$E$144,'C.2 DRPB (7)'!D301)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11</v>
      </c>
      <c r="J302" s="121">
        <f>BaseRAB!F63</f>
        <v>0</v>
      </c>
      <c r="K302" s="122">
        <f t="shared" si="5"/>
        <v>0</v>
      </c>
      <c r="N302" s="53"/>
      <c r="O302" s="53"/>
      <c r="P302" s="53"/>
      <c r="Q302" s="53"/>
      <c r="R302" s="49">
        <f>SUMIFS('C. RAB (7)'!$M$19:$M$144,'C. RAB (7)'!$E$19:$E$144,'C.2 DRPB (7)'!D302)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11</v>
      </c>
      <c r="J303" s="121">
        <f>BaseRAB!F64</f>
        <v>0</v>
      </c>
      <c r="K303" s="122">
        <f t="shared" si="5"/>
        <v>0</v>
      </c>
      <c r="N303" s="53"/>
      <c r="O303" s="53"/>
      <c r="P303" s="53"/>
      <c r="Q303" s="53"/>
      <c r="R303" s="49">
        <f>SUMIFS('C. RAB (7)'!$M$19:$M$144,'C. RAB (7)'!$E$19:$E$144,'C.2 DRPB (7)'!D303)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11</v>
      </c>
      <c r="J304" s="121">
        <f>BaseRAB!F65</f>
        <v>0</v>
      </c>
      <c r="K304" s="122">
        <f t="shared" si="5"/>
        <v>0</v>
      </c>
      <c r="N304" s="53"/>
      <c r="O304" s="53"/>
      <c r="P304" s="53"/>
      <c r="Q304" s="53"/>
      <c r="R304" s="49">
        <f>SUMIFS('C. RAB (7)'!$M$19:$M$144,'C. RAB (7)'!$E$19:$E$144,'C.2 DRPB (7)'!D304)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11</v>
      </c>
      <c r="J305" s="121">
        <f>BaseRAB!F66</f>
        <v>0</v>
      </c>
      <c r="K305" s="122">
        <f t="shared" si="5"/>
        <v>0</v>
      </c>
      <c r="N305" s="53"/>
      <c r="O305" s="53"/>
      <c r="P305" s="53"/>
      <c r="Q305" s="53"/>
      <c r="R305" s="49">
        <f>SUMIFS('C. RAB (7)'!$M$19:$M$144,'C. RAB (7)'!$E$19:$E$144,'C.2 DRPB (7)'!D305)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11</v>
      </c>
      <c r="J306" s="121">
        <f>BaseRAB!F67</f>
        <v>0</v>
      </c>
      <c r="K306" s="122">
        <f t="shared" si="5"/>
        <v>0</v>
      </c>
      <c r="N306" s="53"/>
      <c r="O306" s="53"/>
      <c r="P306" s="53"/>
      <c r="Q306" s="53"/>
      <c r="R306" s="49">
        <f>SUMIFS('C. RAB (7)'!$M$19:$M$144,'C. RAB (7)'!$E$19:$E$144,'C.2 DRPB (7)'!D306)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(7)'!$M$19:$M$144,'C. RAB (7)'!$E$19:$E$144,'C.2 DRPB (7)'!D307)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(7)'!$M$19:$M$144,'C. RAB (7)'!$E$19:$E$144,'C.2 DRPB (7)'!D308)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(7)'!$M$19:$M$144,'C. RAB (7)'!$E$19:$E$144,'C.2 DRPB (7)'!D309)</f>
        <v>0</v>
      </c>
    </row>
    <row r="310" spans="1:18" s="49" customFormat="1" x14ac:dyDescent="0.15">
      <c r="C310" s="205" t="s">
        <v>247</v>
      </c>
      <c r="D310" s="206"/>
      <c r="E310" s="206"/>
      <c r="F310" s="206"/>
      <c r="G310" s="206"/>
      <c r="H310" s="206"/>
      <c r="I310" s="206"/>
      <c r="J310" s="207"/>
      <c r="K310" s="124">
        <f>SUM(K250:K309)</f>
        <v>-14810000</v>
      </c>
      <c r="M310" s="137">
        <f>(BaseRAB!$C$2-'C.2 DRPB (7)'!$K$95)/2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-13060000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7</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51" priority="9">
      <formula>$I16&lt;&gt;$R16</formula>
    </cfRule>
  </conditionalFormatting>
  <conditionalFormatting sqref="K76">
    <cfRule type="expression" dxfId="150" priority="7">
      <formula>$K$76&lt;&gt;$M$76</formula>
    </cfRule>
  </conditionalFormatting>
  <conditionalFormatting sqref="I133:I192">
    <cfRule type="expression" dxfId="149" priority="6" stopIfTrue="1">
      <formula>$K133&lt;&gt;$R133</formula>
    </cfRule>
  </conditionalFormatting>
  <conditionalFormatting sqref="K193">
    <cfRule type="expression" dxfId="148" priority="4" stopIfTrue="1">
      <formula>$K$193&lt;&gt;$M$193</formula>
    </cfRule>
  </conditionalFormatting>
  <conditionalFormatting sqref="I250:I309">
    <cfRule type="expression" dxfId="147" priority="3" stopIfTrue="1">
      <formula>$K250&lt;&gt;$R250</formula>
    </cfRule>
  </conditionalFormatting>
  <conditionalFormatting sqref="K310">
    <cfRule type="expression" dxfId="146"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5602"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97812875-1710-EC48-9886-E5A9FB07FBB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4861E5E9-34D8-3E4A-82DB-D6B049E5503E}">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6A7F2112-EA61-C14E-AF9F-391547501ADF}">
            <xm:f>$K$333&lt;&gt;(BaseRAB!$C$2/2)</xm:f>
            <x14:dxf>
              <font>
                <color rgb="FF9C0006"/>
              </font>
              <fill>
                <patternFill>
                  <bgColor rgb="FFFFC7CE"/>
                </patternFill>
              </fill>
            </x14:dxf>
          </x14:cfRule>
          <xm:sqref>K333</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21D49-353A-C94C-A4E9-2A7E0D92F650}">
  <sheetPr codeName="Sheet64">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8</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000008</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8</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2,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8</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662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934B46E1-3EF2-2C4E-99BC-9E0661B188E0}">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ADC2EDC3-87BB-3C42-AD7C-E04D8AF8AF95}">
            <xm:f>$M145&lt;&gt;BaseRAB!$C$2/2</xm:f>
            <x14:dxf>
              <font>
                <color rgb="FF9C0006"/>
              </font>
              <fill>
                <patternFill>
                  <bgColor rgb="FFFFC7CE"/>
                </patternFill>
              </fill>
            </x14:dxf>
          </x14:cfRule>
          <xm:sqref>M145</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22481-27C4-AB48-B52D-3A20ECA5EC36}">
  <sheetPr codeName="Sheet13">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8</v>
      </c>
      <c r="N1" s="53" t="s">
        <v>240</v>
      </c>
      <c r="O1" s="53"/>
      <c r="P1" s="53" t="s">
        <v>166</v>
      </c>
      <c r="Q1" s="53"/>
    </row>
    <row r="2" spans="1:18" s="49" customFormat="1" x14ac:dyDescent="0.15">
      <c r="C2" s="9"/>
      <c r="D2" s="9"/>
      <c r="E2" s="110"/>
      <c r="F2" s="113"/>
      <c r="G2" s="113"/>
      <c r="H2" s="51"/>
      <c r="M2" s="111">
        <v>8</v>
      </c>
      <c r="N2" s="53"/>
      <c r="O2" s="53"/>
      <c r="P2" s="53">
        <v>19</v>
      </c>
      <c r="Q2" s="53">
        <v>75</v>
      </c>
    </row>
    <row r="3" spans="1:18" s="49" customFormat="1" x14ac:dyDescent="0.15">
      <c r="C3" s="139" t="s">
        <v>148</v>
      </c>
      <c r="D3" s="139"/>
      <c r="E3" s="139"/>
      <c r="F3" s="107" t="str">
        <f>VLOOKUP(M1,[3]Base_02!$A$5:$AG$24,2,0)</f>
        <v>000008</v>
      </c>
      <c r="G3" s="114"/>
      <c r="H3" s="51"/>
      <c r="N3" s="53"/>
      <c r="O3" s="53"/>
      <c r="P3" s="53">
        <v>133</v>
      </c>
      <c r="Q3" s="53">
        <v>192</v>
      </c>
    </row>
    <row r="4" spans="1:18" s="49" customFormat="1" x14ac:dyDescent="0.15">
      <c r="C4" s="139" t="s">
        <v>222</v>
      </c>
      <c r="D4" s="139"/>
      <c r="E4" s="139"/>
      <c r="F4" s="106" t="str">
        <f>VLOOKUP(M1,[3]Base_02!$A$5:$AG$24,3,0)</f>
        <v>Nama PB 8</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2,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1600006544254 -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11</v>
      </c>
      <c r="J16" s="121">
        <f>BaseRAB!F11</f>
        <v>90000</v>
      </c>
      <c r="K16" s="122">
        <f>I16*J16</f>
        <v>990000</v>
      </c>
      <c r="N16" s="53"/>
      <c r="O16" s="53"/>
      <c r="P16" s="53"/>
      <c r="Q16" s="53"/>
      <c r="R16" s="49">
        <f>SUMIFS('C. RAB (8)'!$H$19:$H$144,'C. RAB (8)'!$E$19:$E$144,'C.2 DRPB (8)'!D16)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11</v>
      </c>
      <c r="J17" s="121">
        <f>BaseRAB!F12</f>
        <v>80000</v>
      </c>
      <c r="K17" s="122">
        <f t="shared" ref="K17:K75" si="0">I17*J17</f>
        <v>880000</v>
      </c>
      <c r="N17" s="53"/>
      <c r="O17" s="53"/>
      <c r="P17" s="53"/>
      <c r="Q17" s="53"/>
      <c r="R17" s="49">
        <f>SUMIFS('C. RAB (8)'!$H$19:$H$144,'C. RAB (8)'!$E$19:$E$144,'C.2 DRPB (8)'!D17)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11</v>
      </c>
      <c r="J18" s="121">
        <f>BaseRAB!F13</f>
        <v>0</v>
      </c>
      <c r="K18" s="122">
        <f t="shared" si="0"/>
        <v>0</v>
      </c>
      <c r="N18" s="53"/>
      <c r="O18" s="53"/>
      <c r="P18" s="53"/>
      <c r="Q18" s="53"/>
      <c r="R18" s="49">
        <f>SUMIFS('C. RAB (8)'!$H$19:$H$144,'C. RAB (8)'!$E$19:$E$144,'C.2 DRPB (8)'!D18)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11</v>
      </c>
      <c r="J19" s="121">
        <f>BaseRAB!F14</f>
        <v>0</v>
      </c>
      <c r="K19" s="122">
        <f t="shared" si="0"/>
        <v>0</v>
      </c>
      <c r="N19" s="53"/>
      <c r="O19" s="53"/>
      <c r="P19" s="53"/>
      <c r="Q19" s="53"/>
      <c r="R19" s="49">
        <f>SUMIFS('C. RAB (8)'!$H$19:$H$144,'C. RAB (8)'!$E$19:$E$144,'C.2 DRPB (8)'!D19)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11</v>
      </c>
      <c r="J20" s="121">
        <f>BaseRAB!F15</f>
        <v>0</v>
      </c>
      <c r="K20" s="122">
        <f t="shared" si="0"/>
        <v>0</v>
      </c>
      <c r="N20" s="53"/>
      <c r="O20" s="53"/>
      <c r="P20" s="53"/>
      <c r="Q20" s="53"/>
      <c r="R20" s="49">
        <f>SUMIFS('C. RAB (8)'!$H$19:$H$144,'C. RAB (8)'!$E$19:$E$144,'C.2 DRPB (8)'!D20)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11</v>
      </c>
      <c r="J21" s="121">
        <f>BaseRAB!F16</f>
        <v>0</v>
      </c>
      <c r="K21" s="122">
        <f t="shared" si="0"/>
        <v>0</v>
      </c>
      <c r="N21" s="53"/>
      <c r="O21" s="53"/>
      <c r="P21" s="53"/>
      <c r="Q21" s="53"/>
      <c r="R21" s="49">
        <f>SUMIFS('C. RAB (8)'!$H$19:$H$144,'C. RAB (8)'!$E$19:$E$144,'C.2 DRPB (8)'!D21)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11</v>
      </c>
      <c r="J22" s="121">
        <f>BaseRAB!F17</f>
        <v>0</v>
      </c>
      <c r="K22" s="122">
        <f t="shared" si="0"/>
        <v>0</v>
      </c>
      <c r="N22" s="53"/>
      <c r="O22" s="53"/>
      <c r="P22" s="53"/>
      <c r="Q22" s="53"/>
      <c r="R22" s="49">
        <f>SUMIFS('C. RAB (8)'!$H$19:$H$144,'C. RAB (8)'!$E$19:$E$144,'C.2 DRPB (8)'!D22)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11</v>
      </c>
      <c r="J23" s="121">
        <f>BaseRAB!F18</f>
        <v>0</v>
      </c>
      <c r="K23" s="122">
        <f t="shared" si="0"/>
        <v>0</v>
      </c>
      <c r="N23" s="53"/>
      <c r="O23" s="53"/>
      <c r="P23" s="53"/>
      <c r="Q23" s="53"/>
      <c r="R23" s="49">
        <f>SUMIFS('C. RAB (8)'!$H$19:$H$144,'C. RAB (8)'!$E$19:$E$144,'C.2 DRPB (8)'!D23)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11</v>
      </c>
      <c r="J24" s="121">
        <f>BaseRAB!F19</f>
        <v>0</v>
      </c>
      <c r="K24" s="122">
        <f t="shared" si="0"/>
        <v>0</v>
      </c>
      <c r="N24" s="53"/>
      <c r="O24" s="53"/>
      <c r="P24" s="53"/>
      <c r="Q24" s="53"/>
      <c r="R24" s="49">
        <f>SUMIFS('C. RAB (8)'!$H$19:$H$144,'C. RAB (8)'!$E$19:$E$144,'C.2 DRPB (8)'!D24)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11</v>
      </c>
      <c r="J25" s="121">
        <f>BaseRAB!F20</f>
        <v>0</v>
      </c>
      <c r="K25" s="122">
        <f t="shared" si="0"/>
        <v>0</v>
      </c>
      <c r="N25" s="53"/>
      <c r="O25" s="53"/>
      <c r="P25" s="53"/>
      <c r="Q25" s="53"/>
      <c r="R25" s="49">
        <f>SUMIFS('C. RAB (8)'!$H$19:$H$144,'C. RAB (8)'!$E$19:$E$144,'C.2 DRPB (8)'!D25)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11</v>
      </c>
      <c r="J26" s="121">
        <f>BaseRAB!F21</f>
        <v>0</v>
      </c>
      <c r="K26" s="122">
        <f t="shared" si="0"/>
        <v>0</v>
      </c>
      <c r="N26" s="53"/>
      <c r="O26" s="53"/>
      <c r="P26" s="53"/>
      <c r="Q26" s="53"/>
      <c r="R26" s="49">
        <f>SUMIFS('C. RAB (8)'!$H$19:$H$144,'C. RAB (8)'!$E$19:$E$144,'C.2 DRPB (8)'!D26)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11</v>
      </c>
      <c r="J27" s="121">
        <f>BaseRAB!F22</f>
        <v>0</v>
      </c>
      <c r="K27" s="122">
        <f t="shared" si="0"/>
        <v>0</v>
      </c>
      <c r="L27" s="49"/>
      <c r="M27" s="49"/>
      <c r="N27" s="53"/>
      <c r="O27" s="53"/>
      <c r="P27" s="53"/>
      <c r="Q27" s="53"/>
      <c r="R27" s="49">
        <f>SUMIFS('C. RAB (8)'!$H$19:$H$144,'C. RAB (8)'!$E$19:$E$144,'C.2 DRPB (8)'!D27)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11</v>
      </c>
      <c r="J28" s="121">
        <f>BaseRAB!F23</f>
        <v>0</v>
      </c>
      <c r="K28" s="122">
        <f t="shared" si="0"/>
        <v>0</v>
      </c>
      <c r="N28" s="53"/>
      <c r="O28" s="53"/>
      <c r="P28" s="53"/>
      <c r="Q28" s="53"/>
      <c r="R28" s="49">
        <f>SUMIFS('C. RAB (8)'!$H$19:$H$144,'C. RAB (8)'!$E$19:$E$144,'C.2 DRPB (8)'!D28)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11</v>
      </c>
      <c r="J29" s="121">
        <f>BaseRAB!F24</f>
        <v>0</v>
      </c>
      <c r="K29" s="122">
        <f t="shared" si="0"/>
        <v>0</v>
      </c>
      <c r="N29" s="53"/>
      <c r="O29" s="53"/>
      <c r="P29" s="53"/>
      <c r="Q29" s="53"/>
      <c r="R29" s="49">
        <f>SUMIFS('C. RAB (8)'!$H$19:$H$144,'C. RAB (8)'!$E$19:$E$144,'C.2 DRPB (8)'!D29)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11</v>
      </c>
      <c r="J30" s="121">
        <f>BaseRAB!F25</f>
        <v>0</v>
      </c>
      <c r="K30" s="122">
        <f t="shared" si="0"/>
        <v>0</v>
      </c>
      <c r="N30" s="53"/>
      <c r="O30" s="53"/>
      <c r="P30" s="53"/>
      <c r="Q30" s="53"/>
      <c r="R30" s="49">
        <f>SUMIFS('C. RAB (8)'!$H$19:$H$144,'C. RAB (8)'!$E$19:$E$144,'C.2 DRPB (8)'!D30)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11</v>
      </c>
      <c r="J31" s="121">
        <f>BaseRAB!F26</f>
        <v>0</v>
      </c>
      <c r="K31" s="122">
        <f t="shared" si="0"/>
        <v>0</v>
      </c>
      <c r="N31" s="53"/>
      <c r="O31" s="53"/>
      <c r="P31" s="53"/>
      <c r="Q31" s="53"/>
      <c r="R31" s="49">
        <f>SUMIFS('C. RAB (8)'!$H$19:$H$144,'C. RAB (8)'!$E$19:$E$144,'C.2 DRPB (8)'!D31)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11</v>
      </c>
      <c r="J32" s="121">
        <f>BaseRAB!F27</f>
        <v>0</v>
      </c>
      <c r="K32" s="122">
        <f t="shared" si="0"/>
        <v>0</v>
      </c>
      <c r="N32" s="53"/>
      <c r="O32" s="53"/>
      <c r="P32" s="53"/>
      <c r="Q32" s="53"/>
      <c r="R32" s="49">
        <f>SUMIFS('C. RAB (8)'!$H$19:$H$144,'C. RAB (8)'!$E$19:$E$144,'C.2 DRPB (8)'!D32)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11</v>
      </c>
      <c r="J33" s="121">
        <f>BaseRAB!F28</f>
        <v>0</v>
      </c>
      <c r="K33" s="122">
        <f t="shared" si="0"/>
        <v>0</v>
      </c>
      <c r="N33" s="53"/>
      <c r="O33" s="53"/>
      <c r="P33" s="53"/>
      <c r="Q33" s="53"/>
      <c r="R33" s="49">
        <f>SUMIFS('C. RAB (8)'!$H$19:$H$144,'C. RAB (8)'!$E$19:$E$144,'C.2 DRPB (8)'!D33)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11</v>
      </c>
      <c r="J34" s="121">
        <f>BaseRAB!F29</f>
        <v>120000</v>
      </c>
      <c r="K34" s="122">
        <f t="shared" si="0"/>
        <v>1320000</v>
      </c>
      <c r="N34" s="53"/>
      <c r="O34" s="53"/>
      <c r="P34" s="53"/>
      <c r="Q34" s="53"/>
      <c r="R34" s="49">
        <f>SUMIFS('C. RAB (8)'!$H$19:$H$144,'C. RAB (8)'!$E$19:$E$144,'C.2 DRPB (8)'!D34)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11</v>
      </c>
      <c r="J35" s="121">
        <f>BaseRAB!F30</f>
        <v>0</v>
      </c>
      <c r="K35" s="122">
        <f t="shared" si="0"/>
        <v>0</v>
      </c>
      <c r="N35" s="53"/>
      <c r="O35" s="53"/>
      <c r="P35" s="53"/>
      <c r="Q35" s="53"/>
      <c r="R35" s="49">
        <f>SUMIFS('C. RAB (8)'!$H$19:$H$144,'C. RAB (8)'!$E$19:$E$144,'C.2 DRPB (8)'!D35)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11</v>
      </c>
      <c r="J36" s="121">
        <f>BaseRAB!F31</f>
        <v>0</v>
      </c>
      <c r="K36" s="122">
        <f t="shared" si="0"/>
        <v>0</v>
      </c>
      <c r="N36" s="53"/>
      <c r="O36" s="53"/>
      <c r="P36" s="53"/>
      <c r="Q36" s="53"/>
      <c r="R36" s="49">
        <f>SUMIFS('C. RAB (8)'!$H$19:$H$144,'C. RAB (8)'!$E$19:$E$144,'C.2 DRPB (8)'!D36)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11</v>
      </c>
      <c r="J37" s="121">
        <f>BaseRAB!F32</f>
        <v>0</v>
      </c>
      <c r="K37" s="122">
        <f t="shared" si="0"/>
        <v>0</v>
      </c>
      <c r="N37" s="53"/>
      <c r="O37" s="53"/>
      <c r="P37" s="53"/>
      <c r="Q37" s="53"/>
      <c r="R37" s="49">
        <f>SUMIFS('C. RAB (8)'!$H$19:$H$144,'C. RAB (8)'!$E$19:$E$144,'C.2 DRPB (8)'!D37)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11</v>
      </c>
      <c r="J38" s="121">
        <f>BaseRAB!F33</f>
        <v>0</v>
      </c>
      <c r="K38" s="122">
        <f t="shared" si="0"/>
        <v>0</v>
      </c>
      <c r="N38" s="53"/>
      <c r="O38" s="53"/>
      <c r="P38" s="53"/>
      <c r="Q38" s="53"/>
      <c r="R38" s="49">
        <f>SUMIFS('C. RAB (8)'!$H$19:$H$144,'C. RAB (8)'!$E$19:$E$144,'C.2 DRPB (8)'!D38)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11</v>
      </c>
      <c r="J39" s="121">
        <f>BaseRAB!F34</f>
        <v>0</v>
      </c>
      <c r="K39" s="122">
        <f t="shared" si="0"/>
        <v>0</v>
      </c>
      <c r="N39" s="53"/>
      <c r="O39" s="53"/>
      <c r="P39" s="53"/>
      <c r="Q39" s="53"/>
      <c r="R39" s="49">
        <f>SUMIFS('C. RAB (8)'!$H$19:$H$144,'C. RAB (8)'!$E$19:$E$144,'C.2 DRPB (8)'!D39)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11</v>
      </c>
      <c r="J40" s="121">
        <f>BaseRAB!F35</f>
        <v>0</v>
      </c>
      <c r="K40" s="122">
        <f t="shared" si="0"/>
        <v>0</v>
      </c>
      <c r="N40" s="53"/>
      <c r="O40" s="53"/>
      <c r="P40" s="53"/>
      <c r="Q40" s="53"/>
      <c r="R40" s="49">
        <f>SUMIFS('C. RAB (8)'!$H$19:$H$144,'C. RAB (8)'!$E$19:$E$144,'C.2 DRPB (8)'!D40)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11</v>
      </c>
      <c r="J41" s="121">
        <f>BaseRAB!F36</f>
        <v>0</v>
      </c>
      <c r="K41" s="122">
        <f t="shared" si="0"/>
        <v>0</v>
      </c>
      <c r="N41" s="53"/>
      <c r="O41" s="53"/>
      <c r="P41" s="53"/>
      <c r="Q41" s="53"/>
      <c r="R41" s="49">
        <f>SUMIFS('C. RAB (8)'!$H$19:$H$144,'C. RAB (8)'!$E$19:$E$144,'C.2 DRPB (8)'!D41)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11</v>
      </c>
      <c r="J42" s="121">
        <f>BaseRAB!F37</f>
        <v>0</v>
      </c>
      <c r="K42" s="122">
        <f t="shared" si="0"/>
        <v>0</v>
      </c>
      <c r="N42" s="53"/>
      <c r="O42" s="53"/>
      <c r="P42" s="53"/>
      <c r="Q42" s="53"/>
      <c r="R42" s="49">
        <f>SUMIFS('C. RAB (8)'!$H$19:$H$144,'C. RAB (8)'!$E$19:$E$144,'C.2 DRPB (8)'!D42)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11</v>
      </c>
      <c r="J43" s="121">
        <f>BaseRAB!F38</f>
        <v>0</v>
      </c>
      <c r="K43" s="122">
        <f t="shared" si="0"/>
        <v>0</v>
      </c>
      <c r="N43" s="53"/>
      <c r="O43" s="53"/>
      <c r="P43" s="53"/>
      <c r="Q43" s="53"/>
      <c r="R43" s="49">
        <f>SUMIFS('C. RAB (8)'!$H$19:$H$144,'C. RAB (8)'!$E$19:$E$144,'C.2 DRPB (8)'!D43)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11</v>
      </c>
      <c r="J44" s="121">
        <f>BaseRAB!F39</f>
        <v>0</v>
      </c>
      <c r="K44" s="122">
        <f t="shared" si="0"/>
        <v>0</v>
      </c>
      <c r="N44" s="53"/>
      <c r="O44" s="53"/>
      <c r="P44" s="53"/>
      <c r="Q44" s="53"/>
      <c r="R44" s="49">
        <f>SUMIFS('C. RAB (8)'!$H$19:$H$144,'C. RAB (8)'!$E$19:$E$144,'C.2 DRPB (8)'!D44)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11</v>
      </c>
      <c r="J45" s="121">
        <f>BaseRAB!F40</f>
        <v>0</v>
      </c>
      <c r="K45" s="122">
        <f t="shared" si="0"/>
        <v>0</v>
      </c>
      <c r="N45" s="53"/>
      <c r="O45" s="53"/>
      <c r="P45" s="53"/>
      <c r="Q45" s="53"/>
      <c r="R45" s="49">
        <f>SUMIFS('C. RAB (8)'!$H$19:$H$144,'C. RAB (8)'!$E$19:$E$144,'C.2 DRPB (8)'!D45)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11</v>
      </c>
      <c r="J46" s="121">
        <f>BaseRAB!F41</f>
        <v>0</v>
      </c>
      <c r="K46" s="122">
        <f t="shared" si="0"/>
        <v>0</v>
      </c>
      <c r="N46" s="53"/>
      <c r="O46" s="53"/>
      <c r="P46" s="53"/>
      <c r="Q46" s="53"/>
      <c r="R46" s="49">
        <f>SUMIFS('C. RAB (8)'!$H$19:$H$144,'C. RAB (8)'!$E$19:$E$144,'C.2 DRPB (8)'!D46)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11</v>
      </c>
      <c r="J47" s="121">
        <f>BaseRAB!F42</f>
        <v>0</v>
      </c>
      <c r="K47" s="122">
        <f t="shared" si="0"/>
        <v>0</v>
      </c>
      <c r="N47" s="53"/>
      <c r="O47" s="53"/>
      <c r="P47" s="53"/>
      <c r="Q47" s="53"/>
      <c r="R47" s="49">
        <f>SUMIFS('C. RAB (8)'!$H$19:$H$144,'C. RAB (8)'!$E$19:$E$144,'C.2 DRPB (8)'!D47)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11</v>
      </c>
      <c r="J48" s="121">
        <f>BaseRAB!F43</f>
        <v>0</v>
      </c>
      <c r="K48" s="122">
        <f t="shared" si="0"/>
        <v>0</v>
      </c>
      <c r="N48" s="53"/>
      <c r="O48" s="53"/>
      <c r="P48" s="53"/>
      <c r="Q48" s="53"/>
      <c r="R48" s="49">
        <f>SUMIFS('C. RAB (8)'!$H$19:$H$144,'C. RAB (8)'!$E$19:$E$144,'C.2 DRPB (8)'!D48)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11</v>
      </c>
      <c r="J49" s="121">
        <f>BaseRAB!F44</f>
        <v>0</v>
      </c>
      <c r="K49" s="122">
        <f t="shared" si="0"/>
        <v>0</v>
      </c>
      <c r="N49" s="53"/>
      <c r="O49" s="53"/>
      <c r="P49" s="53"/>
      <c r="Q49" s="53"/>
      <c r="R49" s="49">
        <f>SUMIFS('C. RAB (8)'!$H$19:$H$144,'C. RAB (8)'!$E$19:$E$144,'C.2 DRPB (8)'!D49)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11</v>
      </c>
      <c r="J50" s="121">
        <f>BaseRAB!F45</f>
        <v>0</v>
      </c>
      <c r="K50" s="122">
        <f t="shared" si="0"/>
        <v>0</v>
      </c>
      <c r="N50" s="53"/>
      <c r="O50" s="53"/>
      <c r="P50" s="53"/>
      <c r="Q50" s="53"/>
      <c r="R50" s="49">
        <f>SUMIFS('C. RAB (8)'!$H$19:$H$144,'C. RAB (8)'!$E$19:$E$144,'C.2 DRPB (8)'!D50)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11</v>
      </c>
      <c r="J51" s="121">
        <f>BaseRAB!F46</f>
        <v>0</v>
      </c>
      <c r="K51" s="122">
        <f t="shared" si="0"/>
        <v>0</v>
      </c>
      <c r="N51" s="53"/>
      <c r="O51" s="53"/>
      <c r="P51" s="53"/>
      <c r="Q51" s="53"/>
      <c r="R51" s="49">
        <f>SUMIFS('C. RAB (8)'!$H$19:$H$144,'C. RAB (8)'!$E$19:$E$144,'C.2 DRPB (8)'!D51)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11</v>
      </c>
      <c r="J52" s="121">
        <f>BaseRAB!F47</f>
        <v>0</v>
      </c>
      <c r="K52" s="122">
        <f t="shared" si="0"/>
        <v>0</v>
      </c>
      <c r="N52" s="53"/>
      <c r="O52" s="53"/>
      <c r="P52" s="53"/>
      <c r="Q52" s="53"/>
      <c r="R52" s="49">
        <f>SUMIFS('C. RAB (8)'!$H$19:$H$144,'C. RAB (8)'!$E$19:$E$144,'C.2 DRPB (8)'!D52)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11</v>
      </c>
      <c r="J53" s="121">
        <f>BaseRAB!F48</f>
        <v>0</v>
      </c>
      <c r="K53" s="122">
        <f t="shared" si="0"/>
        <v>0</v>
      </c>
      <c r="N53" s="53"/>
      <c r="O53" s="53"/>
      <c r="P53" s="53"/>
      <c r="Q53" s="53"/>
      <c r="R53" s="49">
        <f>SUMIFS('C. RAB (8)'!$H$19:$H$144,'C. RAB (8)'!$E$19:$E$144,'C.2 DRPB (8)'!D53)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11</v>
      </c>
      <c r="J54" s="121">
        <f>BaseRAB!F49</f>
        <v>0</v>
      </c>
      <c r="K54" s="122">
        <f t="shared" si="0"/>
        <v>0</v>
      </c>
      <c r="N54" s="53"/>
      <c r="O54" s="53"/>
      <c r="P54" s="53"/>
      <c r="Q54" s="53"/>
      <c r="R54" s="49">
        <f>SUMIFS('C. RAB (8)'!$H$19:$H$144,'C. RAB (8)'!$E$19:$E$144,'C.2 DRPB (8)'!D54)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11</v>
      </c>
      <c r="J55" s="121">
        <f>BaseRAB!F50</f>
        <v>0</v>
      </c>
      <c r="K55" s="122">
        <f t="shared" si="0"/>
        <v>0</v>
      </c>
      <c r="N55" s="53"/>
      <c r="O55" s="53"/>
      <c r="P55" s="53"/>
      <c r="Q55" s="53"/>
      <c r="R55" s="49">
        <f>SUMIFS('C. RAB (8)'!$H$19:$H$144,'C. RAB (8)'!$E$19:$E$144,'C.2 DRPB (8)'!D55)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11</v>
      </c>
      <c r="J56" s="121">
        <f>BaseRAB!F51</f>
        <v>0</v>
      </c>
      <c r="K56" s="122">
        <f t="shared" si="0"/>
        <v>0</v>
      </c>
      <c r="N56" s="53"/>
      <c r="O56" s="53"/>
      <c r="P56" s="53"/>
      <c r="Q56" s="53"/>
      <c r="R56" s="49">
        <f>SUMIFS('C. RAB (8)'!$H$19:$H$144,'C. RAB (8)'!$E$19:$E$144,'C.2 DRPB (8)'!D56)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11</v>
      </c>
      <c r="J57" s="121">
        <f>BaseRAB!F52</f>
        <v>0</v>
      </c>
      <c r="K57" s="122">
        <f t="shared" si="0"/>
        <v>0</v>
      </c>
      <c r="L57" s="49"/>
      <c r="M57" s="49"/>
      <c r="N57" s="53"/>
      <c r="O57" s="53"/>
      <c r="P57" s="53"/>
      <c r="Q57" s="53"/>
      <c r="R57" s="49">
        <f>SUMIFS('C. RAB (8)'!$H$19:$H$144,'C. RAB (8)'!$E$19:$E$144,'C.2 DRPB (8)'!D57)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11</v>
      </c>
      <c r="J58" s="121">
        <f>BaseRAB!F53</f>
        <v>0</v>
      </c>
      <c r="K58" s="122">
        <f t="shared" si="0"/>
        <v>0</v>
      </c>
      <c r="N58" s="53"/>
      <c r="O58" s="53"/>
      <c r="P58" s="53"/>
      <c r="Q58" s="53"/>
      <c r="R58" s="49">
        <f>SUMIFS('C. RAB (8)'!$H$19:$H$144,'C. RAB (8)'!$E$19:$E$144,'C.2 DRPB (8)'!D58)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11</v>
      </c>
      <c r="J59" s="121">
        <f>BaseRAB!F54</f>
        <v>0</v>
      </c>
      <c r="K59" s="122">
        <f t="shared" si="0"/>
        <v>0</v>
      </c>
      <c r="N59" s="53"/>
      <c r="O59" s="53"/>
      <c r="P59" s="53"/>
      <c r="Q59" s="53"/>
      <c r="R59" s="49">
        <f>SUMIFS('C. RAB (8)'!$H$19:$H$144,'C. RAB (8)'!$E$19:$E$144,'C.2 DRPB (8)'!D59)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11</v>
      </c>
      <c r="J60" s="121">
        <f>BaseRAB!F55</f>
        <v>0</v>
      </c>
      <c r="K60" s="122">
        <f t="shared" si="0"/>
        <v>0</v>
      </c>
      <c r="N60" s="53"/>
      <c r="O60" s="53"/>
      <c r="P60" s="53"/>
      <c r="Q60" s="53"/>
      <c r="R60" s="49">
        <f>SUMIFS('C. RAB (8)'!$H$19:$H$144,'C. RAB (8)'!$E$19:$E$144,'C.2 DRPB (8)'!D60)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11</v>
      </c>
      <c r="J61" s="121">
        <f>BaseRAB!F56</f>
        <v>0</v>
      </c>
      <c r="K61" s="122">
        <f t="shared" si="0"/>
        <v>0</v>
      </c>
      <c r="N61" s="53"/>
      <c r="O61" s="53"/>
      <c r="P61" s="53"/>
      <c r="Q61" s="53"/>
      <c r="R61" s="49">
        <f>SUMIFS('C. RAB (8)'!$H$19:$H$144,'C. RAB (8)'!$E$19:$E$144,'C.2 DRPB (8)'!D61)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11</v>
      </c>
      <c r="J62" s="121">
        <f>BaseRAB!F57</f>
        <v>0</v>
      </c>
      <c r="K62" s="122">
        <f t="shared" si="0"/>
        <v>0</v>
      </c>
      <c r="N62" s="53"/>
      <c r="O62" s="53"/>
      <c r="P62" s="53"/>
      <c r="Q62" s="53"/>
      <c r="R62" s="49">
        <f>SUMIFS('C. RAB (8)'!$H$19:$H$144,'C. RAB (8)'!$E$19:$E$144,'C.2 DRPB (8)'!D62)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11</v>
      </c>
      <c r="J63" s="121">
        <f>BaseRAB!F58</f>
        <v>0</v>
      </c>
      <c r="K63" s="122">
        <f t="shared" si="0"/>
        <v>0</v>
      </c>
      <c r="N63" s="53"/>
      <c r="O63" s="53"/>
      <c r="P63" s="53"/>
      <c r="Q63" s="53"/>
      <c r="R63" s="49">
        <f>SUMIFS('C. RAB (8)'!$H$19:$H$144,'C. RAB (8)'!$E$19:$E$144,'C.2 DRPB (8)'!D63)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11</v>
      </c>
      <c r="J64" s="121">
        <f>BaseRAB!F59</f>
        <v>0</v>
      </c>
      <c r="K64" s="122">
        <f t="shared" si="0"/>
        <v>0</v>
      </c>
      <c r="N64" s="53"/>
      <c r="O64" s="53"/>
      <c r="P64" s="53"/>
      <c r="Q64" s="53"/>
      <c r="R64" s="49">
        <f>SUMIFS('C. RAB (8)'!$H$19:$H$144,'C. RAB (8)'!$E$19:$E$144,'C.2 DRPB (8)'!D64)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11</v>
      </c>
      <c r="J65" s="121">
        <f>BaseRAB!F60</f>
        <v>0</v>
      </c>
      <c r="K65" s="122">
        <f t="shared" si="0"/>
        <v>0</v>
      </c>
      <c r="N65" s="53"/>
      <c r="O65" s="53"/>
      <c r="P65" s="53"/>
      <c r="Q65" s="53"/>
      <c r="R65" s="49">
        <f>SUMIFS('C. RAB (8)'!$H$19:$H$144,'C. RAB (8)'!$E$19:$E$144,'C.2 DRPB (8)'!D65)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11</v>
      </c>
      <c r="J66" s="121">
        <f>BaseRAB!F61</f>
        <v>0</v>
      </c>
      <c r="K66" s="122">
        <f t="shared" si="0"/>
        <v>0</v>
      </c>
      <c r="N66" s="53"/>
      <c r="O66" s="53"/>
      <c r="P66" s="53"/>
      <c r="Q66" s="53"/>
      <c r="R66" s="49">
        <f>SUMIFS('C. RAB (8)'!$H$19:$H$144,'C. RAB (8)'!$E$19:$E$144,'C.2 DRPB (8)'!D66)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11</v>
      </c>
      <c r="J67" s="121">
        <f>BaseRAB!F62</f>
        <v>0</v>
      </c>
      <c r="K67" s="122">
        <f t="shared" si="0"/>
        <v>0</v>
      </c>
      <c r="N67" s="53"/>
      <c r="O67" s="53"/>
      <c r="P67" s="53"/>
      <c r="Q67" s="53"/>
      <c r="R67" s="49">
        <f>SUMIFS('C. RAB (8)'!$H$19:$H$144,'C. RAB (8)'!$E$19:$E$144,'C.2 DRPB (8)'!D67)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11</v>
      </c>
      <c r="J68" s="121">
        <f>BaseRAB!F63</f>
        <v>0</v>
      </c>
      <c r="K68" s="122">
        <f t="shared" si="0"/>
        <v>0</v>
      </c>
      <c r="N68" s="53"/>
      <c r="O68" s="53"/>
      <c r="P68" s="53"/>
      <c r="Q68" s="53"/>
      <c r="R68" s="49">
        <f>SUMIFS('C. RAB (8)'!$H$19:$H$144,'C. RAB (8)'!$E$19:$E$144,'C.2 DRPB (8)'!D68)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11</v>
      </c>
      <c r="J69" s="121">
        <f>BaseRAB!F64</f>
        <v>0</v>
      </c>
      <c r="K69" s="122">
        <f t="shared" si="0"/>
        <v>0</v>
      </c>
      <c r="N69" s="53"/>
      <c r="O69" s="53"/>
      <c r="P69" s="53"/>
      <c r="Q69" s="53"/>
      <c r="R69" s="49">
        <f>SUMIFS('C. RAB (8)'!$H$19:$H$144,'C. RAB (8)'!$E$19:$E$144,'C.2 DRPB (8)'!D69)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11</v>
      </c>
      <c r="J70" s="121">
        <f>BaseRAB!F65</f>
        <v>0</v>
      </c>
      <c r="K70" s="122">
        <f t="shared" si="0"/>
        <v>0</v>
      </c>
      <c r="N70" s="53"/>
      <c r="O70" s="53"/>
      <c r="P70" s="53"/>
      <c r="Q70" s="53"/>
      <c r="R70" s="49">
        <f>SUMIFS('C. RAB (8)'!$H$19:$H$144,'C. RAB (8)'!$E$19:$E$144,'C.2 DRPB (8)'!D70)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11</v>
      </c>
      <c r="J71" s="121">
        <f>BaseRAB!F66</f>
        <v>0</v>
      </c>
      <c r="K71" s="122">
        <f t="shared" si="0"/>
        <v>0</v>
      </c>
      <c r="N71" s="53"/>
      <c r="O71" s="53"/>
      <c r="P71" s="53"/>
      <c r="Q71" s="53"/>
      <c r="R71" s="49">
        <f>SUMIFS('C. RAB (8)'!$H$19:$H$144,'C. RAB (8)'!$E$19:$E$144,'C.2 DRPB (8)'!D71)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11</v>
      </c>
      <c r="J72" s="121">
        <f>BaseRAB!F67</f>
        <v>0</v>
      </c>
      <c r="K72" s="122">
        <f t="shared" si="0"/>
        <v>0</v>
      </c>
      <c r="N72" s="53"/>
      <c r="O72" s="53"/>
      <c r="P72" s="53"/>
      <c r="Q72" s="53"/>
      <c r="R72" s="49">
        <f>SUMIFS('C. RAB (8)'!$H$19:$H$144,'C. RAB (8)'!$E$19:$E$144,'C.2 DRPB (8)'!D72)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(8)'!$H$19:$H$144,'C. RAB (8)'!$E$19:$E$144,'C.2 DRPB (8)'!D73)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(8)'!$H$19:$H$144,'C. RAB (8)'!$E$19:$E$144,'C.2 DRPB (8)'!D74)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(8)'!$H$19:$H$144,'C. RAB (8)'!$E$19:$E$144,'C.2 DRPB (8)'!D75)</f>
        <v>3</v>
      </c>
    </row>
    <row r="76" spans="1:18" s="49" customFormat="1" x14ac:dyDescent="0.15">
      <c r="C76" s="205" t="s">
        <v>247</v>
      </c>
      <c r="D76" s="206"/>
      <c r="E76" s="206"/>
      <c r="F76" s="206"/>
      <c r="G76" s="206"/>
      <c r="H76" s="206"/>
      <c r="I76" s="206"/>
      <c r="J76" s="207"/>
      <c r="K76" s="124">
        <f>SUM(K16:K75)</f>
        <v>3190000</v>
      </c>
      <c r="M76" s="137">
        <f>BaseRAB!$C$2-'C.2 DRPB (8)'!K95</f>
        <v>21500000</v>
      </c>
      <c r="N76" s="53"/>
      <c r="O76" s="53"/>
      <c r="P76" s="53"/>
      <c r="Q76" s="53"/>
    </row>
    <row r="77" spans="1:18" s="49" customFormat="1" x14ac:dyDescent="0.15">
      <c r="C77" s="198" t="str" cm="1">
        <f t="array" ref="C77">"Terbilang: "&amp;terbilang(K76)</f>
        <v>Terbilang: Tiga Juta Seratus Sembilan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6690000</v>
      </c>
      <c r="N99" s="53"/>
      <c r="O99" s="53"/>
      <c r="P99" s="53"/>
      <c r="Q99" s="53"/>
    </row>
    <row r="100" spans="3:17" s="49" customFormat="1" x14ac:dyDescent="0.15">
      <c r="C100" s="198" t="str" cm="1">
        <f t="array" ref="C100">"Terbilang: "&amp;terbilang(K99)</f>
        <v>Terbilang: Enam Juta Enam Ratus Sembilan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8</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000008</v>
      </c>
      <c r="G120" s="114"/>
      <c r="H120" s="51"/>
      <c r="N120" s="53"/>
      <c r="O120" s="53"/>
      <c r="P120" s="53"/>
      <c r="Q120" s="53"/>
    </row>
    <row r="121" spans="3:17" s="49" customFormat="1" x14ac:dyDescent="0.15">
      <c r="C121" s="139" t="s">
        <v>222</v>
      </c>
      <c r="D121" s="139"/>
      <c r="E121" s="139"/>
      <c r="F121" s="107" t="str">
        <f t="shared" ref="F121:F128" si="1">F4</f>
        <v>Nama PB 8</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2,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1600006544254 -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(8)'!$L$19:$L$144,'C. RAB (8)'!$E$19:$E$144,'C.2 DRPB (8)'!D133)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(8)'!$L$19:$L$144,'C. RAB (8)'!$E$19:$E$144,'C.2 DRPB (8)'!D134)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(8)'!$L$19:$L$144,'C. RAB (8)'!$E$19:$E$144,'C.2 DRPB (8)'!D135)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(8)'!$L$19:$L$144,'C. RAB (8)'!$E$19:$E$144,'C.2 DRPB (8)'!D136)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(8)'!$L$19:$L$144,'C. RAB (8)'!$E$19:$E$144,'C.2 DRPB (8)'!D137)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(8)'!$L$19:$L$144,'C. RAB (8)'!$E$19:$E$144,'C.2 DRPB (8)'!D138)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(8)'!$L$19:$L$144,'C. RAB (8)'!$E$19:$E$144,'C.2 DRPB (8)'!D139)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(8)'!$L$19:$L$144,'C. RAB (8)'!$E$19:$E$144,'C.2 DRPB (8)'!D140)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(8)'!$L$19:$L$144,'C. RAB (8)'!$E$19:$E$144,'C.2 DRPB (8)'!D141)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(8)'!$L$19:$L$144,'C. RAB (8)'!$E$19:$E$144,'C.2 DRPB (8)'!D142)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(8)'!$L$19:$L$144,'C. RAB (8)'!$E$19:$E$144,'C.2 DRPB (8)'!D143)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(8)'!$L$19:$L$144,'C. RAB (8)'!$E$19:$E$144,'C.2 DRPB (8)'!D144)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(8)'!$L$19:$L$144,'C. RAB (8)'!$E$19:$E$144,'C.2 DRPB (8)'!D145)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(8)'!$L$19:$L$144,'C. RAB (8)'!$E$19:$E$144,'C.2 DRPB (8)'!D146)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(8)'!$L$19:$L$144,'C. RAB (8)'!$E$19:$E$144,'C.2 DRPB (8)'!D147)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(8)'!$L$19:$L$144,'C. RAB (8)'!$E$19:$E$144,'C.2 DRPB (8)'!D148)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(8)'!$L$19:$L$144,'C. RAB (8)'!$E$19:$E$144,'C.2 DRPB (8)'!D149)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(8)'!$L$19:$L$144,'C. RAB (8)'!$E$19:$E$144,'C.2 DRPB (8)'!D150)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(8)'!$L$19:$L$144,'C. RAB (8)'!$E$19:$E$144,'C.2 DRPB (8)'!D151)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(8)'!$L$19:$L$144,'C. RAB (8)'!$E$19:$E$144,'C.2 DRPB (8)'!D152)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(8)'!$L$19:$L$144,'C. RAB (8)'!$E$19:$E$144,'C.2 DRPB (8)'!D153)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(8)'!$L$19:$L$144,'C. RAB (8)'!$E$19:$E$144,'C.2 DRPB (8)'!D154)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(8)'!$L$19:$L$144,'C. RAB (8)'!$E$19:$E$144,'C.2 DRPB (8)'!D155)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(8)'!$L$19:$L$144,'C. RAB (8)'!$E$19:$E$144,'C.2 DRPB (8)'!D156)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(8)'!$L$19:$L$144,'C. RAB (8)'!$E$19:$E$144,'C.2 DRPB (8)'!D157)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(8)'!$L$19:$L$144,'C. RAB (8)'!$E$19:$E$144,'C.2 DRPB (8)'!D158)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(8)'!$L$19:$L$144,'C. RAB (8)'!$E$19:$E$144,'C.2 DRPB (8)'!D159)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(8)'!$L$19:$L$144,'C. RAB (8)'!$E$19:$E$144,'C.2 DRPB (8)'!D160)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(8)'!$L$19:$L$144,'C. RAB (8)'!$E$19:$E$144,'C.2 DRPB (8)'!D161)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(8)'!$L$19:$L$144,'C. RAB (8)'!$E$19:$E$144,'C.2 DRPB (8)'!D162)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(8)'!$L$19:$L$144,'C. RAB (8)'!$E$19:$E$144,'C.2 DRPB (8)'!D163)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(8)'!$L$19:$L$144,'C. RAB (8)'!$E$19:$E$144,'C.2 DRPB (8)'!D164)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(8)'!$L$19:$L$144,'C. RAB (8)'!$E$19:$E$144,'C.2 DRPB (8)'!D165)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(8)'!$L$19:$L$144,'C. RAB (8)'!$E$19:$E$144,'C.2 DRPB (8)'!D166)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(8)'!$L$19:$L$144,'C. RAB (8)'!$E$19:$E$144,'C.2 DRPB (8)'!D167)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(8)'!$L$19:$L$144,'C. RAB (8)'!$E$19:$E$144,'C.2 DRPB (8)'!D168)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(8)'!$L$19:$L$144,'C. RAB (8)'!$E$19:$E$144,'C.2 DRPB (8)'!D169)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(8)'!$L$19:$L$144,'C. RAB (8)'!$E$19:$E$144,'C.2 DRPB (8)'!D170)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(8)'!$L$19:$L$144,'C. RAB (8)'!$E$19:$E$144,'C.2 DRPB (8)'!D171)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(8)'!$L$19:$L$144,'C. RAB (8)'!$E$19:$E$144,'C.2 DRPB (8)'!D172)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(8)'!$L$19:$L$144,'C. RAB (8)'!$E$19:$E$144,'C.2 DRPB (8)'!D173)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(8)'!$L$19:$L$144,'C. RAB (8)'!$E$19:$E$144,'C.2 DRPB (8)'!D174)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(8)'!$L$19:$L$144,'C. RAB (8)'!$E$19:$E$144,'C.2 DRPB (8)'!D175)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(8)'!$L$19:$L$144,'C. RAB (8)'!$E$19:$E$144,'C.2 DRPB (8)'!D176)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(8)'!$L$19:$L$144,'C. RAB (8)'!$E$19:$E$144,'C.2 DRPB (8)'!D177)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(8)'!$L$19:$L$144,'C. RAB (8)'!$E$19:$E$144,'C.2 DRPB (8)'!D178)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(8)'!$L$19:$L$144,'C. RAB (8)'!$E$19:$E$144,'C.2 DRPB (8)'!D179)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(8)'!$L$19:$L$144,'C. RAB (8)'!$E$19:$E$144,'C.2 DRPB (8)'!D180)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(8)'!$L$19:$L$144,'C. RAB (8)'!$E$19:$E$144,'C.2 DRPB (8)'!D181)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(8)'!$L$19:$L$144,'C. RAB (8)'!$E$19:$E$144,'C.2 DRPB (8)'!D182)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(8)'!$L$19:$L$144,'C. RAB (8)'!$E$19:$E$144,'C.2 DRPB (8)'!D183)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(8)'!$L$19:$L$144,'C. RAB (8)'!$E$19:$E$144,'C.2 DRPB (8)'!D184)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(8)'!$L$19:$L$144,'C. RAB (8)'!$E$19:$E$144,'C.2 DRPB (8)'!D185)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(8)'!$L$19:$L$144,'C. RAB (8)'!$E$19:$E$144,'C.2 DRPB (8)'!D186)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(8)'!$L$19:$L$144,'C. RAB (8)'!$E$19:$E$144,'C.2 DRPB (8)'!D187)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(8)'!$L$19:$L$144,'C. RAB (8)'!$E$19:$E$144,'C.2 DRPB (8)'!D188)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(8)'!$L$19:$L$144,'C. RAB (8)'!$E$19:$E$144,'C.2 DRPB (8)'!D189)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(8)'!$L$19:$L$144,'C. RAB (8)'!$E$19:$E$144,'C.2 DRPB (8)'!D190)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(8)'!$L$19:$L$144,'C. RAB (8)'!$E$19:$E$144,'C.2 DRPB (8)'!D191)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(8)'!$L$19:$L$144,'C. RAB (8)'!$E$19:$E$144,'C.2 DRPB (8)'!D192)</f>
        <v>0</v>
      </c>
    </row>
    <row r="193" spans="3:17" s="49" customFormat="1" x14ac:dyDescent="0.15">
      <c r="C193" s="205" t="s">
        <v>247</v>
      </c>
      <c r="D193" s="206"/>
      <c r="E193" s="206"/>
      <c r="F193" s="206"/>
      <c r="G193" s="206"/>
      <c r="H193" s="206"/>
      <c r="I193" s="206"/>
      <c r="J193" s="207"/>
      <c r="K193" s="124">
        <f>SUM(K133:K192)</f>
        <v>18000000</v>
      </c>
      <c r="M193" s="137">
        <f>(BaseRAB!$C$2-'C.2 DRPB (8)'!$K$95)/2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8</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000008</v>
      </c>
      <c r="G237" s="114"/>
      <c r="H237" s="51"/>
      <c r="N237" s="53"/>
      <c r="O237" s="53"/>
      <c r="P237" s="53"/>
      <c r="Q237" s="53"/>
    </row>
    <row r="238" spans="3:17" s="49" customFormat="1" x14ac:dyDescent="0.15">
      <c r="C238" s="139" t="s">
        <v>222</v>
      </c>
      <c r="D238" s="139"/>
      <c r="E238" s="139"/>
      <c r="F238" s="107" t="str">
        <f t="shared" ref="F238:F245" si="3">F121</f>
        <v>Nama PB 8</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2,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1600006544254 -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-189</v>
      </c>
      <c r="J250" s="121">
        <f>BaseRAB!F11</f>
        <v>90000</v>
      </c>
      <c r="K250" s="122">
        <f>I250*J250</f>
        <v>-17010000</v>
      </c>
      <c r="N250" s="53"/>
      <c r="O250" s="53"/>
      <c r="P250" s="53"/>
      <c r="Q250" s="53"/>
      <c r="R250" s="49">
        <f>SUMIFS('C. RAB (8)'!$M$19:$M$144,'C. RAB (8)'!$E$19:$E$144,'C.2 DRPB (8)'!D250)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11</v>
      </c>
      <c r="J251" s="121">
        <f>BaseRAB!F12</f>
        <v>80000</v>
      </c>
      <c r="K251" s="122">
        <f t="shared" ref="K251:K309" si="5">I251*J251</f>
        <v>880000</v>
      </c>
      <c r="N251" s="53"/>
      <c r="O251" s="53"/>
      <c r="P251" s="53"/>
      <c r="Q251" s="53"/>
      <c r="R251" s="49">
        <f>SUMIFS('C. RAB (8)'!$M$19:$M$144,'C. RAB (8)'!$E$19:$E$144,'C.2 DRPB (8)'!D251)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11</v>
      </c>
      <c r="J252" s="121">
        <f>BaseRAB!F13</f>
        <v>0</v>
      </c>
      <c r="K252" s="122">
        <f t="shared" si="5"/>
        <v>0</v>
      </c>
      <c r="N252" s="53"/>
      <c r="O252" s="53"/>
      <c r="P252" s="53"/>
      <c r="Q252" s="53"/>
      <c r="R252" s="49">
        <f>SUMIFS('C. RAB (8)'!$M$19:$M$144,'C. RAB (8)'!$E$19:$E$144,'C.2 DRPB (8)'!D252)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11</v>
      </c>
      <c r="J253" s="121">
        <f>BaseRAB!F14</f>
        <v>0</v>
      </c>
      <c r="K253" s="122">
        <f t="shared" si="5"/>
        <v>0</v>
      </c>
      <c r="N253" s="53"/>
      <c r="O253" s="53"/>
      <c r="P253" s="53"/>
      <c r="Q253" s="53"/>
      <c r="R253" s="49">
        <f>SUMIFS('C. RAB (8)'!$M$19:$M$144,'C. RAB (8)'!$E$19:$E$144,'C.2 DRPB (8)'!D253)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11</v>
      </c>
      <c r="J254" s="121">
        <f>BaseRAB!F15</f>
        <v>0</v>
      </c>
      <c r="K254" s="122">
        <f t="shared" si="5"/>
        <v>0</v>
      </c>
      <c r="N254" s="53"/>
      <c r="O254" s="53"/>
      <c r="P254" s="53"/>
      <c r="Q254" s="53"/>
      <c r="R254" s="49">
        <f>SUMIFS('C. RAB (8)'!$M$19:$M$144,'C. RAB (8)'!$E$19:$E$144,'C.2 DRPB (8)'!D254)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11</v>
      </c>
      <c r="J255" s="121">
        <f>BaseRAB!F16</f>
        <v>0</v>
      </c>
      <c r="K255" s="122">
        <f t="shared" si="5"/>
        <v>0</v>
      </c>
      <c r="N255" s="53"/>
      <c r="O255" s="53"/>
      <c r="P255" s="53"/>
      <c r="Q255" s="53"/>
      <c r="R255" s="49">
        <f>SUMIFS('C. RAB (8)'!$M$19:$M$144,'C. RAB (8)'!$E$19:$E$144,'C.2 DRPB (8)'!D255)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11</v>
      </c>
      <c r="J256" s="121">
        <f>BaseRAB!F17</f>
        <v>0</v>
      </c>
      <c r="K256" s="122">
        <f t="shared" si="5"/>
        <v>0</v>
      </c>
      <c r="N256" s="53"/>
      <c r="O256" s="53"/>
      <c r="P256" s="53"/>
      <c r="Q256" s="53"/>
      <c r="R256" s="49">
        <f>SUMIFS('C. RAB (8)'!$M$19:$M$144,'C. RAB (8)'!$E$19:$E$144,'C.2 DRPB (8)'!D256)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11</v>
      </c>
      <c r="J257" s="121">
        <f>BaseRAB!F18</f>
        <v>0</v>
      </c>
      <c r="K257" s="122">
        <f t="shared" si="5"/>
        <v>0</v>
      </c>
      <c r="N257" s="53"/>
      <c r="O257" s="53"/>
      <c r="P257" s="53"/>
      <c r="Q257" s="53"/>
      <c r="R257" s="49">
        <f>SUMIFS('C. RAB (8)'!$M$19:$M$144,'C. RAB (8)'!$E$19:$E$144,'C.2 DRPB (8)'!D257)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11</v>
      </c>
      <c r="J258" s="121">
        <f>BaseRAB!F19</f>
        <v>0</v>
      </c>
      <c r="K258" s="122">
        <f t="shared" si="5"/>
        <v>0</v>
      </c>
      <c r="N258" s="53"/>
      <c r="O258" s="53"/>
      <c r="P258" s="53"/>
      <c r="Q258" s="53"/>
      <c r="R258" s="49">
        <f>SUMIFS('C. RAB (8)'!$M$19:$M$144,'C. RAB (8)'!$E$19:$E$144,'C.2 DRPB (8)'!D258)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11</v>
      </c>
      <c r="J259" s="121">
        <f>BaseRAB!F20</f>
        <v>0</v>
      </c>
      <c r="K259" s="122">
        <f t="shared" si="5"/>
        <v>0</v>
      </c>
      <c r="N259" s="53"/>
      <c r="O259" s="53"/>
      <c r="P259" s="53"/>
      <c r="Q259" s="53"/>
      <c r="R259" s="49">
        <f>SUMIFS('C. RAB (8)'!$M$19:$M$144,'C. RAB (8)'!$E$19:$E$144,'C.2 DRPB (8)'!D259)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11</v>
      </c>
      <c r="J260" s="121">
        <f>BaseRAB!F21</f>
        <v>0</v>
      </c>
      <c r="K260" s="122">
        <f t="shared" si="5"/>
        <v>0</v>
      </c>
      <c r="N260" s="53"/>
      <c r="O260" s="53"/>
      <c r="P260" s="53"/>
      <c r="Q260" s="53"/>
      <c r="R260" s="49">
        <f>SUMIFS('C. RAB (8)'!$M$19:$M$144,'C. RAB (8)'!$E$19:$E$144,'C.2 DRPB (8)'!D260)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11</v>
      </c>
      <c r="J261" s="121">
        <f>BaseRAB!F22</f>
        <v>0</v>
      </c>
      <c r="K261" s="122">
        <f t="shared" si="5"/>
        <v>0</v>
      </c>
      <c r="L261" s="49"/>
      <c r="M261" s="49"/>
      <c r="N261" s="53"/>
      <c r="O261" s="53"/>
      <c r="P261" s="53"/>
      <c r="Q261" s="53"/>
      <c r="R261" s="49">
        <f>SUMIFS('C. RAB (8)'!$M$19:$M$144,'C. RAB (8)'!$E$19:$E$144,'C.2 DRPB (8)'!D261)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11</v>
      </c>
      <c r="J262" s="121">
        <f>BaseRAB!F23</f>
        <v>0</v>
      </c>
      <c r="K262" s="122">
        <f t="shared" si="5"/>
        <v>0</v>
      </c>
      <c r="N262" s="53"/>
      <c r="O262" s="53"/>
      <c r="P262" s="53"/>
      <c r="Q262" s="53"/>
      <c r="R262" s="49">
        <f>SUMIFS('C. RAB (8)'!$M$19:$M$144,'C. RAB (8)'!$E$19:$E$144,'C.2 DRPB (8)'!D262)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11</v>
      </c>
      <c r="J263" s="121">
        <f>BaseRAB!F24</f>
        <v>0</v>
      </c>
      <c r="K263" s="122">
        <f t="shared" si="5"/>
        <v>0</v>
      </c>
      <c r="N263" s="53"/>
      <c r="O263" s="53"/>
      <c r="P263" s="53"/>
      <c r="Q263" s="53"/>
      <c r="R263" s="49">
        <f>SUMIFS('C. RAB (8)'!$M$19:$M$144,'C. RAB (8)'!$E$19:$E$144,'C.2 DRPB (8)'!D263)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11</v>
      </c>
      <c r="J264" s="121">
        <f>BaseRAB!F25</f>
        <v>0</v>
      </c>
      <c r="K264" s="122">
        <f t="shared" si="5"/>
        <v>0</v>
      </c>
      <c r="N264" s="53"/>
      <c r="O264" s="53"/>
      <c r="P264" s="53"/>
      <c r="Q264" s="53"/>
      <c r="R264" s="49">
        <f>SUMIFS('C. RAB (8)'!$M$19:$M$144,'C. RAB (8)'!$E$19:$E$144,'C.2 DRPB (8)'!D264)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11</v>
      </c>
      <c r="J265" s="121">
        <f>BaseRAB!F26</f>
        <v>0</v>
      </c>
      <c r="K265" s="122">
        <f t="shared" si="5"/>
        <v>0</v>
      </c>
      <c r="N265" s="53"/>
      <c r="O265" s="53"/>
      <c r="P265" s="53"/>
      <c r="Q265" s="53"/>
      <c r="R265" s="49">
        <f>SUMIFS('C. RAB (8)'!$M$19:$M$144,'C. RAB (8)'!$E$19:$E$144,'C.2 DRPB (8)'!D265)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11</v>
      </c>
      <c r="J266" s="121">
        <f>BaseRAB!F27</f>
        <v>0</v>
      </c>
      <c r="K266" s="122">
        <f t="shared" si="5"/>
        <v>0</v>
      </c>
      <c r="N266" s="53"/>
      <c r="O266" s="53"/>
      <c r="P266" s="53"/>
      <c r="Q266" s="53"/>
      <c r="R266" s="49">
        <f>SUMIFS('C. RAB (8)'!$M$19:$M$144,'C. RAB (8)'!$E$19:$E$144,'C.2 DRPB (8)'!D266)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11</v>
      </c>
      <c r="J267" s="121">
        <f>BaseRAB!F28</f>
        <v>0</v>
      </c>
      <c r="K267" s="122">
        <f t="shared" si="5"/>
        <v>0</v>
      </c>
      <c r="N267" s="53"/>
      <c r="O267" s="53"/>
      <c r="P267" s="53"/>
      <c r="Q267" s="53"/>
      <c r="R267" s="49">
        <f>SUMIFS('C. RAB (8)'!$M$19:$M$144,'C. RAB (8)'!$E$19:$E$144,'C.2 DRPB (8)'!D267)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11</v>
      </c>
      <c r="J268" s="121">
        <f>BaseRAB!F29</f>
        <v>120000</v>
      </c>
      <c r="K268" s="122">
        <f t="shared" si="5"/>
        <v>1320000</v>
      </c>
      <c r="N268" s="53"/>
      <c r="O268" s="53"/>
      <c r="P268" s="53"/>
      <c r="Q268" s="53"/>
      <c r="R268" s="49">
        <f>SUMIFS('C. RAB (8)'!$M$19:$M$144,'C. RAB (8)'!$E$19:$E$144,'C.2 DRPB (8)'!D268)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11</v>
      </c>
      <c r="J269" s="121">
        <f>BaseRAB!F30</f>
        <v>0</v>
      </c>
      <c r="K269" s="122">
        <f t="shared" si="5"/>
        <v>0</v>
      </c>
      <c r="N269" s="53"/>
      <c r="O269" s="53"/>
      <c r="P269" s="53"/>
      <c r="Q269" s="53"/>
      <c r="R269" s="49">
        <f>SUMIFS('C. RAB (8)'!$M$19:$M$144,'C. RAB (8)'!$E$19:$E$144,'C.2 DRPB (8)'!D269)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11</v>
      </c>
      <c r="J270" s="121">
        <f>BaseRAB!F31</f>
        <v>0</v>
      </c>
      <c r="K270" s="122">
        <f t="shared" si="5"/>
        <v>0</v>
      </c>
      <c r="N270" s="53"/>
      <c r="O270" s="53"/>
      <c r="P270" s="53"/>
      <c r="Q270" s="53"/>
      <c r="R270" s="49">
        <f>SUMIFS('C. RAB (8)'!$M$19:$M$144,'C. RAB (8)'!$E$19:$E$144,'C.2 DRPB (8)'!D270)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11</v>
      </c>
      <c r="J271" s="121">
        <f>BaseRAB!F32</f>
        <v>0</v>
      </c>
      <c r="K271" s="122">
        <f t="shared" si="5"/>
        <v>0</v>
      </c>
      <c r="N271" s="53"/>
      <c r="O271" s="53"/>
      <c r="P271" s="53"/>
      <c r="Q271" s="53"/>
      <c r="R271" s="49">
        <f>SUMIFS('C. RAB (8)'!$M$19:$M$144,'C. RAB (8)'!$E$19:$E$144,'C.2 DRPB (8)'!D271)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11</v>
      </c>
      <c r="J272" s="121">
        <f>BaseRAB!F33</f>
        <v>0</v>
      </c>
      <c r="K272" s="122">
        <f t="shared" si="5"/>
        <v>0</v>
      </c>
      <c r="N272" s="53"/>
      <c r="O272" s="53"/>
      <c r="P272" s="53"/>
      <c r="Q272" s="53"/>
      <c r="R272" s="49">
        <f>SUMIFS('C. RAB (8)'!$M$19:$M$144,'C. RAB (8)'!$E$19:$E$144,'C.2 DRPB (8)'!D272)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11</v>
      </c>
      <c r="J273" s="121">
        <f>BaseRAB!F34</f>
        <v>0</v>
      </c>
      <c r="K273" s="122">
        <f t="shared" si="5"/>
        <v>0</v>
      </c>
      <c r="N273" s="53"/>
      <c r="O273" s="53"/>
      <c r="P273" s="53"/>
      <c r="Q273" s="53"/>
      <c r="R273" s="49">
        <f>SUMIFS('C. RAB (8)'!$M$19:$M$144,'C. RAB (8)'!$E$19:$E$144,'C.2 DRPB (8)'!D273)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11</v>
      </c>
      <c r="J274" s="121">
        <f>BaseRAB!F35</f>
        <v>0</v>
      </c>
      <c r="K274" s="122">
        <f t="shared" si="5"/>
        <v>0</v>
      </c>
      <c r="N274" s="53"/>
      <c r="O274" s="53"/>
      <c r="P274" s="53"/>
      <c r="Q274" s="53"/>
      <c r="R274" s="49">
        <f>SUMIFS('C. RAB (8)'!$M$19:$M$144,'C. RAB (8)'!$E$19:$E$144,'C.2 DRPB (8)'!D274)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11</v>
      </c>
      <c r="J275" s="121">
        <f>BaseRAB!F36</f>
        <v>0</v>
      </c>
      <c r="K275" s="122">
        <f t="shared" si="5"/>
        <v>0</v>
      </c>
      <c r="N275" s="53"/>
      <c r="O275" s="53"/>
      <c r="P275" s="53"/>
      <c r="Q275" s="53"/>
      <c r="R275" s="49">
        <f>SUMIFS('C. RAB (8)'!$M$19:$M$144,'C. RAB (8)'!$E$19:$E$144,'C.2 DRPB (8)'!D275)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11</v>
      </c>
      <c r="J276" s="121">
        <f>BaseRAB!F37</f>
        <v>0</v>
      </c>
      <c r="K276" s="122">
        <f t="shared" si="5"/>
        <v>0</v>
      </c>
      <c r="N276" s="53"/>
      <c r="O276" s="53"/>
      <c r="P276" s="53"/>
      <c r="Q276" s="53"/>
      <c r="R276" s="49">
        <f>SUMIFS('C. RAB (8)'!$M$19:$M$144,'C. RAB (8)'!$E$19:$E$144,'C.2 DRPB (8)'!D276)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11</v>
      </c>
      <c r="J277" s="121">
        <f>BaseRAB!F38</f>
        <v>0</v>
      </c>
      <c r="K277" s="122">
        <f t="shared" si="5"/>
        <v>0</v>
      </c>
      <c r="N277" s="53"/>
      <c r="O277" s="53"/>
      <c r="P277" s="53"/>
      <c r="Q277" s="53"/>
      <c r="R277" s="49">
        <f>SUMIFS('C. RAB (8)'!$M$19:$M$144,'C. RAB (8)'!$E$19:$E$144,'C.2 DRPB (8)'!D277)</f>
        <v>0</v>
      </c>
    </row>
    <row r="278" spans="1:18" s="49" customFormat="1" x14ac:dyDescent="0.15">
      <c r="A278" s="135"/>
      <c r="C278" s="118">
        <f>_xlfn.AGGREGATE(2,5,$C$132:C277)+1</f>
        <v>90</v>
      </c>
      <c r="D278" s="133" t="str">
        <f>BaseRAB!C39</f>
        <v>Batako</v>
      </c>
      <c r="E278" s="134"/>
      <c r="F278" s="134"/>
      <c r="G278" s="134"/>
      <c r="H278" s="119" t="str">
        <f>BaseRAB!E39</f>
        <v>bh</v>
      </c>
      <c r="I278" s="120">
        <f t="shared" si="4"/>
        <v>11</v>
      </c>
      <c r="J278" s="121">
        <f>BaseRAB!F39</f>
        <v>0</v>
      </c>
      <c r="K278" s="122">
        <f t="shared" si="5"/>
        <v>0</v>
      </c>
      <c r="N278" s="53"/>
      <c r="O278" s="53"/>
      <c r="P278" s="53"/>
      <c r="Q278" s="53"/>
      <c r="R278" s="49">
        <f>SUMIFS('C. RAB (8)'!$M$19:$M$144,'C. RAB (8)'!$E$19:$E$144,'C.2 DRPB (8)'!D278)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11</v>
      </c>
      <c r="J279" s="121">
        <f>BaseRAB!F40</f>
        <v>0</v>
      </c>
      <c r="K279" s="122">
        <f t="shared" si="5"/>
        <v>0</v>
      </c>
      <c r="N279" s="53"/>
      <c r="O279" s="53"/>
      <c r="P279" s="53"/>
      <c r="Q279" s="53"/>
      <c r="R279" s="49">
        <f>SUMIFS('C. RAB (8)'!$M$19:$M$144,'C. RAB (8)'!$E$19:$E$144,'C.2 DRPB (8)'!D279)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11</v>
      </c>
      <c r="J280" s="121">
        <f>BaseRAB!F41</f>
        <v>0</v>
      </c>
      <c r="K280" s="122">
        <f t="shared" si="5"/>
        <v>0</v>
      </c>
      <c r="N280" s="53"/>
      <c r="O280" s="53"/>
      <c r="P280" s="53"/>
      <c r="Q280" s="53"/>
      <c r="R280" s="49">
        <f>SUMIFS('C. RAB (8)'!$M$19:$M$144,'C. RAB (8)'!$E$19:$E$144,'C.2 DRPB (8)'!D280)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11</v>
      </c>
      <c r="J281" s="121">
        <f>BaseRAB!F42</f>
        <v>0</v>
      </c>
      <c r="K281" s="122">
        <f t="shared" si="5"/>
        <v>0</v>
      </c>
      <c r="N281" s="53"/>
      <c r="O281" s="53"/>
      <c r="P281" s="53"/>
      <c r="Q281" s="53"/>
      <c r="R281" s="49">
        <f>SUMIFS('C. RAB (8)'!$M$19:$M$144,'C. RAB (8)'!$E$19:$E$144,'C.2 DRPB (8)'!D281)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11</v>
      </c>
      <c r="J282" s="121">
        <f>BaseRAB!F43</f>
        <v>0</v>
      </c>
      <c r="K282" s="122">
        <f t="shared" si="5"/>
        <v>0</v>
      </c>
      <c r="N282" s="53"/>
      <c r="O282" s="53"/>
      <c r="P282" s="53"/>
      <c r="Q282" s="53"/>
      <c r="R282" s="49">
        <f>SUMIFS('C. RAB (8)'!$M$19:$M$144,'C. RAB (8)'!$E$19:$E$144,'C.2 DRPB (8)'!D282)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11</v>
      </c>
      <c r="J283" s="121">
        <f>BaseRAB!F44</f>
        <v>0</v>
      </c>
      <c r="K283" s="122">
        <f t="shared" si="5"/>
        <v>0</v>
      </c>
      <c r="N283" s="53"/>
      <c r="O283" s="53"/>
      <c r="P283" s="53"/>
      <c r="Q283" s="53"/>
      <c r="R283" s="49">
        <f>SUMIFS('C. RAB (8)'!$M$19:$M$144,'C. RAB (8)'!$E$19:$E$144,'C.2 DRPB (8)'!D283)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11</v>
      </c>
      <c r="J284" s="121">
        <f>BaseRAB!F45</f>
        <v>0</v>
      </c>
      <c r="K284" s="122">
        <f t="shared" si="5"/>
        <v>0</v>
      </c>
      <c r="N284" s="53"/>
      <c r="O284" s="53"/>
      <c r="P284" s="53"/>
      <c r="Q284" s="53"/>
      <c r="R284" s="49">
        <f>SUMIFS('C. RAB (8)'!$M$19:$M$144,'C. RAB (8)'!$E$19:$E$144,'C.2 DRPB (8)'!D284)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11</v>
      </c>
      <c r="J285" s="121">
        <f>BaseRAB!F46</f>
        <v>0</v>
      </c>
      <c r="K285" s="122">
        <f t="shared" si="5"/>
        <v>0</v>
      </c>
      <c r="N285" s="53"/>
      <c r="O285" s="53"/>
      <c r="P285" s="53"/>
      <c r="Q285" s="53"/>
      <c r="R285" s="49">
        <f>SUMIFS('C. RAB (8)'!$M$19:$M$144,'C. RAB (8)'!$E$19:$E$144,'C.2 DRPB (8)'!D285)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11</v>
      </c>
      <c r="J286" s="121">
        <f>BaseRAB!F47</f>
        <v>0</v>
      </c>
      <c r="K286" s="122">
        <f t="shared" si="5"/>
        <v>0</v>
      </c>
      <c r="N286" s="53"/>
      <c r="O286" s="53"/>
      <c r="P286" s="53"/>
      <c r="Q286" s="53"/>
      <c r="R286" s="49">
        <f>SUMIFS('C. RAB (8)'!$M$19:$M$144,'C. RAB (8)'!$E$19:$E$144,'C.2 DRPB (8)'!D286)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11</v>
      </c>
      <c r="J287" s="121">
        <f>BaseRAB!F48</f>
        <v>0</v>
      </c>
      <c r="K287" s="122">
        <f t="shared" si="5"/>
        <v>0</v>
      </c>
      <c r="N287" s="53"/>
      <c r="O287" s="53"/>
      <c r="P287" s="53"/>
      <c r="Q287" s="53"/>
      <c r="R287" s="49">
        <f>SUMIFS('C. RAB (8)'!$M$19:$M$144,'C. RAB (8)'!$E$19:$E$144,'C.2 DRPB (8)'!D287)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11</v>
      </c>
      <c r="J288" s="121">
        <f>BaseRAB!F49</f>
        <v>0</v>
      </c>
      <c r="K288" s="122">
        <f t="shared" si="5"/>
        <v>0</v>
      </c>
      <c r="N288" s="53"/>
      <c r="O288" s="53"/>
      <c r="P288" s="53"/>
      <c r="Q288" s="53"/>
      <c r="R288" s="49">
        <f>SUMIFS('C. RAB (8)'!$M$19:$M$144,'C. RAB (8)'!$E$19:$E$144,'C.2 DRPB (8)'!D288)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11</v>
      </c>
      <c r="J289" s="121">
        <f>BaseRAB!F50</f>
        <v>0</v>
      </c>
      <c r="K289" s="122">
        <f t="shared" si="5"/>
        <v>0</v>
      </c>
      <c r="N289" s="53"/>
      <c r="O289" s="53"/>
      <c r="P289" s="53"/>
      <c r="Q289" s="53"/>
      <c r="R289" s="49">
        <f>SUMIFS('C. RAB (8)'!$M$19:$M$144,'C. RAB (8)'!$E$19:$E$144,'C.2 DRPB (8)'!D289)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11</v>
      </c>
      <c r="J290" s="121">
        <f>BaseRAB!F51</f>
        <v>0</v>
      </c>
      <c r="K290" s="122">
        <f t="shared" si="5"/>
        <v>0</v>
      </c>
      <c r="N290" s="53"/>
      <c r="O290" s="53"/>
      <c r="P290" s="53"/>
      <c r="Q290" s="53"/>
      <c r="R290" s="49">
        <f>SUMIFS('C. RAB (8)'!$M$19:$M$144,'C. RAB (8)'!$E$19:$E$144,'C.2 DRPB (8)'!D290)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11</v>
      </c>
      <c r="J291" s="121">
        <f>BaseRAB!F52</f>
        <v>0</v>
      </c>
      <c r="K291" s="122">
        <f t="shared" si="5"/>
        <v>0</v>
      </c>
      <c r="L291" s="49"/>
      <c r="M291" s="49"/>
      <c r="N291" s="53"/>
      <c r="O291" s="53"/>
      <c r="P291" s="53"/>
      <c r="Q291" s="53"/>
      <c r="R291" s="49">
        <f>SUMIFS('C. RAB (8)'!$M$19:$M$144,'C. RAB (8)'!$E$19:$E$144,'C.2 DRPB (8)'!D291)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11</v>
      </c>
      <c r="J292" s="121">
        <f>BaseRAB!F53</f>
        <v>0</v>
      </c>
      <c r="K292" s="122">
        <f t="shared" si="5"/>
        <v>0</v>
      </c>
      <c r="N292" s="53"/>
      <c r="O292" s="53"/>
      <c r="P292" s="53"/>
      <c r="Q292" s="53"/>
      <c r="R292" s="49">
        <f>SUMIFS('C. RAB (8)'!$M$19:$M$144,'C. RAB (8)'!$E$19:$E$144,'C.2 DRPB (8)'!D292)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11</v>
      </c>
      <c r="J293" s="121">
        <f>BaseRAB!F54</f>
        <v>0</v>
      </c>
      <c r="K293" s="122">
        <f t="shared" si="5"/>
        <v>0</v>
      </c>
      <c r="N293" s="53"/>
      <c r="O293" s="53"/>
      <c r="P293" s="53"/>
      <c r="Q293" s="53"/>
      <c r="R293" s="49">
        <f>SUMIFS('C. RAB (8)'!$M$19:$M$144,'C. RAB (8)'!$E$19:$E$144,'C.2 DRPB (8)'!D293)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11</v>
      </c>
      <c r="J294" s="121">
        <f>BaseRAB!F55</f>
        <v>0</v>
      </c>
      <c r="K294" s="122">
        <f t="shared" si="5"/>
        <v>0</v>
      </c>
      <c r="N294" s="53"/>
      <c r="O294" s="53"/>
      <c r="P294" s="53"/>
      <c r="Q294" s="53"/>
      <c r="R294" s="49">
        <f>SUMIFS('C. RAB (8)'!$M$19:$M$144,'C. RAB (8)'!$E$19:$E$144,'C.2 DRPB (8)'!D294)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11</v>
      </c>
      <c r="J295" s="121">
        <f>BaseRAB!F56</f>
        <v>0</v>
      </c>
      <c r="K295" s="122">
        <f t="shared" si="5"/>
        <v>0</v>
      </c>
      <c r="N295" s="53"/>
      <c r="O295" s="53"/>
      <c r="P295" s="53"/>
      <c r="Q295" s="53"/>
      <c r="R295" s="49">
        <f>SUMIFS('C. RAB (8)'!$M$19:$M$144,'C. RAB (8)'!$E$19:$E$144,'C.2 DRPB (8)'!D295)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11</v>
      </c>
      <c r="J296" s="121">
        <f>BaseRAB!F57</f>
        <v>0</v>
      </c>
      <c r="K296" s="122">
        <f t="shared" si="5"/>
        <v>0</v>
      </c>
      <c r="N296" s="53"/>
      <c r="O296" s="53"/>
      <c r="P296" s="53"/>
      <c r="Q296" s="53"/>
      <c r="R296" s="49">
        <f>SUMIFS('C. RAB (8)'!$M$19:$M$144,'C. RAB (8)'!$E$19:$E$144,'C.2 DRPB (8)'!D296)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11</v>
      </c>
      <c r="J297" s="121">
        <f>BaseRAB!F58</f>
        <v>0</v>
      </c>
      <c r="K297" s="122">
        <f t="shared" si="5"/>
        <v>0</v>
      </c>
      <c r="N297" s="53"/>
      <c r="O297" s="53"/>
      <c r="P297" s="53"/>
      <c r="Q297" s="53"/>
      <c r="R297" s="49">
        <f>SUMIFS('C. RAB (8)'!$M$19:$M$144,'C. RAB (8)'!$E$19:$E$144,'C.2 DRPB (8)'!D297)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11</v>
      </c>
      <c r="J298" s="121">
        <f>BaseRAB!F59</f>
        <v>0</v>
      </c>
      <c r="K298" s="122">
        <f t="shared" si="5"/>
        <v>0</v>
      </c>
      <c r="N298" s="53"/>
      <c r="O298" s="53"/>
      <c r="P298" s="53"/>
      <c r="Q298" s="53"/>
      <c r="R298" s="49">
        <f>SUMIFS('C. RAB (8)'!$M$19:$M$144,'C. RAB (8)'!$E$19:$E$144,'C.2 DRPB (8)'!D298)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11</v>
      </c>
      <c r="J299" s="121">
        <f>BaseRAB!F60</f>
        <v>0</v>
      </c>
      <c r="K299" s="122">
        <f t="shared" si="5"/>
        <v>0</v>
      </c>
      <c r="N299" s="53"/>
      <c r="O299" s="53"/>
      <c r="P299" s="53"/>
      <c r="Q299" s="53"/>
      <c r="R299" s="49">
        <f>SUMIFS('C. RAB (8)'!$M$19:$M$144,'C. RAB (8)'!$E$19:$E$144,'C.2 DRPB (8)'!D299)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11</v>
      </c>
      <c r="J300" s="121">
        <f>BaseRAB!F61</f>
        <v>0</v>
      </c>
      <c r="K300" s="122">
        <f t="shared" si="5"/>
        <v>0</v>
      </c>
      <c r="N300" s="53"/>
      <c r="O300" s="53"/>
      <c r="P300" s="53"/>
      <c r="Q300" s="53"/>
      <c r="R300" s="49">
        <f>SUMIFS('C. RAB (8)'!$M$19:$M$144,'C. RAB (8)'!$E$19:$E$144,'C.2 DRPB (8)'!D300)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11</v>
      </c>
      <c r="J301" s="121">
        <f>BaseRAB!F62</f>
        <v>0</v>
      </c>
      <c r="K301" s="122">
        <f t="shared" si="5"/>
        <v>0</v>
      </c>
      <c r="N301" s="53"/>
      <c r="O301" s="53"/>
      <c r="P301" s="53"/>
      <c r="Q301" s="53"/>
      <c r="R301" s="49">
        <f>SUMIFS('C. RAB (8)'!$M$19:$M$144,'C. RAB (8)'!$E$19:$E$144,'C.2 DRPB (8)'!D301)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11</v>
      </c>
      <c r="J302" s="121">
        <f>BaseRAB!F63</f>
        <v>0</v>
      </c>
      <c r="K302" s="122">
        <f t="shared" si="5"/>
        <v>0</v>
      </c>
      <c r="N302" s="53"/>
      <c r="O302" s="53"/>
      <c r="P302" s="53"/>
      <c r="Q302" s="53"/>
      <c r="R302" s="49">
        <f>SUMIFS('C. RAB (8)'!$M$19:$M$144,'C. RAB (8)'!$E$19:$E$144,'C.2 DRPB (8)'!D302)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11</v>
      </c>
      <c r="J303" s="121">
        <f>BaseRAB!F64</f>
        <v>0</v>
      </c>
      <c r="K303" s="122">
        <f t="shared" si="5"/>
        <v>0</v>
      </c>
      <c r="N303" s="53"/>
      <c r="O303" s="53"/>
      <c r="P303" s="53"/>
      <c r="Q303" s="53"/>
      <c r="R303" s="49">
        <f>SUMIFS('C. RAB (8)'!$M$19:$M$144,'C. RAB (8)'!$E$19:$E$144,'C.2 DRPB (8)'!D303)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11</v>
      </c>
      <c r="J304" s="121">
        <f>BaseRAB!F65</f>
        <v>0</v>
      </c>
      <c r="K304" s="122">
        <f t="shared" si="5"/>
        <v>0</v>
      </c>
      <c r="N304" s="53"/>
      <c r="O304" s="53"/>
      <c r="P304" s="53"/>
      <c r="Q304" s="53"/>
      <c r="R304" s="49">
        <f>SUMIFS('C. RAB (8)'!$M$19:$M$144,'C. RAB (8)'!$E$19:$E$144,'C.2 DRPB (8)'!D304)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11</v>
      </c>
      <c r="J305" s="121">
        <f>BaseRAB!F66</f>
        <v>0</v>
      </c>
      <c r="K305" s="122">
        <f t="shared" si="5"/>
        <v>0</v>
      </c>
      <c r="N305" s="53"/>
      <c r="O305" s="53"/>
      <c r="P305" s="53"/>
      <c r="Q305" s="53"/>
      <c r="R305" s="49">
        <f>SUMIFS('C. RAB (8)'!$M$19:$M$144,'C. RAB (8)'!$E$19:$E$144,'C.2 DRPB (8)'!D305)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11</v>
      </c>
      <c r="J306" s="121">
        <f>BaseRAB!F67</f>
        <v>0</v>
      </c>
      <c r="K306" s="122">
        <f t="shared" si="5"/>
        <v>0</v>
      </c>
      <c r="N306" s="53"/>
      <c r="O306" s="53"/>
      <c r="P306" s="53"/>
      <c r="Q306" s="53"/>
      <c r="R306" s="49">
        <f>SUMIFS('C. RAB (8)'!$M$19:$M$144,'C. RAB (8)'!$E$19:$E$144,'C.2 DRPB (8)'!D306)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(8)'!$M$19:$M$144,'C. RAB (8)'!$E$19:$E$144,'C.2 DRPB (8)'!D307)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(8)'!$M$19:$M$144,'C. RAB (8)'!$E$19:$E$144,'C.2 DRPB (8)'!D308)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(8)'!$M$19:$M$144,'C. RAB (8)'!$E$19:$E$144,'C.2 DRPB (8)'!D309)</f>
        <v>0</v>
      </c>
    </row>
    <row r="310" spans="1:18" s="49" customFormat="1" x14ac:dyDescent="0.15">
      <c r="C310" s="205" t="s">
        <v>247</v>
      </c>
      <c r="D310" s="206"/>
      <c r="E310" s="206"/>
      <c r="F310" s="206"/>
      <c r="G310" s="206"/>
      <c r="H310" s="206"/>
      <c r="I310" s="206"/>
      <c r="J310" s="207"/>
      <c r="K310" s="124">
        <f>SUM(K250:K309)</f>
        <v>-14810000</v>
      </c>
      <c r="M310" s="137">
        <f>(BaseRAB!$C$2-'C.2 DRPB (8)'!$K$95)/2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-13060000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8</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40" priority="9">
      <formula>$I16&lt;&gt;$R16</formula>
    </cfRule>
  </conditionalFormatting>
  <conditionalFormatting sqref="K76">
    <cfRule type="expression" dxfId="139" priority="7">
      <formula>$K$76&lt;&gt;$M$76</formula>
    </cfRule>
  </conditionalFormatting>
  <conditionalFormatting sqref="I133:I192">
    <cfRule type="expression" dxfId="138" priority="6" stopIfTrue="1">
      <formula>$K133&lt;&gt;$R133</formula>
    </cfRule>
  </conditionalFormatting>
  <conditionalFormatting sqref="K193">
    <cfRule type="expression" dxfId="137" priority="4" stopIfTrue="1">
      <formula>$K$193&lt;&gt;$M$193</formula>
    </cfRule>
  </conditionalFormatting>
  <conditionalFormatting sqref="I250:I309">
    <cfRule type="expression" dxfId="136" priority="3" stopIfTrue="1">
      <formula>$K250&lt;&gt;$R250</formula>
    </cfRule>
  </conditionalFormatting>
  <conditionalFormatting sqref="K310">
    <cfRule type="expression" dxfId="135"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7650"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655BC4FD-20D8-DC43-A795-58094AB17113}">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5774DB99-EF04-1B47-94C6-7486D9C09FE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A8AF0BA1-30C9-0F46-8C05-EBBE28F5B4F1}">
            <xm:f>$K$333&lt;&gt;(BaseRAB!$C$2/2)</xm:f>
            <x14:dxf>
              <font>
                <color rgb="FF9C0006"/>
              </font>
              <fill>
                <patternFill>
                  <bgColor rgb="FFFFC7CE"/>
                </patternFill>
              </fill>
            </x14:dxf>
          </x14:cfRule>
          <xm:sqref>K333</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FB873-A1B0-CF45-8088-7B6E1B719128}">
  <sheetPr codeName="Sheet65">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9</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000009</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9</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2,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9</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2867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AF4859FF-F111-B945-831C-2221FB50A5F7}">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77CE3B8E-4E00-4148-AC71-3DB86A1BFC24}">
            <xm:f>$M145&lt;&gt;BaseRAB!$C$2/2</xm:f>
            <x14:dxf>
              <font>
                <color rgb="FF9C0006"/>
              </font>
              <fill>
                <patternFill>
                  <bgColor rgb="FFFFC7CE"/>
                </patternFill>
              </fill>
            </x14:dxf>
          </x14:cfRule>
          <xm:sqref>M145</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223C3-CF3F-B440-80FF-1A95CF414B3B}">
  <sheetPr codeName="Sheet14">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9</v>
      </c>
      <c r="N1" s="53" t="s">
        <v>240</v>
      </c>
      <c r="O1" s="53"/>
      <c r="P1" s="53" t="s">
        <v>166</v>
      </c>
      <c r="Q1" s="53"/>
    </row>
    <row r="2" spans="1:18" s="49" customFormat="1" x14ac:dyDescent="0.15">
      <c r="C2" s="9"/>
      <c r="D2" s="9"/>
      <c r="E2" s="110"/>
      <c r="F2" s="113"/>
      <c r="G2" s="113"/>
      <c r="H2" s="51"/>
      <c r="M2" s="111">
        <f>M1+1</f>
        <v>10</v>
      </c>
      <c r="N2" s="53"/>
      <c r="O2" s="53"/>
      <c r="P2" s="53">
        <v>19</v>
      </c>
      <c r="Q2" s="53">
        <v>75</v>
      </c>
    </row>
    <row r="3" spans="1:18" s="49" customFormat="1" x14ac:dyDescent="0.15">
      <c r="C3" s="139" t="s">
        <v>148</v>
      </c>
      <c r="D3" s="139"/>
      <c r="E3" s="139"/>
      <c r="F3" s="107" t="str">
        <f>VLOOKUP(M1,[3]Base_02!$A$5:$AG$24,2,0)</f>
        <v>000009</v>
      </c>
      <c r="G3" s="114"/>
      <c r="H3" s="51"/>
      <c r="N3" s="53"/>
      <c r="O3" s="53"/>
      <c r="P3" s="53">
        <v>133</v>
      </c>
      <c r="Q3" s="53">
        <v>192</v>
      </c>
    </row>
    <row r="4" spans="1:18" s="49" customFormat="1" x14ac:dyDescent="0.15">
      <c r="C4" s="139" t="s">
        <v>222</v>
      </c>
      <c r="D4" s="139"/>
      <c r="E4" s="139"/>
      <c r="F4" s="106" t="str">
        <f>VLOOKUP(M1,[3]Base_02!$A$5:$AG$24,3,0)</f>
        <v>Nama PB 9</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2,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1600006544262 -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34</v>
      </c>
      <c r="J16" s="121">
        <f>BaseRAB!F11</f>
        <v>90000</v>
      </c>
      <c r="K16" s="122">
        <f>I16*J16</f>
        <v>3060000</v>
      </c>
      <c r="N16" s="53"/>
      <c r="O16" s="53"/>
      <c r="P16" s="53"/>
      <c r="Q16" s="53"/>
      <c r="R16" s="49">
        <f>SUMIFS('C. RAB (9)'!$H$19:$H$144,'C. RAB (9)'!$E$19:$E$144,'C.2 DRPB (9)'!D16)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34</v>
      </c>
      <c r="J17" s="121">
        <f>BaseRAB!F12</f>
        <v>80000</v>
      </c>
      <c r="K17" s="122">
        <f t="shared" ref="K17:K75" si="0">I17*J17</f>
        <v>2720000</v>
      </c>
      <c r="N17" s="53"/>
      <c r="O17" s="53"/>
      <c r="P17" s="53"/>
      <c r="Q17" s="53"/>
      <c r="R17" s="49">
        <f>SUMIFS('C. RAB (9)'!$H$19:$H$144,'C. RAB (9)'!$E$19:$E$144,'C.2 DRPB (9)'!D17)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34</v>
      </c>
      <c r="J18" s="121">
        <f>BaseRAB!F13</f>
        <v>0</v>
      </c>
      <c r="K18" s="122">
        <f t="shared" si="0"/>
        <v>0</v>
      </c>
      <c r="N18" s="53"/>
      <c r="O18" s="53"/>
      <c r="P18" s="53"/>
      <c r="Q18" s="53"/>
      <c r="R18" s="49">
        <f>SUMIFS('C. RAB (9)'!$H$19:$H$144,'C. RAB (9)'!$E$19:$E$144,'C.2 DRPB (9)'!D18)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34</v>
      </c>
      <c r="J19" s="121">
        <f>BaseRAB!F14</f>
        <v>0</v>
      </c>
      <c r="K19" s="122">
        <f t="shared" si="0"/>
        <v>0</v>
      </c>
      <c r="N19" s="53"/>
      <c r="O19" s="53"/>
      <c r="P19" s="53"/>
      <c r="Q19" s="53"/>
      <c r="R19" s="49">
        <f>SUMIFS('C. RAB (9)'!$H$19:$H$144,'C. RAB (9)'!$E$19:$E$144,'C.2 DRPB (9)'!D19)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34</v>
      </c>
      <c r="J20" s="121">
        <f>BaseRAB!F15</f>
        <v>0</v>
      </c>
      <c r="K20" s="122">
        <f t="shared" si="0"/>
        <v>0</v>
      </c>
      <c r="N20" s="53"/>
      <c r="O20" s="53"/>
      <c r="P20" s="53"/>
      <c r="Q20" s="53"/>
      <c r="R20" s="49">
        <f>SUMIFS('C. RAB (9)'!$H$19:$H$144,'C. RAB (9)'!$E$19:$E$144,'C.2 DRPB (9)'!D20)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34</v>
      </c>
      <c r="J21" s="121">
        <f>BaseRAB!F16</f>
        <v>0</v>
      </c>
      <c r="K21" s="122">
        <f t="shared" si="0"/>
        <v>0</v>
      </c>
      <c r="N21" s="53"/>
      <c r="O21" s="53"/>
      <c r="P21" s="53"/>
      <c r="Q21" s="53"/>
      <c r="R21" s="49">
        <f>SUMIFS('C. RAB (9)'!$H$19:$H$144,'C. RAB (9)'!$E$19:$E$144,'C.2 DRPB (9)'!D21)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34</v>
      </c>
      <c r="J22" s="121">
        <f>BaseRAB!F17</f>
        <v>0</v>
      </c>
      <c r="K22" s="122">
        <f t="shared" si="0"/>
        <v>0</v>
      </c>
      <c r="N22" s="53"/>
      <c r="O22" s="53"/>
      <c r="P22" s="53"/>
      <c r="Q22" s="53"/>
      <c r="R22" s="49">
        <f>SUMIFS('C. RAB (9)'!$H$19:$H$144,'C. RAB (9)'!$E$19:$E$144,'C.2 DRPB (9)'!D22)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34</v>
      </c>
      <c r="J23" s="121">
        <f>BaseRAB!F18</f>
        <v>0</v>
      </c>
      <c r="K23" s="122">
        <f t="shared" si="0"/>
        <v>0</v>
      </c>
      <c r="N23" s="53"/>
      <c r="O23" s="53"/>
      <c r="P23" s="53"/>
      <c r="Q23" s="53"/>
      <c r="R23" s="49">
        <f>SUMIFS('C. RAB (9)'!$H$19:$H$144,'C. RAB (9)'!$E$19:$E$144,'C.2 DRPB (9)'!D23)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34</v>
      </c>
      <c r="J24" s="121">
        <f>BaseRAB!F19</f>
        <v>0</v>
      </c>
      <c r="K24" s="122">
        <f t="shared" si="0"/>
        <v>0</v>
      </c>
      <c r="N24" s="53"/>
      <c r="O24" s="53"/>
      <c r="P24" s="53"/>
      <c r="Q24" s="53"/>
      <c r="R24" s="49">
        <f>SUMIFS('C. RAB (9)'!$H$19:$H$144,'C. RAB (9)'!$E$19:$E$144,'C.2 DRPB (9)'!D24)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34</v>
      </c>
      <c r="J25" s="121">
        <f>BaseRAB!F20</f>
        <v>0</v>
      </c>
      <c r="K25" s="122">
        <f t="shared" si="0"/>
        <v>0</v>
      </c>
      <c r="N25" s="53"/>
      <c r="O25" s="53"/>
      <c r="P25" s="53"/>
      <c r="Q25" s="53"/>
      <c r="R25" s="49">
        <f>SUMIFS('C. RAB (9)'!$H$19:$H$144,'C. RAB (9)'!$E$19:$E$144,'C.2 DRPB (9)'!D25)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34</v>
      </c>
      <c r="J26" s="121">
        <f>BaseRAB!F21</f>
        <v>0</v>
      </c>
      <c r="K26" s="122">
        <f t="shared" si="0"/>
        <v>0</v>
      </c>
      <c r="N26" s="53"/>
      <c r="O26" s="53"/>
      <c r="P26" s="53"/>
      <c r="Q26" s="53"/>
      <c r="R26" s="49">
        <f>SUMIFS('C. RAB (9)'!$H$19:$H$144,'C. RAB (9)'!$E$19:$E$144,'C.2 DRPB (9)'!D26)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34</v>
      </c>
      <c r="J27" s="121">
        <f>BaseRAB!F22</f>
        <v>0</v>
      </c>
      <c r="K27" s="122">
        <f t="shared" si="0"/>
        <v>0</v>
      </c>
      <c r="L27" s="49"/>
      <c r="M27" s="49"/>
      <c r="N27" s="53"/>
      <c r="O27" s="53"/>
      <c r="P27" s="53"/>
      <c r="Q27" s="53"/>
      <c r="R27" s="49">
        <f>SUMIFS('C. RAB (9)'!$H$19:$H$144,'C. RAB (9)'!$E$19:$E$144,'C.2 DRPB (9)'!D27)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34</v>
      </c>
      <c r="J28" s="121">
        <f>BaseRAB!F23</f>
        <v>0</v>
      </c>
      <c r="K28" s="122">
        <f t="shared" si="0"/>
        <v>0</v>
      </c>
      <c r="N28" s="53"/>
      <c r="O28" s="53"/>
      <c r="P28" s="53"/>
      <c r="Q28" s="53"/>
      <c r="R28" s="49">
        <f>SUMIFS('C. RAB (9)'!$H$19:$H$144,'C. RAB (9)'!$E$19:$E$144,'C.2 DRPB (9)'!D28)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34</v>
      </c>
      <c r="J29" s="121">
        <f>BaseRAB!F24</f>
        <v>0</v>
      </c>
      <c r="K29" s="122">
        <f t="shared" si="0"/>
        <v>0</v>
      </c>
      <c r="N29" s="53"/>
      <c r="O29" s="53"/>
      <c r="P29" s="53"/>
      <c r="Q29" s="53"/>
      <c r="R29" s="49">
        <f>SUMIFS('C. RAB (9)'!$H$19:$H$144,'C. RAB (9)'!$E$19:$E$144,'C.2 DRPB (9)'!D29)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34</v>
      </c>
      <c r="J30" s="121">
        <f>BaseRAB!F25</f>
        <v>0</v>
      </c>
      <c r="K30" s="122">
        <f t="shared" si="0"/>
        <v>0</v>
      </c>
      <c r="N30" s="53"/>
      <c r="O30" s="53"/>
      <c r="P30" s="53"/>
      <c r="Q30" s="53"/>
      <c r="R30" s="49">
        <f>SUMIFS('C. RAB (9)'!$H$19:$H$144,'C. RAB (9)'!$E$19:$E$144,'C.2 DRPB (9)'!D30)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34</v>
      </c>
      <c r="J31" s="121">
        <f>BaseRAB!F26</f>
        <v>0</v>
      </c>
      <c r="K31" s="122">
        <f t="shared" si="0"/>
        <v>0</v>
      </c>
      <c r="N31" s="53"/>
      <c r="O31" s="53"/>
      <c r="P31" s="53"/>
      <c r="Q31" s="53"/>
      <c r="R31" s="49">
        <f>SUMIFS('C. RAB (9)'!$H$19:$H$144,'C. RAB (9)'!$E$19:$E$144,'C.2 DRPB (9)'!D31)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34</v>
      </c>
      <c r="J32" s="121">
        <f>BaseRAB!F27</f>
        <v>0</v>
      </c>
      <c r="K32" s="122">
        <f t="shared" si="0"/>
        <v>0</v>
      </c>
      <c r="N32" s="53"/>
      <c r="O32" s="53"/>
      <c r="P32" s="53"/>
      <c r="Q32" s="53"/>
      <c r="R32" s="49">
        <f>SUMIFS('C. RAB (9)'!$H$19:$H$144,'C. RAB (9)'!$E$19:$E$144,'C.2 DRPB (9)'!D32)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34</v>
      </c>
      <c r="J33" s="121">
        <f>BaseRAB!F28</f>
        <v>0</v>
      </c>
      <c r="K33" s="122">
        <f t="shared" si="0"/>
        <v>0</v>
      </c>
      <c r="N33" s="53"/>
      <c r="O33" s="53"/>
      <c r="P33" s="53"/>
      <c r="Q33" s="53"/>
      <c r="R33" s="49">
        <f>SUMIFS('C. RAB (9)'!$H$19:$H$144,'C. RAB (9)'!$E$19:$E$144,'C.2 DRPB (9)'!D33)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34</v>
      </c>
      <c r="J34" s="121">
        <f>BaseRAB!F29</f>
        <v>120000</v>
      </c>
      <c r="K34" s="122">
        <f t="shared" si="0"/>
        <v>4080000</v>
      </c>
      <c r="N34" s="53"/>
      <c r="O34" s="53"/>
      <c r="P34" s="53"/>
      <c r="Q34" s="53"/>
      <c r="R34" s="49">
        <f>SUMIFS('C. RAB (9)'!$H$19:$H$144,'C. RAB (9)'!$E$19:$E$144,'C.2 DRPB (9)'!D34)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34</v>
      </c>
      <c r="J35" s="121">
        <f>BaseRAB!F30</f>
        <v>0</v>
      </c>
      <c r="K35" s="122">
        <f t="shared" si="0"/>
        <v>0</v>
      </c>
      <c r="N35" s="53"/>
      <c r="O35" s="53"/>
      <c r="P35" s="53"/>
      <c r="Q35" s="53"/>
      <c r="R35" s="49">
        <f>SUMIFS('C. RAB (9)'!$H$19:$H$144,'C. RAB (9)'!$E$19:$E$144,'C.2 DRPB (9)'!D35)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34</v>
      </c>
      <c r="J36" s="121">
        <f>BaseRAB!F31</f>
        <v>0</v>
      </c>
      <c r="K36" s="122">
        <f t="shared" si="0"/>
        <v>0</v>
      </c>
      <c r="N36" s="53"/>
      <c r="O36" s="53"/>
      <c r="P36" s="53"/>
      <c r="Q36" s="53"/>
      <c r="R36" s="49">
        <f>SUMIFS('C. RAB (9)'!$H$19:$H$144,'C. RAB (9)'!$E$19:$E$144,'C.2 DRPB (9)'!D36)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34</v>
      </c>
      <c r="J37" s="121">
        <f>BaseRAB!F32</f>
        <v>0</v>
      </c>
      <c r="K37" s="122">
        <f t="shared" si="0"/>
        <v>0</v>
      </c>
      <c r="N37" s="53"/>
      <c r="O37" s="53"/>
      <c r="P37" s="53"/>
      <c r="Q37" s="53"/>
      <c r="R37" s="49">
        <f>SUMIFS('C. RAB (9)'!$H$19:$H$144,'C. RAB (9)'!$E$19:$E$144,'C.2 DRPB (9)'!D37)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34</v>
      </c>
      <c r="J38" s="121">
        <f>BaseRAB!F33</f>
        <v>0</v>
      </c>
      <c r="K38" s="122">
        <f t="shared" si="0"/>
        <v>0</v>
      </c>
      <c r="N38" s="53"/>
      <c r="O38" s="53"/>
      <c r="P38" s="53"/>
      <c r="Q38" s="53"/>
      <c r="R38" s="49">
        <f>SUMIFS('C. RAB (9)'!$H$19:$H$144,'C. RAB (9)'!$E$19:$E$144,'C.2 DRPB (9)'!D38)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34</v>
      </c>
      <c r="J39" s="121">
        <f>BaseRAB!F34</f>
        <v>0</v>
      </c>
      <c r="K39" s="122">
        <f t="shared" si="0"/>
        <v>0</v>
      </c>
      <c r="N39" s="53"/>
      <c r="O39" s="53"/>
      <c r="P39" s="53"/>
      <c r="Q39" s="53"/>
      <c r="R39" s="49">
        <f>SUMIFS('C. RAB (9)'!$H$19:$H$144,'C. RAB (9)'!$E$19:$E$144,'C.2 DRPB (9)'!D39)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34</v>
      </c>
      <c r="J40" s="121">
        <f>BaseRAB!F35</f>
        <v>0</v>
      </c>
      <c r="K40" s="122">
        <f t="shared" si="0"/>
        <v>0</v>
      </c>
      <c r="N40" s="53"/>
      <c r="O40" s="53"/>
      <c r="P40" s="53"/>
      <c r="Q40" s="53"/>
      <c r="R40" s="49">
        <f>SUMIFS('C. RAB (9)'!$H$19:$H$144,'C. RAB (9)'!$E$19:$E$144,'C.2 DRPB (9)'!D40)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34</v>
      </c>
      <c r="J41" s="121">
        <f>BaseRAB!F36</f>
        <v>0</v>
      </c>
      <c r="K41" s="122">
        <f t="shared" si="0"/>
        <v>0</v>
      </c>
      <c r="N41" s="53"/>
      <c r="O41" s="53"/>
      <c r="P41" s="53"/>
      <c r="Q41" s="53"/>
      <c r="R41" s="49">
        <f>SUMIFS('C. RAB (9)'!$H$19:$H$144,'C. RAB (9)'!$E$19:$E$144,'C.2 DRPB (9)'!D41)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34</v>
      </c>
      <c r="J42" s="121">
        <f>BaseRAB!F37</f>
        <v>0</v>
      </c>
      <c r="K42" s="122">
        <f t="shared" si="0"/>
        <v>0</v>
      </c>
      <c r="N42" s="53"/>
      <c r="O42" s="53"/>
      <c r="P42" s="53"/>
      <c r="Q42" s="53"/>
      <c r="R42" s="49">
        <f>SUMIFS('C. RAB (9)'!$H$19:$H$144,'C. RAB (9)'!$E$19:$E$144,'C.2 DRPB (9)'!D42)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34</v>
      </c>
      <c r="J43" s="121">
        <f>BaseRAB!F38</f>
        <v>0</v>
      </c>
      <c r="K43" s="122">
        <f t="shared" si="0"/>
        <v>0</v>
      </c>
      <c r="N43" s="53"/>
      <c r="O43" s="53"/>
      <c r="P43" s="53"/>
      <c r="Q43" s="53"/>
      <c r="R43" s="49">
        <f>SUMIFS('C. RAB (9)'!$H$19:$H$144,'C. RAB (9)'!$E$19:$E$144,'C.2 DRPB (9)'!D43)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34</v>
      </c>
      <c r="J44" s="121">
        <f>BaseRAB!F39</f>
        <v>0</v>
      </c>
      <c r="K44" s="122">
        <f t="shared" si="0"/>
        <v>0</v>
      </c>
      <c r="N44" s="53"/>
      <c r="O44" s="53"/>
      <c r="P44" s="53"/>
      <c r="Q44" s="53"/>
      <c r="R44" s="49">
        <f>SUMIFS('C. RAB (9)'!$H$19:$H$144,'C. RAB (9)'!$E$19:$E$144,'C.2 DRPB (9)'!D44)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34</v>
      </c>
      <c r="J45" s="121">
        <f>BaseRAB!F40</f>
        <v>0</v>
      </c>
      <c r="K45" s="122">
        <f t="shared" si="0"/>
        <v>0</v>
      </c>
      <c r="N45" s="53"/>
      <c r="O45" s="53"/>
      <c r="P45" s="53"/>
      <c r="Q45" s="53"/>
      <c r="R45" s="49">
        <f>SUMIFS('C. RAB (9)'!$H$19:$H$144,'C. RAB (9)'!$E$19:$E$144,'C.2 DRPB (9)'!D45)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34</v>
      </c>
      <c r="J46" s="121">
        <f>BaseRAB!F41</f>
        <v>0</v>
      </c>
      <c r="K46" s="122">
        <f t="shared" si="0"/>
        <v>0</v>
      </c>
      <c r="N46" s="53"/>
      <c r="O46" s="53"/>
      <c r="P46" s="53"/>
      <c r="Q46" s="53"/>
      <c r="R46" s="49">
        <f>SUMIFS('C. RAB (9)'!$H$19:$H$144,'C. RAB (9)'!$E$19:$E$144,'C.2 DRPB (9)'!D46)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34</v>
      </c>
      <c r="J47" s="121">
        <f>BaseRAB!F42</f>
        <v>0</v>
      </c>
      <c r="K47" s="122">
        <f t="shared" si="0"/>
        <v>0</v>
      </c>
      <c r="N47" s="53"/>
      <c r="O47" s="53"/>
      <c r="P47" s="53"/>
      <c r="Q47" s="53"/>
      <c r="R47" s="49">
        <f>SUMIFS('C. RAB (9)'!$H$19:$H$144,'C. RAB (9)'!$E$19:$E$144,'C.2 DRPB (9)'!D47)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34</v>
      </c>
      <c r="J48" s="121">
        <f>BaseRAB!F43</f>
        <v>0</v>
      </c>
      <c r="K48" s="122">
        <f t="shared" si="0"/>
        <v>0</v>
      </c>
      <c r="N48" s="53"/>
      <c r="O48" s="53"/>
      <c r="P48" s="53"/>
      <c r="Q48" s="53"/>
      <c r="R48" s="49">
        <f>SUMIFS('C. RAB (9)'!$H$19:$H$144,'C. RAB (9)'!$E$19:$E$144,'C.2 DRPB (9)'!D48)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34</v>
      </c>
      <c r="J49" s="121">
        <f>BaseRAB!F44</f>
        <v>0</v>
      </c>
      <c r="K49" s="122">
        <f t="shared" si="0"/>
        <v>0</v>
      </c>
      <c r="N49" s="53"/>
      <c r="O49" s="53"/>
      <c r="P49" s="53"/>
      <c r="Q49" s="53"/>
      <c r="R49" s="49">
        <f>SUMIFS('C. RAB (9)'!$H$19:$H$144,'C. RAB (9)'!$E$19:$E$144,'C.2 DRPB (9)'!D49)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34</v>
      </c>
      <c r="J50" s="121">
        <f>BaseRAB!F45</f>
        <v>0</v>
      </c>
      <c r="K50" s="122">
        <f t="shared" si="0"/>
        <v>0</v>
      </c>
      <c r="N50" s="53"/>
      <c r="O50" s="53"/>
      <c r="P50" s="53"/>
      <c r="Q50" s="53"/>
      <c r="R50" s="49">
        <f>SUMIFS('C. RAB (9)'!$H$19:$H$144,'C. RAB (9)'!$E$19:$E$144,'C.2 DRPB (9)'!D50)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34</v>
      </c>
      <c r="J51" s="121">
        <f>BaseRAB!F46</f>
        <v>0</v>
      </c>
      <c r="K51" s="122">
        <f t="shared" si="0"/>
        <v>0</v>
      </c>
      <c r="N51" s="53"/>
      <c r="O51" s="53"/>
      <c r="P51" s="53"/>
      <c r="Q51" s="53"/>
      <c r="R51" s="49">
        <f>SUMIFS('C. RAB (9)'!$H$19:$H$144,'C. RAB (9)'!$E$19:$E$144,'C.2 DRPB (9)'!D51)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34</v>
      </c>
      <c r="J52" s="121">
        <f>BaseRAB!F47</f>
        <v>0</v>
      </c>
      <c r="K52" s="122">
        <f t="shared" si="0"/>
        <v>0</v>
      </c>
      <c r="N52" s="53"/>
      <c r="O52" s="53"/>
      <c r="P52" s="53"/>
      <c r="Q52" s="53"/>
      <c r="R52" s="49">
        <f>SUMIFS('C. RAB (9)'!$H$19:$H$144,'C. RAB (9)'!$E$19:$E$144,'C.2 DRPB (9)'!D52)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34</v>
      </c>
      <c r="J53" s="121">
        <f>BaseRAB!F48</f>
        <v>0</v>
      </c>
      <c r="K53" s="122">
        <f t="shared" si="0"/>
        <v>0</v>
      </c>
      <c r="N53" s="53"/>
      <c r="O53" s="53"/>
      <c r="P53" s="53"/>
      <c r="Q53" s="53"/>
      <c r="R53" s="49">
        <f>SUMIFS('C. RAB (9)'!$H$19:$H$144,'C. RAB (9)'!$E$19:$E$144,'C.2 DRPB (9)'!D53)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34</v>
      </c>
      <c r="J54" s="121">
        <f>BaseRAB!F49</f>
        <v>0</v>
      </c>
      <c r="K54" s="122">
        <f t="shared" si="0"/>
        <v>0</v>
      </c>
      <c r="N54" s="53"/>
      <c r="O54" s="53"/>
      <c r="P54" s="53"/>
      <c r="Q54" s="53"/>
      <c r="R54" s="49">
        <f>SUMIFS('C. RAB (9)'!$H$19:$H$144,'C. RAB (9)'!$E$19:$E$144,'C.2 DRPB (9)'!D54)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34</v>
      </c>
      <c r="J55" s="121">
        <f>BaseRAB!F50</f>
        <v>0</v>
      </c>
      <c r="K55" s="122">
        <f t="shared" si="0"/>
        <v>0</v>
      </c>
      <c r="N55" s="53"/>
      <c r="O55" s="53"/>
      <c r="P55" s="53"/>
      <c r="Q55" s="53"/>
      <c r="R55" s="49">
        <f>SUMIFS('C. RAB (9)'!$H$19:$H$144,'C. RAB (9)'!$E$19:$E$144,'C.2 DRPB (9)'!D55)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34</v>
      </c>
      <c r="J56" s="121">
        <f>BaseRAB!F51</f>
        <v>0</v>
      </c>
      <c r="K56" s="122">
        <f t="shared" si="0"/>
        <v>0</v>
      </c>
      <c r="N56" s="53"/>
      <c r="O56" s="53"/>
      <c r="P56" s="53"/>
      <c r="Q56" s="53"/>
      <c r="R56" s="49">
        <f>SUMIFS('C. RAB (9)'!$H$19:$H$144,'C. RAB (9)'!$E$19:$E$144,'C.2 DRPB (9)'!D56)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34</v>
      </c>
      <c r="J57" s="121">
        <f>BaseRAB!F52</f>
        <v>0</v>
      </c>
      <c r="K57" s="122">
        <f t="shared" si="0"/>
        <v>0</v>
      </c>
      <c r="L57" s="49"/>
      <c r="M57" s="49"/>
      <c r="N57" s="53"/>
      <c r="O57" s="53"/>
      <c r="P57" s="53"/>
      <c r="Q57" s="53"/>
      <c r="R57" s="49">
        <f>SUMIFS('C. RAB (9)'!$H$19:$H$144,'C. RAB (9)'!$E$19:$E$144,'C.2 DRPB (9)'!D57)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34</v>
      </c>
      <c r="J58" s="121">
        <f>BaseRAB!F53</f>
        <v>0</v>
      </c>
      <c r="K58" s="122">
        <f t="shared" si="0"/>
        <v>0</v>
      </c>
      <c r="N58" s="53"/>
      <c r="O58" s="53"/>
      <c r="P58" s="53"/>
      <c r="Q58" s="53"/>
      <c r="R58" s="49">
        <f>SUMIFS('C. RAB (9)'!$H$19:$H$144,'C. RAB (9)'!$E$19:$E$144,'C.2 DRPB (9)'!D58)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34</v>
      </c>
      <c r="J59" s="121">
        <f>BaseRAB!F54</f>
        <v>0</v>
      </c>
      <c r="K59" s="122">
        <f t="shared" si="0"/>
        <v>0</v>
      </c>
      <c r="N59" s="53"/>
      <c r="O59" s="53"/>
      <c r="P59" s="53"/>
      <c r="Q59" s="53"/>
      <c r="R59" s="49">
        <f>SUMIFS('C. RAB (9)'!$H$19:$H$144,'C. RAB (9)'!$E$19:$E$144,'C.2 DRPB (9)'!D59)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34</v>
      </c>
      <c r="J60" s="121">
        <f>BaseRAB!F55</f>
        <v>0</v>
      </c>
      <c r="K60" s="122">
        <f t="shared" si="0"/>
        <v>0</v>
      </c>
      <c r="N60" s="53"/>
      <c r="O60" s="53"/>
      <c r="P60" s="53"/>
      <c r="Q60" s="53"/>
      <c r="R60" s="49">
        <f>SUMIFS('C. RAB (9)'!$H$19:$H$144,'C. RAB (9)'!$E$19:$E$144,'C.2 DRPB (9)'!D60)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34</v>
      </c>
      <c r="J61" s="121">
        <f>BaseRAB!F56</f>
        <v>0</v>
      </c>
      <c r="K61" s="122">
        <f t="shared" si="0"/>
        <v>0</v>
      </c>
      <c r="N61" s="53"/>
      <c r="O61" s="53"/>
      <c r="P61" s="53"/>
      <c r="Q61" s="53"/>
      <c r="R61" s="49">
        <f>SUMIFS('C. RAB (9)'!$H$19:$H$144,'C. RAB (9)'!$E$19:$E$144,'C.2 DRPB (9)'!D61)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34</v>
      </c>
      <c r="J62" s="121">
        <f>BaseRAB!F57</f>
        <v>0</v>
      </c>
      <c r="K62" s="122">
        <f t="shared" si="0"/>
        <v>0</v>
      </c>
      <c r="N62" s="53"/>
      <c r="O62" s="53"/>
      <c r="P62" s="53"/>
      <c r="Q62" s="53"/>
      <c r="R62" s="49">
        <f>SUMIFS('C. RAB (9)'!$H$19:$H$144,'C. RAB (9)'!$E$19:$E$144,'C.2 DRPB (9)'!D62)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34</v>
      </c>
      <c r="J63" s="121">
        <f>BaseRAB!F58</f>
        <v>0</v>
      </c>
      <c r="K63" s="122">
        <f t="shared" si="0"/>
        <v>0</v>
      </c>
      <c r="N63" s="53"/>
      <c r="O63" s="53"/>
      <c r="P63" s="53"/>
      <c r="Q63" s="53"/>
      <c r="R63" s="49">
        <f>SUMIFS('C. RAB (9)'!$H$19:$H$144,'C. RAB (9)'!$E$19:$E$144,'C.2 DRPB (9)'!D63)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34</v>
      </c>
      <c r="J64" s="121">
        <f>BaseRAB!F59</f>
        <v>0</v>
      </c>
      <c r="K64" s="122">
        <f t="shared" si="0"/>
        <v>0</v>
      </c>
      <c r="N64" s="53"/>
      <c r="O64" s="53"/>
      <c r="P64" s="53"/>
      <c r="Q64" s="53"/>
      <c r="R64" s="49">
        <f>SUMIFS('C. RAB (9)'!$H$19:$H$144,'C. RAB (9)'!$E$19:$E$144,'C.2 DRPB (9)'!D64)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34</v>
      </c>
      <c r="J65" s="121">
        <f>BaseRAB!F60</f>
        <v>0</v>
      </c>
      <c r="K65" s="122">
        <f t="shared" si="0"/>
        <v>0</v>
      </c>
      <c r="N65" s="53"/>
      <c r="O65" s="53"/>
      <c r="P65" s="53"/>
      <c r="Q65" s="53"/>
      <c r="R65" s="49">
        <f>SUMIFS('C. RAB (9)'!$H$19:$H$144,'C. RAB (9)'!$E$19:$E$144,'C.2 DRPB (9)'!D65)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34</v>
      </c>
      <c r="J66" s="121">
        <f>BaseRAB!F61</f>
        <v>0</v>
      </c>
      <c r="K66" s="122">
        <f t="shared" si="0"/>
        <v>0</v>
      </c>
      <c r="N66" s="53"/>
      <c r="O66" s="53"/>
      <c r="P66" s="53"/>
      <c r="Q66" s="53"/>
      <c r="R66" s="49">
        <f>SUMIFS('C. RAB (9)'!$H$19:$H$144,'C. RAB (9)'!$E$19:$E$144,'C.2 DRPB (9)'!D66)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34</v>
      </c>
      <c r="J67" s="121">
        <f>BaseRAB!F62</f>
        <v>0</v>
      </c>
      <c r="K67" s="122">
        <f t="shared" si="0"/>
        <v>0</v>
      </c>
      <c r="N67" s="53"/>
      <c r="O67" s="53"/>
      <c r="P67" s="53"/>
      <c r="Q67" s="53"/>
      <c r="R67" s="49">
        <f>SUMIFS('C. RAB (9)'!$H$19:$H$144,'C. RAB (9)'!$E$19:$E$144,'C.2 DRPB (9)'!D67)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34</v>
      </c>
      <c r="J68" s="121">
        <f>BaseRAB!F63</f>
        <v>0</v>
      </c>
      <c r="K68" s="122">
        <f t="shared" si="0"/>
        <v>0</v>
      </c>
      <c r="N68" s="53"/>
      <c r="O68" s="53"/>
      <c r="P68" s="53"/>
      <c r="Q68" s="53"/>
      <c r="R68" s="49">
        <f>SUMIFS('C. RAB (9)'!$H$19:$H$144,'C. RAB (9)'!$E$19:$E$144,'C.2 DRPB (9)'!D68)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34</v>
      </c>
      <c r="J69" s="121">
        <f>BaseRAB!F64</f>
        <v>0</v>
      </c>
      <c r="K69" s="122">
        <f t="shared" si="0"/>
        <v>0</v>
      </c>
      <c r="N69" s="53"/>
      <c r="O69" s="53"/>
      <c r="P69" s="53"/>
      <c r="Q69" s="53"/>
      <c r="R69" s="49">
        <f>SUMIFS('C. RAB (9)'!$H$19:$H$144,'C. RAB (9)'!$E$19:$E$144,'C.2 DRPB (9)'!D69)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34</v>
      </c>
      <c r="J70" s="121">
        <f>BaseRAB!F65</f>
        <v>0</v>
      </c>
      <c r="K70" s="122">
        <f t="shared" si="0"/>
        <v>0</v>
      </c>
      <c r="N70" s="53"/>
      <c r="O70" s="53"/>
      <c r="P70" s="53"/>
      <c r="Q70" s="53"/>
      <c r="R70" s="49">
        <f>SUMIFS('C. RAB (9)'!$H$19:$H$144,'C. RAB (9)'!$E$19:$E$144,'C.2 DRPB (9)'!D70)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34</v>
      </c>
      <c r="J71" s="121">
        <f>BaseRAB!F66</f>
        <v>0</v>
      </c>
      <c r="K71" s="122">
        <f t="shared" si="0"/>
        <v>0</v>
      </c>
      <c r="N71" s="53"/>
      <c r="O71" s="53"/>
      <c r="P71" s="53"/>
      <c r="Q71" s="53"/>
      <c r="R71" s="49">
        <f>SUMIFS('C. RAB (9)'!$H$19:$H$144,'C. RAB (9)'!$E$19:$E$144,'C.2 DRPB (9)'!D71)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34</v>
      </c>
      <c r="J72" s="121">
        <f>BaseRAB!F67</f>
        <v>0</v>
      </c>
      <c r="K72" s="122">
        <f t="shared" si="0"/>
        <v>0</v>
      </c>
      <c r="N72" s="53"/>
      <c r="O72" s="53"/>
      <c r="P72" s="53"/>
      <c r="Q72" s="53"/>
      <c r="R72" s="49">
        <f>SUMIFS('C. RAB (9)'!$H$19:$H$144,'C. RAB (9)'!$E$19:$E$144,'C.2 DRPB (9)'!D72)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(9)'!$H$19:$H$144,'C. RAB (9)'!$E$19:$E$144,'C.2 DRPB (9)'!D73)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(9)'!$H$19:$H$144,'C. RAB (9)'!$E$19:$E$144,'C.2 DRPB (9)'!D74)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(9)'!$H$19:$H$144,'C. RAB (9)'!$E$19:$E$144,'C.2 DRPB (9)'!D75)</f>
        <v>3</v>
      </c>
    </row>
    <row r="76" spans="1:18" s="49" customFormat="1" x14ac:dyDescent="0.15">
      <c r="C76" s="205" t="s">
        <v>247</v>
      </c>
      <c r="D76" s="206"/>
      <c r="E76" s="206"/>
      <c r="F76" s="206"/>
      <c r="G76" s="206"/>
      <c r="H76" s="206"/>
      <c r="I76" s="206"/>
      <c r="J76" s="207"/>
      <c r="K76" s="124">
        <f>SUM(K16:K75)</f>
        <v>9860000</v>
      </c>
      <c r="M76" s="137">
        <f>BaseRAB!$C$2-'C.2 DRPB (9)'!K95</f>
        <v>21500000</v>
      </c>
      <c r="N76" s="53"/>
      <c r="O76" s="53"/>
      <c r="P76" s="53"/>
      <c r="Q76" s="53"/>
    </row>
    <row r="77" spans="1:18" s="49" customFormat="1" x14ac:dyDescent="0.15">
      <c r="C77" s="198" t="str" cm="1">
        <f t="array" ref="C77">"Terbilang: "&amp;terbilang(K76)</f>
        <v>Terbilang: Sembilan Juta Delapan Ratus Enam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13360000</v>
      </c>
      <c r="N99" s="53"/>
      <c r="O99" s="53"/>
      <c r="P99" s="53"/>
      <c r="Q99" s="53"/>
    </row>
    <row r="100" spans="3:17" s="49" customFormat="1" x14ac:dyDescent="0.15">
      <c r="C100" s="198" t="str" cm="1">
        <f t="array" ref="C100">"Terbilang: "&amp;terbilang(K99)</f>
        <v>Terbilang: Tiga Belas Juta Tiga Ratus Enam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9</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000009</v>
      </c>
      <c r="G120" s="114"/>
      <c r="H120" s="51"/>
      <c r="N120" s="53"/>
      <c r="O120" s="53"/>
      <c r="P120" s="53"/>
      <c r="Q120" s="53"/>
    </row>
    <row r="121" spans="3:17" s="49" customFormat="1" x14ac:dyDescent="0.15">
      <c r="C121" s="139" t="s">
        <v>222</v>
      </c>
      <c r="D121" s="139"/>
      <c r="E121" s="139"/>
      <c r="F121" s="107" t="str">
        <f t="shared" ref="F121:F128" si="1">F4</f>
        <v>Nama PB 9</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2,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1600006544262 -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(9)'!$L$19:$L$144,'C. RAB (9)'!$E$19:$E$144,'C.2 DRPB (9)'!D133)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(9)'!$L$19:$L$144,'C. RAB (9)'!$E$19:$E$144,'C.2 DRPB (9)'!D134)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(9)'!$L$19:$L$144,'C. RAB (9)'!$E$19:$E$144,'C.2 DRPB (9)'!D135)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(9)'!$L$19:$L$144,'C. RAB (9)'!$E$19:$E$144,'C.2 DRPB (9)'!D136)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(9)'!$L$19:$L$144,'C. RAB (9)'!$E$19:$E$144,'C.2 DRPB (9)'!D137)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(9)'!$L$19:$L$144,'C. RAB (9)'!$E$19:$E$144,'C.2 DRPB (9)'!D138)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(9)'!$L$19:$L$144,'C. RAB (9)'!$E$19:$E$144,'C.2 DRPB (9)'!D139)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(9)'!$L$19:$L$144,'C. RAB (9)'!$E$19:$E$144,'C.2 DRPB (9)'!D140)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(9)'!$L$19:$L$144,'C. RAB (9)'!$E$19:$E$144,'C.2 DRPB (9)'!D141)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(9)'!$L$19:$L$144,'C. RAB (9)'!$E$19:$E$144,'C.2 DRPB (9)'!D142)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(9)'!$L$19:$L$144,'C. RAB (9)'!$E$19:$E$144,'C.2 DRPB (9)'!D143)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(9)'!$L$19:$L$144,'C. RAB (9)'!$E$19:$E$144,'C.2 DRPB (9)'!D144)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(9)'!$L$19:$L$144,'C. RAB (9)'!$E$19:$E$144,'C.2 DRPB (9)'!D145)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(9)'!$L$19:$L$144,'C. RAB (9)'!$E$19:$E$144,'C.2 DRPB (9)'!D146)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(9)'!$L$19:$L$144,'C. RAB (9)'!$E$19:$E$144,'C.2 DRPB (9)'!D147)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(9)'!$L$19:$L$144,'C. RAB (9)'!$E$19:$E$144,'C.2 DRPB (9)'!D148)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(9)'!$L$19:$L$144,'C. RAB (9)'!$E$19:$E$144,'C.2 DRPB (9)'!D149)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(9)'!$L$19:$L$144,'C. RAB (9)'!$E$19:$E$144,'C.2 DRPB (9)'!D150)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(9)'!$L$19:$L$144,'C. RAB (9)'!$E$19:$E$144,'C.2 DRPB (9)'!D151)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(9)'!$L$19:$L$144,'C. RAB (9)'!$E$19:$E$144,'C.2 DRPB (9)'!D152)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(9)'!$L$19:$L$144,'C. RAB (9)'!$E$19:$E$144,'C.2 DRPB (9)'!D153)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(9)'!$L$19:$L$144,'C. RAB (9)'!$E$19:$E$144,'C.2 DRPB (9)'!D154)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(9)'!$L$19:$L$144,'C. RAB (9)'!$E$19:$E$144,'C.2 DRPB (9)'!D155)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(9)'!$L$19:$L$144,'C. RAB (9)'!$E$19:$E$144,'C.2 DRPB (9)'!D156)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(9)'!$L$19:$L$144,'C. RAB (9)'!$E$19:$E$144,'C.2 DRPB (9)'!D157)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(9)'!$L$19:$L$144,'C. RAB (9)'!$E$19:$E$144,'C.2 DRPB (9)'!D158)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(9)'!$L$19:$L$144,'C. RAB (9)'!$E$19:$E$144,'C.2 DRPB (9)'!D159)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(9)'!$L$19:$L$144,'C. RAB (9)'!$E$19:$E$144,'C.2 DRPB (9)'!D160)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(9)'!$L$19:$L$144,'C. RAB (9)'!$E$19:$E$144,'C.2 DRPB (9)'!D161)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(9)'!$L$19:$L$144,'C. RAB (9)'!$E$19:$E$144,'C.2 DRPB (9)'!D162)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(9)'!$L$19:$L$144,'C. RAB (9)'!$E$19:$E$144,'C.2 DRPB (9)'!D163)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(9)'!$L$19:$L$144,'C. RAB (9)'!$E$19:$E$144,'C.2 DRPB (9)'!D164)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(9)'!$L$19:$L$144,'C. RAB (9)'!$E$19:$E$144,'C.2 DRPB (9)'!D165)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(9)'!$L$19:$L$144,'C. RAB (9)'!$E$19:$E$144,'C.2 DRPB (9)'!D166)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(9)'!$L$19:$L$144,'C. RAB (9)'!$E$19:$E$144,'C.2 DRPB (9)'!D167)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(9)'!$L$19:$L$144,'C. RAB (9)'!$E$19:$E$144,'C.2 DRPB (9)'!D168)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(9)'!$L$19:$L$144,'C. RAB (9)'!$E$19:$E$144,'C.2 DRPB (9)'!D169)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(9)'!$L$19:$L$144,'C. RAB (9)'!$E$19:$E$144,'C.2 DRPB (9)'!D170)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(9)'!$L$19:$L$144,'C. RAB (9)'!$E$19:$E$144,'C.2 DRPB (9)'!D171)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(9)'!$L$19:$L$144,'C. RAB (9)'!$E$19:$E$144,'C.2 DRPB (9)'!D172)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(9)'!$L$19:$L$144,'C. RAB (9)'!$E$19:$E$144,'C.2 DRPB (9)'!D173)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(9)'!$L$19:$L$144,'C. RAB (9)'!$E$19:$E$144,'C.2 DRPB (9)'!D174)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(9)'!$L$19:$L$144,'C. RAB (9)'!$E$19:$E$144,'C.2 DRPB (9)'!D175)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(9)'!$L$19:$L$144,'C. RAB (9)'!$E$19:$E$144,'C.2 DRPB (9)'!D176)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(9)'!$L$19:$L$144,'C. RAB (9)'!$E$19:$E$144,'C.2 DRPB (9)'!D177)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(9)'!$L$19:$L$144,'C. RAB (9)'!$E$19:$E$144,'C.2 DRPB (9)'!D178)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(9)'!$L$19:$L$144,'C. RAB (9)'!$E$19:$E$144,'C.2 DRPB (9)'!D179)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(9)'!$L$19:$L$144,'C. RAB (9)'!$E$19:$E$144,'C.2 DRPB (9)'!D180)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(9)'!$L$19:$L$144,'C. RAB (9)'!$E$19:$E$144,'C.2 DRPB (9)'!D181)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(9)'!$L$19:$L$144,'C. RAB (9)'!$E$19:$E$144,'C.2 DRPB (9)'!D182)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(9)'!$L$19:$L$144,'C. RAB (9)'!$E$19:$E$144,'C.2 DRPB (9)'!D183)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(9)'!$L$19:$L$144,'C. RAB (9)'!$E$19:$E$144,'C.2 DRPB (9)'!D184)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(9)'!$L$19:$L$144,'C. RAB (9)'!$E$19:$E$144,'C.2 DRPB (9)'!D185)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(9)'!$L$19:$L$144,'C. RAB (9)'!$E$19:$E$144,'C.2 DRPB (9)'!D186)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(9)'!$L$19:$L$144,'C. RAB (9)'!$E$19:$E$144,'C.2 DRPB (9)'!D187)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(9)'!$L$19:$L$144,'C. RAB (9)'!$E$19:$E$144,'C.2 DRPB (9)'!D188)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(9)'!$L$19:$L$144,'C. RAB (9)'!$E$19:$E$144,'C.2 DRPB (9)'!D189)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(9)'!$L$19:$L$144,'C. RAB (9)'!$E$19:$E$144,'C.2 DRPB (9)'!D190)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(9)'!$L$19:$L$144,'C. RAB (9)'!$E$19:$E$144,'C.2 DRPB (9)'!D191)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(9)'!$L$19:$L$144,'C. RAB (9)'!$E$19:$E$144,'C.2 DRPB (9)'!D192)</f>
        <v>0</v>
      </c>
    </row>
    <row r="193" spans="3:17" s="49" customFormat="1" x14ac:dyDescent="0.15">
      <c r="C193" s="205" t="s">
        <v>247</v>
      </c>
      <c r="D193" s="206"/>
      <c r="E193" s="206"/>
      <c r="F193" s="206"/>
      <c r="G193" s="206"/>
      <c r="H193" s="206"/>
      <c r="I193" s="206"/>
      <c r="J193" s="207"/>
      <c r="K193" s="124">
        <f>SUM(K133:K192)</f>
        <v>18000000</v>
      </c>
      <c r="M193" s="137">
        <f>(BaseRAB!$C$2-'C.2 DRPB (9)'!$K$95)/2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9</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000009</v>
      </c>
      <c r="G237" s="114"/>
      <c r="H237" s="51"/>
      <c r="N237" s="53"/>
      <c r="O237" s="53"/>
      <c r="P237" s="53"/>
      <c r="Q237" s="53"/>
    </row>
    <row r="238" spans="3:17" s="49" customFormat="1" x14ac:dyDescent="0.15">
      <c r="C238" s="139" t="s">
        <v>222</v>
      </c>
      <c r="D238" s="139"/>
      <c r="E238" s="139"/>
      <c r="F238" s="107" t="str">
        <f t="shared" ref="F238:F245" si="3">F121</f>
        <v>Nama PB 9</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2,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1600006544262 -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-166</v>
      </c>
      <c r="J250" s="121">
        <f>BaseRAB!F11</f>
        <v>90000</v>
      </c>
      <c r="K250" s="122">
        <f>I250*J250</f>
        <v>-14940000</v>
      </c>
      <c r="N250" s="53"/>
      <c r="O250" s="53"/>
      <c r="P250" s="53"/>
      <c r="Q250" s="53"/>
      <c r="R250" s="49">
        <f>SUMIFS('C. RAB (9)'!$M$19:$M$144,'C. RAB (9)'!$E$19:$E$144,'C.2 DRPB (9)'!D250)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34</v>
      </c>
      <c r="J251" s="121">
        <f>BaseRAB!F12</f>
        <v>80000</v>
      </c>
      <c r="K251" s="122">
        <f t="shared" ref="K251:K309" si="5">I251*J251</f>
        <v>2720000</v>
      </c>
      <c r="N251" s="53"/>
      <c r="O251" s="53"/>
      <c r="P251" s="53"/>
      <c r="Q251" s="53"/>
      <c r="R251" s="49">
        <f>SUMIFS('C. RAB (9)'!$M$19:$M$144,'C. RAB (9)'!$E$19:$E$144,'C.2 DRPB (9)'!D251)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34</v>
      </c>
      <c r="J252" s="121">
        <f>BaseRAB!F13</f>
        <v>0</v>
      </c>
      <c r="K252" s="122">
        <f t="shared" si="5"/>
        <v>0</v>
      </c>
      <c r="N252" s="53"/>
      <c r="O252" s="53"/>
      <c r="P252" s="53"/>
      <c r="Q252" s="53"/>
      <c r="R252" s="49">
        <f>SUMIFS('C. RAB (9)'!$M$19:$M$144,'C. RAB (9)'!$E$19:$E$144,'C.2 DRPB (9)'!D252)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34</v>
      </c>
      <c r="J253" s="121">
        <f>BaseRAB!F14</f>
        <v>0</v>
      </c>
      <c r="K253" s="122">
        <f t="shared" si="5"/>
        <v>0</v>
      </c>
      <c r="N253" s="53"/>
      <c r="O253" s="53"/>
      <c r="P253" s="53"/>
      <c r="Q253" s="53"/>
      <c r="R253" s="49">
        <f>SUMIFS('C. RAB (9)'!$M$19:$M$144,'C. RAB (9)'!$E$19:$E$144,'C.2 DRPB (9)'!D253)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34</v>
      </c>
      <c r="J254" s="121">
        <f>BaseRAB!F15</f>
        <v>0</v>
      </c>
      <c r="K254" s="122">
        <f t="shared" si="5"/>
        <v>0</v>
      </c>
      <c r="N254" s="53"/>
      <c r="O254" s="53"/>
      <c r="P254" s="53"/>
      <c r="Q254" s="53"/>
      <c r="R254" s="49">
        <f>SUMIFS('C. RAB (9)'!$M$19:$M$144,'C. RAB (9)'!$E$19:$E$144,'C.2 DRPB (9)'!D254)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34</v>
      </c>
      <c r="J255" s="121">
        <f>BaseRAB!F16</f>
        <v>0</v>
      </c>
      <c r="K255" s="122">
        <f t="shared" si="5"/>
        <v>0</v>
      </c>
      <c r="N255" s="53"/>
      <c r="O255" s="53"/>
      <c r="P255" s="53"/>
      <c r="Q255" s="53"/>
      <c r="R255" s="49">
        <f>SUMIFS('C. RAB (9)'!$M$19:$M$144,'C. RAB (9)'!$E$19:$E$144,'C.2 DRPB (9)'!D255)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34</v>
      </c>
      <c r="J256" s="121">
        <f>BaseRAB!F17</f>
        <v>0</v>
      </c>
      <c r="K256" s="122">
        <f t="shared" si="5"/>
        <v>0</v>
      </c>
      <c r="N256" s="53"/>
      <c r="O256" s="53"/>
      <c r="P256" s="53"/>
      <c r="Q256" s="53"/>
      <c r="R256" s="49">
        <f>SUMIFS('C. RAB (9)'!$M$19:$M$144,'C. RAB (9)'!$E$19:$E$144,'C.2 DRPB (9)'!D256)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34</v>
      </c>
      <c r="J257" s="121">
        <f>BaseRAB!F18</f>
        <v>0</v>
      </c>
      <c r="K257" s="122">
        <f t="shared" si="5"/>
        <v>0</v>
      </c>
      <c r="N257" s="53"/>
      <c r="O257" s="53"/>
      <c r="P257" s="53"/>
      <c r="Q257" s="53"/>
      <c r="R257" s="49">
        <f>SUMIFS('C. RAB (9)'!$M$19:$M$144,'C. RAB (9)'!$E$19:$E$144,'C.2 DRPB (9)'!D257)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34</v>
      </c>
      <c r="J258" s="121">
        <f>BaseRAB!F19</f>
        <v>0</v>
      </c>
      <c r="K258" s="122">
        <f t="shared" si="5"/>
        <v>0</v>
      </c>
      <c r="N258" s="53"/>
      <c r="O258" s="53"/>
      <c r="P258" s="53"/>
      <c r="Q258" s="53"/>
      <c r="R258" s="49">
        <f>SUMIFS('C. RAB (9)'!$M$19:$M$144,'C. RAB (9)'!$E$19:$E$144,'C.2 DRPB (9)'!D258)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34</v>
      </c>
      <c r="J259" s="121">
        <f>BaseRAB!F20</f>
        <v>0</v>
      </c>
      <c r="K259" s="122">
        <f t="shared" si="5"/>
        <v>0</v>
      </c>
      <c r="N259" s="53"/>
      <c r="O259" s="53"/>
      <c r="P259" s="53"/>
      <c r="Q259" s="53"/>
      <c r="R259" s="49">
        <f>SUMIFS('C. RAB (9)'!$M$19:$M$144,'C. RAB (9)'!$E$19:$E$144,'C.2 DRPB (9)'!D259)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34</v>
      </c>
      <c r="J260" s="121">
        <f>BaseRAB!F21</f>
        <v>0</v>
      </c>
      <c r="K260" s="122">
        <f t="shared" si="5"/>
        <v>0</v>
      </c>
      <c r="N260" s="53"/>
      <c r="O260" s="53"/>
      <c r="P260" s="53"/>
      <c r="Q260" s="53"/>
      <c r="R260" s="49">
        <f>SUMIFS('C. RAB (9)'!$M$19:$M$144,'C. RAB (9)'!$E$19:$E$144,'C.2 DRPB (9)'!D260)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34</v>
      </c>
      <c r="J261" s="121">
        <f>BaseRAB!F22</f>
        <v>0</v>
      </c>
      <c r="K261" s="122">
        <f t="shared" si="5"/>
        <v>0</v>
      </c>
      <c r="L261" s="49"/>
      <c r="M261" s="49"/>
      <c r="N261" s="53"/>
      <c r="O261" s="53"/>
      <c r="P261" s="53"/>
      <c r="Q261" s="53"/>
      <c r="R261" s="49">
        <f>SUMIFS('C. RAB (9)'!$M$19:$M$144,'C. RAB (9)'!$E$19:$E$144,'C.2 DRPB (9)'!D261)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34</v>
      </c>
      <c r="J262" s="121">
        <f>BaseRAB!F23</f>
        <v>0</v>
      </c>
      <c r="K262" s="122">
        <f t="shared" si="5"/>
        <v>0</v>
      </c>
      <c r="N262" s="53"/>
      <c r="O262" s="53"/>
      <c r="P262" s="53"/>
      <c r="Q262" s="53"/>
      <c r="R262" s="49">
        <f>SUMIFS('C. RAB (9)'!$M$19:$M$144,'C. RAB (9)'!$E$19:$E$144,'C.2 DRPB (9)'!D262)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34</v>
      </c>
      <c r="J263" s="121">
        <f>BaseRAB!F24</f>
        <v>0</v>
      </c>
      <c r="K263" s="122">
        <f t="shared" si="5"/>
        <v>0</v>
      </c>
      <c r="N263" s="53"/>
      <c r="O263" s="53"/>
      <c r="P263" s="53"/>
      <c r="Q263" s="53"/>
      <c r="R263" s="49">
        <f>SUMIFS('C. RAB (9)'!$M$19:$M$144,'C. RAB (9)'!$E$19:$E$144,'C.2 DRPB (9)'!D263)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34</v>
      </c>
      <c r="J264" s="121">
        <f>BaseRAB!F25</f>
        <v>0</v>
      </c>
      <c r="K264" s="122">
        <f t="shared" si="5"/>
        <v>0</v>
      </c>
      <c r="N264" s="53"/>
      <c r="O264" s="53"/>
      <c r="P264" s="53"/>
      <c r="Q264" s="53"/>
      <c r="R264" s="49">
        <f>SUMIFS('C. RAB (9)'!$M$19:$M$144,'C. RAB (9)'!$E$19:$E$144,'C.2 DRPB (9)'!D264)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34</v>
      </c>
      <c r="J265" s="121">
        <f>BaseRAB!F26</f>
        <v>0</v>
      </c>
      <c r="K265" s="122">
        <f t="shared" si="5"/>
        <v>0</v>
      </c>
      <c r="N265" s="53"/>
      <c r="O265" s="53"/>
      <c r="P265" s="53"/>
      <c r="Q265" s="53"/>
      <c r="R265" s="49">
        <f>SUMIFS('C. RAB (9)'!$M$19:$M$144,'C. RAB (9)'!$E$19:$E$144,'C.2 DRPB (9)'!D265)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34</v>
      </c>
      <c r="J266" s="121">
        <f>BaseRAB!F27</f>
        <v>0</v>
      </c>
      <c r="K266" s="122">
        <f t="shared" si="5"/>
        <v>0</v>
      </c>
      <c r="N266" s="53"/>
      <c r="O266" s="53"/>
      <c r="P266" s="53"/>
      <c r="Q266" s="53"/>
      <c r="R266" s="49">
        <f>SUMIFS('C. RAB (9)'!$M$19:$M$144,'C. RAB (9)'!$E$19:$E$144,'C.2 DRPB (9)'!D266)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34</v>
      </c>
      <c r="J267" s="121">
        <f>BaseRAB!F28</f>
        <v>0</v>
      </c>
      <c r="K267" s="122">
        <f t="shared" si="5"/>
        <v>0</v>
      </c>
      <c r="N267" s="53"/>
      <c r="O267" s="53"/>
      <c r="P267" s="53"/>
      <c r="Q267" s="53"/>
      <c r="R267" s="49">
        <f>SUMIFS('C. RAB (9)'!$M$19:$M$144,'C. RAB (9)'!$E$19:$E$144,'C.2 DRPB (9)'!D267)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34</v>
      </c>
      <c r="J268" s="121">
        <f>BaseRAB!F29</f>
        <v>120000</v>
      </c>
      <c r="K268" s="122">
        <f t="shared" si="5"/>
        <v>4080000</v>
      </c>
      <c r="N268" s="53"/>
      <c r="O268" s="53"/>
      <c r="P268" s="53"/>
      <c r="Q268" s="53"/>
      <c r="R268" s="49">
        <f>SUMIFS('C. RAB (9)'!$M$19:$M$144,'C. RAB (9)'!$E$19:$E$144,'C.2 DRPB (9)'!D268)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34</v>
      </c>
      <c r="J269" s="121">
        <f>BaseRAB!F30</f>
        <v>0</v>
      </c>
      <c r="K269" s="122">
        <f t="shared" si="5"/>
        <v>0</v>
      </c>
      <c r="N269" s="53"/>
      <c r="O269" s="53"/>
      <c r="P269" s="53"/>
      <c r="Q269" s="53"/>
      <c r="R269" s="49">
        <f>SUMIFS('C. RAB (9)'!$M$19:$M$144,'C. RAB (9)'!$E$19:$E$144,'C.2 DRPB (9)'!D269)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34</v>
      </c>
      <c r="J270" s="121">
        <f>BaseRAB!F31</f>
        <v>0</v>
      </c>
      <c r="K270" s="122">
        <f t="shared" si="5"/>
        <v>0</v>
      </c>
      <c r="N270" s="53"/>
      <c r="O270" s="53"/>
      <c r="P270" s="53"/>
      <c r="Q270" s="53"/>
      <c r="R270" s="49">
        <f>SUMIFS('C. RAB (9)'!$M$19:$M$144,'C. RAB (9)'!$E$19:$E$144,'C.2 DRPB (9)'!D270)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34</v>
      </c>
      <c r="J271" s="121">
        <f>BaseRAB!F32</f>
        <v>0</v>
      </c>
      <c r="K271" s="122">
        <f t="shared" si="5"/>
        <v>0</v>
      </c>
      <c r="N271" s="53"/>
      <c r="O271" s="53"/>
      <c r="P271" s="53"/>
      <c r="Q271" s="53"/>
      <c r="R271" s="49">
        <f>SUMIFS('C. RAB (9)'!$M$19:$M$144,'C. RAB (9)'!$E$19:$E$144,'C.2 DRPB (9)'!D271)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34</v>
      </c>
      <c r="J272" s="121">
        <f>BaseRAB!F33</f>
        <v>0</v>
      </c>
      <c r="K272" s="122">
        <f t="shared" si="5"/>
        <v>0</v>
      </c>
      <c r="N272" s="53"/>
      <c r="O272" s="53"/>
      <c r="P272" s="53"/>
      <c r="Q272" s="53"/>
      <c r="R272" s="49">
        <f>SUMIFS('C. RAB (9)'!$M$19:$M$144,'C. RAB (9)'!$E$19:$E$144,'C.2 DRPB (9)'!D272)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34</v>
      </c>
      <c r="J273" s="121">
        <f>BaseRAB!F34</f>
        <v>0</v>
      </c>
      <c r="K273" s="122">
        <f t="shared" si="5"/>
        <v>0</v>
      </c>
      <c r="N273" s="53"/>
      <c r="O273" s="53"/>
      <c r="P273" s="53"/>
      <c r="Q273" s="53"/>
      <c r="R273" s="49">
        <f>SUMIFS('C. RAB (9)'!$M$19:$M$144,'C. RAB (9)'!$E$19:$E$144,'C.2 DRPB (9)'!D273)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34</v>
      </c>
      <c r="J274" s="121">
        <f>BaseRAB!F35</f>
        <v>0</v>
      </c>
      <c r="K274" s="122">
        <f t="shared" si="5"/>
        <v>0</v>
      </c>
      <c r="N274" s="53"/>
      <c r="O274" s="53"/>
      <c r="P274" s="53"/>
      <c r="Q274" s="53"/>
      <c r="R274" s="49">
        <f>SUMIFS('C. RAB (9)'!$M$19:$M$144,'C. RAB (9)'!$E$19:$E$144,'C.2 DRPB (9)'!D274)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34</v>
      </c>
      <c r="J275" s="121">
        <f>BaseRAB!F36</f>
        <v>0</v>
      </c>
      <c r="K275" s="122">
        <f t="shared" si="5"/>
        <v>0</v>
      </c>
      <c r="N275" s="53"/>
      <c r="O275" s="53"/>
      <c r="P275" s="53"/>
      <c r="Q275" s="53"/>
      <c r="R275" s="49">
        <f>SUMIFS('C. RAB (9)'!$M$19:$M$144,'C. RAB (9)'!$E$19:$E$144,'C.2 DRPB (9)'!D275)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34</v>
      </c>
      <c r="J276" s="121">
        <f>BaseRAB!F37</f>
        <v>0</v>
      </c>
      <c r="K276" s="122">
        <f t="shared" si="5"/>
        <v>0</v>
      </c>
      <c r="N276" s="53"/>
      <c r="O276" s="53"/>
      <c r="P276" s="53"/>
      <c r="Q276" s="53"/>
      <c r="R276" s="49">
        <f>SUMIFS('C. RAB (9)'!$M$19:$M$144,'C. RAB (9)'!$E$19:$E$144,'C.2 DRPB (9)'!D276)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34</v>
      </c>
      <c r="J277" s="121">
        <f>BaseRAB!F38</f>
        <v>0</v>
      </c>
      <c r="K277" s="122">
        <f t="shared" si="5"/>
        <v>0</v>
      </c>
      <c r="N277" s="53"/>
      <c r="O277" s="53"/>
      <c r="P277" s="53"/>
      <c r="Q277" s="53"/>
      <c r="R277" s="49">
        <f>SUMIFS('C. RAB (9)'!$M$19:$M$144,'C. RAB (9)'!$E$19:$E$144,'C.2 DRPB (9)'!D277)</f>
        <v>0</v>
      </c>
    </row>
    <row r="278" spans="1:18" s="49" customFormat="1" x14ac:dyDescent="0.15">
      <c r="A278" s="135"/>
      <c r="C278" s="118">
        <f>_xlfn.AGGREGATE(2,5,$C$132:C277)+1</f>
        <v>90</v>
      </c>
      <c r="D278" s="133" t="str">
        <f>BaseRAB!C39</f>
        <v>Batako</v>
      </c>
      <c r="E278" s="134"/>
      <c r="F278" s="134"/>
      <c r="G278" s="134"/>
      <c r="H278" s="119" t="str">
        <f>BaseRAB!E39</f>
        <v>bh</v>
      </c>
      <c r="I278" s="120">
        <f t="shared" si="4"/>
        <v>34</v>
      </c>
      <c r="J278" s="121">
        <f>BaseRAB!F39</f>
        <v>0</v>
      </c>
      <c r="K278" s="122">
        <f t="shared" si="5"/>
        <v>0</v>
      </c>
      <c r="N278" s="53"/>
      <c r="O278" s="53"/>
      <c r="P278" s="53"/>
      <c r="Q278" s="53"/>
      <c r="R278" s="49">
        <f>SUMIFS('C. RAB (9)'!$M$19:$M$144,'C. RAB (9)'!$E$19:$E$144,'C.2 DRPB (9)'!D278)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34</v>
      </c>
      <c r="J279" s="121">
        <f>BaseRAB!F40</f>
        <v>0</v>
      </c>
      <c r="K279" s="122">
        <f t="shared" si="5"/>
        <v>0</v>
      </c>
      <c r="N279" s="53"/>
      <c r="O279" s="53"/>
      <c r="P279" s="53"/>
      <c r="Q279" s="53"/>
      <c r="R279" s="49">
        <f>SUMIFS('C. RAB (9)'!$M$19:$M$144,'C. RAB (9)'!$E$19:$E$144,'C.2 DRPB (9)'!D279)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34</v>
      </c>
      <c r="J280" s="121">
        <f>BaseRAB!F41</f>
        <v>0</v>
      </c>
      <c r="K280" s="122">
        <f t="shared" si="5"/>
        <v>0</v>
      </c>
      <c r="N280" s="53"/>
      <c r="O280" s="53"/>
      <c r="P280" s="53"/>
      <c r="Q280" s="53"/>
      <c r="R280" s="49">
        <f>SUMIFS('C. RAB (9)'!$M$19:$M$144,'C. RAB (9)'!$E$19:$E$144,'C.2 DRPB (9)'!D280)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34</v>
      </c>
      <c r="J281" s="121">
        <f>BaseRAB!F42</f>
        <v>0</v>
      </c>
      <c r="K281" s="122">
        <f t="shared" si="5"/>
        <v>0</v>
      </c>
      <c r="N281" s="53"/>
      <c r="O281" s="53"/>
      <c r="P281" s="53"/>
      <c r="Q281" s="53"/>
      <c r="R281" s="49">
        <f>SUMIFS('C. RAB (9)'!$M$19:$M$144,'C. RAB (9)'!$E$19:$E$144,'C.2 DRPB (9)'!D281)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34</v>
      </c>
      <c r="J282" s="121">
        <f>BaseRAB!F43</f>
        <v>0</v>
      </c>
      <c r="K282" s="122">
        <f t="shared" si="5"/>
        <v>0</v>
      </c>
      <c r="N282" s="53"/>
      <c r="O282" s="53"/>
      <c r="P282" s="53"/>
      <c r="Q282" s="53"/>
      <c r="R282" s="49">
        <f>SUMIFS('C. RAB (9)'!$M$19:$M$144,'C. RAB (9)'!$E$19:$E$144,'C.2 DRPB (9)'!D282)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34</v>
      </c>
      <c r="J283" s="121">
        <f>BaseRAB!F44</f>
        <v>0</v>
      </c>
      <c r="K283" s="122">
        <f t="shared" si="5"/>
        <v>0</v>
      </c>
      <c r="N283" s="53"/>
      <c r="O283" s="53"/>
      <c r="P283" s="53"/>
      <c r="Q283" s="53"/>
      <c r="R283" s="49">
        <f>SUMIFS('C. RAB (9)'!$M$19:$M$144,'C. RAB (9)'!$E$19:$E$144,'C.2 DRPB (9)'!D283)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34</v>
      </c>
      <c r="J284" s="121">
        <f>BaseRAB!F45</f>
        <v>0</v>
      </c>
      <c r="K284" s="122">
        <f t="shared" si="5"/>
        <v>0</v>
      </c>
      <c r="N284" s="53"/>
      <c r="O284" s="53"/>
      <c r="P284" s="53"/>
      <c r="Q284" s="53"/>
      <c r="R284" s="49">
        <f>SUMIFS('C. RAB (9)'!$M$19:$M$144,'C. RAB (9)'!$E$19:$E$144,'C.2 DRPB (9)'!D284)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34</v>
      </c>
      <c r="J285" s="121">
        <f>BaseRAB!F46</f>
        <v>0</v>
      </c>
      <c r="K285" s="122">
        <f t="shared" si="5"/>
        <v>0</v>
      </c>
      <c r="N285" s="53"/>
      <c r="O285" s="53"/>
      <c r="P285" s="53"/>
      <c r="Q285" s="53"/>
      <c r="R285" s="49">
        <f>SUMIFS('C. RAB (9)'!$M$19:$M$144,'C. RAB (9)'!$E$19:$E$144,'C.2 DRPB (9)'!D285)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34</v>
      </c>
      <c r="J286" s="121">
        <f>BaseRAB!F47</f>
        <v>0</v>
      </c>
      <c r="K286" s="122">
        <f t="shared" si="5"/>
        <v>0</v>
      </c>
      <c r="N286" s="53"/>
      <c r="O286" s="53"/>
      <c r="P286" s="53"/>
      <c r="Q286" s="53"/>
      <c r="R286" s="49">
        <f>SUMIFS('C. RAB (9)'!$M$19:$M$144,'C. RAB (9)'!$E$19:$E$144,'C.2 DRPB (9)'!D286)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34</v>
      </c>
      <c r="J287" s="121">
        <f>BaseRAB!F48</f>
        <v>0</v>
      </c>
      <c r="K287" s="122">
        <f t="shared" si="5"/>
        <v>0</v>
      </c>
      <c r="N287" s="53"/>
      <c r="O287" s="53"/>
      <c r="P287" s="53"/>
      <c r="Q287" s="53"/>
      <c r="R287" s="49">
        <f>SUMIFS('C. RAB (9)'!$M$19:$M$144,'C. RAB (9)'!$E$19:$E$144,'C.2 DRPB (9)'!D287)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34</v>
      </c>
      <c r="J288" s="121">
        <f>BaseRAB!F49</f>
        <v>0</v>
      </c>
      <c r="K288" s="122">
        <f t="shared" si="5"/>
        <v>0</v>
      </c>
      <c r="N288" s="53"/>
      <c r="O288" s="53"/>
      <c r="P288" s="53"/>
      <c r="Q288" s="53"/>
      <c r="R288" s="49">
        <f>SUMIFS('C. RAB (9)'!$M$19:$M$144,'C. RAB (9)'!$E$19:$E$144,'C.2 DRPB (9)'!D288)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34</v>
      </c>
      <c r="J289" s="121">
        <f>BaseRAB!F50</f>
        <v>0</v>
      </c>
      <c r="K289" s="122">
        <f t="shared" si="5"/>
        <v>0</v>
      </c>
      <c r="N289" s="53"/>
      <c r="O289" s="53"/>
      <c r="P289" s="53"/>
      <c r="Q289" s="53"/>
      <c r="R289" s="49">
        <f>SUMIFS('C. RAB (9)'!$M$19:$M$144,'C. RAB (9)'!$E$19:$E$144,'C.2 DRPB (9)'!D289)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34</v>
      </c>
      <c r="J290" s="121">
        <f>BaseRAB!F51</f>
        <v>0</v>
      </c>
      <c r="K290" s="122">
        <f t="shared" si="5"/>
        <v>0</v>
      </c>
      <c r="N290" s="53"/>
      <c r="O290" s="53"/>
      <c r="P290" s="53"/>
      <c r="Q290" s="53"/>
      <c r="R290" s="49">
        <f>SUMIFS('C. RAB (9)'!$M$19:$M$144,'C. RAB (9)'!$E$19:$E$144,'C.2 DRPB (9)'!D290)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34</v>
      </c>
      <c r="J291" s="121">
        <f>BaseRAB!F52</f>
        <v>0</v>
      </c>
      <c r="K291" s="122">
        <f t="shared" si="5"/>
        <v>0</v>
      </c>
      <c r="L291" s="49"/>
      <c r="M291" s="49"/>
      <c r="N291" s="53"/>
      <c r="O291" s="53"/>
      <c r="P291" s="53"/>
      <c r="Q291" s="53"/>
      <c r="R291" s="49">
        <f>SUMIFS('C. RAB (9)'!$M$19:$M$144,'C. RAB (9)'!$E$19:$E$144,'C.2 DRPB (9)'!D291)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34</v>
      </c>
      <c r="J292" s="121">
        <f>BaseRAB!F53</f>
        <v>0</v>
      </c>
      <c r="K292" s="122">
        <f t="shared" si="5"/>
        <v>0</v>
      </c>
      <c r="N292" s="53"/>
      <c r="O292" s="53"/>
      <c r="P292" s="53"/>
      <c r="Q292" s="53"/>
      <c r="R292" s="49">
        <f>SUMIFS('C. RAB (9)'!$M$19:$M$144,'C. RAB (9)'!$E$19:$E$144,'C.2 DRPB (9)'!D292)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34</v>
      </c>
      <c r="J293" s="121">
        <f>BaseRAB!F54</f>
        <v>0</v>
      </c>
      <c r="K293" s="122">
        <f t="shared" si="5"/>
        <v>0</v>
      </c>
      <c r="N293" s="53"/>
      <c r="O293" s="53"/>
      <c r="P293" s="53"/>
      <c r="Q293" s="53"/>
      <c r="R293" s="49">
        <f>SUMIFS('C. RAB (9)'!$M$19:$M$144,'C. RAB (9)'!$E$19:$E$144,'C.2 DRPB (9)'!D293)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34</v>
      </c>
      <c r="J294" s="121">
        <f>BaseRAB!F55</f>
        <v>0</v>
      </c>
      <c r="K294" s="122">
        <f t="shared" si="5"/>
        <v>0</v>
      </c>
      <c r="N294" s="53"/>
      <c r="O294" s="53"/>
      <c r="P294" s="53"/>
      <c r="Q294" s="53"/>
      <c r="R294" s="49">
        <f>SUMIFS('C. RAB (9)'!$M$19:$M$144,'C. RAB (9)'!$E$19:$E$144,'C.2 DRPB (9)'!D294)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34</v>
      </c>
      <c r="J295" s="121">
        <f>BaseRAB!F56</f>
        <v>0</v>
      </c>
      <c r="K295" s="122">
        <f t="shared" si="5"/>
        <v>0</v>
      </c>
      <c r="N295" s="53"/>
      <c r="O295" s="53"/>
      <c r="P295" s="53"/>
      <c r="Q295" s="53"/>
      <c r="R295" s="49">
        <f>SUMIFS('C. RAB (9)'!$M$19:$M$144,'C. RAB (9)'!$E$19:$E$144,'C.2 DRPB (9)'!D295)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34</v>
      </c>
      <c r="J296" s="121">
        <f>BaseRAB!F57</f>
        <v>0</v>
      </c>
      <c r="K296" s="122">
        <f t="shared" si="5"/>
        <v>0</v>
      </c>
      <c r="N296" s="53"/>
      <c r="O296" s="53"/>
      <c r="P296" s="53"/>
      <c r="Q296" s="53"/>
      <c r="R296" s="49">
        <f>SUMIFS('C. RAB (9)'!$M$19:$M$144,'C. RAB (9)'!$E$19:$E$144,'C.2 DRPB (9)'!D296)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34</v>
      </c>
      <c r="J297" s="121">
        <f>BaseRAB!F58</f>
        <v>0</v>
      </c>
      <c r="K297" s="122">
        <f t="shared" si="5"/>
        <v>0</v>
      </c>
      <c r="N297" s="53"/>
      <c r="O297" s="53"/>
      <c r="P297" s="53"/>
      <c r="Q297" s="53"/>
      <c r="R297" s="49">
        <f>SUMIFS('C. RAB (9)'!$M$19:$M$144,'C. RAB (9)'!$E$19:$E$144,'C.2 DRPB (9)'!D297)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34</v>
      </c>
      <c r="J298" s="121">
        <f>BaseRAB!F59</f>
        <v>0</v>
      </c>
      <c r="K298" s="122">
        <f t="shared" si="5"/>
        <v>0</v>
      </c>
      <c r="N298" s="53"/>
      <c r="O298" s="53"/>
      <c r="P298" s="53"/>
      <c r="Q298" s="53"/>
      <c r="R298" s="49">
        <f>SUMIFS('C. RAB (9)'!$M$19:$M$144,'C. RAB (9)'!$E$19:$E$144,'C.2 DRPB (9)'!D298)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34</v>
      </c>
      <c r="J299" s="121">
        <f>BaseRAB!F60</f>
        <v>0</v>
      </c>
      <c r="K299" s="122">
        <f t="shared" si="5"/>
        <v>0</v>
      </c>
      <c r="N299" s="53"/>
      <c r="O299" s="53"/>
      <c r="P299" s="53"/>
      <c r="Q299" s="53"/>
      <c r="R299" s="49">
        <f>SUMIFS('C. RAB (9)'!$M$19:$M$144,'C. RAB (9)'!$E$19:$E$144,'C.2 DRPB (9)'!D299)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34</v>
      </c>
      <c r="J300" s="121">
        <f>BaseRAB!F61</f>
        <v>0</v>
      </c>
      <c r="K300" s="122">
        <f t="shared" si="5"/>
        <v>0</v>
      </c>
      <c r="N300" s="53"/>
      <c r="O300" s="53"/>
      <c r="P300" s="53"/>
      <c r="Q300" s="53"/>
      <c r="R300" s="49">
        <f>SUMIFS('C. RAB (9)'!$M$19:$M$144,'C. RAB (9)'!$E$19:$E$144,'C.2 DRPB (9)'!D300)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34</v>
      </c>
      <c r="J301" s="121">
        <f>BaseRAB!F62</f>
        <v>0</v>
      </c>
      <c r="K301" s="122">
        <f t="shared" si="5"/>
        <v>0</v>
      </c>
      <c r="N301" s="53"/>
      <c r="O301" s="53"/>
      <c r="P301" s="53"/>
      <c r="Q301" s="53"/>
      <c r="R301" s="49">
        <f>SUMIFS('C. RAB (9)'!$M$19:$M$144,'C. RAB (9)'!$E$19:$E$144,'C.2 DRPB (9)'!D301)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34</v>
      </c>
      <c r="J302" s="121">
        <f>BaseRAB!F63</f>
        <v>0</v>
      </c>
      <c r="K302" s="122">
        <f t="shared" si="5"/>
        <v>0</v>
      </c>
      <c r="N302" s="53"/>
      <c r="O302" s="53"/>
      <c r="P302" s="53"/>
      <c r="Q302" s="53"/>
      <c r="R302" s="49">
        <f>SUMIFS('C. RAB (9)'!$M$19:$M$144,'C. RAB (9)'!$E$19:$E$144,'C.2 DRPB (9)'!D302)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34</v>
      </c>
      <c r="J303" s="121">
        <f>BaseRAB!F64</f>
        <v>0</v>
      </c>
      <c r="K303" s="122">
        <f t="shared" si="5"/>
        <v>0</v>
      </c>
      <c r="N303" s="53"/>
      <c r="O303" s="53"/>
      <c r="P303" s="53"/>
      <c r="Q303" s="53"/>
      <c r="R303" s="49">
        <f>SUMIFS('C. RAB (9)'!$M$19:$M$144,'C. RAB (9)'!$E$19:$E$144,'C.2 DRPB (9)'!D303)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34</v>
      </c>
      <c r="J304" s="121">
        <f>BaseRAB!F65</f>
        <v>0</v>
      </c>
      <c r="K304" s="122">
        <f t="shared" si="5"/>
        <v>0</v>
      </c>
      <c r="N304" s="53"/>
      <c r="O304" s="53"/>
      <c r="P304" s="53"/>
      <c r="Q304" s="53"/>
      <c r="R304" s="49">
        <f>SUMIFS('C. RAB (9)'!$M$19:$M$144,'C. RAB (9)'!$E$19:$E$144,'C.2 DRPB (9)'!D304)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34</v>
      </c>
      <c r="J305" s="121">
        <f>BaseRAB!F66</f>
        <v>0</v>
      </c>
      <c r="K305" s="122">
        <f t="shared" si="5"/>
        <v>0</v>
      </c>
      <c r="N305" s="53"/>
      <c r="O305" s="53"/>
      <c r="P305" s="53"/>
      <c r="Q305" s="53"/>
      <c r="R305" s="49">
        <f>SUMIFS('C. RAB (9)'!$M$19:$M$144,'C. RAB (9)'!$E$19:$E$144,'C.2 DRPB (9)'!D305)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34</v>
      </c>
      <c r="J306" s="121">
        <f>BaseRAB!F67</f>
        <v>0</v>
      </c>
      <c r="K306" s="122">
        <f t="shared" si="5"/>
        <v>0</v>
      </c>
      <c r="N306" s="53"/>
      <c r="O306" s="53"/>
      <c r="P306" s="53"/>
      <c r="Q306" s="53"/>
      <c r="R306" s="49">
        <f>SUMIFS('C. RAB (9)'!$M$19:$M$144,'C. RAB (9)'!$E$19:$E$144,'C.2 DRPB (9)'!D306)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(9)'!$M$19:$M$144,'C. RAB (9)'!$E$19:$E$144,'C.2 DRPB (9)'!D307)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(9)'!$M$19:$M$144,'C. RAB (9)'!$E$19:$E$144,'C.2 DRPB (9)'!D308)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(9)'!$M$19:$M$144,'C. RAB (9)'!$E$19:$E$144,'C.2 DRPB (9)'!D309)</f>
        <v>0</v>
      </c>
    </row>
    <row r="310" spans="1:18" s="49" customFormat="1" x14ac:dyDescent="0.15">
      <c r="C310" s="205" t="s">
        <v>247</v>
      </c>
      <c r="D310" s="206"/>
      <c r="E310" s="206"/>
      <c r="F310" s="206"/>
      <c r="G310" s="206"/>
      <c r="H310" s="206"/>
      <c r="I310" s="206"/>
      <c r="J310" s="207"/>
      <c r="K310" s="124">
        <f>SUM(K250:K309)</f>
        <v>-8140000</v>
      </c>
      <c r="M310" s="137">
        <f>(BaseRAB!$C$2-'C.2 DRPB (9)'!$K$95)/2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-6390000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9</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29" priority="9">
      <formula>$I16&lt;&gt;$R16</formula>
    </cfRule>
  </conditionalFormatting>
  <conditionalFormatting sqref="K76">
    <cfRule type="expression" dxfId="128" priority="7">
      <formula>$K$76&lt;&gt;$M$76</formula>
    </cfRule>
  </conditionalFormatting>
  <conditionalFormatting sqref="I133:I192">
    <cfRule type="expression" dxfId="127" priority="6" stopIfTrue="1">
      <formula>$K133&lt;&gt;$R133</formula>
    </cfRule>
  </conditionalFormatting>
  <conditionalFormatting sqref="K193">
    <cfRule type="expression" dxfId="126" priority="4" stopIfTrue="1">
      <formula>$K$193&lt;&gt;$M$193</formula>
    </cfRule>
  </conditionalFormatting>
  <conditionalFormatting sqref="I250:I309">
    <cfRule type="expression" dxfId="125" priority="3" stopIfTrue="1">
      <formula>$K250&lt;&gt;$R250</formula>
    </cfRule>
  </conditionalFormatting>
  <conditionalFormatting sqref="K310">
    <cfRule type="expression" dxfId="124"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29698"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EF820739-59F9-7A43-8509-BAB93321A8C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6403D863-81EE-3442-A928-A6FD67D477D1}">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1C9D9CEA-EFE4-364C-8405-072B48F92488}">
            <xm:f>$K$333&lt;&gt;(BaseRAB!$C$2/2)</xm:f>
            <x14:dxf>
              <font>
                <color rgb="FF9C0006"/>
              </font>
              <fill>
                <patternFill>
                  <bgColor rgb="FFFFC7CE"/>
                </patternFill>
              </fill>
            </x14:dxf>
          </x14:cfRule>
          <xm:sqref>K333</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9CABE-1F5E-D243-88E0-30A70C0AE756}">
  <sheetPr codeName="Sheet66">
    <tabColor theme="8" tint="0.79998168889431442"/>
  </sheetPr>
  <dimension ref="A1:V166"/>
  <sheetViews>
    <sheetView view="pageBreakPreview" topLeftCell="A6"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10</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000010</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10</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2,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10</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072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609D31F5-6E73-8E42-AE4D-892DA3870400}">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B55438C0-283C-3349-846D-8ACBFF769E0D}">
            <xm:f>$M145&lt;&gt;BaseRAB!$C$2/2</xm:f>
            <x14:dxf>
              <font>
                <color rgb="FF9C0006"/>
              </font>
              <fill>
                <patternFill>
                  <bgColor rgb="FFFFC7CE"/>
                </patternFill>
              </fill>
            </x14:dxf>
          </x14:cfRule>
          <xm:sqref>M145</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89B77-08CA-1943-8AB6-B60B63E9F03C}">
  <sheetPr codeName="Sheet15">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10</v>
      </c>
      <c r="N1" s="53" t="s">
        <v>240</v>
      </c>
      <c r="O1" s="53"/>
      <c r="P1" s="53" t="s">
        <v>166</v>
      </c>
      <c r="Q1" s="53"/>
    </row>
    <row r="2" spans="1:18" s="49" customFormat="1" x14ac:dyDescent="0.15">
      <c r="C2" s="9"/>
      <c r="D2" s="9"/>
      <c r="E2" s="110"/>
      <c r="F2" s="113"/>
      <c r="G2" s="113"/>
      <c r="H2" s="51"/>
      <c r="M2" s="111">
        <f>M1+1</f>
        <v>11</v>
      </c>
      <c r="N2" s="53"/>
      <c r="O2" s="53"/>
      <c r="P2" s="53">
        <v>19</v>
      </c>
      <c r="Q2" s="53">
        <v>75</v>
      </c>
    </row>
    <row r="3" spans="1:18" s="49" customFormat="1" x14ac:dyDescent="0.15">
      <c r="C3" s="139" t="s">
        <v>148</v>
      </c>
      <c r="D3" s="139"/>
      <c r="E3" s="139"/>
      <c r="F3" s="107" t="str">
        <f>VLOOKUP(M1,[3]Base_02!$A$5:$AG$24,2,0)</f>
        <v>000010</v>
      </c>
      <c r="G3" s="114"/>
      <c r="H3" s="51"/>
      <c r="N3" s="53"/>
      <c r="O3" s="53"/>
      <c r="P3" s="53">
        <v>133</v>
      </c>
      <c r="Q3" s="53">
        <v>192</v>
      </c>
    </row>
    <row r="4" spans="1:18" s="49" customFormat="1" x14ac:dyDescent="0.15">
      <c r="C4" s="139" t="s">
        <v>222</v>
      </c>
      <c r="D4" s="139"/>
      <c r="E4" s="139"/>
      <c r="F4" s="106" t="str">
        <f>VLOOKUP(M1,[3]Base_02!$A$5:$AG$24,3,0)</f>
        <v>Nama PB 10</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2,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1600006544270 -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(10)'!$H$19:$H$144,'C. RAB (10)'!$E$19:$E$144,'C.2 DRPB (10)'!D16)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(10)'!$H$19:$H$144,'C. RAB (10)'!$E$19:$E$144,'C.2 DRPB (10)'!D17)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(10)'!$H$19:$H$144,'C. RAB (10)'!$E$19:$E$144,'C.2 DRPB (10)'!D18)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(10)'!$H$19:$H$144,'C. RAB (10)'!$E$19:$E$144,'C.2 DRPB (10)'!D19)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(10)'!$H$19:$H$144,'C. RAB (10)'!$E$19:$E$144,'C.2 DRPB (10)'!D20)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(10)'!$H$19:$H$144,'C. RAB (10)'!$E$19:$E$144,'C.2 DRPB (10)'!D21)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(10)'!$H$19:$H$144,'C. RAB (10)'!$E$19:$E$144,'C.2 DRPB (10)'!D22)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(10)'!$H$19:$H$144,'C. RAB (10)'!$E$19:$E$144,'C.2 DRPB (10)'!D23)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(10)'!$H$19:$H$144,'C. RAB (10)'!$E$19:$E$144,'C.2 DRPB (10)'!D24)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(10)'!$H$19:$H$144,'C. RAB (10)'!$E$19:$E$144,'C.2 DRPB (10)'!D25)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(10)'!$H$19:$H$144,'C. RAB (10)'!$E$19:$E$144,'C.2 DRPB (10)'!D26)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(10)'!$H$19:$H$144,'C. RAB (10)'!$E$19:$E$144,'C.2 DRPB (10)'!D27)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(10)'!$H$19:$H$144,'C. RAB (10)'!$E$19:$E$144,'C.2 DRPB (10)'!D28)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(10)'!$H$19:$H$144,'C. RAB (10)'!$E$19:$E$144,'C.2 DRPB (10)'!D29)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(10)'!$H$19:$H$144,'C. RAB (10)'!$E$19:$E$144,'C.2 DRPB (10)'!D30)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(10)'!$H$19:$H$144,'C. RAB (10)'!$E$19:$E$144,'C.2 DRPB (10)'!D31)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(10)'!$H$19:$H$144,'C. RAB (10)'!$E$19:$E$144,'C.2 DRPB (10)'!D32)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(10)'!$H$19:$H$144,'C. RAB (10)'!$E$19:$E$144,'C.2 DRPB (10)'!D33)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(10)'!$H$19:$H$144,'C. RAB (10)'!$E$19:$E$144,'C.2 DRPB (10)'!D34)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(10)'!$H$19:$H$144,'C. RAB (10)'!$E$19:$E$144,'C.2 DRPB (10)'!D35)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(10)'!$H$19:$H$144,'C. RAB (10)'!$E$19:$E$144,'C.2 DRPB (10)'!D36)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(10)'!$H$19:$H$144,'C. RAB (10)'!$E$19:$E$144,'C.2 DRPB (10)'!D37)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(10)'!$H$19:$H$144,'C. RAB (10)'!$E$19:$E$144,'C.2 DRPB (10)'!D38)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(10)'!$H$19:$H$144,'C. RAB (10)'!$E$19:$E$144,'C.2 DRPB (10)'!D39)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(10)'!$H$19:$H$144,'C. RAB (10)'!$E$19:$E$144,'C.2 DRPB (10)'!D40)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(10)'!$H$19:$H$144,'C. RAB (10)'!$E$19:$E$144,'C.2 DRPB (10)'!D41)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(10)'!$H$19:$H$144,'C. RAB (10)'!$E$19:$E$144,'C.2 DRPB (10)'!D42)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(10)'!$H$19:$H$144,'C. RAB (10)'!$E$19:$E$144,'C.2 DRPB (10)'!D43)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(10)'!$H$19:$H$144,'C. RAB (10)'!$E$19:$E$144,'C.2 DRPB (10)'!D44)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(10)'!$H$19:$H$144,'C. RAB (10)'!$E$19:$E$144,'C.2 DRPB (10)'!D45)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(10)'!$H$19:$H$144,'C. RAB (10)'!$E$19:$E$144,'C.2 DRPB (10)'!D46)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(10)'!$H$19:$H$144,'C. RAB (10)'!$E$19:$E$144,'C.2 DRPB (10)'!D47)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(10)'!$H$19:$H$144,'C. RAB (10)'!$E$19:$E$144,'C.2 DRPB (10)'!D48)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(10)'!$H$19:$H$144,'C. RAB (10)'!$E$19:$E$144,'C.2 DRPB (10)'!D49)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(10)'!$H$19:$H$144,'C. RAB (10)'!$E$19:$E$144,'C.2 DRPB (10)'!D50)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(10)'!$H$19:$H$144,'C. RAB (10)'!$E$19:$E$144,'C.2 DRPB (10)'!D51)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(10)'!$H$19:$H$144,'C. RAB (10)'!$E$19:$E$144,'C.2 DRPB (10)'!D52)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(10)'!$H$19:$H$144,'C. RAB (10)'!$E$19:$E$144,'C.2 DRPB (10)'!D53)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(10)'!$H$19:$H$144,'C. RAB (10)'!$E$19:$E$144,'C.2 DRPB (10)'!D54)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(10)'!$H$19:$H$144,'C. RAB (10)'!$E$19:$E$144,'C.2 DRPB (10)'!D55)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(10)'!$H$19:$H$144,'C. RAB (10)'!$E$19:$E$144,'C.2 DRPB (10)'!D56)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(10)'!$H$19:$H$144,'C. RAB (10)'!$E$19:$E$144,'C.2 DRPB (10)'!D57)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(10)'!$H$19:$H$144,'C. RAB (10)'!$E$19:$E$144,'C.2 DRPB (10)'!D58)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(10)'!$H$19:$H$144,'C. RAB (10)'!$E$19:$E$144,'C.2 DRPB (10)'!D59)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(10)'!$H$19:$H$144,'C. RAB (10)'!$E$19:$E$144,'C.2 DRPB (10)'!D60)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(10)'!$H$19:$H$144,'C. RAB (10)'!$E$19:$E$144,'C.2 DRPB (10)'!D61)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(10)'!$H$19:$H$144,'C. RAB (10)'!$E$19:$E$144,'C.2 DRPB (10)'!D62)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(10)'!$H$19:$H$144,'C. RAB (10)'!$E$19:$E$144,'C.2 DRPB (10)'!D63)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(10)'!$H$19:$H$144,'C. RAB (10)'!$E$19:$E$144,'C.2 DRPB (10)'!D64)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(10)'!$H$19:$H$144,'C. RAB (10)'!$E$19:$E$144,'C.2 DRPB (10)'!D65)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(10)'!$H$19:$H$144,'C. RAB (10)'!$E$19:$E$144,'C.2 DRPB (10)'!D66)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(10)'!$H$19:$H$144,'C. RAB (10)'!$E$19:$E$144,'C.2 DRPB (10)'!D67)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(10)'!$H$19:$H$144,'C. RAB (10)'!$E$19:$E$144,'C.2 DRPB (10)'!D68)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(10)'!$H$19:$H$144,'C. RAB (10)'!$E$19:$E$144,'C.2 DRPB (10)'!D69)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(10)'!$H$19:$H$144,'C. RAB (10)'!$E$19:$E$144,'C.2 DRPB (10)'!D70)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(10)'!$H$19:$H$144,'C. RAB (10)'!$E$19:$E$144,'C.2 DRPB (10)'!D71)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(10)'!$H$19:$H$144,'C. RAB (10)'!$E$19:$E$144,'C.2 DRPB (10)'!D72)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(10)'!$H$19:$H$144,'C. RAB (10)'!$E$19:$E$144,'C.2 DRPB (10)'!D73)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(10)'!$H$19:$H$144,'C. RAB (10)'!$E$19:$E$144,'C.2 DRPB (10)'!D74)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(10)'!$H$19:$H$144,'C. RAB (10)'!$E$19:$E$144,'C.2 DRPB (10)'!D75)</f>
        <v>3</v>
      </c>
    </row>
    <row r="76" spans="1:18" s="49" customFormat="1" x14ac:dyDescent="0.15">
      <c r="C76" s="205" t="s">
        <v>247</v>
      </c>
      <c r="D76" s="206"/>
      <c r="E76" s="206"/>
      <c r="F76" s="206"/>
      <c r="G76" s="206"/>
      <c r="H76" s="206"/>
      <c r="I76" s="206"/>
      <c r="J76" s="207"/>
      <c r="K76" s="124">
        <f>SUM(K16:K75)</f>
        <v>0</v>
      </c>
      <c r="M76" s="137">
        <f>BaseRAB!$C$2-'C.2 DRPB (10)'!K95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10</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000010</v>
      </c>
      <c r="G120" s="114"/>
      <c r="H120" s="51"/>
      <c r="N120" s="53"/>
      <c r="O120" s="53"/>
      <c r="P120" s="53"/>
      <c r="Q120" s="53"/>
    </row>
    <row r="121" spans="3:17" s="49" customFormat="1" x14ac:dyDescent="0.15">
      <c r="C121" s="139" t="s">
        <v>222</v>
      </c>
      <c r="D121" s="139"/>
      <c r="E121" s="139"/>
      <c r="F121" s="107" t="str">
        <f t="shared" ref="F121:F128" si="1">F4</f>
        <v>Nama PB 10</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2,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1600006544270 -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(10)'!$L$19:$L$144,'C. RAB (10)'!$E$19:$E$144,'C.2 DRPB (10)'!D133)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(10)'!$L$19:$L$144,'C. RAB (10)'!$E$19:$E$144,'C.2 DRPB (10)'!D134)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(10)'!$L$19:$L$144,'C. RAB (10)'!$E$19:$E$144,'C.2 DRPB (10)'!D135)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(10)'!$L$19:$L$144,'C. RAB (10)'!$E$19:$E$144,'C.2 DRPB (10)'!D136)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(10)'!$L$19:$L$144,'C. RAB (10)'!$E$19:$E$144,'C.2 DRPB (10)'!D137)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(10)'!$L$19:$L$144,'C. RAB (10)'!$E$19:$E$144,'C.2 DRPB (10)'!D138)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(10)'!$L$19:$L$144,'C. RAB (10)'!$E$19:$E$144,'C.2 DRPB (10)'!D139)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(10)'!$L$19:$L$144,'C. RAB (10)'!$E$19:$E$144,'C.2 DRPB (10)'!D140)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(10)'!$L$19:$L$144,'C. RAB (10)'!$E$19:$E$144,'C.2 DRPB (10)'!D141)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(10)'!$L$19:$L$144,'C. RAB (10)'!$E$19:$E$144,'C.2 DRPB (10)'!D142)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(10)'!$L$19:$L$144,'C. RAB (10)'!$E$19:$E$144,'C.2 DRPB (10)'!D143)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(10)'!$L$19:$L$144,'C. RAB (10)'!$E$19:$E$144,'C.2 DRPB (10)'!D144)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(10)'!$L$19:$L$144,'C. RAB (10)'!$E$19:$E$144,'C.2 DRPB (10)'!D145)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(10)'!$L$19:$L$144,'C. RAB (10)'!$E$19:$E$144,'C.2 DRPB (10)'!D146)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(10)'!$L$19:$L$144,'C. RAB (10)'!$E$19:$E$144,'C.2 DRPB (10)'!D147)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(10)'!$L$19:$L$144,'C. RAB (10)'!$E$19:$E$144,'C.2 DRPB (10)'!D148)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(10)'!$L$19:$L$144,'C. RAB (10)'!$E$19:$E$144,'C.2 DRPB (10)'!D149)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(10)'!$L$19:$L$144,'C. RAB (10)'!$E$19:$E$144,'C.2 DRPB (10)'!D150)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(10)'!$L$19:$L$144,'C. RAB (10)'!$E$19:$E$144,'C.2 DRPB (10)'!D151)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(10)'!$L$19:$L$144,'C. RAB (10)'!$E$19:$E$144,'C.2 DRPB (10)'!D152)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(10)'!$L$19:$L$144,'C. RAB (10)'!$E$19:$E$144,'C.2 DRPB (10)'!D153)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(10)'!$L$19:$L$144,'C. RAB (10)'!$E$19:$E$144,'C.2 DRPB (10)'!D154)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(10)'!$L$19:$L$144,'C. RAB (10)'!$E$19:$E$144,'C.2 DRPB (10)'!D155)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(10)'!$L$19:$L$144,'C. RAB (10)'!$E$19:$E$144,'C.2 DRPB (10)'!D156)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(10)'!$L$19:$L$144,'C. RAB (10)'!$E$19:$E$144,'C.2 DRPB (10)'!D157)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(10)'!$L$19:$L$144,'C. RAB (10)'!$E$19:$E$144,'C.2 DRPB (10)'!D158)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(10)'!$L$19:$L$144,'C. RAB (10)'!$E$19:$E$144,'C.2 DRPB (10)'!D159)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(10)'!$L$19:$L$144,'C. RAB (10)'!$E$19:$E$144,'C.2 DRPB (10)'!D160)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(10)'!$L$19:$L$144,'C. RAB (10)'!$E$19:$E$144,'C.2 DRPB (10)'!D161)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(10)'!$L$19:$L$144,'C. RAB (10)'!$E$19:$E$144,'C.2 DRPB (10)'!D162)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(10)'!$L$19:$L$144,'C. RAB (10)'!$E$19:$E$144,'C.2 DRPB (10)'!D163)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(10)'!$L$19:$L$144,'C. RAB (10)'!$E$19:$E$144,'C.2 DRPB (10)'!D164)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(10)'!$L$19:$L$144,'C. RAB (10)'!$E$19:$E$144,'C.2 DRPB (10)'!D165)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(10)'!$L$19:$L$144,'C. RAB (10)'!$E$19:$E$144,'C.2 DRPB (10)'!D166)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(10)'!$L$19:$L$144,'C. RAB (10)'!$E$19:$E$144,'C.2 DRPB (10)'!D167)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(10)'!$L$19:$L$144,'C. RAB (10)'!$E$19:$E$144,'C.2 DRPB (10)'!D168)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(10)'!$L$19:$L$144,'C. RAB (10)'!$E$19:$E$144,'C.2 DRPB (10)'!D169)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(10)'!$L$19:$L$144,'C. RAB (10)'!$E$19:$E$144,'C.2 DRPB (10)'!D170)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(10)'!$L$19:$L$144,'C. RAB (10)'!$E$19:$E$144,'C.2 DRPB (10)'!D171)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(10)'!$L$19:$L$144,'C. RAB (10)'!$E$19:$E$144,'C.2 DRPB (10)'!D172)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(10)'!$L$19:$L$144,'C. RAB (10)'!$E$19:$E$144,'C.2 DRPB (10)'!D173)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(10)'!$L$19:$L$144,'C. RAB (10)'!$E$19:$E$144,'C.2 DRPB (10)'!D174)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(10)'!$L$19:$L$144,'C. RAB (10)'!$E$19:$E$144,'C.2 DRPB (10)'!D175)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(10)'!$L$19:$L$144,'C. RAB (10)'!$E$19:$E$144,'C.2 DRPB (10)'!D176)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(10)'!$L$19:$L$144,'C. RAB (10)'!$E$19:$E$144,'C.2 DRPB (10)'!D177)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(10)'!$L$19:$L$144,'C. RAB (10)'!$E$19:$E$144,'C.2 DRPB (10)'!D178)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(10)'!$L$19:$L$144,'C. RAB (10)'!$E$19:$E$144,'C.2 DRPB (10)'!D179)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(10)'!$L$19:$L$144,'C. RAB (10)'!$E$19:$E$144,'C.2 DRPB (10)'!D180)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(10)'!$L$19:$L$144,'C. RAB (10)'!$E$19:$E$144,'C.2 DRPB (10)'!D181)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(10)'!$L$19:$L$144,'C. RAB (10)'!$E$19:$E$144,'C.2 DRPB (10)'!D182)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(10)'!$L$19:$L$144,'C. RAB (10)'!$E$19:$E$144,'C.2 DRPB (10)'!D183)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(10)'!$L$19:$L$144,'C. RAB (10)'!$E$19:$E$144,'C.2 DRPB (10)'!D184)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(10)'!$L$19:$L$144,'C. RAB (10)'!$E$19:$E$144,'C.2 DRPB (10)'!D185)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(10)'!$L$19:$L$144,'C. RAB (10)'!$E$19:$E$144,'C.2 DRPB (10)'!D186)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(10)'!$L$19:$L$144,'C. RAB (10)'!$E$19:$E$144,'C.2 DRPB (10)'!D187)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(10)'!$L$19:$L$144,'C. RAB (10)'!$E$19:$E$144,'C.2 DRPB (10)'!D188)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(10)'!$L$19:$L$144,'C. RAB (10)'!$E$19:$E$144,'C.2 DRPB (10)'!D189)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(10)'!$L$19:$L$144,'C. RAB (10)'!$E$19:$E$144,'C.2 DRPB (10)'!D190)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(10)'!$L$19:$L$144,'C. RAB (10)'!$E$19:$E$144,'C.2 DRPB (10)'!D191)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(10)'!$L$19:$L$144,'C. RAB (10)'!$E$19:$E$144,'C.2 DRPB (10)'!D192)</f>
        <v>0</v>
      </c>
    </row>
    <row r="193" spans="3:17" s="49" customFormat="1" x14ac:dyDescent="0.15">
      <c r="C193" s="205" t="s">
        <v>247</v>
      </c>
      <c r="D193" s="206"/>
      <c r="E193" s="206"/>
      <c r="F193" s="206"/>
      <c r="G193" s="206"/>
      <c r="H193" s="206"/>
      <c r="I193" s="206"/>
      <c r="J193" s="207"/>
      <c r="K193" s="124">
        <f>SUM(K133:K192)</f>
        <v>18000000</v>
      </c>
      <c r="M193" s="137">
        <f>(BaseRAB!$C$2-'C.2 DRPB (10)'!$K$95)/2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10</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000010</v>
      </c>
      <c r="G237" s="114"/>
      <c r="H237" s="51"/>
      <c r="N237" s="53"/>
      <c r="O237" s="53"/>
      <c r="P237" s="53"/>
      <c r="Q237" s="53"/>
    </row>
    <row r="238" spans="3:17" s="49" customFormat="1" x14ac:dyDescent="0.15">
      <c r="C238" s="139" t="s">
        <v>222</v>
      </c>
      <c r="D238" s="139"/>
      <c r="E238" s="139"/>
      <c r="F238" s="107" t="str">
        <f t="shared" ref="F238:F245" si="3">F121</f>
        <v>Nama PB 10</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2,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1600006544270 -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(10)'!$M$19:$M$144,'C. RAB (10)'!$E$19:$E$144,'C.2 DRPB (10)'!D250)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(10)'!$M$19:$M$144,'C. RAB (10)'!$E$19:$E$144,'C.2 DRPB (10)'!D251)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(10)'!$M$19:$M$144,'C. RAB (10)'!$E$19:$E$144,'C.2 DRPB (10)'!D252)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(10)'!$M$19:$M$144,'C. RAB (10)'!$E$19:$E$144,'C.2 DRPB (10)'!D253)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(10)'!$M$19:$M$144,'C. RAB (10)'!$E$19:$E$144,'C.2 DRPB (10)'!D254)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(10)'!$M$19:$M$144,'C. RAB (10)'!$E$19:$E$144,'C.2 DRPB (10)'!D255)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(10)'!$M$19:$M$144,'C. RAB (10)'!$E$19:$E$144,'C.2 DRPB (10)'!D256)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(10)'!$M$19:$M$144,'C. RAB (10)'!$E$19:$E$144,'C.2 DRPB (10)'!D257)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(10)'!$M$19:$M$144,'C. RAB (10)'!$E$19:$E$144,'C.2 DRPB (10)'!D258)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(10)'!$M$19:$M$144,'C. RAB (10)'!$E$19:$E$144,'C.2 DRPB (10)'!D259)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(10)'!$M$19:$M$144,'C. RAB (10)'!$E$19:$E$144,'C.2 DRPB (10)'!D260)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(10)'!$M$19:$M$144,'C. RAB (10)'!$E$19:$E$144,'C.2 DRPB (10)'!D261)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(10)'!$M$19:$M$144,'C. RAB (10)'!$E$19:$E$144,'C.2 DRPB (10)'!D262)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(10)'!$M$19:$M$144,'C. RAB (10)'!$E$19:$E$144,'C.2 DRPB (10)'!D263)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(10)'!$M$19:$M$144,'C. RAB (10)'!$E$19:$E$144,'C.2 DRPB (10)'!D264)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(10)'!$M$19:$M$144,'C. RAB (10)'!$E$19:$E$144,'C.2 DRPB (10)'!D265)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(10)'!$M$19:$M$144,'C. RAB (10)'!$E$19:$E$144,'C.2 DRPB (10)'!D266)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(10)'!$M$19:$M$144,'C. RAB (10)'!$E$19:$E$144,'C.2 DRPB (10)'!D267)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(10)'!$M$19:$M$144,'C. RAB (10)'!$E$19:$E$144,'C.2 DRPB (10)'!D268)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(10)'!$M$19:$M$144,'C. RAB (10)'!$E$19:$E$144,'C.2 DRPB (10)'!D269)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(10)'!$M$19:$M$144,'C. RAB (10)'!$E$19:$E$144,'C.2 DRPB (10)'!D270)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(10)'!$M$19:$M$144,'C. RAB (10)'!$E$19:$E$144,'C.2 DRPB (10)'!D271)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(10)'!$M$19:$M$144,'C. RAB (10)'!$E$19:$E$144,'C.2 DRPB (10)'!D272)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(10)'!$M$19:$M$144,'C. RAB (10)'!$E$19:$E$144,'C.2 DRPB (10)'!D273)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(10)'!$M$19:$M$144,'C. RAB (10)'!$E$19:$E$144,'C.2 DRPB (10)'!D274)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(10)'!$M$19:$M$144,'C. RAB (10)'!$E$19:$E$144,'C.2 DRPB (10)'!D275)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(10)'!$M$19:$M$144,'C. RAB (10)'!$E$19:$E$144,'C.2 DRPB (10)'!D276)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(10)'!$M$19:$M$144,'C. RAB (10)'!$E$19:$E$144,'C.2 DRPB (10)'!D277)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(10)'!$M$19:$M$144,'C. RAB (10)'!$E$19:$E$144,'C.2 DRPB (10)'!D278)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(10)'!$M$19:$M$144,'C. RAB (10)'!$E$19:$E$144,'C.2 DRPB (10)'!D279)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(10)'!$M$19:$M$144,'C. RAB (10)'!$E$19:$E$144,'C.2 DRPB (10)'!D280)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(10)'!$M$19:$M$144,'C. RAB (10)'!$E$19:$E$144,'C.2 DRPB (10)'!D281)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(10)'!$M$19:$M$144,'C. RAB (10)'!$E$19:$E$144,'C.2 DRPB (10)'!D282)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(10)'!$M$19:$M$144,'C. RAB (10)'!$E$19:$E$144,'C.2 DRPB (10)'!D283)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(10)'!$M$19:$M$144,'C. RAB (10)'!$E$19:$E$144,'C.2 DRPB (10)'!D284)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(10)'!$M$19:$M$144,'C. RAB (10)'!$E$19:$E$144,'C.2 DRPB (10)'!D285)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(10)'!$M$19:$M$144,'C. RAB (10)'!$E$19:$E$144,'C.2 DRPB (10)'!D286)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(10)'!$M$19:$M$144,'C. RAB (10)'!$E$19:$E$144,'C.2 DRPB (10)'!D287)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(10)'!$M$19:$M$144,'C. RAB (10)'!$E$19:$E$144,'C.2 DRPB (10)'!D288)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(10)'!$M$19:$M$144,'C. RAB (10)'!$E$19:$E$144,'C.2 DRPB (10)'!D289)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(10)'!$M$19:$M$144,'C. RAB (10)'!$E$19:$E$144,'C.2 DRPB (10)'!D290)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(10)'!$M$19:$M$144,'C. RAB (10)'!$E$19:$E$144,'C.2 DRPB (10)'!D291)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(10)'!$M$19:$M$144,'C. RAB (10)'!$E$19:$E$144,'C.2 DRPB (10)'!D292)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(10)'!$M$19:$M$144,'C. RAB (10)'!$E$19:$E$144,'C.2 DRPB (10)'!D293)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(10)'!$M$19:$M$144,'C. RAB (10)'!$E$19:$E$144,'C.2 DRPB (10)'!D294)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(10)'!$M$19:$M$144,'C. RAB (10)'!$E$19:$E$144,'C.2 DRPB (10)'!D295)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(10)'!$M$19:$M$144,'C. RAB (10)'!$E$19:$E$144,'C.2 DRPB (10)'!D296)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(10)'!$M$19:$M$144,'C. RAB (10)'!$E$19:$E$144,'C.2 DRPB (10)'!D297)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(10)'!$M$19:$M$144,'C. RAB (10)'!$E$19:$E$144,'C.2 DRPB (10)'!D298)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(10)'!$M$19:$M$144,'C. RAB (10)'!$E$19:$E$144,'C.2 DRPB (10)'!D299)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(10)'!$M$19:$M$144,'C. RAB (10)'!$E$19:$E$144,'C.2 DRPB (10)'!D300)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(10)'!$M$19:$M$144,'C. RAB (10)'!$E$19:$E$144,'C.2 DRPB (10)'!D301)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(10)'!$M$19:$M$144,'C. RAB (10)'!$E$19:$E$144,'C.2 DRPB (10)'!D302)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(10)'!$M$19:$M$144,'C. RAB (10)'!$E$19:$E$144,'C.2 DRPB (10)'!D303)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(10)'!$M$19:$M$144,'C. RAB (10)'!$E$19:$E$144,'C.2 DRPB (10)'!D304)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(10)'!$M$19:$M$144,'C. RAB (10)'!$E$19:$E$144,'C.2 DRPB (10)'!D305)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(10)'!$M$19:$M$144,'C. RAB (10)'!$E$19:$E$144,'C.2 DRPB (10)'!D306)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(10)'!$M$19:$M$144,'C. RAB (10)'!$E$19:$E$144,'C.2 DRPB (10)'!D307)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(10)'!$M$19:$M$144,'C. RAB (10)'!$E$19:$E$144,'C.2 DRPB (10)'!D308)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(10)'!$M$19:$M$144,'C. RAB (10)'!$E$19:$E$144,'C.2 DRPB (10)'!D309)</f>
        <v>0</v>
      </c>
    </row>
    <row r="310" spans="1:18" s="49" customFormat="1" x14ac:dyDescent="0.15">
      <c r="C310" s="205" t="s">
        <v>247</v>
      </c>
      <c r="D310" s="206"/>
      <c r="E310" s="206"/>
      <c r="F310" s="206"/>
      <c r="G310" s="206"/>
      <c r="H310" s="206"/>
      <c r="I310" s="206"/>
      <c r="J310" s="207"/>
      <c r="K310" s="124">
        <f>SUM(K250:K309)</f>
        <v>-18000000</v>
      </c>
      <c r="M310" s="137">
        <f>(BaseRAB!$C$2-'C.2 DRPB (10)'!$K$95)/2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10</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18" priority="9">
      <formula>$I16&lt;&gt;$R16</formula>
    </cfRule>
  </conditionalFormatting>
  <conditionalFormatting sqref="K76">
    <cfRule type="expression" dxfId="117" priority="7">
      <formula>$K$76&lt;&gt;$M$76</formula>
    </cfRule>
  </conditionalFormatting>
  <conditionalFormatting sqref="I133:I192">
    <cfRule type="expression" dxfId="116" priority="6" stopIfTrue="1">
      <formula>$K133&lt;&gt;$R133</formula>
    </cfRule>
  </conditionalFormatting>
  <conditionalFormatting sqref="K193">
    <cfRule type="expression" dxfId="115" priority="4" stopIfTrue="1">
      <formula>$K$193&lt;&gt;$M$193</formula>
    </cfRule>
  </conditionalFormatting>
  <conditionalFormatting sqref="I250:I309">
    <cfRule type="expression" dxfId="114" priority="3" stopIfTrue="1">
      <formula>$K250&lt;&gt;$R250</formula>
    </cfRule>
  </conditionalFormatting>
  <conditionalFormatting sqref="K310">
    <cfRule type="expression" dxfId="113"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1746"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488B2CDC-B16F-D749-8505-8CB1F205A1EC}">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99C88D5E-294E-B043-903B-9325D22AD44B}">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DFB5754C-E641-E646-9B01-F059685E4DC7}">
            <xm:f>$K$333&lt;&gt;(BaseRAB!$C$2/2)</xm:f>
            <x14:dxf>
              <font>
                <color rgb="FF9C0006"/>
              </font>
              <fill>
                <patternFill>
                  <bgColor rgb="FFFFC7CE"/>
                </patternFill>
              </fill>
            </x14:dxf>
          </x14:cfRule>
          <xm:sqref>K333</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8F1E4-F85C-0740-998B-05BA0DDBC2CA}">
  <sheetPr codeName="Sheet67">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11</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000011</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11</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2,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11</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2770"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FEEC1ABB-8DFB-6F4E-A636-BCDDE5D3DDEF}">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65F89842-0226-0D4D-9B87-68B3812A0208}">
            <xm:f>$M145&lt;&gt;BaseRAB!$C$2/2</xm:f>
            <x14:dxf>
              <font>
                <color rgb="FF9C0006"/>
              </font>
              <fill>
                <patternFill>
                  <bgColor rgb="FFFFC7CE"/>
                </patternFill>
              </fill>
            </x14:dxf>
          </x14:cfRule>
          <xm:sqref>M145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2BA51-7A69-7F46-ADC2-AFD4A4BDB38D}">
  <sheetPr codeName="Sheet16">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11</v>
      </c>
      <c r="N1" s="53" t="s">
        <v>240</v>
      </c>
      <c r="O1" s="53"/>
      <c r="P1" s="53" t="s">
        <v>166</v>
      </c>
      <c r="Q1" s="53"/>
    </row>
    <row r="2" spans="1:18" s="49" customFormat="1" x14ac:dyDescent="0.15">
      <c r="C2" s="9"/>
      <c r="D2" s="9"/>
      <c r="E2" s="110"/>
      <c r="F2" s="113"/>
      <c r="G2" s="113"/>
      <c r="H2" s="51"/>
      <c r="M2" s="111">
        <f>M1+1</f>
        <v>12</v>
      </c>
      <c r="N2" s="53"/>
      <c r="O2" s="53"/>
      <c r="P2" s="53">
        <v>19</v>
      </c>
      <c r="Q2" s="53">
        <v>75</v>
      </c>
    </row>
    <row r="3" spans="1:18" s="49" customFormat="1" x14ac:dyDescent="0.15">
      <c r="C3" s="139" t="s">
        <v>148</v>
      </c>
      <c r="D3" s="139"/>
      <c r="E3" s="139"/>
      <c r="F3" s="107" t="str">
        <f>VLOOKUP(M1,[3]Base_02!$A$5:$AG$24,2,0)</f>
        <v>000011</v>
      </c>
      <c r="G3" s="114"/>
      <c r="H3" s="51"/>
      <c r="N3" s="53"/>
      <c r="O3" s="53"/>
      <c r="P3" s="53">
        <v>133</v>
      </c>
      <c r="Q3" s="53">
        <v>192</v>
      </c>
    </row>
    <row r="4" spans="1:18" s="49" customFormat="1" x14ac:dyDescent="0.15">
      <c r="C4" s="139" t="s">
        <v>222</v>
      </c>
      <c r="D4" s="139"/>
      <c r="E4" s="139"/>
      <c r="F4" s="106" t="str">
        <f>VLOOKUP(M1,[3]Base_02!$A$5:$AG$24,3,0)</f>
        <v>Nama PB 11</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2,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1600006544288 -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10</v>
      </c>
      <c r="J16" s="121">
        <f>BaseRAB!F11</f>
        <v>90000</v>
      </c>
      <c r="K16" s="122">
        <f>I16*J16</f>
        <v>900000</v>
      </c>
      <c r="N16" s="53"/>
      <c r="O16" s="53"/>
      <c r="P16" s="53"/>
      <c r="Q16" s="53"/>
      <c r="R16" s="49">
        <f>SUMIFS('C. RAB (11)'!$H$19:$H$144,'C. RAB (11)'!$E$19:$E$144,'C.2 DRPB (11)'!D16)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10</v>
      </c>
      <c r="J17" s="121">
        <f>BaseRAB!F12</f>
        <v>80000</v>
      </c>
      <c r="K17" s="122">
        <f t="shared" ref="K17:K75" si="0">I17*J17</f>
        <v>800000</v>
      </c>
      <c r="N17" s="53"/>
      <c r="O17" s="53"/>
      <c r="P17" s="53"/>
      <c r="Q17" s="53"/>
      <c r="R17" s="49">
        <f>SUMIFS('C. RAB (11)'!$H$19:$H$144,'C. RAB (11)'!$E$19:$E$144,'C.2 DRPB (11)'!D17)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10</v>
      </c>
      <c r="J18" s="121">
        <f>BaseRAB!F13</f>
        <v>0</v>
      </c>
      <c r="K18" s="122">
        <f t="shared" si="0"/>
        <v>0</v>
      </c>
      <c r="N18" s="53"/>
      <c r="O18" s="53"/>
      <c r="P18" s="53"/>
      <c r="Q18" s="53"/>
      <c r="R18" s="49">
        <f>SUMIFS('C. RAB (11)'!$H$19:$H$144,'C. RAB (11)'!$E$19:$E$144,'C.2 DRPB (11)'!D18)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10</v>
      </c>
      <c r="J19" s="121">
        <f>BaseRAB!F14</f>
        <v>0</v>
      </c>
      <c r="K19" s="122">
        <f t="shared" si="0"/>
        <v>0</v>
      </c>
      <c r="N19" s="53"/>
      <c r="O19" s="53"/>
      <c r="P19" s="53"/>
      <c r="Q19" s="53"/>
      <c r="R19" s="49">
        <f>SUMIFS('C. RAB (11)'!$H$19:$H$144,'C. RAB (11)'!$E$19:$E$144,'C.2 DRPB (11)'!D19)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10</v>
      </c>
      <c r="J20" s="121">
        <f>BaseRAB!F15</f>
        <v>0</v>
      </c>
      <c r="K20" s="122">
        <f t="shared" si="0"/>
        <v>0</v>
      </c>
      <c r="N20" s="53"/>
      <c r="O20" s="53"/>
      <c r="P20" s="53"/>
      <c r="Q20" s="53"/>
      <c r="R20" s="49">
        <f>SUMIFS('C. RAB (11)'!$H$19:$H$144,'C. RAB (11)'!$E$19:$E$144,'C.2 DRPB (11)'!D20)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10</v>
      </c>
      <c r="J21" s="121">
        <f>BaseRAB!F16</f>
        <v>0</v>
      </c>
      <c r="K21" s="122">
        <f t="shared" si="0"/>
        <v>0</v>
      </c>
      <c r="N21" s="53"/>
      <c r="O21" s="53"/>
      <c r="P21" s="53"/>
      <c r="Q21" s="53"/>
      <c r="R21" s="49">
        <f>SUMIFS('C. RAB (11)'!$H$19:$H$144,'C. RAB (11)'!$E$19:$E$144,'C.2 DRPB (11)'!D21)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10</v>
      </c>
      <c r="J22" s="121">
        <f>BaseRAB!F17</f>
        <v>0</v>
      </c>
      <c r="K22" s="122">
        <f t="shared" si="0"/>
        <v>0</v>
      </c>
      <c r="N22" s="53"/>
      <c r="O22" s="53"/>
      <c r="P22" s="53"/>
      <c r="Q22" s="53"/>
      <c r="R22" s="49">
        <f>SUMIFS('C. RAB (11)'!$H$19:$H$144,'C. RAB (11)'!$E$19:$E$144,'C.2 DRPB (11)'!D22)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10</v>
      </c>
      <c r="J23" s="121">
        <f>BaseRAB!F18</f>
        <v>0</v>
      </c>
      <c r="K23" s="122">
        <f t="shared" si="0"/>
        <v>0</v>
      </c>
      <c r="N23" s="53"/>
      <c r="O23" s="53"/>
      <c r="P23" s="53"/>
      <c r="Q23" s="53"/>
      <c r="R23" s="49">
        <f>SUMIFS('C. RAB (11)'!$H$19:$H$144,'C. RAB (11)'!$E$19:$E$144,'C.2 DRPB (11)'!D23)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10</v>
      </c>
      <c r="J24" s="121">
        <f>BaseRAB!F19</f>
        <v>0</v>
      </c>
      <c r="K24" s="122">
        <f t="shared" si="0"/>
        <v>0</v>
      </c>
      <c r="N24" s="53"/>
      <c r="O24" s="53"/>
      <c r="P24" s="53"/>
      <c r="Q24" s="53"/>
      <c r="R24" s="49">
        <f>SUMIFS('C. RAB (11)'!$H$19:$H$144,'C. RAB (11)'!$E$19:$E$144,'C.2 DRPB (11)'!D24)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10</v>
      </c>
      <c r="J25" s="121">
        <f>BaseRAB!F20</f>
        <v>0</v>
      </c>
      <c r="K25" s="122">
        <f t="shared" si="0"/>
        <v>0</v>
      </c>
      <c r="N25" s="53"/>
      <c r="O25" s="53"/>
      <c r="P25" s="53"/>
      <c r="Q25" s="53"/>
      <c r="R25" s="49">
        <f>SUMIFS('C. RAB (11)'!$H$19:$H$144,'C. RAB (11)'!$E$19:$E$144,'C.2 DRPB (11)'!D25)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10</v>
      </c>
      <c r="J26" s="121">
        <f>BaseRAB!F21</f>
        <v>0</v>
      </c>
      <c r="K26" s="122">
        <f t="shared" si="0"/>
        <v>0</v>
      </c>
      <c r="N26" s="53"/>
      <c r="O26" s="53"/>
      <c r="P26" s="53"/>
      <c r="Q26" s="53"/>
      <c r="R26" s="49">
        <f>SUMIFS('C. RAB (11)'!$H$19:$H$144,'C. RAB (11)'!$E$19:$E$144,'C.2 DRPB (11)'!D26)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10</v>
      </c>
      <c r="J27" s="121">
        <f>BaseRAB!F22</f>
        <v>0</v>
      </c>
      <c r="K27" s="122">
        <f t="shared" si="0"/>
        <v>0</v>
      </c>
      <c r="L27" s="49"/>
      <c r="M27" s="49"/>
      <c r="N27" s="53"/>
      <c r="O27" s="53"/>
      <c r="P27" s="53"/>
      <c r="Q27" s="53"/>
      <c r="R27" s="49">
        <f>SUMIFS('C. RAB (11)'!$H$19:$H$144,'C. RAB (11)'!$E$19:$E$144,'C.2 DRPB (11)'!D27)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10</v>
      </c>
      <c r="J28" s="121">
        <f>BaseRAB!F23</f>
        <v>0</v>
      </c>
      <c r="K28" s="122">
        <f t="shared" si="0"/>
        <v>0</v>
      </c>
      <c r="N28" s="53"/>
      <c r="O28" s="53"/>
      <c r="P28" s="53"/>
      <c r="Q28" s="53"/>
      <c r="R28" s="49">
        <f>SUMIFS('C. RAB (11)'!$H$19:$H$144,'C. RAB (11)'!$E$19:$E$144,'C.2 DRPB (11)'!D28)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10</v>
      </c>
      <c r="J29" s="121">
        <f>BaseRAB!F24</f>
        <v>0</v>
      </c>
      <c r="K29" s="122">
        <f t="shared" si="0"/>
        <v>0</v>
      </c>
      <c r="N29" s="53"/>
      <c r="O29" s="53"/>
      <c r="P29" s="53"/>
      <c r="Q29" s="53"/>
      <c r="R29" s="49">
        <f>SUMIFS('C. RAB (11)'!$H$19:$H$144,'C. RAB (11)'!$E$19:$E$144,'C.2 DRPB (11)'!D29)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10</v>
      </c>
      <c r="J30" s="121">
        <f>BaseRAB!F25</f>
        <v>0</v>
      </c>
      <c r="K30" s="122">
        <f t="shared" si="0"/>
        <v>0</v>
      </c>
      <c r="N30" s="53"/>
      <c r="O30" s="53"/>
      <c r="P30" s="53"/>
      <c r="Q30" s="53"/>
      <c r="R30" s="49">
        <f>SUMIFS('C. RAB (11)'!$H$19:$H$144,'C. RAB (11)'!$E$19:$E$144,'C.2 DRPB (11)'!D30)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10</v>
      </c>
      <c r="J31" s="121">
        <f>BaseRAB!F26</f>
        <v>0</v>
      </c>
      <c r="K31" s="122">
        <f t="shared" si="0"/>
        <v>0</v>
      </c>
      <c r="N31" s="53"/>
      <c r="O31" s="53"/>
      <c r="P31" s="53"/>
      <c r="Q31" s="53"/>
      <c r="R31" s="49">
        <f>SUMIFS('C. RAB (11)'!$H$19:$H$144,'C. RAB (11)'!$E$19:$E$144,'C.2 DRPB (11)'!D31)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10</v>
      </c>
      <c r="J32" s="121">
        <f>BaseRAB!F27</f>
        <v>0</v>
      </c>
      <c r="K32" s="122">
        <f t="shared" si="0"/>
        <v>0</v>
      </c>
      <c r="N32" s="53"/>
      <c r="O32" s="53"/>
      <c r="P32" s="53"/>
      <c r="Q32" s="53"/>
      <c r="R32" s="49">
        <f>SUMIFS('C. RAB (11)'!$H$19:$H$144,'C. RAB (11)'!$E$19:$E$144,'C.2 DRPB (11)'!D32)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10</v>
      </c>
      <c r="J33" s="121">
        <f>BaseRAB!F28</f>
        <v>0</v>
      </c>
      <c r="K33" s="122">
        <f t="shared" si="0"/>
        <v>0</v>
      </c>
      <c r="N33" s="53"/>
      <c r="O33" s="53"/>
      <c r="P33" s="53"/>
      <c r="Q33" s="53"/>
      <c r="R33" s="49">
        <f>SUMIFS('C. RAB (11)'!$H$19:$H$144,'C. RAB (11)'!$E$19:$E$144,'C.2 DRPB (11)'!D33)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10</v>
      </c>
      <c r="J34" s="121">
        <f>BaseRAB!F29</f>
        <v>120000</v>
      </c>
      <c r="K34" s="122">
        <f t="shared" si="0"/>
        <v>1200000</v>
      </c>
      <c r="N34" s="53"/>
      <c r="O34" s="53"/>
      <c r="P34" s="53"/>
      <c r="Q34" s="53"/>
      <c r="R34" s="49">
        <f>SUMIFS('C. RAB (11)'!$H$19:$H$144,'C. RAB (11)'!$E$19:$E$144,'C.2 DRPB (11)'!D34)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10</v>
      </c>
      <c r="J35" s="121">
        <f>BaseRAB!F30</f>
        <v>0</v>
      </c>
      <c r="K35" s="122">
        <f t="shared" si="0"/>
        <v>0</v>
      </c>
      <c r="N35" s="53"/>
      <c r="O35" s="53"/>
      <c r="P35" s="53"/>
      <c r="Q35" s="53"/>
      <c r="R35" s="49">
        <f>SUMIFS('C. RAB (11)'!$H$19:$H$144,'C. RAB (11)'!$E$19:$E$144,'C.2 DRPB (11)'!D35)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10</v>
      </c>
      <c r="J36" s="121">
        <f>BaseRAB!F31</f>
        <v>0</v>
      </c>
      <c r="K36" s="122">
        <f t="shared" si="0"/>
        <v>0</v>
      </c>
      <c r="N36" s="53"/>
      <c r="O36" s="53"/>
      <c r="P36" s="53"/>
      <c r="Q36" s="53"/>
      <c r="R36" s="49">
        <f>SUMIFS('C. RAB (11)'!$H$19:$H$144,'C. RAB (11)'!$E$19:$E$144,'C.2 DRPB (11)'!D36)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10</v>
      </c>
      <c r="J37" s="121">
        <f>BaseRAB!F32</f>
        <v>0</v>
      </c>
      <c r="K37" s="122">
        <f t="shared" si="0"/>
        <v>0</v>
      </c>
      <c r="N37" s="53"/>
      <c r="O37" s="53"/>
      <c r="P37" s="53"/>
      <c r="Q37" s="53"/>
      <c r="R37" s="49">
        <f>SUMIFS('C. RAB (11)'!$H$19:$H$144,'C. RAB (11)'!$E$19:$E$144,'C.2 DRPB (11)'!D37)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10</v>
      </c>
      <c r="J38" s="121">
        <f>BaseRAB!F33</f>
        <v>0</v>
      </c>
      <c r="K38" s="122">
        <f t="shared" si="0"/>
        <v>0</v>
      </c>
      <c r="N38" s="53"/>
      <c r="O38" s="53"/>
      <c r="P38" s="53"/>
      <c r="Q38" s="53"/>
      <c r="R38" s="49">
        <f>SUMIFS('C. RAB (11)'!$H$19:$H$144,'C. RAB (11)'!$E$19:$E$144,'C.2 DRPB (11)'!D38)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10</v>
      </c>
      <c r="J39" s="121">
        <f>BaseRAB!F34</f>
        <v>0</v>
      </c>
      <c r="K39" s="122">
        <f t="shared" si="0"/>
        <v>0</v>
      </c>
      <c r="N39" s="53"/>
      <c r="O39" s="53"/>
      <c r="P39" s="53"/>
      <c r="Q39" s="53"/>
      <c r="R39" s="49">
        <f>SUMIFS('C. RAB (11)'!$H$19:$H$144,'C. RAB (11)'!$E$19:$E$144,'C.2 DRPB (11)'!D39)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10</v>
      </c>
      <c r="J40" s="121">
        <f>BaseRAB!F35</f>
        <v>0</v>
      </c>
      <c r="K40" s="122">
        <f t="shared" si="0"/>
        <v>0</v>
      </c>
      <c r="N40" s="53"/>
      <c r="O40" s="53"/>
      <c r="P40" s="53"/>
      <c r="Q40" s="53"/>
      <c r="R40" s="49">
        <f>SUMIFS('C. RAB (11)'!$H$19:$H$144,'C. RAB (11)'!$E$19:$E$144,'C.2 DRPB (11)'!D40)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10</v>
      </c>
      <c r="J41" s="121">
        <f>BaseRAB!F36</f>
        <v>0</v>
      </c>
      <c r="K41" s="122">
        <f t="shared" si="0"/>
        <v>0</v>
      </c>
      <c r="N41" s="53"/>
      <c r="O41" s="53"/>
      <c r="P41" s="53"/>
      <c r="Q41" s="53"/>
      <c r="R41" s="49">
        <f>SUMIFS('C. RAB (11)'!$H$19:$H$144,'C. RAB (11)'!$E$19:$E$144,'C.2 DRPB (11)'!D41)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10</v>
      </c>
      <c r="J42" s="121">
        <f>BaseRAB!F37</f>
        <v>0</v>
      </c>
      <c r="K42" s="122">
        <f t="shared" si="0"/>
        <v>0</v>
      </c>
      <c r="N42" s="53"/>
      <c r="O42" s="53"/>
      <c r="P42" s="53"/>
      <c r="Q42" s="53"/>
      <c r="R42" s="49">
        <f>SUMIFS('C. RAB (11)'!$H$19:$H$144,'C. RAB (11)'!$E$19:$E$144,'C.2 DRPB (11)'!D42)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10</v>
      </c>
      <c r="J43" s="121">
        <f>BaseRAB!F38</f>
        <v>0</v>
      </c>
      <c r="K43" s="122">
        <f t="shared" si="0"/>
        <v>0</v>
      </c>
      <c r="N43" s="53"/>
      <c r="O43" s="53"/>
      <c r="P43" s="53"/>
      <c r="Q43" s="53"/>
      <c r="R43" s="49">
        <f>SUMIFS('C. RAB (11)'!$H$19:$H$144,'C. RAB (11)'!$E$19:$E$144,'C.2 DRPB (11)'!D43)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10</v>
      </c>
      <c r="J44" s="121">
        <f>BaseRAB!F39</f>
        <v>0</v>
      </c>
      <c r="K44" s="122">
        <f t="shared" si="0"/>
        <v>0</v>
      </c>
      <c r="N44" s="53"/>
      <c r="O44" s="53"/>
      <c r="P44" s="53"/>
      <c r="Q44" s="53"/>
      <c r="R44" s="49">
        <f>SUMIFS('C. RAB (11)'!$H$19:$H$144,'C. RAB (11)'!$E$19:$E$144,'C.2 DRPB (11)'!D44)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10</v>
      </c>
      <c r="J45" s="121">
        <f>BaseRAB!F40</f>
        <v>0</v>
      </c>
      <c r="K45" s="122">
        <f t="shared" si="0"/>
        <v>0</v>
      </c>
      <c r="N45" s="53"/>
      <c r="O45" s="53"/>
      <c r="P45" s="53"/>
      <c r="Q45" s="53"/>
      <c r="R45" s="49">
        <f>SUMIFS('C. RAB (11)'!$H$19:$H$144,'C. RAB (11)'!$E$19:$E$144,'C.2 DRPB (11)'!D45)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10</v>
      </c>
      <c r="J46" s="121">
        <f>BaseRAB!F41</f>
        <v>0</v>
      </c>
      <c r="K46" s="122">
        <f t="shared" si="0"/>
        <v>0</v>
      </c>
      <c r="N46" s="53"/>
      <c r="O46" s="53"/>
      <c r="P46" s="53"/>
      <c r="Q46" s="53"/>
      <c r="R46" s="49">
        <f>SUMIFS('C. RAB (11)'!$H$19:$H$144,'C. RAB (11)'!$E$19:$E$144,'C.2 DRPB (11)'!D46)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10</v>
      </c>
      <c r="J47" s="121">
        <f>BaseRAB!F42</f>
        <v>0</v>
      </c>
      <c r="K47" s="122">
        <f t="shared" si="0"/>
        <v>0</v>
      </c>
      <c r="N47" s="53"/>
      <c r="O47" s="53"/>
      <c r="P47" s="53"/>
      <c r="Q47" s="53"/>
      <c r="R47" s="49">
        <f>SUMIFS('C. RAB (11)'!$H$19:$H$144,'C. RAB (11)'!$E$19:$E$144,'C.2 DRPB (11)'!D47)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10</v>
      </c>
      <c r="J48" s="121">
        <f>BaseRAB!F43</f>
        <v>0</v>
      </c>
      <c r="K48" s="122">
        <f t="shared" si="0"/>
        <v>0</v>
      </c>
      <c r="N48" s="53"/>
      <c r="O48" s="53"/>
      <c r="P48" s="53"/>
      <c r="Q48" s="53"/>
      <c r="R48" s="49">
        <f>SUMIFS('C. RAB (11)'!$H$19:$H$144,'C. RAB (11)'!$E$19:$E$144,'C.2 DRPB (11)'!D48)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10</v>
      </c>
      <c r="J49" s="121">
        <f>BaseRAB!F44</f>
        <v>0</v>
      </c>
      <c r="K49" s="122">
        <f t="shared" si="0"/>
        <v>0</v>
      </c>
      <c r="N49" s="53"/>
      <c r="O49" s="53"/>
      <c r="P49" s="53"/>
      <c r="Q49" s="53"/>
      <c r="R49" s="49">
        <f>SUMIFS('C. RAB (11)'!$H$19:$H$144,'C. RAB (11)'!$E$19:$E$144,'C.2 DRPB (11)'!D49)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10</v>
      </c>
      <c r="J50" s="121">
        <f>BaseRAB!F45</f>
        <v>0</v>
      </c>
      <c r="K50" s="122">
        <f t="shared" si="0"/>
        <v>0</v>
      </c>
      <c r="N50" s="53"/>
      <c r="O50" s="53"/>
      <c r="P50" s="53"/>
      <c r="Q50" s="53"/>
      <c r="R50" s="49">
        <f>SUMIFS('C. RAB (11)'!$H$19:$H$144,'C. RAB (11)'!$E$19:$E$144,'C.2 DRPB (11)'!D50)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10</v>
      </c>
      <c r="J51" s="121">
        <f>BaseRAB!F46</f>
        <v>0</v>
      </c>
      <c r="K51" s="122">
        <f t="shared" si="0"/>
        <v>0</v>
      </c>
      <c r="N51" s="53"/>
      <c r="O51" s="53"/>
      <c r="P51" s="53"/>
      <c r="Q51" s="53"/>
      <c r="R51" s="49">
        <f>SUMIFS('C. RAB (11)'!$H$19:$H$144,'C. RAB (11)'!$E$19:$E$144,'C.2 DRPB (11)'!D51)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10</v>
      </c>
      <c r="J52" s="121">
        <f>BaseRAB!F47</f>
        <v>0</v>
      </c>
      <c r="K52" s="122">
        <f t="shared" si="0"/>
        <v>0</v>
      </c>
      <c r="N52" s="53"/>
      <c r="O52" s="53"/>
      <c r="P52" s="53"/>
      <c r="Q52" s="53"/>
      <c r="R52" s="49">
        <f>SUMIFS('C. RAB (11)'!$H$19:$H$144,'C. RAB (11)'!$E$19:$E$144,'C.2 DRPB (11)'!D52)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10</v>
      </c>
      <c r="J53" s="121">
        <f>BaseRAB!F48</f>
        <v>0</v>
      </c>
      <c r="K53" s="122">
        <f t="shared" si="0"/>
        <v>0</v>
      </c>
      <c r="N53" s="53"/>
      <c r="O53" s="53"/>
      <c r="P53" s="53"/>
      <c r="Q53" s="53"/>
      <c r="R53" s="49">
        <f>SUMIFS('C. RAB (11)'!$H$19:$H$144,'C. RAB (11)'!$E$19:$E$144,'C.2 DRPB (11)'!D53)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10</v>
      </c>
      <c r="J54" s="121">
        <f>BaseRAB!F49</f>
        <v>0</v>
      </c>
      <c r="K54" s="122">
        <f t="shared" si="0"/>
        <v>0</v>
      </c>
      <c r="N54" s="53"/>
      <c r="O54" s="53"/>
      <c r="P54" s="53"/>
      <c r="Q54" s="53"/>
      <c r="R54" s="49">
        <f>SUMIFS('C. RAB (11)'!$H$19:$H$144,'C. RAB (11)'!$E$19:$E$144,'C.2 DRPB (11)'!D54)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10</v>
      </c>
      <c r="J55" s="121">
        <f>BaseRAB!F50</f>
        <v>0</v>
      </c>
      <c r="K55" s="122">
        <f t="shared" si="0"/>
        <v>0</v>
      </c>
      <c r="N55" s="53"/>
      <c r="O55" s="53"/>
      <c r="P55" s="53"/>
      <c r="Q55" s="53"/>
      <c r="R55" s="49">
        <f>SUMIFS('C. RAB (11)'!$H$19:$H$144,'C. RAB (11)'!$E$19:$E$144,'C.2 DRPB (11)'!D55)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10</v>
      </c>
      <c r="J56" s="121">
        <f>BaseRAB!F51</f>
        <v>0</v>
      </c>
      <c r="K56" s="122">
        <f t="shared" si="0"/>
        <v>0</v>
      </c>
      <c r="N56" s="53"/>
      <c r="O56" s="53"/>
      <c r="P56" s="53"/>
      <c r="Q56" s="53"/>
      <c r="R56" s="49">
        <f>SUMIFS('C. RAB (11)'!$H$19:$H$144,'C. RAB (11)'!$E$19:$E$144,'C.2 DRPB (11)'!D56)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10</v>
      </c>
      <c r="J57" s="121">
        <f>BaseRAB!F52</f>
        <v>0</v>
      </c>
      <c r="K57" s="122">
        <f t="shared" si="0"/>
        <v>0</v>
      </c>
      <c r="L57" s="49"/>
      <c r="M57" s="49"/>
      <c r="N57" s="53"/>
      <c r="O57" s="53"/>
      <c r="P57" s="53"/>
      <c r="Q57" s="53"/>
      <c r="R57" s="49">
        <f>SUMIFS('C. RAB (11)'!$H$19:$H$144,'C. RAB (11)'!$E$19:$E$144,'C.2 DRPB (11)'!D57)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10</v>
      </c>
      <c r="J58" s="121">
        <f>BaseRAB!F53</f>
        <v>0</v>
      </c>
      <c r="K58" s="122">
        <f t="shared" si="0"/>
        <v>0</v>
      </c>
      <c r="N58" s="53"/>
      <c r="O58" s="53"/>
      <c r="P58" s="53"/>
      <c r="Q58" s="53"/>
      <c r="R58" s="49">
        <f>SUMIFS('C. RAB (11)'!$H$19:$H$144,'C. RAB (11)'!$E$19:$E$144,'C.2 DRPB (11)'!D58)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10</v>
      </c>
      <c r="J59" s="121">
        <f>BaseRAB!F54</f>
        <v>0</v>
      </c>
      <c r="K59" s="122">
        <f t="shared" si="0"/>
        <v>0</v>
      </c>
      <c r="N59" s="53"/>
      <c r="O59" s="53"/>
      <c r="P59" s="53"/>
      <c r="Q59" s="53"/>
      <c r="R59" s="49">
        <f>SUMIFS('C. RAB (11)'!$H$19:$H$144,'C. RAB (11)'!$E$19:$E$144,'C.2 DRPB (11)'!D59)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10</v>
      </c>
      <c r="J60" s="121">
        <f>BaseRAB!F55</f>
        <v>0</v>
      </c>
      <c r="K60" s="122">
        <f t="shared" si="0"/>
        <v>0</v>
      </c>
      <c r="N60" s="53"/>
      <c r="O60" s="53"/>
      <c r="P60" s="53"/>
      <c r="Q60" s="53"/>
      <c r="R60" s="49">
        <f>SUMIFS('C. RAB (11)'!$H$19:$H$144,'C. RAB (11)'!$E$19:$E$144,'C.2 DRPB (11)'!D60)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10</v>
      </c>
      <c r="J61" s="121">
        <f>BaseRAB!F56</f>
        <v>0</v>
      </c>
      <c r="K61" s="122">
        <f t="shared" si="0"/>
        <v>0</v>
      </c>
      <c r="N61" s="53"/>
      <c r="O61" s="53"/>
      <c r="P61" s="53"/>
      <c r="Q61" s="53"/>
      <c r="R61" s="49">
        <f>SUMIFS('C. RAB (11)'!$H$19:$H$144,'C. RAB (11)'!$E$19:$E$144,'C.2 DRPB (11)'!D61)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10</v>
      </c>
      <c r="J62" s="121">
        <f>BaseRAB!F57</f>
        <v>0</v>
      </c>
      <c r="K62" s="122">
        <f t="shared" si="0"/>
        <v>0</v>
      </c>
      <c r="N62" s="53"/>
      <c r="O62" s="53"/>
      <c r="P62" s="53"/>
      <c r="Q62" s="53"/>
      <c r="R62" s="49">
        <f>SUMIFS('C. RAB (11)'!$H$19:$H$144,'C. RAB (11)'!$E$19:$E$144,'C.2 DRPB (11)'!D62)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10</v>
      </c>
      <c r="J63" s="121">
        <f>BaseRAB!F58</f>
        <v>0</v>
      </c>
      <c r="K63" s="122">
        <f t="shared" si="0"/>
        <v>0</v>
      </c>
      <c r="N63" s="53"/>
      <c r="O63" s="53"/>
      <c r="P63" s="53"/>
      <c r="Q63" s="53"/>
      <c r="R63" s="49">
        <f>SUMIFS('C. RAB (11)'!$H$19:$H$144,'C. RAB (11)'!$E$19:$E$144,'C.2 DRPB (11)'!D63)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10</v>
      </c>
      <c r="J64" s="121">
        <f>BaseRAB!F59</f>
        <v>0</v>
      </c>
      <c r="K64" s="122">
        <f t="shared" si="0"/>
        <v>0</v>
      </c>
      <c r="N64" s="53"/>
      <c r="O64" s="53"/>
      <c r="P64" s="53"/>
      <c r="Q64" s="53"/>
      <c r="R64" s="49">
        <f>SUMIFS('C. RAB (11)'!$H$19:$H$144,'C. RAB (11)'!$E$19:$E$144,'C.2 DRPB (11)'!D64)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10</v>
      </c>
      <c r="J65" s="121">
        <f>BaseRAB!F60</f>
        <v>0</v>
      </c>
      <c r="K65" s="122">
        <f t="shared" si="0"/>
        <v>0</v>
      </c>
      <c r="N65" s="53"/>
      <c r="O65" s="53"/>
      <c r="P65" s="53"/>
      <c r="Q65" s="53"/>
      <c r="R65" s="49">
        <f>SUMIFS('C. RAB (11)'!$H$19:$H$144,'C. RAB (11)'!$E$19:$E$144,'C.2 DRPB (11)'!D65)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10</v>
      </c>
      <c r="J66" s="121">
        <f>BaseRAB!F61</f>
        <v>0</v>
      </c>
      <c r="K66" s="122">
        <f t="shared" si="0"/>
        <v>0</v>
      </c>
      <c r="N66" s="53"/>
      <c r="O66" s="53"/>
      <c r="P66" s="53"/>
      <c r="Q66" s="53"/>
      <c r="R66" s="49">
        <f>SUMIFS('C. RAB (11)'!$H$19:$H$144,'C. RAB (11)'!$E$19:$E$144,'C.2 DRPB (11)'!D66)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10</v>
      </c>
      <c r="J67" s="121">
        <f>BaseRAB!F62</f>
        <v>0</v>
      </c>
      <c r="K67" s="122">
        <f t="shared" si="0"/>
        <v>0</v>
      </c>
      <c r="N67" s="53"/>
      <c r="O67" s="53"/>
      <c r="P67" s="53"/>
      <c r="Q67" s="53"/>
      <c r="R67" s="49">
        <f>SUMIFS('C. RAB (11)'!$H$19:$H$144,'C. RAB (11)'!$E$19:$E$144,'C.2 DRPB (11)'!D67)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10</v>
      </c>
      <c r="J68" s="121">
        <f>BaseRAB!F63</f>
        <v>0</v>
      </c>
      <c r="K68" s="122">
        <f t="shared" si="0"/>
        <v>0</v>
      </c>
      <c r="N68" s="53"/>
      <c r="O68" s="53"/>
      <c r="P68" s="53"/>
      <c r="Q68" s="53"/>
      <c r="R68" s="49">
        <f>SUMIFS('C. RAB (11)'!$H$19:$H$144,'C. RAB (11)'!$E$19:$E$144,'C.2 DRPB (11)'!D68)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10</v>
      </c>
      <c r="J69" s="121">
        <f>BaseRAB!F64</f>
        <v>0</v>
      </c>
      <c r="K69" s="122">
        <f t="shared" si="0"/>
        <v>0</v>
      </c>
      <c r="N69" s="53"/>
      <c r="O69" s="53"/>
      <c r="P69" s="53"/>
      <c r="Q69" s="53"/>
      <c r="R69" s="49">
        <f>SUMIFS('C. RAB (11)'!$H$19:$H$144,'C. RAB (11)'!$E$19:$E$144,'C.2 DRPB (11)'!D69)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10</v>
      </c>
      <c r="J70" s="121">
        <f>BaseRAB!F65</f>
        <v>0</v>
      </c>
      <c r="K70" s="122">
        <f t="shared" si="0"/>
        <v>0</v>
      </c>
      <c r="N70" s="53"/>
      <c r="O70" s="53"/>
      <c r="P70" s="53"/>
      <c r="Q70" s="53"/>
      <c r="R70" s="49">
        <f>SUMIFS('C. RAB (11)'!$H$19:$H$144,'C. RAB (11)'!$E$19:$E$144,'C.2 DRPB (11)'!D70)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10</v>
      </c>
      <c r="J71" s="121">
        <f>BaseRAB!F66</f>
        <v>0</v>
      </c>
      <c r="K71" s="122">
        <f t="shared" si="0"/>
        <v>0</v>
      </c>
      <c r="N71" s="53"/>
      <c r="O71" s="53"/>
      <c r="P71" s="53"/>
      <c r="Q71" s="53"/>
      <c r="R71" s="49">
        <f>SUMIFS('C. RAB (11)'!$H$19:$H$144,'C. RAB (11)'!$E$19:$E$144,'C.2 DRPB (11)'!D71)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10</v>
      </c>
      <c r="J72" s="121">
        <f>BaseRAB!F67</f>
        <v>0</v>
      </c>
      <c r="K72" s="122">
        <f t="shared" si="0"/>
        <v>0</v>
      </c>
      <c r="N72" s="53"/>
      <c r="O72" s="53"/>
      <c r="P72" s="53"/>
      <c r="Q72" s="53"/>
      <c r="R72" s="49">
        <f>SUMIFS('C. RAB (11)'!$H$19:$H$144,'C. RAB (11)'!$E$19:$E$144,'C.2 DRPB (11)'!D72)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(11)'!$H$19:$H$144,'C. RAB (11)'!$E$19:$E$144,'C.2 DRPB (11)'!D73)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(11)'!$H$19:$H$144,'C. RAB (11)'!$E$19:$E$144,'C.2 DRPB (11)'!D74)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(11)'!$H$19:$H$144,'C. RAB (11)'!$E$19:$E$144,'C.2 DRPB (11)'!D75)</f>
        <v>3</v>
      </c>
    </row>
    <row r="76" spans="1:18" s="49" customFormat="1" x14ac:dyDescent="0.15">
      <c r="C76" s="205" t="s">
        <v>247</v>
      </c>
      <c r="D76" s="206"/>
      <c r="E76" s="206"/>
      <c r="F76" s="206"/>
      <c r="G76" s="206"/>
      <c r="H76" s="206"/>
      <c r="I76" s="206"/>
      <c r="J76" s="207"/>
      <c r="K76" s="124">
        <f>SUM(K16:K75)</f>
        <v>2900000</v>
      </c>
      <c r="M76" s="137">
        <f>BaseRAB!$C$2-'C.2 DRPB (11)'!K95</f>
        <v>21500000</v>
      </c>
      <c r="N76" s="53"/>
      <c r="O76" s="53"/>
      <c r="P76" s="53"/>
      <c r="Q76" s="53"/>
    </row>
    <row r="77" spans="1:18" s="49" customFormat="1" x14ac:dyDescent="0.15">
      <c r="C77" s="198" t="str" cm="1">
        <f t="array" ref="C77">"Terbilang: "&amp;terbilang(K76)</f>
        <v>Terbilang: Dua Juta Sembilan Ratus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6400000</v>
      </c>
      <c r="N99" s="53"/>
      <c r="O99" s="53"/>
      <c r="P99" s="53"/>
      <c r="Q99" s="53"/>
    </row>
    <row r="100" spans="3:17" s="49" customFormat="1" x14ac:dyDescent="0.15">
      <c r="C100" s="198" t="str" cm="1">
        <f t="array" ref="C100">"Terbilang: "&amp;terbilang(K99)</f>
        <v>Terbilang: Enam Juta Empat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11</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000011</v>
      </c>
      <c r="G120" s="114"/>
      <c r="H120" s="51"/>
      <c r="N120" s="53"/>
      <c r="O120" s="53"/>
      <c r="P120" s="53"/>
      <c r="Q120" s="53"/>
    </row>
    <row r="121" spans="3:17" s="49" customFormat="1" x14ac:dyDescent="0.15">
      <c r="C121" s="139" t="s">
        <v>222</v>
      </c>
      <c r="D121" s="139"/>
      <c r="E121" s="139"/>
      <c r="F121" s="107" t="str">
        <f t="shared" ref="F121:F128" si="1">F4</f>
        <v>Nama PB 11</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2,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1600006544288 -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(11)'!$L$19:$L$144,'C. RAB (11)'!$E$19:$E$144,'C.2 DRPB (11)'!D133)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(11)'!$L$19:$L$144,'C. RAB (11)'!$E$19:$E$144,'C.2 DRPB (11)'!D134)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(11)'!$L$19:$L$144,'C. RAB (11)'!$E$19:$E$144,'C.2 DRPB (11)'!D135)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(11)'!$L$19:$L$144,'C. RAB (11)'!$E$19:$E$144,'C.2 DRPB (11)'!D136)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(11)'!$L$19:$L$144,'C. RAB (11)'!$E$19:$E$144,'C.2 DRPB (11)'!D137)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(11)'!$L$19:$L$144,'C. RAB (11)'!$E$19:$E$144,'C.2 DRPB (11)'!D138)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(11)'!$L$19:$L$144,'C. RAB (11)'!$E$19:$E$144,'C.2 DRPB (11)'!D139)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(11)'!$L$19:$L$144,'C. RAB (11)'!$E$19:$E$144,'C.2 DRPB (11)'!D140)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(11)'!$L$19:$L$144,'C. RAB (11)'!$E$19:$E$144,'C.2 DRPB (11)'!D141)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(11)'!$L$19:$L$144,'C. RAB (11)'!$E$19:$E$144,'C.2 DRPB (11)'!D142)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(11)'!$L$19:$L$144,'C. RAB (11)'!$E$19:$E$144,'C.2 DRPB (11)'!D143)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(11)'!$L$19:$L$144,'C. RAB (11)'!$E$19:$E$144,'C.2 DRPB (11)'!D144)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(11)'!$L$19:$L$144,'C. RAB (11)'!$E$19:$E$144,'C.2 DRPB (11)'!D145)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(11)'!$L$19:$L$144,'C. RAB (11)'!$E$19:$E$144,'C.2 DRPB (11)'!D146)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(11)'!$L$19:$L$144,'C. RAB (11)'!$E$19:$E$144,'C.2 DRPB (11)'!D147)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(11)'!$L$19:$L$144,'C. RAB (11)'!$E$19:$E$144,'C.2 DRPB (11)'!D148)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(11)'!$L$19:$L$144,'C. RAB (11)'!$E$19:$E$144,'C.2 DRPB (11)'!D149)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(11)'!$L$19:$L$144,'C. RAB (11)'!$E$19:$E$144,'C.2 DRPB (11)'!D150)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(11)'!$L$19:$L$144,'C. RAB (11)'!$E$19:$E$144,'C.2 DRPB (11)'!D151)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(11)'!$L$19:$L$144,'C. RAB (11)'!$E$19:$E$144,'C.2 DRPB (11)'!D152)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(11)'!$L$19:$L$144,'C. RAB (11)'!$E$19:$E$144,'C.2 DRPB (11)'!D153)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(11)'!$L$19:$L$144,'C. RAB (11)'!$E$19:$E$144,'C.2 DRPB (11)'!D154)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(11)'!$L$19:$L$144,'C. RAB (11)'!$E$19:$E$144,'C.2 DRPB (11)'!D155)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(11)'!$L$19:$L$144,'C. RAB (11)'!$E$19:$E$144,'C.2 DRPB (11)'!D156)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(11)'!$L$19:$L$144,'C. RAB (11)'!$E$19:$E$144,'C.2 DRPB (11)'!D157)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(11)'!$L$19:$L$144,'C. RAB (11)'!$E$19:$E$144,'C.2 DRPB (11)'!D158)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(11)'!$L$19:$L$144,'C. RAB (11)'!$E$19:$E$144,'C.2 DRPB (11)'!D159)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(11)'!$L$19:$L$144,'C. RAB (11)'!$E$19:$E$144,'C.2 DRPB (11)'!D160)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(11)'!$L$19:$L$144,'C. RAB (11)'!$E$19:$E$144,'C.2 DRPB (11)'!D161)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(11)'!$L$19:$L$144,'C. RAB (11)'!$E$19:$E$144,'C.2 DRPB (11)'!D162)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(11)'!$L$19:$L$144,'C. RAB (11)'!$E$19:$E$144,'C.2 DRPB (11)'!D163)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(11)'!$L$19:$L$144,'C. RAB (11)'!$E$19:$E$144,'C.2 DRPB (11)'!D164)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(11)'!$L$19:$L$144,'C. RAB (11)'!$E$19:$E$144,'C.2 DRPB (11)'!D165)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(11)'!$L$19:$L$144,'C. RAB (11)'!$E$19:$E$144,'C.2 DRPB (11)'!D166)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(11)'!$L$19:$L$144,'C. RAB (11)'!$E$19:$E$144,'C.2 DRPB (11)'!D167)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(11)'!$L$19:$L$144,'C. RAB (11)'!$E$19:$E$144,'C.2 DRPB (11)'!D168)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(11)'!$L$19:$L$144,'C. RAB (11)'!$E$19:$E$144,'C.2 DRPB (11)'!D169)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(11)'!$L$19:$L$144,'C. RAB (11)'!$E$19:$E$144,'C.2 DRPB (11)'!D170)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(11)'!$L$19:$L$144,'C. RAB (11)'!$E$19:$E$144,'C.2 DRPB (11)'!D171)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(11)'!$L$19:$L$144,'C. RAB (11)'!$E$19:$E$144,'C.2 DRPB (11)'!D172)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(11)'!$L$19:$L$144,'C. RAB (11)'!$E$19:$E$144,'C.2 DRPB (11)'!D173)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(11)'!$L$19:$L$144,'C. RAB (11)'!$E$19:$E$144,'C.2 DRPB (11)'!D174)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(11)'!$L$19:$L$144,'C. RAB (11)'!$E$19:$E$144,'C.2 DRPB (11)'!D175)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(11)'!$L$19:$L$144,'C. RAB (11)'!$E$19:$E$144,'C.2 DRPB (11)'!D176)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(11)'!$L$19:$L$144,'C. RAB (11)'!$E$19:$E$144,'C.2 DRPB (11)'!D177)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(11)'!$L$19:$L$144,'C. RAB (11)'!$E$19:$E$144,'C.2 DRPB (11)'!D178)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(11)'!$L$19:$L$144,'C. RAB (11)'!$E$19:$E$144,'C.2 DRPB (11)'!D179)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(11)'!$L$19:$L$144,'C. RAB (11)'!$E$19:$E$144,'C.2 DRPB (11)'!D180)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(11)'!$L$19:$L$144,'C. RAB (11)'!$E$19:$E$144,'C.2 DRPB (11)'!D181)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(11)'!$L$19:$L$144,'C. RAB (11)'!$E$19:$E$144,'C.2 DRPB (11)'!D182)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(11)'!$L$19:$L$144,'C. RAB (11)'!$E$19:$E$144,'C.2 DRPB (11)'!D183)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(11)'!$L$19:$L$144,'C. RAB (11)'!$E$19:$E$144,'C.2 DRPB (11)'!D184)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(11)'!$L$19:$L$144,'C. RAB (11)'!$E$19:$E$144,'C.2 DRPB (11)'!D185)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(11)'!$L$19:$L$144,'C. RAB (11)'!$E$19:$E$144,'C.2 DRPB (11)'!D186)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(11)'!$L$19:$L$144,'C. RAB (11)'!$E$19:$E$144,'C.2 DRPB (11)'!D187)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(11)'!$L$19:$L$144,'C. RAB (11)'!$E$19:$E$144,'C.2 DRPB (11)'!D188)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(11)'!$L$19:$L$144,'C. RAB (11)'!$E$19:$E$144,'C.2 DRPB (11)'!D189)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(11)'!$L$19:$L$144,'C. RAB (11)'!$E$19:$E$144,'C.2 DRPB (11)'!D190)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(11)'!$L$19:$L$144,'C. RAB (11)'!$E$19:$E$144,'C.2 DRPB (11)'!D191)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(11)'!$L$19:$L$144,'C. RAB (11)'!$E$19:$E$144,'C.2 DRPB (11)'!D192)</f>
        <v>0</v>
      </c>
    </row>
    <row r="193" spans="3:17" s="49" customFormat="1" x14ac:dyDescent="0.15">
      <c r="C193" s="205" t="s">
        <v>247</v>
      </c>
      <c r="D193" s="206"/>
      <c r="E193" s="206"/>
      <c r="F193" s="206"/>
      <c r="G193" s="206"/>
      <c r="H193" s="206"/>
      <c r="I193" s="206"/>
      <c r="J193" s="207"/>
      <c r="K193" s="124">
        <f>SUM(K133:K192)</f>
        <v>18000000</v>
      </c>
      <c r="M193" s="137">
        <f>(BaseRAB!$C$2-'C.2 DRPB (11)'!$K$95)/2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11</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000011</v>
      </c>
      <c r="G237" s="114"/>
      <c r="H237" s="51"/>
      <c r="N237" s="53"/>
      <c r="O237" s="53"/>
      <c r="P237" s="53"/>
      <c r="Q237" s="53"/>
    </row>
    <row r="238" spans="3:17" s="49" customFormat="1" x14ac:dyDescent="0.15">
      <c r="C238" s="139" t="s">
        <v>222</v>
      </c>
      <c r="D238" s="139"/>
      <c r="E238" s="139"/>
      <c r="F238" s="107" t="str">
        <f t="shared" ref="F238:F245" si="3">F121</f>
        <v>Nama PB 11</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2,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1600006544288 -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-190</v>
      </c>
      <c r="J250" s="121">
        <f>BaseRAB!F11</f>
        <v>90000</v>
      </c>
      <c r="K250" s="122">
        <f>I250*J250</f>
        <v>-17100000</v>
      </c>
      <c r="N250" s="53"/>
      <c r="O250" s="53"/>
      <c r="P250" s="53"/>
      <c r="Q250" s="53"/>
      <c r="R250" s="49">
        <f>SUMIFS('C. RAB (11)'!$M$19:$M$144,'C. RAB (11)'!$E$19:$E$144,'C.2 DRPB (11)'!D250)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10</v>
      </c>
      <c r="J251" s="121">
        <f>BaseRAB!F12</f>
        <v>80000</v>
      </c>
      <c r="K251" s="122">
        <f t="shared" ref="K251:K309" si="5">I251*J251</f>
        <v>800000</v>
      </c>
      <c r="N251" s="53"/>
      <c r="O251" s="53"/>
      <c r="P251" s="53"/>
      <c r="Q251" s="53"/>
      <c r="R251" s="49">
        <f>SUMIFS('C. RAB (11)'!$M$19:$M$144,'C. RAB (11)'!$E$19:$E$144,'C.2 DRPB (11)'!D251)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10</v>
      </c>
      <c r="J252" s="121">
        <f>BaseRAB!F13</f>
        <v>0</v>
      </c>
      <c r="K252" s="122">
        <f t="shared" si="5"/>
        <v>0</v>
      </c>
      <c r="N252" s="53"/>
      <c r="O252" s="53"/>
      <c r="P252" s="53"/>
      <c r="Q252" s="53"/>
      <c r="R252" s="49">
        <f>SUMIFS('C. RAB (11)'!$M$19:$M$144,'C. RAB (11)'!$E$19:$E$144,'C.2 DRPB (11)'!D252)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10</v>
      </c>
      <c r="J253" s="121">
        <f>BaseRAB!F14</f>
        <v>0</v>
      </c>
      <c r="K253" s="122">
        <f t="shared" si="5"/>
        <v>0</v>
      </c>
      <c r="N253" s="53"/>
      <c r="O253" s="53"/>
      <c r="P253" s="53"/>
      <c r="Q253" s="53"/>
      <c r="R253" s="49">
        <f>SUMIFS('C. RAB (11)'!$M$19:$M$144,'C. RAB (11)'!$E$19:$E$144,'C.2 DRPB (11)'!D253)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10</v>
      </c>
      <c r="J254" s="121">
        <f>BaseRAB!F15</f>
        <v>0</v>
      </c>
      <c r="K254" s="122">
        <f t="shared" si="5"/>
        <v>0</v>
      </c>
      <c r="N254" s="53"/>
      <c r="O254" s="53"/>
      <c r="P254" s="53"/>
      <c r="Q254" s="53"/>
      <c r="R254" s="49">
        <f>SUMIFS('C. RAB (11)'!$M$19:$M$144,'C. RAB (11)'!$E$19:$E$144,'C.2 DRPB (11)'!D254)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10</v>
      </c>
      <c r="J255" s="121">
        <f>BaseRAB!F16</f>
        <v>0</v>
      </c>
      <c r="K255" s="122">
        <f t="shared" si="5"/>
        <v>0</v>
      </c>
      <c r="N255" s="53"/>
      <c r="O255" s="53"/>
      <c r="P255" s="53"/>
      <c r="Q255" s="53"/>
      <c r="R255" s="49">
        <f>SUMIFS('C. RAB (11)'!$M$19:$M$144,'C. RAB (11)'!$E$19:$E$144,'C.2 DRPB (11)'!D255)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10</v>
      </c>
      <c r="J256" s="121">
        <f>BaseRAB!F17</f>
        <v>0</v>
      </c>
      <c r="K256" s="122">
        <f t="shared" si="5"/>
        <v>0</v>
      </c>
      <c r="N256" s="53"/>
      <c r="O256" s="53"/>
      <c r="P256" s="53"/>
      <c r="Q256" s="53"/>
      <c r="R256" s="49">
        <f>SUMIFS('C. RAB (11)'!$M$19:$M$144,'C. RAB (11)'!$E$19:$E$144,'C.2 DRPB (11)'!D256)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10</v>
      </c>
      <c r="J257" s="121">
        <f>BaseRAB!F18</f>
        <v>0</v>
      </c>
      <c r="K257" s="122">
        <f t="shared" si="5"/>
        <v>0</v>
      </c>
      <c r="N257" s="53"/>
      <c r="O257" s="53"/>
      <c r="P257" s="53"/>
      <c r="Q257" s="53"/>
      <c r="R257" s="49">
        <f>SUMIFS('C. RAB (11)'!$M$19:$M$144,'C. RAB (11)'!$E$19:$E$144,'C.2 DRPB (11)'!D257)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10</v>
      </c>
      <c r="J258" s="121">
        <f>BaseRAB!F19</f>
        <v>0</v>
      </c>
      <c r="K258" s="122">
        <f t="shared" si="5"/>
        <v>0</v>
      </c>
      <c r="N258" s="53"/>
      <c r="O258" s="53"/>
      <c r="P258" s="53"/>
      <c r="Q258" s="53"/>
      <c r="R258" s="49">
        <f>SUMIFS('C. RAB (11)'!$M$19:$M$144,'C. RAB (11)'!$E$19:$E$144,'C.2 DRPB (11)'!D258)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10</v>
      </c>
      <c r="J259" s="121">
        <f>BaseRAB!F20</f>
        <v>0</v>
      </c>
      <c r="K259" s="122">
        <f t="shared" si="5"/>
        <v>0</v>
      </c>
      <c r="N259" s="53"/>
      <c r="O259" s="53"/>
      <c r="P259" s="53"/>
      <c r="Q259" s="53"/>
      <c r="R259" s="49">
        <f>SUMIFS('C. RAB (11)'!$M$19:$M$144,'C. RAB (11)'!$E$19:$E$144,'C.2 DRPB (11)'!D259)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10</v>
      </c>
      <c r="J260" s="121">
        <f>BaseRAB!F21</f>
        <v>0</v>
      </c>
      <c r="K260" s="122">
        <f t="shared" si="5"/>
        <v>0</v>
      </c>
      <c r="N260" s="53"/>
      <c r="O260" s="53"/>
      <c r="P260" s="53"/>
      <c r="Q260" s="53"/>
      <c r="R260" s="49">
        <f>SUMIFS('C. RAB (11)'!$M$19:$M$144,'C. RAB (11)'!$E$19:$E$144,'C.2 DRPB (11)'!D260)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10</v>
      </c>
      <c r="J261" s="121">
        <f>BaseRAB!F22</f>
        <v>0</v>
      </c>
      <c r="K261" s="122">
        <f t="shared" si="5"/>
        <v>0</v>
      </c>
      <c r="L261" s="49"/>
      <c r="M261" s="49"/>
      <c r="N261" s="53"/>
      <c r="O261" s="53"/>
      <c r="P261" s="53"/>
      <c r="Q261" s="53"/>
      <c r="R261" s="49">
        <f>SUMIFS('C. RAB (11)'!$M$19:$M$144,'C. RAB (11)'!$E$19:$E$144,'C.2 DRPB (11)'!D261)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10</v>
      </c>
      <c r="J262" s="121">
        <f>BaseRAB!F23</f>
        <v>0</v>
      </c>
      <c r="K262" s="122">
        <f t="shared" si="5"/>
        <v>0</v>
      </c>
      <c r="N262" s="53"/>
      <c r="O262" s="53"/>
      <c r="P262" s="53"/>
      <c r="Q262" s="53"/>
      <c r="R262" s="49">
        <f>SUMIFS('C. RAB (11)'!$M$19:$M$144,'C. RAB (11)'!$E$19:$E$144,'C.2 DRPB (11)'!D262)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10</v>
      </c>
      <c r="J263" s="121">
        <f>BaseRAB!F24</f>
        <v>0</v>
      </c>
      <c r="K263" s="122">
        <f t="shared" si="5"/>
        <v>0</v>
      </c>
      <c r="N263" s="53"/>
      <c r="O263" s="53"/>
      <c r="P263" s="53"/>
      <c r="Q263" s="53"/>
      <c r="R263" s="49">
        <f>SUMIFS('C. RAB (11)'!$M$19:$M$144,'C. RAB (11)'!$E$19:$E$144,'C.2 DRPB (11)'!D263)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10</v>
      </c>
      <c r="J264" s="121">
        <f>BaseRAB!F25</f>
        <v>0</v>
      </c>
      <c r="K264" s="122">
        <f t="shared" si="5"/>
        <v>0</v>
      </c>
      <c r="N264" s="53"/>
      <c r="O264" s="53"/>
      <c r="P264" s="53"/>
      <c r="Q264" s="53"/>
      <c r="R264" s="49">
        <f>SUMIFS('C. RAB (11)'!$M$19:$M$144,'C. RAB (11)'!$E$19:$E$144,'C.2 DRPB (11)'!D264)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10</v>
      </c>
      <c r="J265" s="121">
        <f>BaseRAB!F26</f>
        <v>0</v>
      </c>
      <c r="K265" s="122">
        <f t="shared" si="5"/>
        <v>0</v>
      </c>
      <c r="N265" s="53"/>
      <c r="O265" s="53"/>
      <c r="P265" s="53"/>
      <c r="Q265" s="53"/>
      <c r="R265" s="49">
        <f>SUMIFS('C. RAB (11)'!$M$19:$M$144,'C. RAB (11)'!$E$19:$E$144,'C.2 DRPB (11)'!D265)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10</v>
      </c>
      <c r="J266" s="121">
        <f>BaseRAB!F27</f>
        <v>0</v>
      </c>
      <c r="K266" s="122">
        <f t="shared" si="5"/>
        <v>0</v>
      </c>
      <c r="N266" s="53"/>
      <c r="O266" s="53"/>
      <c r="P266" s="53"/>
      <c r="Q266" s="53"/>
      <c r="R266" s="49">
        <f>SUMIFS('C. RAB (11)'!$M$19:$M$144,'C. RAB (11)'!$E$19:$E$144,'C.2 DRPB (11)'!D266)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10</v>
      </c>
      <c r="J267" s="121">
        <f>BaseRAB!F28</f>
        <v>0</v>
      </c>
      <c r="K267" s="122">
        <f t="shared" si="5"/>
        <v>0</v>
      </c>
      <c r="N267" s="53"/>
      <c r="O267" s="53"/>
      <c r="P267" s="53"/>
      <c r="Q267" s="53"/>
      <c r="R267" s="49">
        <f>SUMIFS('C. RAB (11)'!$M$19:$M$144,'C. RAB (11)'!$E$19:$E$144,'C.2 DRPB (11)'!D267)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10</v>
      </c>
      <c r="J268" s="121">
        <f>BaseRAB!F29</f>
        <v>120000</v>
      </c>
      <c r="K268" s="122">
        <f t="shared" si="5"/>
        <v>1200000</v>
      </c>
      <c r="N268" s="53"/>
      <c r="O268" s="53"/>
      <c r="P268" s="53"/>
      <c r="Q268" s="53"/>
      <c r="R268" s="49">
        <f>SUMIFS('C. RAB (11)'!$M$19:$M$144,'C. RAB (11)'!$E$19:$E$144,'C.2 DRPB (11)'!D268)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10</v>
      </c>
      <c r="J269" s="121">
        <f>BaseRAB!F30</f>
        <v>0</v>
      </c>
      <c r="K269" s="122">
        <f t="shared" si="5"/>
        <v>0</v>
      </c>
      <c r="N269" s="53"/>
      <c r="O269" s="53"/>
      <c r="P269" s="53"/>
      <c r="Q269" s="53"/>
      <c r="R269" s="49">
        <f>SUMIFS('C. RAB (11)'!$M$19:$M$144,'C. RAB (11)'!$E$19:$E$144,'C.2 DRPB (11)'!D269)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10</v>
      </c>
      <c r="J270" s="121">
        <f>BaseRAB!F31</f>
        <v>0</v>
      </c>
      <c r="K270" s="122">
        <f t="shared" si="5"/>
        <v>0</v>
      </c>
      <c r="N270" s="53"/>
      <c r="O270" s="53"/>
      <c r="P270" s="53"/>
      <c r="Q270" s="53"/>
      <c r="R270" s="49">
        <f>SUMIFS('C. RAB (11)'!$M$19:$M$144,'C. RAB (11)'!$E$19:$E$144,'C.2 DRPB (11)'!D270)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10</v>
      </c>
      <c r="J271" s="121">
        <f>BaseRAB!F32</f>
        <v>0</v>
      </c>
      <c r="K271" s="122">
        <f t="shared" si="5"/>
        <v>0</v>
      </c>
      <c r="N271" s="53"/>
      <c r="O271" s="53"/>
      <c r="P271" s="53"/>
      <c r="Q271" s="53"/>
      <c r="R271" s="49">
        <f>SUMIFS('C. RAB (11)'!$M$19:$M$144,'C. RAB (11)'!$E$19:$E$144,'C.2 DRPB (11)'!D271)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10</v>
      </c>
      <c r="J272" s="121">
        <f>BaseRAB!F33</f>
        <v>0</v>
      </c>
      <c r="K272" s="122">
        <f t="shared" si="5"/>
        <v>0</v>
      </c>
      <c r="N272" s="53"/>
      <c r="O272" s="53"/>
      <c r="P272" s="53"/>
      <c r="Q272" s="53"/>
      <c r="R272" s="49">
        <f>SUMIFS('C. RAB (11)'!$M$19:$M$144,'C. RAB (11)'!$E$19:$E$144,'C.2 DRPB (11)'!D272)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10</v>
      </c>
      <c r="J273" s="121">
        <f>BaseRAB!F34</f>
        <v>0</v>
      </c>
      <c r="K273" s="122">
        <f t="shared" si="5"/>
        <v>0</v>
      </c>
      <c r="N273" s="53"/>
      <c r="O273" s="53"/>
      <c r="P273" s="53"/>
      <c r="Q273" s="53"/>
      <c r="R273" s="49">
        <f>SUMIFS('C. RAB (11)'!$M$19:$M$144,'C. RAB (11)'!$E$19:$E$144,'C.2 DRPB (11)'!D273)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10</v>
      </c>
      <c r="J274" s="121">
        <f>BaseRAB!F35</f>
        <v>0</v>
      </c>
      <c r="K274" s="122">
        <f t="shared" si="5"/>
        <v>0</v>
      </c>
      <c r="N274" s="53"/>
      <c r="O274" s="53"/>
      <c r="P274" s="53"/>
      <c r="Q274" s="53"/>
      <c r="R274" s="49">
        <f>SUMIFS('C. RAB (11)'!$M$19:$M$144,'C. RAB (11)'!$E$19:$E$144,'C.2 DRPB (11)'!D274)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10</v>
      </c>
      <c r="J275" s="121">
        <f>BaseRAB!F36</f>
        <v>0</v>
      </c>
      <c r="K275" s="122">
        <f t="shared" si="5"/>
        <v>0</v>
      </c>
      <c r="N275" s="53"/>
      <c r="O275" s="53"/>
      <c r="P275" s="53"/>
      <c r="Q275" s="53"/>
      <c r="R275" s="49">
        <f>SUMIFS('C. RAB (11)'!$M$19:$M$144,'C. RAB (11)'!$E$19:$E$144,'C.2 DRPB (11)'!D275)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10</v>
      </c>
      <c r="J276" s="121">
        <f>BaseRAB!F37</f>
        <v>0</v>
      </c>
      <c r="K276" s="122">
        <f t="shared" si="5"/>
        <v>0</v>
      </c>
      <c r="N276" s="53"/>
      <c r="O276" s="53"/>
      <c r="P276" s="53"/>
      <c r="Q276" s="53"/>
      <c r="R276" s="49">
        <f>SUMIFS('C. RAB (11)'!$M$19:$M$144,'C. RAB (11)'!$E$19:$E$144,'C.2 DRPB (11)'!D276)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10</v>
      </c>
      <c r="J277" s="121">
        <f>BaseRAB!F38</f>
        <v>0</v>
      </c>
      <c r="K277" s="122">
        <f t="shared" si="5"/>
        <v>0</v>
      </c>
      <c r="N277" s="53"/>
      <c r="O277" s="53"/>
      <c r="P277" s="53"/>
      <c r="Q277" s="53"/>
      <c r="R277" s="49">
        <f>SUMIFS('C. RAB (11)'!$M$19:$M$144,'C. RAB (11)'!$E$19:$E$144,'C.2 DRPB (11)'!D277)</f>
        <v>0</v>
      </c>
    </row>
    <row r="278" spans="1:18" s="49" customFormat="1" x14ac:dyDescent="0.15">
      <c r="A278" s="135"/>
      <c r="C278" s="118">
        <f>_xlfn.AGGREGATE(2,5,$C$132:C277)+1</f>
        <v>90</v>
      </c>
      <c r="D278" s="133" t="str">
        <f>BaseRAB!C39</f>
        <v>Batako</v>
      </c>
      <c r="E278" s="134"/>
      <c r="F278" s="134"/>
      <c r="G278" s="134"/>
      <c r="H278" s="119" t="str">
        <f>BaseRAB!E39</f>
        <v>bh</v>
      </c>
      <c r="I278" s="120">
        <f t="shared" si="4"/>
        <v>10</v>
      </c>
      <c r="J278" s="121">
        <f>BaseRAB!F39</f>
        <v>0</v>
      </c>
      <c r="K278" s="122">
        <f t="shared" si="5"/>
        <v>0</v>
      </c>
      <c r="N278" s="53"/>
      <c r="O278" s="53"/>
      <c r="P278" s="53"/>
      <c r="Q278" s="53"/>
      <c r="R278" s="49">
        <f>SUMIFS('C. RAB (11)'!$M$19:$M$144,'C. RAB (11)'!$E$19:$E$144,'C.2 DRPB (11)'!D278)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10</v>
      </c>
      <c r="J279" s="121">
        <f>BaseRAB!F40</f>
        <v>0</v>
      </c>
      <c r="K279" s="122">
        <f t="shared" si="5"/>
        <v>0</v>
      </c>
      <c r="N279" s="53"/>
      <c r="O279" s="53"/>
      <c r="P279" s="53"/>
      <c r="Q279" s="53"/>
      <c r="R279" s="49">
        <f>SUMIFS('C. RAB (11)'!$M$19:$M$144,'C. RAB (11)'!$E$19:$E$144,'C.2 DRPB (11)'!D279)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10</v>
      </c>
      <c r="J280" s="121">
        <f>BaseRAB!F41</f>
        <v>0</v>
      </c>
      <c r="K280" s="122">
        <f t="shared" si="5"/>
        <v>0</v>
      </c>
      <c r="N280" s="53"/>
      <c r="O280" s="53"/>
      <c r="P280" s="53"/>
      <c r="Q280" s="53"/>
      <c r="R280" s="49">
        <f>SUMIFS('C. RAB (11)'!$M$19:$M$144,'C. RAB (11)'!$E$19:$E$144,'C.2 DRPB (11)'!D280)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10</v>
      </c>
      <c r="J281" s="121">
        <f>BaseRAB!F42</f>
        <v>0</v>
      </c>
      <c r="K281" s="122">
        <f t="shared" si="5"/>
        <v>0</v>
      </c>
      <c r="N281" s="53"/>
      <c r="O281" s="53"/>
      <c r="P281" s="53"/>
      <c r="Q281" s="53"/>
      <c r="R281" s="49">
        <f>SUMIFS('C. RAB (11)'!$M$19:$M$144,'C. RAB (11)'!$E$19:$E$144,'C.2 DRPB (11)'!D281)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10</v>
      </c>
      <c r="J282" s="121">
        <f>BaseRAB!F43</f>
        <v>0</v>
      </c>
      <c r="K282" s="122">
        <f t="shared" si="5"/>
        <v>0</v>
      </c>
      <c r="N282" s="53"/>
      <c r="O282" s="53"/>
      <c r="P282" s="53"/>
      <c r="Q282" s="53"/>
      <c r="R282" s="49">
        <f>SUMIFS('C. RAB (11)'!$M$19:$M$144,'C. RAB (11)'!$E$19:$E$144,'C.2 DRPB (11)'!D282)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10</v>
      </c>
      <c r="J283" s="121">
        <f>BaseRAB!F44</f>
        <v>0</v>
      </c>
      <c r="K283" s="122">
        <f t="shared" si="5"/>
        <v>0</v>
      </c>
      <c r="N283" s="53"/>
      <c r="O283" s="53"/>
      <c r="P283" s="53"/>
      <c r="Q283" s="53"/>
      <c r="R283" s="49">
        <f>SUMIFS('C. RAB (11)'!$M$19:$M$144,'C. RAB (11)'!$E$19:$E$144,'C.2 DRPB (11)'!D283)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10</v>
      </c>
      <c r="J284" s="121">
        <f>BaseRAB!F45</f>
        <v>0</v>
      </c>
      <c r="K284" s="122">
        <f t="shared" si="5"/>
        <v>0</v>
      </c>
      <c r="N284" s="53"/>
      <c r="O284" s="53"/>
      <c r="P284" s="53"/>
      <c r="Q284" s="53"/>
      <c r="R284" s="49">
        <f>SUMIFS('C. RAB (11)'!$M$19:$M$144,'C. RAB (11)'!$E$19:$E$144,'C.2 DRPB (11)'!D284)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10</v>
      </c>
      <c r="J285" s="121">
        <f>BaseRAB!F46</f>
        <v>0</v>
      </c>
      <c r="K285" s="122">
        <f t="shared" si="5"/>
        <v>0</v>
      </c>
      <c r="N285" s="53"/>
      <c r="O285" s="53"/>
      <c r="P285" s="53"/>
      <c r="Q285" s="53"/>
      <c r="R285" s="49">
        <f>SUMIFS('C. RAB (11)'!$M$19:$M$144,'C. RAB (11)'!$E$19:$E$144,'C.2 DRPB (11)'!D285)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10</v>
      </c>
      <c r="J286" s="121">
        <f>BaseRAB!F47</f>
        <v>0</v>
      </c>
      <c r="K286" s="122">
        <f t="shared" si="5"/>
        <v>0</v>
      </c>
      <c r="N286" s="53"/>
      <c r="O286" s="53"/>
      <c r="P286" s="53"/>
      <c r="Q286" s="53"/>
      <c r="R286" s="49">
        <f>SUMIFS('C. RAB (11)'!$M$19:$M$144,'C. RAB (11)'!$E$19:$E$144,'C.2 DRPB (11)'!D286)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10</v>
      </c>
      <c r="J287" s="121">
        <f>BaseRAB!F48</f>
        <v>0</v>
      </c>
      <c r="K287" s="122">
        <f t="shared" si="5"/>
        <v>0</v>
      </c>
      <c r="N287" s="53"/>
      <c r="O287" s="53"/>
      <c r="P287" s="53"/>
      <c r="Q287" s="53"/>
      <c r="R287" s="49">
        <f>SUMIFS('C. RAB (11)'!$M$19:$M$144,'C. RAB (11)'!$E$19:$E$144,'C.2 DRPB (11)'!D287)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10</v>
      </c>
      <c r="J288" s="121">
        <f>BaseRAB!F49</f>
        <v>0</v>
      </c>
      <c r="K288" s="122">
        <f t="shared" si="5"/>
        <v>0</v>
      </c>
      <c r="N288" s="53"/>
      <c r="O288" s="53"/>
      <c r="P288" s="53"/>
      <c r="Q288" s="53"/>
      <c r="R288" s="49">
        <f>SUMIFS('C. RAB (11)'!$M$19:$M$144,'C. RAB (11)'!$E$19:$E$144,'C.2 DRPB (11)'!D288)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10</v>
      </c>
      <c r="J289" s="121">
        <f>BaseRAB!F50</f>
        <v>0</v>
      </c>
      <c r="K289" s="122">
        <f t="shared" si="5"/>
        <v>0</v>
      </c>
      <c r="N289" s="53"/>
      <c r="O289" s="53"/>
      <c r="P289" s="53"/>
      <c r="Q289" s="53"/>
      <c r="R289" s="49">
        <f>SUMIFS('C. RAB (11)'!$M$19:$M$144,'C. RAB (11)'!$E$19:$E$144,'C.2 DRPB (11)'!D289)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10</v>
      </c>
      <c r="J290" s="121">
        <f>BaseRAB!F51</f>
        <v>0</v>
      </c>
      <c r="K290" s="122">
        <f t="shared" si="5"/>
        <v>0</v>
      </c>
      <c r="N290" s="53"/>
      <c r="O290" s="53"/>
      <c r="P290" s="53"/>
      <c r="Q290" s="53"/>
      <c r="R290" s="49">
        <f>SUMIFS('C. RAB (11)'!$M$19:$M$144,'C. RAB (11)'!$E$19:$E$144,'C.2 DRPB (11)'!D290)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10</v>
      </c>
      <c r="J291" s="121">
        <f>BaseRAB!F52</f>
        <v>0</v>
      </c>
      <c r="K291" s="122">
        <f t="shared" si="5"/>
        <v>0</v>
      </c>
      <c r="L291" s="49"/>
      <c r="M291" s="49"/>
      <c r="N291" s="53"/>
      <c r="O291" s="53"/>
      <c r="P291" s="53"/>
      <c r="Q291" s="53"/>
      <c r="R291" s="49">
        <f>SUMIFS('C. RAB (11)'!$M$19:$M$144,'C. RAB (11)'!$E$19:$E$144,'C.2 DRPB (11)'!D291)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10</v>
      </c>
      <c r="J292" s="121">
        <f>BaseRAB!F53</f>
        <v>0</v>
      </c>
      <c r="K292" s="122">
        <f t="shared" si="5"/>
        <v>0</v>
      </c>
      <c r="N292" s="53"/>
      <c r="O292" s="53"/>
      <c r="P292" s="53"/>
      <c r="Q292" s="53"/>
      <c r="R292" s="49">
        <f>SUMIFS('C. RAB (11)'!$M$19:$M$144,'C. RAB (11)'!$E$19:$E$144,'C.2 DRPB (11)'!D292)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10</v>
      </c>
      <c r="J293" s="121">
        <f>BaseRAB!F54</f>
        <v>0</v>
      </c>
      <c r="K293" s="122">
        <f t="shared" si="5"/>
        <v>0</v>
      </c>
      <c r="N293" s="53"/>
      <c r="O293" s="53"/>
      <c r="P293" s="53"/>
      <c r="Q293" s="53"/>
      <c r="R293" s="49">
        <f>SUMIFS('C. RAB (11)'!$M$19:$M$144,'C. RAB (11)'!$E$19:$E$144,'C.2 DRPB (11)'!D293)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10</v>
      </c>
      <c r="J294" s="121">
        <f>BaseRAB!F55</f>
        <v>0</v>
      </c>
      <c r="K294" s="122">
        <f t="shared" si="5"/>
        <v>0</v>
      </c>
      <c r="N294" s="53"/>
      <c r="O294" s="53"/>
      <c r="P294" s="53"/>
      <c r="Q294" s="53"/>
      <c r="R294" s="49">
        <f>SUMIFS('C. RAB (11)'!$M$19:$M$144,'C. RAB (11)'!$E$19:$E$144,'C.2 DRPB (11)'!D294)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10</v>
      </c>
      <c r="J295" s="121">
        <f>BaseRAB!F56</f>
        <v>0</v>
      </c>
      <c r="K295" s="122">
        <f t="shared" si="5"/>
        <v>0</v>
      </c>
      <c r="N295" s="53"/>
      <c r="O295" s="53"/>
      <c r="P295" s="53"/>
      <c r="Q295" s="53"/>
      <c r="R295" s="49">
        <f>SUMIFS('C. RAB (11)'!$M$19:$M$144,'C. RAB (11)'!$E$19:$E$144,'C.2 DRPB (11)'!D295)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10</v>
      </c>
      <c r="J296" s="121">
        <f>BaseRAB!F57</f>
        <v>0</v>
      </c>
      <c r="K296" s="122">
        <f t="shared" si="5"/>
        <v>0</v>
      </c>
      <c r="N296" s="53"/>
      <c r="O296" s="53"/>
      <c r="P296" s="53"/>
      <c r="Q296" s="53"/>
      <c r="R296" s="49">
        <f>SUMIFS('C. RAB (11)'!$M$19:$M$144,'C. RAB (11)'!$E$19:$E$144,'C.2 DRPB (11)'!D296)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10</v>
      </c>
      <c r="J297" s="121">
        <f>BaseRAB!F58</f>
        <v>0</v>
      </c>
      <c r="K297" s="122">
        <f t="shared" si="5"/>
        <v>0</v>
      </c>
      <c r="N297" s="53"/>
      <c r="O297" s="53"/>
      <c r="P297" s="53"/>
      <c r="Q297" s="53"/>
      <c r="R297" s="49">
        <f>SUMIFS('C. RAB (11)'!$M$19:$M$144,'C. RAB (11)'!$E$19:$E$144,'C.2 DRPB (11)'!D297)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10</v>
      </c>
      <c r="J298" s="121">
        <f>BaseRAB!F59</f>
        <v>0</v>
      </c>
      <c r="K298" s="122">
        <f t="shared" si="5"/>
        <v>0</v>
      </c>
      <c r="N298" s="53"/>
      <c r="O298" s="53"/>
      <c r="P298" s="53"/>
      <c r="Q298" s="53"/>
      <c r="R298" s="49">
        <f>SUMIFS('C. RAB (11)'!$M$19:$M$144,'C. RAB (11)'!$E$19:$E$144,'C.2 DRPB (11)'!D298)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10</v>
      </c>
      <c r="J299" s="121">
        <f>BaseRAB!F60</f>
        <v>0</v>
      </c>
      <c r="K299" s="122">
        <f t="shared" si="5"/>
        <v>0</v>
      </c>
      <c r="N299" s="53"/>
      <c r="O299" s="53"/>
      <c r="P299" s="53"/>
      <c r="Q299" s="53"/>
      <c r="R299" s="49">
        <f>SUMIFS('C. RAB (11)'!$M$19:$M$144,'C. RAB (11)'!$E$19:$E$144,'C.2 DRPB (11)'!D299)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10</v>
      </c>
      <c r="J300" s="121">
        <f>BaseRAB!F61</f>
        <v>0</v>
      </c>
      <c r="K300" s="122">
        <f t="shared" si="5"/>
        <v>0</v>
      </c>
      <c r="N300" s="53"/>
      <c r="O300" s="53"/>
      <c r="P300" s="53"/>
      <c r="Q300" s="53"/>
      <c r="R300" s="49">
        <f>SUMIFS('C. RAB (11)'!$M$19:$M$144,'C. RAB (11)'!$E$19:$E$144,'C.2 DRPB (11)'!D300)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10</v>
      </c>
      <c r="J301" s="121">
        <f>BaseRAB!F62</f>
        <v>0</v>
      </c>
      <c r="K301" s="122">
        <f t="shared" si="5"/>
        <v>0</v>
      </c>
      <c r="N301" s="53"/>
      <c r="O301" s="53"/>
      <c r="P301" s="53"/>
      <c r="Q301" s="53"/>
      <c r="R301" s="49">
        <f>SUMIFS('C. RAB (11)'!$M$19:$M$144,'C. RAB (11)'!$E$19:$E$144,'C.2 DRPB (11)'!D301)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10</v>
      </c>
      <c r="J302" s="121">
        <f>BaseRAB!F63</f>
        <v>0</v>
      </c>
      <c r="K302" s="122">
        <f t="shared" si="5"/>
        <v>0</v>
      </c>
      <c r="N302" s="53"/>
      <c r="O302" s="53"/>
      <c r="P302" s="53"/>
      <c r="Q302" s="53"/>
      <c r="R302" s="49">
        <f>SUMIFS('C. RAB (11)'!$M$19:$M$144,'C. RAB (11)'!$E$19:$E$144,'C.2 DRPB (11)'!D302)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10</v>
      </c>
      <c r="J303" s="121">
        <f>BaseRAB!F64</f>
        <v>0</v>
      </c>
      <c r="K303" s="122">
        <f t="shared" si="5"/>
        <v>0</v>
      </c>
      <c r="N303" s="53"/>
      <c r="O303" s="53"/>
      <c r="P303" s="53"/>
      <c r="Q303" s="53"/>
      <c r="R303" s="49">
        <f>SUMIFS('C. RAB (11)'!$M$19:$M$144,'C. RAB (11)'!$E$19:$E$144,'C.2 DRPB (11)'!D303)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10</v>
      </c>
      <c r="J304" s="121">
        <f>BaseRAB!F65</f>
        <v>0</v>
      </c>
      <c r="K304" s="122">
        <f t="shared" si="5"/>
        <v>0</v>
      </c>
      <c r="N304" s="53"/>
      <c r="O304" s="53"/>
      <c r="P304" s="53"/>
      <c r="Q304" s="53"/>
      <c r="R304" s="49">
        <f>SUMIFS('C. RAB (11)'!$M$19:$M$144,'C. RAB (11)'!$E$19:$E$144,'C.2 DRPB (11)'!D304)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10</v>
      </c>
      <c r="J305" s="121">
        <f>BaseRAB!F66</f>
        <v>0</v>
      </c>
      <c r="K305" s="122">
        <f t="shared" si="5"/>
        <v>0</v>
      </c>
      <c r="N305" s="53"/>
      <c r="O305" s="53"/>
      <c r="P305" s="53"/>
      <c r="Q305" s="53"/>
      <c r="R305" s="49">
        <f>SUMIFS('C. RAB (11)'!$M$19:$M$144,'C. RAB (11)'!$E$19:$E$144,'C.2 DRPB (11)'!D305)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10</v>
      </c>
      <c r="J306" s="121">
        <f>BaseRAB!F67</f>
        <v>0</v>
      </c>
      <c r="K306" s="122">
        <f t="shared" si="5"/>
        <v>0</v>
      </c>
      <c r="N306" s="53"/>
      <c r="O306" s="53"/>
      <c r="P306" s="53"/>
      <c r="Q306" s="53"/>
      <c r="R306" s="49">
        <f>SUMIFS('C. RAB (11)'!$M$19:$M$144,'C. RAB (11)'!$E$19:$E$144,'C.2 DRPB (11)'!D306)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(11)'!$M$19:$M$144,'C. RAB (11)'!$E$19:$E$144,'C.2 DRPB (11)'!D307)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(11)'!$M$19:$M$144,'C. RAB (11)'!$E$19:$E$144,'C.2 DRPB (11)'!D308)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(11)'!$M$19:$M$144,'C. RAB (11)'!$E$19:$E$144,'C.2 DRPB (11)'!D309)</f>
        <v>0</v>
      </c>
    </row>
    <row r="310" spans="1:18" s="49" customFormat="1" x14ac:dyDescent="0.15">
      <c r="C310" s="205" t="s">
        <v>247</v>
      </c>
      <c r="D310" s="206"/>
      <c r="E310" s="206"/>
      <c r="F310" s="206"/>
      <c r="G310" s="206"/>
      <c r="H310" s="206"/>
      <c r="I310" s="206"/>
      <c r="J310" s="207"/>
      <c r="K310" s="124">
        <f>SUM(K250:K309)</f>
        <v>-15100000</v>
      </c>
      <c r="M310" s="137">
        <f>(BaseRAB!$C$2-'C.2 DRPB (11)'!$K$95)/2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-13350000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11</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07" priority="9">
      <formula>$I16&lt;&gt;$R16</formula>
    </cfRule>
  </conditionalFormatting>
  <conditionalFormatting sqref="K76">
    <cfRule type="expression" dxfId="106" priority="7">
      <formula>$K$76&lt;&gt;$M$76</formula>
    </cfRule>
  </conditionalFormatting>
  <conditionalFormatting sqref="I133:I192">
    <cfRule type="expression" dxfId="105" priority="6" stopIfTrue="1">
      <formula>$K133&lt;&gt;$R133</formula>
    </cfRule>
  </conditionalFormatting>
  <conditionalFormatting sqref="K193">
    <cfRule type="expression" dxfId="104" priority="4" stopIfTrue="1">
      <formula>$K$193&lt;&gt;$M$193</formula>
    </cfRule>
  </conditionalFormatting>
  <conditionalFormatting sqref="I250:I309">
    <cfRule type="expression" dxfId="103" priority="3" stopIfTrue="1">
      <formula>$K250&lt;&gt;$R250</formula>
    </cfRule>
  </conditionalFormatting>
  <conditionalFormatting sqref="K310">
    <cfRule type="expression" dxfId="102"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3794"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B250C47F-7C62-DF4D-9218-382A84668BD1}">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AE247232-A8C6-DB45-9AC6-13287410D73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F7DEFF67-4C8C-4147-969F-5AC0CA946B4B}">
            <xm:f>$K$333&lt;&gt;(BaseRAB!$C$2/2)</xm:f>
            <x14:dxf>
              <font>
                <color rgb="FF9C0006"/>
              </font>
              <fill>
                <patternFill>
                  <bgColor rgb="FFFFC7CE"/>
                </patternFill>
              </fill>
            </x14:dxf>
          </x14:cfRule>
          <xm:sqref>K333</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D7767-F57F-9D4E-AA82-BFC58D162C95}">
  <sheetPr codeName="Sheet68">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12</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000012</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12</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2,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12</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481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F0B1119-0CDA-0645-9F8D-D3141E4EDFD9}">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17B43C7A-60E8-4B45-BBC5-EDD09BD6965A}">
            <xm:f>$M145&lt;&gt;BaseRAB!$C$2/2</xm:f>
            <x14:dxf>
              <font>
                <color rgb="FF9C0006"/>
              </font>
              <fill>
                <patternFill>
                  <bgColor rgb="FFFFC7CE"/>
                </patternFill>
              </fill>
            </x14:dxf>
          </x14:cfRule>
          <xm:sqref>M145</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6592-E845-5D4B-AAEF-FFBD9D7CCC33}">
  <sheetPr codeName="Sheet17">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12</v>
      </c>
      <c r="N1" s="53" t="s">
        <v>240</v>
      </c>
      <c r="O1" s="53"/>
      <c r="P1" s="53" t="s">
        <v>166</v>
      </c>
      <c r="Q1" s="53"/>
    </row>
    <row r="2" spans="1:18" s="49" customFormat="1" x14ac:dyDescent="0.15">
      <c r="C2" s="9"/>
      <c r="D2" s="9"/>
      <c r="E2" s="110"/>
      <c r="F2" s="113"/>
      <c r="G2" s="113"/>
      <c r="H2" s="51"/>
      <c r="M2" s="111">
        <f>M1+1</f>
        <v>13</v>
      </c>
      <c r="N2" s="53"/>
      <c r="O2" s="53"/>
      <c r="P2" s="53">
        <v>19</v>
      </c>
      <c r="Q2" s="53">
        <v>75</v>
      </c>
    </row>
    <row r="3" spans="1:18" s="49" customFormat="1" x14ac:dyDescent="0.15">
      <c r="C3" s="139" t="s">
        <v>148</v>
      </c>
      <c r="D3" s="139"/>
      <c r="E3" s="139"/>
      <c r="F3" s="107" t="str">
        <f>VLOOKUP(M1,[3]Base_02!$A$5:$AG$24,2,0)</f>
        <v>000012</v>
      </c>
      <c r="G3" s="114"/>
      <c r="H3" s="51"/>
      <c r="N3" s="53"/>
      <c r="O3" s="53"/>
      <c r="P3" s="53">
        <v>133</v>
      </c>
      <c r="Q3" s="53">
        <v>192</v>
      </c>
    </row>
    <row r="4" spans="1:18" s="49" customFormat="1" x14ac:dyDescent="0.15">
      <c r="C4" s="139" t="s">
        <v>222</v>
      </c>
      <c r="D4" s="139"/>
      <c r="E4" s="139"/>
      <c r="F4" s="106" t="str">
        <f>VLOOKUP(M1,[3]Base_02!$A$5:$AG$24,3,0)</f>
        <v>Nama PB 12</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2,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1600006544296 -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(12)'!$H$19:$H$144,'C. RAB (12)'!$E$19:$E$144,'C.2 DRPB (12)'!D16)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(12)'!$H$19:$H$144,'C. RAB (12)'!$E$19:$E$144,'C.2 DRPB (12)'!D17)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(12)'!$H$19:$H$144,'C. RAB (12)'!$E$19:$E$144,'C.2 DRPB (12)'!D18)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(12)'!$H$19:$H$144,'C. RAB (12)'!$E$19:$E$144,'C.2 DRPB (12)'!D19)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(12)'!$H$19:$H$144,'C. RAB (12)'!$E$19:$E$144,'C.2 DRPB (12)'!D20)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(12)'!$H$19:$H$144,'C. RAB (12)'!$E$19:$E$144,'C.2 DRPB (12)'!D21)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(12)'!$H$19:$H$144,'C. RAB (12)'!$E$19:$E$144,'C.2 DRPB (12)'!D22)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(12)'!$H$19:$H$144,'C. RAB (12)'!$E$19:$E$144,'C.2 DRPB (12)'!D23)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(12)'!$H$19:$H$144,'C. RAB (12)'!$E$19:$E$144,'C.2 DRPB (12)'!D24)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(12)'!$H$19:$H$144,'C. RAB (12)'!$E$19:$E$144,'C.2 DRPB (12)'!D25)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(12)'!$H$19:$H$144,'C. RAB (12)'!$E$19:$E$144,'C.2 DRPB (12)'!D26)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(12)'!$H$19:$H$144,'C. RAB (12)'!$E$19:$E$144,'C.2 DRPB (12)'!D27)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(12)'!$H$19:$H$144,'C. RAB (12)'!$E$19:$E$144,'C.2 DRPB (12)'!D28)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(12)'!$H$19:$H$144,'C. RAB (12)'!$E$19:$E$144,'C.2 DRPB (12)'!D29)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(12)'!$H$19:$H$144,'C. RAB (12)'!$E$19:$E$144,'C.2 DRPB (12)'!D30)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(12)'!$H$19:$H$144,'C. RAB (12)'!$E$19:$E$144,'C.2 DRPB (12)'!D31)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(12)'!$H$19:$H$144,'C. RAB (12)'!$E$19:$E$144,'C.2 DRPB (12)'!D32)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(12)'!$H$19:$H$144,'C. RAB (12)'!$E$19:$E$144,'C.2 DRPB (12)'!D33)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(12)'!$H$19:$H$144,'C. RAB (12)'!$E$19:$E$144,'C.2 DRPB (12)'!D34)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(12)'!$H$19:$H$144,'C. RAB (12)'!$E$19:$E$144,'C.2 DRPB (12)'!D35)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(12)'!$H$19:$H$144,'C. RAB (12)'!$E$19:$E$144,'C.2 DRPB (12)'!D36)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(12)'!$H$19:$H$144,'C. RAB (12)'!$E$19:$E$144,'C.2 DRPB (12)'!D37)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(12)'!$H$19:$H$144,'C. RAB (12)'!$E$19:$E$144,'C.2 DRPB (12)'!D38)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(12)'!$H$19:$H$144,'C. RAB (12)'!$E$19:$E$144,'C.2 DRPB (12)'!D39)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(12)'!$H$19:$H$144,'C. RAB (12)'!$E$19:$E$144,'C.2 DRPB (12)'!D40)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(12)'!$H$19:$H$144,'C. RAB (12)'!$E$19:$E$144,'C.2 DRPB (12)'!D41)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(12)'!$H$19:$H$144,'C. RAB (12)'!$E$19:$E$144,'C.2 DRPB (12)'!D42)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(12)'!$H$19:$H$144,'C. RAB (12)'!$E$19:$E$144,'C.2 DRPB (12)'!D43)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(12)'!$H$19:$H$144,'C. RAB (12)'!$E$19:$E$144,'C.2 DRPB (12)'!D44)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(12)'!$H$19:$H$144,'C. RAB (12)'!$E$19:$E$144,'C.2 DRPB (12)'!D45)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(12)'!$H$19:$H$144,'C. RAB (12)'!$E$19:$E$144,'C.2 DRPB (12)'!D46)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(12)'!$H$19:$H$144,'C. RAB (12)'!$E$19:$E$144,'C.2 DRPB (12)'!D47)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(12)'!$H$19:$H$144,'C. RAB (12)'!$E$19:$E$144,'C.2 DRPB (12)'!D48)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(12)'!$H$19:$H$144,'C. RAB (12)'!$E$19:$E$144,'C.2 DRPB (12)'!D49)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(12)'!$H$19:$H$144,'C. RAB (12)'!$E$19:$E$144,'C.2 DRPB (12)'!D50)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(12)'!$H$19:$H$144,'C. RAB (12)'!$E$19:$E$144,'C.2 DRPB (12)'!D51)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(12)'!$H$19:$H$144,'C. RAB (12)'!$E$19:$E$144,'C.2 DRPB (12)'!D52)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(12)'!$H$19:$H$144,'C. RAB (12)'!$E$19:$E$144,'C.2 DRPB (12)'!D53)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(12)'!$H$19:$H$144,'C. RAB (12)'!$E$19:$E$144,'C.2 DRPB (12)'!D54)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(12)'!$H$19:$H$144,'C. RAB (12)'!$E$19:$E$144,'C.2 DRPB (12)'!D55)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(12)'!$H$19:$H$144,'C. RAB (12)'!$E$19:$E$144,'C.2 DRPB (12)'!D56)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(12)'!$H$19:$H$144,'C. RAB (12)'!$E$19:$E$144,'C.2 DRPB (12)'!D57)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(12)'!$H$19:$H$144,'C. RAB (12)'!$E$19:$E$144,'C.2 DRPB (12)'!D58)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(12)'!$H$19:$H$144,'C. RAB (12)'!$E$19:$E$144,'C.2 DRPB (12)'!D59)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(12)'!$H$19:$H$144,'C. RAB (12)'!$E$19:$E$144,'C.2 DRPB (12)'!D60)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(12)'!$H$19:$H$144,'C. RAB (12)'!$E$19:$E$144,'C.2 DRPB (12)'!D61)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(12)'!$H$19:$H$144,'C. RAB (12)'!$E$19:$E$144,'C.2 DRPB (12)'!D62)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(12)'!$H$19:$H$144,'C. RAB (12)'!$E$19:$E$144,'C.2 DRPB (12)'!D63)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(12)'!$H$19:$H$144,'C. RAB (12)'!$E$19:$E$144,'C.2 DRPB (12)'!D64)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(12)'!$H$19:$H$144,'C. RAB (12)'!$E$19:$E$144,'C.2 DRPB (12)'!D65)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(12)'!$H$19:$H$144,'C. RAB (12)'!$E$19:$E$144,'C.2 DRPB (12)'!D66)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(12)'!$H$19:$H$144,'C. RAB (12)'!$E$19:$E$144,'C.2 DRPB (12)'!D67)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(12)'!$H$19:$H$144,'C. RAB (12)'!$E$19:$E$144,'C.2 DRPB (12)'!D68)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(12)'!$H$19:$H$144,'C. RAB (12)'!$E$19:$E$144,'C.2 DRPB (12)'!D69)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(12)'!$H$19:$H$144,'C. RAB (12)'!$E$19:$E$144,'C.2 DRPB (12)'!D70)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(12)'!$H$19:$H$144,'C. RAB (12)'!$E$19:$E$144,'C.2 DRPB (12)'!D71)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(12)'!$H$19:$H$144,'C. RAB (12)'!$E$19:$E$144,'C.2 DRPB (12)'!D72)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(12)'!$H$19:$H$144,'C. RAB (12)'!$E$19:$E$144,'C.2 DRPB (12)'!D73)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(12)'!$H$19:$H$144,'C. RAB (12)'!$E$19:$E$144,'C.2 DRPB (12)'!D74)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(12)'!$H$19:$H$144,'C. RAB (12)'!$E$19:$E$144,'C.2 DRPB (12)'!D75)</f>
        <v>3</v>
      </c>
    </row>
    <row r="76" spans="1:18" s="49" customFormat="1" x14ac:dyDescent="0.15">
      <c r="C76" s="205" t="s">
        <v>247</v>
      </c>
      <c r="D76" s="206"/>
      <c r="E76" s="206"/>
      <c r="F76" s="206"/>
      <c r="G76" s="206"/>
      <c r="H76" s="206"/>
      <c r="I76" s="206"/>
      <c r="J76" s="207"/>
      <c r="K76" s="124">
        <f>SUM(K16:K75)</f>
        <v>0</v>
      </c>
      <c r="M76" s="137">
        <f>BaseRAB!$C$2-'C.2 DRPB (12)'!K95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12</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000012</v>
      </c>
      <c r="G120" s="114"/>
      <c r="H120" s="51"/>
      <c r="N120" s="53"/>
      <c r="O120" s="53"/>
      <c r="P120" s="53"/>
      <c r="Q120" s="53"/>
    </row>
    <row r="121" spans="3:17" s="49" customFormat="1" x14ac:dyDescent="0.15">
      <c r="C121" s="139" t="s">
        <v>222</v>
      </c>
      <c r="D121" s="139"/>
      <c r="E121" s="139"/>
      <c r="F121" s="107" t="str">
        <f t="shared" ref="F121:F128" si="1">F4</f>
        <v>Nama PB 12</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2,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1600006544296 -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(12)'!$L$19:$L$144,'C. RAB (12)'!$E$19:$E$144,'C.2 DRPB (12)'!D133)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(12)'!$L$19:$L$144,'C. RAB (12)'!$E$19:$E$144,'C.2 DRPB (12)'!D134)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(12)'!$L$19:$L$144,'C. RAB (12)'!$E$19:$E$144,'C.2 DRPB (12)'!D135)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(12)'!$L$19:$L$144,'C. RAB (12)'!$E$19:$E$144,'C.2 DRPB (12)'!D136)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(12)'!$L$19:$L$144,'C. RAB (12)'!$E$19:$E$144,'C.2 DRPB (12)'!D137)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(12)'!$L$19:$L$144,'C. RAB (12)'!$E$19:$E$144,'C.2 DRPB (12)'!D138)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(12)'!$L$19:$L$144,'C. RAB (12)'!$E$19:$E$144,'C.2 DRPB (12)'!D139)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(12)'!$L$19:$L$144,'C. RAB (12)'!$E$19:$E$144,'C.2 DRPB (12)'!D140)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(12)'!$L$19:$L$144,'C. RAB (12)'!$E$19:$E$144,'C.2 DRPB (12)'!D141)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(12)'!$L$19:$L$144,'C. RAB (12)'!$E$19:$E$144,'C.2 DRPB (12)'!D142)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(12)'!$L$19:$L$144,'C. RAB (12)'!$E$19:$E$144,'C.2 DRPB (12)'!D143)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(12)'!$L$19:$L$144,'C. RAB (12)'!$E$19:$E$144,'C.2 DRPB (12)'!D144)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(12)'!$L$19:$L$144,'C. RAB (12)'!$E$19:$E$144,'C.2 DRPB (12)'!D145)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(12)'!$L$19:$L$144,'C. RAB (12)'!$E$19:$E$144,'C.2 DRPB (12)'!D146)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(12)'!$L$19:$L$144,'C. RAB (12)'!$E$19:$E$144,'C.2 DRPB (12)'!D147)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(12)'!$L$19:$L$144,'C. RAB (12)'!$E$19:$E$144,'C.2 DRPB (12)'!D148)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(12)'!$L$19:$L$144,'C. RAB (12)'!$E$19:$E$144,'C.2 DRPB (12)'!D149)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(12)'!$L$19:$L$144,'C. RAB (12)'!$E$19:$E$144,'C.2 DRPB (12)'!D150)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(12)'!$L$19:$L$144,'C. RAB (12)'!$E$19:$E$144,'C.2 DRPB (12)'!D151)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(12)'!$L$19:$L$144,'C. RAB (12)'!$E$19:$E$144,'C.2 DRPB (12)'!D152)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(12)'!$L$19:$L$144,'C. RAB (12)'!$E$19:$E$144,'C.2 DRPB (12)'!D153)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(12)'!$L$19:$L$144,'C. RAB (12)'!$E$19:$E$144,'C.2 DRPB (12)'!D154)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(12)'!$L$19:$L$144,'C. RAB (12)'!$E$19:$E$144,'C.2 DRPB (12)'!D155)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(12)'!$L$19:$L$144,'C. RAB (12)'!$E$19:$E$144,'C.2 DRPB (12)'!D156)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(12)'!$L$19:$L$144,'C. RAB (12)'!$E$19:$E$144,'C.2 DRPB (12)'!D157)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(12)'!$L$19:$L$144,'C. RAB (12)'!$E$19:$E$144,'C.2 DRPB (12)'!D158)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(12)'!$L$19:$L$144,'C. RAB (12)'!$E$19:$E$144,'C.2 DRPB (12)'!D159)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(12)'!$L$19:$L$144,'C. RAB (12)'!$E$19:$E$144,'C.2 DRPB (12)'!D160)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(12)'!$L$19:$L$144,'C. RAB (12)'!$E$19:$E$144,'C.2 DRPB (12)'!D161)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(12)'!$L$19:$L$144,'C. RAB (12)'!$E$19:$E$144,'C.2 DRPB (12)'!D162)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(12)'!$L$19:$L$144,'C. RAB (12)'!$E$19:$E$144,'C.2 DRPB (12)'!D163)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(12)'!$L$19:$L$144,'C. RAB (12)'!$E$19:$E$144,'C.2 DRPB (12)'!D164)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(12)'!$L$19:$L$144,'C. RAB (12)'!$E$19:$E$144,'C.2 DRPB (12)'!D165)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(12)'!$L$19:$L$144,'C. RAB (12)'!$E$19:$E$144,'C.2 DRPB (12)'!D166)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(12)'!$L$19:$L$144,'C. RAB (12)'!$E$19:$E$144,'C.2 DRPB (12)'!D167)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(12)'!$L$19:$L$144,'C. RAB (12)'!$E$19:$E$144,'C.2 DRPB (12)'!D168)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(12)'!$L$19:$L$144,'C. RAB (12)'!$E$19:$E$144,'C.2 DRPB (12)'!D169)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(12)'!$L$19:$L$144,'C. RAB (12)'!$E$19:$E$144,'C.2 DRPB (12)'!D170)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(12)'!$L$19:$L$144,'C. RAB (12)'!$E$19:$E$144,'C.2 DRPB (12)'!D171)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(12)'!$L$19:$L$144,'C. RAB (12)'!$E$19:$E$144,'C.2 DRPB (12)'!D172)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(12)'!$L$19:$L$144,'C. RAB (12)'!$E$19:$E$144,'C.2 DRPB (12)'!D173)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(12)'!$L$19:$L$144,'C. RAB (12)'!$E$19:$E$144,'C.2 DRPB (12)'!D174)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(12)'!$L$19:$L$144,'C. RAB (12)'!$E$19:$E$144,'C.2 DRPB (12)'!D175)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(12)'!$L$19:$L$144,'C. RAB (12)'!$E$19:$E$144,'C.2 DRPB (12)'!D176)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(12)'!$L$19:$L$144,'C. RAB (12)'!$E$19:$E$144,'C.2 DRPB (12)'!D177)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(12)'!$L$19:$L$144,'C. RAB (12)'!$E$19:$E$144,'C.2 DRPB (12)'!D178)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(12)'!$L$19:$L$144,'C. RAB (12)'!$E$19:$E$144,'C.2 DRPB (12)'!D179)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(12)'!$L$19:$L$144,'C. RAB (12)'!$E$19:$E$144,'C.2 DRPB (12)'!D180)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(12)'!$L$19:$L$144,'C. RAB (12)'!$E$19:$E$144,'C.2 DRPB (12)'!D181)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(12)'!$L$19:$L$144,'C. RAB (12)'!$E$19:$E$144,'C.2 DRPB (12)'!D182)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(12)'!$L$19:$L$144,'C. RAB (12)'!$E$19:$E$144,'C.2 DRPB (12)'!D183)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(12)'!$L$19:$L$144,'C. RAB (12)'!$E$19:$E$144,'C.2 DRPB (12)'!D184)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(12)'!$L$19:$L$144,'C. RAB (12)'!$E$19:$E$144,'C.2 DRPB (12)'!D185)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(12)'!$L$19:$L$144,'C. RAB (12)'!$E$19:$E$144,'C.2 DRPB (12)'!D186)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(12)'!$L$19:$L$144,'C. RAB (12)'!$E$19:$E$144,'C.2 DRPB (12)'!D187)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(12)'!$L$19:$L$144,'C. RAB (12)'!$E$19:$E$144,'C.2 DRPB (12)'!D188)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(12)'!$L$19:$L$144,'C. RAB (12)'!$E$19:$E$144,'C.2 DRPB (12)'!D189)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(12)'!$L$19:$L$144,'C. RAB (12)'!$E$19:$E$144,'C.2 DRPB (12)'!D190)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(12)'!$L$19:$L$144,'C. RAB (12)'!$E$19:$E$144,'C.2 DRPB (12)'!D191)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(12)'!$L$19:$L$144,'C. RAB (12)'!$E$19:$E$144,'C.2 DRPB (12)'!D192)</f>
        <v>0</v>
      </c>
    </row>
    <row r="193" spans="3:17" s="49" customFormat="1" x14ac:dyDescent="0.15">
      <c r="C193" s="205" t="s">
        <v>247</v>
      </c>
      <c r="D193" s="206"/>
      <c r="E193" s="206"/>
      <c r="F193" s="206"/>
      <c r="G193" s="206"/>
      <c r="H193" s="206"/>
      <c r="I193" s="206"/>
      <c r="J193" s="207"/>
      <c r="K193" s="124">
        <f>SUM(K133:K192)</f>
        <v>18000000</v>
      </c>
      <c r="M193" s="137">
        <f>(BaseRAB!$C$2-'C.2 DRPB (12)'!$K$95)/2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12</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000012</v>
      </c>
      <c r="G237" s="114"/>
      <c r="H237" s="51"/>
      <c r="N237" s="53"/>
      <c r="O237" s="53"/>
      <c r="P237" s="53"/>
      <c r="Q237" s="53"/>
    </row>
    <row r="238" spans="3:17" s="49" customFormat="1" x14ac:dyDescent="0.15">
      <c r="C238" s="139" t="s">
        <v>222</v>
      </c>
      <c r="D238" s="139"/>
      <c r="E238" s="139"/>
      <c r="F238" s="107" t="str">
        <f t="shared" ref="F238:F245" si="3">F121</f>
        <v>Nama PB 12</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2,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1600006544296 -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(12)'!$M$19:$M$144,'C. RAB (12)'!$E$19:$E$144,'C.2 DRPB (12)'!D250)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(12)'!$M$19:$M$144,'C. RAB (12)'!$E$19:$E$144,'C.2 DRPB (12)'!D251)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(12)'!$M$19:$M$144,'C. RAB (12)'!$E$19:$E$144,'C.2 DRPB (12)'!D252)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(12)'!$M$19:$M$144,'C. RAB (12)'!$E$19:$E$144,'C.2 DRPB (12)'!D253)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(12)'!$M$19:$M$144,'C. RAB (12)'!$E$19:$E$144,'C.2 DRPB (12)'!D254)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(12)'!$M$19:$M$144,'C. RAB (12)'!$E$19:$E$144,'C.2 DRPB (12)'!D255)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(12)'!$M$19:$M$144,'C. RAB (12)'!$E$19:$E$144,'C.2 DRPB (12)'!D256)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(12)'!$M$19:$M$144,'C. RAB (12)'!$E$19:$E$144,'C.2 DRPB (12)'!D257)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(12)'!$M$19:$M$144,'C. RAB (12)'!$E$19:$E$144,'C.2 DRPB (12)'!D258)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(12)'!$M$19:$M$144,'C. RAB (12)'!$E$19:$E$144,'C.2 DRPB (12)'!D259)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(12)'!$M$19:$M$144,'C. RAB (12)'!$E$19:$E$144,'C.2 DRPB (12)'!D260)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(12)'!$M$19:$M$144,'C. RAB (12)'!$E$19:$E$144,'C.2 DRPB (12)'!D261)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(12)'!$M$19:$M$144,'C. RAB (12)'!$E$19:$E$144,'C.2 DRPB (12)'!D262)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(12)'!$M$19:$M$144,'C. RAB (12)'!$E$19:$E$144,'C.2 DRPB (12)'!D263)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(12)'!$M$19:$M$144,'C. RAB (12)'!$E$19:$E$144,'C.2 DRPB (12)'!D264)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(12)'!$M$19:$M$144,'C. RAB (12)'!$E$19:$E$144,'C.2 DRPB (12)'!D265)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(12)'!$M$19:$M$144,'C. RAB (12)'!$E$19:$E$144,'C.2 DRPB (12)'!D266)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(12)'!$M$19:$M$144,'C. RAB (12)'!$E$19:$E$144,'C.2 DRPB (12)'!D267)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(12)'!$M$19:$M$144,'C. RAB (12)'!$E$19:$E$144,'C.2 DRPB (12)'!D268)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(12)'!$M$19:$M$144,'C. RAB (12)'!$E$19:$E$144,'C.2 DRPB (12)'!D269)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(12)'!$M$19:$M$144,'C. RAB (12)'!$E$19:$E$144,'C.2 DRPB (12)'!D270)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(12)'!$M$19:$M$144,'C. RAB (12)'!$E$19:$E$144,'C.2 DRPB (12)'!D271)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(12)'!$M$19:$M$144,'C. RAB (12)'!$E$19:$E$144,'C.2 DRPB (12)'!D272)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(12)'!$M$19:$M$144,'C. RAB (12)'!$E$19:$E$144,'C.2 DRPB (12)'!D273)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(12)'!$M$19:$M$144,'C. RAB (12)'!$E$19:$E$144,'C.2 DRPB (12)'!D274)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(12)'!$M$19:$M$144,'C. RAB (12)'!$E$19:$E$144,'C.2 DRPB (12)'!D275)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(12)'!$M$19:$M$144,'C. RAB (12)'!$E$19:$E$144,'C.2 DRPB (12)'!D276)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(12)'!$M$19:$M$144,'C. RAB (12)'!$E$19:$E$144,'C.2 DRPB (12)'!D277)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(12)'!$M$19:$M$144,'C. RAB (12)'!$E$19:$E$144,'C.2 DRPB (12)'!D278)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(12)'!$M$19:$M$144,'C. RAB (12)'!$E$19:$E$144,'C.2 DRPB (12)'!D279)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(12)'!$M$19:$M$144,'C. RAB (12)'!$E$19:$E$144,'C.2 DRPB (12)'!D280)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(12)'!$M$19:$M$144,'C. RAB (12)'!$E$19:$E$144,'C.2 DRPB (12)'!D281)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(12)'!$M$19:$M$144,'C. RAB (12)'!$E$19:$E$144,'C.2 DRPB (12)'!D282)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(12)'!$M$19:$M$144,'C. RAB (12)'!$E$19:$E$144,'C.2 DRPB (12)'!D283)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(12)'!$M$19:$M$144,'C. RAB (12)'!$E$19:$E$144,'C.2 DRPB (12)'!D284)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(12)'!$M$19:$M$144,'C. RAB (12)'!$E$19:$E$144,'C.2 DRPB (12)'!D285)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(12)'!$M$19:$M$144,'C. RAB (12)'!$E$19:$E$144,'C.2 DRPB (12)'!D286)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(12)'!$M$19:$M$144,'C. RAB (12)'!$E$19:$E$144,'C.2 DRPB (12)'!D287)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(12)'!$M$19:$M$144,'C. RAB (12)'!$E$19:$E$144,'C.2 DRPB (12)'!D288)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(12)'!$M$19:$M$144,'C. RAB (12)'!$E$19:$E$144,'C.2 DRPB (12)'!D289)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(12)'!$M$19:$M$144,'C. RAB (12)'!$E$19:$E$144,'C.2 DRPB (12)'!D290)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(12)'!$M$19:$M$144,'C. RAB (12)'!$E$19:$E$144,'C.2 DRPB (12)'!D291)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(12)'!$M$19:$M$144,'C. RAB (12)'!$E$19:$E$144,'C.2 DRPB (12)'!D292)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(12)'!$M$19:$M$144,'C. RAB (12)'!$E$19:$E$144,'C.2 DRPB (12)'!D293)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(12)'!$M$19:$M$144,'C. RAB (12)'!$E$19:$E$144,'C.2 DRPB (12)'!D294)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(12)'!$M$19:$M$144,'C. RAB (12)'!$E$19:$E$144,'C.2 DRPB (12)'!D295)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(12)'!$M$19:$M$144,'C. RAB (12)'!$E$19:$E$144,'C.2 DRPB (12)'!D296)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(12)'!$M$19:$M$144,'C. RAB (12)'!$E$19:$E$144,'C.2 DRPB (12)'!D297)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(12)'!$M$19:$M$144,'C. RAB (12)'!$E$19:$E$144,'C.2 DRPB (12)'!D298)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(12)'!$M$19:$M$144,'C. RAB (12)'!$E$19:$E$144,'C.2 DRPB (12)'!D299)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(12)'!$M$19:$M$144,'C. RAB (12)'!$E$19:$E$144,'C.2 DRPB (12)'!D300)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(12)'!$M$19:$M$144,'C. RAB (12)'!$E$19:$E$144,'C.2 DRPB (12)'!D301)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(12)'!$M$19:$M$144,'C. RAB (12)'!$E$19:$E$144,'C.2 DRPB (12)'!D302)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(12)'!$M$19:$M$144,'C. RAB (12)'!$E$19:$E$144,'C.2 DRPB (12)'!D303)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(12)'!$M$19:$M$144,'C. RAB (12)'!$E$19:$E$144,'C.2 DRPB (12)'!D304)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(12)'!$M$19:$M$144,'C. RAB (12)'!$E$19:$E$144,'C.2 DRPB (12)'!D305)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(12)'!$M$19:$M$144,'C. RAB (12)'!$E$19:$E$144,'C.2 DRPB (12)'!D306)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(12)'!$M$19:$M$144,'C. RAB (12)'!$E$19:$E$144,'C.2 DRPB (12)'!D307)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(12)'!$M$19:$M$144,'C. RAB (12)'!$E$19:$E$144,'C.2 DRPB (12)'!D308)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(12)'!$M$19:$M$144,'C. RAB (12)'!$E$19:$E$144,'C.2 DRPB (12)'!D309)</f>
        <v>0</v>
      </c>
    </row>
    <row r="310" spans="1:18" s="49" customFormat="1" x14ac:dyDescent="0.15">
      <c r="C310" s="205" t="s">
        <v>247</v>
      </c>
      <c r="D310" s="206"/>
      <c r="E310" s="206"/>
      <c r="F310" s="206"/>
      <c r="G310" s="206"/>
      <c r="H310" s="206"/>
      <c r="I310" s="206"/>
      <c r="J310" s="207"/>
      <c r="K310" s="124">
        <f>SUM(K250:K309)</f>
        <v>-18000000</v>
      </c>
      <c r="M310" s="137">
        <f>(BaseRAB!$C$2-'C.2 DRPB (12)'!$K$95)/2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12</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96" priority="9">
      <formula>$I16&lt;&gt;$R16</formula>
    </cfRule>
  </conditionalFormatting>
  <conditionalFormatting sqref="K76">
    <cfRule type="expression" dxfId="95" priority="7">
      <formula>$K$76&lt;&gt;$M$76</formula>
    </cfRule>
  </conditionalFormatting>
  <conditionalFormatting sqref="I133:I192">
    <cfRule type="expression" dxfId="94" priority="6" stopIfTrue="1">
      <formula>$K133&lt;&gt;$R133</formula>
    </cfRule>
  </conditionalFormatting>
  <conditionalFormatting sqref="K193">
    <cfRule type="expression" dxfId="93" priority="4" stopIfTrue="1">
      <formula>$K$193&lt;&gt;$M$193</formula>
    </cfRule>
  </conditionalFormatting>
  <conditionalFormatting sqref="I250:I309">
    <cfRule type="expression" dxfId="92" priority="3" stopIfTrue="1">
      <formula>$K250&lt;&gt;$R250</formula>
    </cfRule>
  </conditionalFormatting>
  <conditionalFormatting sqref="K310">
    <cfRule type="expression" dxfId="91"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5842"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CB15B30D-6B49-4A4F-9265-F56EAA70919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E4322913-C5F7-7043-96F8-901288471903}">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AEAF2EAE-8809-D447-8315-A2EA2D133748}">
            <xm:f>$K$333&lt;&gt;(BaseRAB!$C$2/2)</xm:f>
            <x14:dxf>
              <font>
                <color rgb="FF9C0006"/>
              </font>
              <fill>
                <patternFill>
                  <bgColor rgb="FFFFC7CE"/>
                </patternFill>
              </fill>
            </x14:dxf>
          </x14:cfRule>
          <xm:sqref>K333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F03CE-34C4-B845-A580-D937D62C0E55}">
  <sheetPr codeName="Sheet69">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13</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000013</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13</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2,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13</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686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1AE13E1B-07F9-6248-83B4-237BB05263F4}">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007F94A8-DE13-DB44-A54D-6C140797B4EB}">
            <xm:f>$M145&lt;&gt;BaseRAB!$C$2/2</xm:f>
            <x14:dxf>
              <font>
                <color rgb="FF9C0006"/>
              </font>
              <fill>
                <patternFill>
                  <bgColor rgb="FFFFC7CE"/>
                </patternFill>
              </fill>
            </x14:dxf>
          </x14:cfRule>
          <xm:sqref>M145</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758CF-8051-0840-A104-8012C1976CDA}">
  <sheetPr codeName="Sheet18">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13</v>
      </c>
      <c r="N1" s="53" t="s">
        <v>240</v>
      </c>
      <c r="O1" s="53"/>
      <c r="P1" s="53" t="s">
        <v>166</v>
      </c>
      <c r="Q1" s="53"/>
    </row>
    <row r="2" spans="1:18" s="49" customFormat="1" x14ac:dyDescent="0.15">
      <c r="C2" s="9"/>
      <c r="D2" s="9"/>
      <c r="E2" s="110"/>
      <c r="F2" s="113"/>
      <c r="G2" s="113"/>
      <c r="H2" s="51"/>
      <c r="M2" s="111">
        <f>M1+1</f>
        <v>14</v>
      </c>
      <c r="N2" s="53"/>
      <c r="O2" s="53"/>
      <c r="P2" s="53">
        <v>19</v>
      </c>
      <c r="Q2" s="53">
        <v>75</v>
      </c>
    </row>
    <row r="3" spans="1:18" s="49" customFormat="1" x14ac:dyDescent="0.15">
      <c r="C3" s="139" t="s">
        <v>148</v>
      </c>
      <c r="D3" s="139"/>
      <c r="E3" s="139"/>
      <c r="F3" s="107" t="str">
        <f>VLOOKUP(M1,[3]Base_02!$A$5:$AG$24,2,0)</f>
        <v>000013</v>
      </c>
      <c r="G3" s="114"/>
      <c r="H3" s="51"/>
      <c r="N3" s="53"/>
      <c r="O3" s="53"/>
      <c r="P3" s="53">
        <v>133</v>
      </c>
      <c r="Q3" s="53">
        <v>192</v>
      </c>
    </row>
    <row r="4" spans="1:18" s="49" customFormat="1" x14ac:dyDescent="0.15">
      <c r="C4" s="139" t="s">
        <v>222</v>
      </c>
      <c r="D4" s="139"/>
      <c r="E4" s="139"/>
      <c r="F4" s="106" t="str">
        <f>VLOOKUP(M1,[3]Base_02!$A$5:$AG$24,3,0)</f>
        <v>Nama PB 13</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2,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1600006544304 -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(13)'!$H$19:$H$144,'C. RAB (13)'!$E$19:$E$144,'C.2 DRPB (13)'!D16)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(13)'!$H$19:$H$144,'C. RAB (13)'!$E$19:$E$144,'C.2 DRPB (13)'!D17)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(13)'!$H$19:$H$144,'C. RAB (13)'!$E$19:$E$144,'C.2 DRPB (13)'!D18)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(13)'!$H$19:$H$144,'C. RAB (13)'!$E$19:$E$144,'C.2 DRPB (13)'!D19)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(13)'!$H$19:$H$144,'C. RAB (13)'!$E$19:$E$144,'C.2 DRPB (13)'!D20)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(13)'!$H$19:$H$144,'C. RAB (13)'!$E$19:$E$144,'C.2 DRPB (13)'!D21)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(13)'!$H$19:$H$144,'C. RAB (13)'!$E$19:$E$144,'C.2 DRPB (13)'!D22)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(13)'!$H$19:$H$144,'C. RAB (13)'!$E$19:$E$144,'C.2 DRPB (13)'!D23)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(13)'!$H$19:$H$144,'C. RAB (13)'!$E$19:$E$144,'C.2 DRPB (13)'!D24)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(13)'!$H$19:$H$144,'C. RAB (13)'!$E$19:$E$144,'C.2 DRPB (13)'!D25)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(13)'!$H$19:$H$144,'C. RAB (13)'!$E$19:$E$144,'C.2 DRPB (13)'!D26)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(13)'!$H$19:$H$144,'C. RAB (13)'!$E$19:$E$144,'C.2 DRPB (13)'!D27)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(13)'!$H$19:$H$144,'C. RAB (13)'!$E$19:$E$144,'C.2 DRPB (13)'!D28)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(13)'!$H$19:$H$144,'C. RAB (13)'!$E$19:$E$144,'C.2 DRPB (13)'!D29)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(13)'!$H$19:$H$144,'C. RAB (13)'!$E$19:$E$144,'C.2 DRPB (13)'!D30)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(13)'!$H$19:$H$144,'C. RAB (13)'!$E$19:$E$144,'C.2 DRPB (13)'!D31)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(13)'!$H$19:$H$144,'C. RAB (13)'!$E$19:$E$144,'C.2 DRPB (13)'!D32)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(13)'!$H$19:$H$144,'C. RAB (13)'!$E$19:$E$144,'C.2 DRPB (13)'!D33)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(13)'!$H$19:$H$144,'C. RAB (13)'!$E$19:$E$144,'C.2 DRPB (13)'!D34)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(13)'!$H$19:$H$144,'C. RAB (13)'!$E$19:$E$144,'C.2 DRPB (13)'!D35)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(13)'!$H$19:$H$144,'C. RAB (13)'!$E$19:$E$144,'C.2 DRPB (13)'!D36)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(13)'!$H$19:$H$144,'C. RAB (13)'!$E$19:$E$144,'C.2 DRPB (13)'!D37)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(13)'!$H$19:$H$144,'C. RAB (13)'!$E$19:$E$144,'C.2 DRPB (13)'!D38)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(13)'!$H$19:$H$144,'C. RAB (13)'!$E$19:$E$144,'C.2 DRPB (13)'!D39)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(13)'!$H$19:$H$144,'C. RAB (13)'!$E$19:$E$144,'C.2 DRPB (13)'!D40)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(13)'!$H$19:$H$144,'C. RAB (13)'!$E$19:$E$144,'C.2 DRPB (13)'!D41)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(13)'!$H$19:$H$144,'C. RAB (13)'!$E$19:$E$144,'C.2 DRPB (13)'!D42)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(13)'!$H$19:$H$144,'C. RAB (13)'!$E$19:$E$144,'C.2 DRPB (13)'!D43)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(13)'!$H$19:$H$144,'C. RAB (13)'!$E$19:$E$144,'C.2 DRPB (13)'!D44)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(13)'!$H$19:$H$144,'C. RAB (13)'!$E$19:$E$144,'C.2 DRPB (13)'!D45)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(13)'!$H$19:$H$144,'C. RAB (13)'!$E$19:$E$144,'C.2 DRPB (13)'!D46)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(13)'!$H$19:$H$144,'C. RAB (13)'!$E$19:$E$144,'C.2 DRPB (13)'!D47)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(13)'!$H$19:$H$144,'C. RAB (13)'!$E$19:$E$144,'C.2 DRPB (13)'!D48)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(13)'!$H$19:$H$144,'C. RAB (13)'!$E$19:$E$144,'C.2 DRPB (13)'!D49)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(13)'!$H$19:$H$144,'C. RAB (13)'!$E$19:$E$144,'C.2 DRPB (13)'!D50)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(13)'!$H$19:$H$144,'C. RAB (13)'!$E$19:$E$144,'C.2 DRPB (13)'!D51)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(13)'!$H$19:$H$144,'C. RAB (13)'!$E$19:$E$144,'C.2 DRPB (13)'!D52)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(13)'!$H$19:$H$144,'C. RAB (13)'!$E$19:$E$144,'C.2 DRPB (13)'!D53)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(13)'!$H$19:$H$144,'C. RAB (13)'!$E$19:$E$144,'C.2 DRPB (13)'!D54)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(13)'!$H$19:$H$144,'C. RAB (13)'!$E$19:$E$144,'C.2 DRPB (13)'!D55)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(13)'!$H$19:$H$144,'C. RAB (13)'!$E$19:$E$144,'C.2 DRPB (13)'!D56)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(13)'!$H$19:$H$144,'C. RAB (13)'!$E$19:$E$144,'C.2 DRPB (13)'!D57)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(13)'!$H$19:$H$144,'C. RAB (13)'!$E$19:$E$144,'C.2 DRPB (13)'!D58)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(13)'!$H$19:$H$144,'C. RAB (13)'!$E$19:$E$144,'C.2 DRPB (13)'!D59)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(13)'!$H$19:$H$144,'C. RAB (13)'!$E$19:$E$144,'C.2 DRPB (13)'!D60)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(13)'!$H$19:$H$144,'C. RAB (13)'!$E$19:$E$144,'C.2 DRPB (13)'!D61)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(13)'!$H$19:$H$144,'C. RAB (13)'!$E$19:$E$144,'C.2 DRPB (13)'!D62)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(13)'!$H$19:$H$144,'C. RAB (13)'!$E$19:$E$144,'C.2 DRPB (13)'!D63)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(13)'!$H$19:$H$144,'C. RAB (13)'!$E$19:$E$144,'C.2 DRPB (13)'!D64)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(13)'!$H$19:$H$144,'C. RAB (13)'!$E$19:$E$144,'C.2 DRPB (13)'!D65)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(13)'!$H$19:$H$144,'C. RAB (13)'!$E$19:$E$144,'C.2 DRPB (13)'!D66)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(13)'!$H$19:$H$144,'C. RAB (13)'!$E$19:$E$144,'C.2 DRPB (13)'!D67)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(13)'!$H$19:$H$144,'C. RAB (13)'!$E$19:$E$144,'C.2 DRPB (13)'!D68)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(13)'!$H$19:$H$144,'C. RAB (13)'!$E$19:$E$144,'C.2 DRPB (13)'!D69)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(13)'!$H$19:$H$144,'C. RAB (13)'!$E$19:$E$144,'C.2 DRPB (13)'!D70)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(13)'!$H$19:$H$144,'C. RAB (13)'!$E$19:$E$144,'C.2 DRPB (13)'!D71)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(13)'!$H$19:$H$144,'C. RAB (13)'!$E$19:$E$144,'C.2 DRPB (13)'!D72)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(13)'!$H$19:$H$144,'C. RAB (13)'!$E$19:$E$144,'C.2 DRPB (13)'!D73)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(13)'!$H$19:$H$144,'C. RAB (13)'!$E$19:$E$144,'C.2 DRPB (13)'!D74)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(13)'!$H$19:$H$144,'C. RAB (13)'!$E$19:$E$144,'C.2 DRPB (13)'!D75)</f>
        <v>3</v>
      </c>
    </row>
    <row r="76" spans="1:18" s="49" customFormat="1" x14ac:dyDescent="0.15">
      <c r="C76" s="205" t="s">
        <v>247</v>
      </c>
      <c r="D76" s="206"/>
      <c r="E76" s="206"/>
      <c r="F76" s="206"/>
      <c r="G76" s="206"/>
      <c r="H76" s="206"/>
      <c r="I76" s="206"/>
      <c r="J76" s="207"/>
      <c r="K76" s="124">
        <f>SUM(K16:K75)</f>
        <v>0</v>
      </c>
      <c r="M76" s="137">
        <f>BaseRAB!$C$2-'C.2 DRPB (13)'!K95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13</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000013</v>
      </c>
      <c r="G120" s="114"/>
      <c r="H120" s="51"/>
      <c r="N120" s="53"/>
      <c r="O120" s="53"/>
      <c r="P120" s="53"/>
      <c r="Q120" s="53"/>
    </row>
    <row r="121" spans="3:17" s="49" customFormat="1" x14ac:dyDescent="0.15">
      <c r="C121" s="139" t="s">
        <v>222</v>
      </c>
      <c r="D121" s="139"/>
      <c r="E121" s="139"/>
      <c r="F121" s="107" t="str">
        <f t="shared" ref="F121:F128" si="1">F4</f>
        <v>Nama PB 13</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2,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1600006544304 -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(13)'!$L$19:$L$144,'C. RAB (13)'!$E$19:$E$144,'C.2 DRPB (13)'!D133)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(13)'!$L$19:$L$144,'C. RAB (13)'!$E$19:$E$144,'C.2 DRPB (13)'!D134)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(13)'!$L$19:$L$144,'C. RAB (13)'!$E$19:$E$144,'C.2 DRPB (13)'!D135)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(13)'!$L$19:$L$144,'C. RAB (13)'!$E$19:$E$144,'C.2 DRPB (13)'!D136)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(13)'!$L$19:$L$144,'C. RAB (13)'!$E$19:$E$144,'C.2 DRPB (13)'!D137)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(13)'!$L$19:$L$144,'C. RAB (13)'!$E$19:$E$144,'C.2 DRPB (13)'!D138)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(13)'!$L$19:$L$144,'C. RAB (13)'!$E$19:$E$144,'C.2 DRPB (13)'!D139)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(13)'!$L$19:$L$144,'C. RAB (13)'!$E$19:$E$144,'C.2 DRPB (13)'!D140)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(13)'!$L$19:$L$144,'C. RAB (13)'!$E$19:$E$144,'C.2 DRPB (13)'!D141)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(13)'!$L$19:$L$144,'C. RAB (13)'!$E$19:$E$144,'C.2 DRPB (13)'!D142)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(13)'!$L$19:$L$144,'C. RAB (13)'!$E$19:$E$144,'C.2 DRPB (13)'!D143)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(13)'!$L$19:$L$144,'C. RAB (13)'!$E$19:$E$144,'C.2 DRPB (13)'!D144)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(13)'!$L$19:$L$144,'C. RAB (13)'!$E$19:$E$144,'C.2 DRPB (13)'!D145)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(13)'!$L$19:$L$144,'C. RAB (13)'!$E$19:$E$144,'C.2 DRPB (13)'!D146)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(13)'!$L$19:$L$144,'C. RAB (13)'!$E$19:$E$144,'C.2 DRPB (13)'!D147)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(13)'!$L$19:$L$144,'C. RAB (13)'!$E$19:$E$144,'C.2 DRPB (13)'!D148)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(13)'!$L$19:$L$144,'C. RAB (13)'!$E$19:$E$144,'C.2 DRPB (13)'!D149)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(13)'!$L$19:$L$144,'C. RAB (13)'!$E$19:$E$144,'C.2 DRPB (13)'!D150)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(13)'!$L$19:$L$144,'C. RAB (13)'!$E$19:$E$144,'C.2 DRPB (13)'!D151)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(13)'!$L$19:$L$144,'C. RAB (13)'!$E$19:$E$144,'C.2 DRPB (13)'!D152)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(13)'!$L$19:$L$144,'C. RAB (13)'!$E$19:$E$144,'C.2 DRPB (13)'!D153)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(13)'!$L$19:$L$144,'C. RAB (13)'!$E$19:$E$144,'C.2 DRPB (13)'!D154)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(13)'!$L$19:$L$144,'C. RAB (13)'!$E$19:$E$144,'C.2 DRPB (13)'!D155)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(13)'!$L$19:$L$144,'C. RAB (13)'!$E$19:$E$144,'C.2 DRPB (13)'!D156)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(13)'!$L$19:$L$144,'C. RAB (13)'!$E$19:$E$144,'C.2 DRPB (13)'!D157)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(13)'!$L$19:$L$144,'C. RAB (13)'!$E$19:$E$144,'C.2 DRPB (13)'!D158)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(13)'!$L$19:$L$144,'C. RAB (13)'!$E$19:$E$144,'C.2 DRPB (13)'!D159)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(13)'!$L$19:$L$144,'C. RAB (13)'!$E$19:$E$144,'C.2 DRPB (13)'!D160)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(13)'!$L$19:$L$144,'C. RAB (13)'!$E$19:$E$144,'C.2 DRPB (13)'!D161)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(13)'!$L$19:$L$144,'C. RAB (13)'!$E$19:$E$144,'C.2 DRPB (13)'!D162)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(13)'!$L$19:$L$144,'C. RAB (13)'!$E$19:$E$144,'C.2 DRPB (13)'!D163)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(13)'!$L$19:$L$144,'C. RAB (13)'!$E$19:$E$144,'C.2 DRPB (13)'!D164)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(13)'!$L$19:$L$144,'C. RAB (13)'!$E$19:$E$144,'C.2 DRPB (13)'!D165)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(13)'!$L$19:$L$144,'C. RAB (13)'!$E$19:$E$144,'C.2 DRPB (13)'!D166)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(13)'!$L$19:$L$144,'C. RAB (13)'!$E$19:$E$144,'C.2 DRPB (13)'!D167)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(13)'!$L$19:$L$144,'C. RAB (13)'!$E$19:$E$144,'C.2 DRPB (13)'!D168)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(13)'!$L$19:$L$144,'C. RAB (13)'!$E$19:$E$144,'C.2 DRPB (13)'!D169)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(13)'!$L$19:$L$144,'C. RAB (13)'!$E$19:$E$144,'C.2 DRPB (13)'!D170)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(13)'!$L$19:$L$144,'C. RAB (13)'!$E$19:$E$144,'C.2 DRPB (13)'!D171)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(13)'!$L$19:$L$144,'C. RAB (13)'!$E$19:$E$144,'C.2 DRPB (13)'!D172)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(13)'!$L$19:$L$144,'C. RAB (13)'!$E$19:$E$144,'C.2 DRPB (13)'!D173)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(13)'!$L$19:$L$144,'C. RAB (13)'!$E$19:$E$144,'C.2 DRPB (13)'!D174)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(13)'!$L$19:$L$144,'C. RAB (13)'!$E$19:$E$144,'C.2 DRPB (13)'!D175)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(13)'!$L$19:$L$144,'C. RAB (13)'!$E$19:$E$144,'C.2 DRPB (13)'!D176)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(13)'!$L$19:$L$144,'C. RAB (13)'!$E$19:$E$144,'C.2 DRPB (13)'!D177)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(13)'!$L$19:$L$144,'C. RAB (13)'!$E$19:$E$144,'C.2 DRPB (13)'!D178)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(13)'!$L$19:$L$144,'C. RAB (13)'!$E$19:$E$144,'C.2 DRPB (13)'!D179)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(13)'!$L$19:$L$144,'C. RAB (13)'!$E$19:$E$144,'C.2 DRPB (13)'!D180)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(13)'!$L$19:$L$144,'C. RAB (13)'!$E$19:$E$144,'C.2 DRPB (13)'!D181)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(13)'!$L$19:$L$144,'C. RAB (13)'!$E$19:$E$144,'C.2 DRPB (13)'!D182)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(13)'!$L$19:$L$144,'C. RAB (13)'!$E$19:$E$144,'C.2 DRPB (13)'!D183)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(13)'!$L$19:$L$144,'C. RAB (13)'!$E$19:$E$144,'C.2 DRPB (13)'!D184)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(13)'!$L$19:$L$144,'C. RAB (13)'!$E$19:$E$144,'C.2 DRPB (13)'!D185)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(13)'!$L$19:$L$144,'C. RAB (13)'!$E$19:$E$144,'C.2 DRPB (13)'!D186)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(13)'!$L$19:$L$144,'C. RAB (13)'!$E$19:$E$144,'C.2 DRPB (13)'!D187)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(13)'!$L$19:$L$144,'C. RAB (13)'!$E$19:$E$144,'C.2 DRPB (13)'!D188)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(13)'!$L$19:$L$144,'C. RAB (13)'!$E$19:$E$144,'C.2 DRPB (13)'!D189)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(13)'!$L$19:$L$144,'C. RAB (13)'!$E$19:$E$144,'C.2 DRPB (13)'!D190)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(13)'!$L$19:$L$144,'C. RAB (13)'!$E$19:$E$144,'C.2 DRPB (13)'!D191)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(13)'!$L$19:$L$144,'C. RAB (13)'!$E$19:$E$144,'C.2 DRPB (13)'!D192)</f>
        <v>0</v>
      </c>
    </row>
    <row r="193" spans="3:17" s="49" customFormat="1" x14ac:dyDescent="0.15">
      <c r="C193" s="205" t="s">
        <v>247</v>
      </c>
      <c r="D193" s="206"/>
      <c r="E193" s="206"/>
      <c r="F193" s="206"/>
      <c r="G193" s="206"/>
      <c r="H193" s="206"/>
      <c r="I193" s="206"/>
      <c r="J193" s="207"/>
      <c r="K193" s="124">
        <f>SUM(K133:K192)</f>
        <v>18000000</v>
      </c>
      <c r="M193" s="137">
        <f>(BaseRAB!$C$2-'C.2 DRPB (13)'!$K$95)/2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13</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000013</v>
      </c>
      <c r="G237" s="114"/>
      <c r="H237" s="51"/>
      <c r="N237" s="53"/>
      <c r="O237" s="53"/>
      <c r="P237" s="53"/>
      <c r="Q237" s="53"/>
    </row>
    <row r="238" spans="3:17" s="49" customFormat="1" x14ac:dyDescent="0.15">
      <c r="C238" s="139" t="s">
        <v>222</v>
      </c>
      <c r="D238" s="139"/>
      <c r="E238" s="139"/>
      <c r="F238" s="107" t="str">
        <f t="shared" ref="F238:F245" si="3">F121</f>
        <v>Nama PB 13</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2,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1600006544304 -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(13)'!$M$19:$M$144,'C. RAB (13)'!$E$19:$E$144,'C.2 DRPB (13)'!D250)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(13)'!$M$19:$M$144,'C. RAB (13)'!$E$19:$E$144,'C.2 DRPB (13)'!D251)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(13)'!$M$19:$M$144,'C. RAB (13)'!$E$19:$E$144,'C.2 DRPB (13)'!D252)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(13)'!$M$19:$M$144,'C. RAB (13)'!$E$19:$E$144,'C.2 DRPB (13)'!D253)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(13)'!$M$19:$M$144,'C. RAB (13)'!$E$19:$E$144,'C.2 DRPB (13)'!D254)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(13)'!$M$19:$M$144,'C. RAB (13)'!$E$19:$E$144,'C.2 DRPB (13)'!D255)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(13)'!$M$19:$M$144,'C. RAB (13)'!$E$19:$E$144,'C.2 DRPB (13)'!D256)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(13)'!$M$19:$M$144,'C. RAB (13)'!$E$19:$E$144,'C.2 DRPB (13)'!D257)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(13)'!$M$19:$M$144,'C. RAB (13)'!$E$19:$E$144,'C.2 DRPB (13)'!D258)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(13)'!$M$19:$M$144,'C. RAB (13)'!$E$19:$E$144,'C.2 DRPB (13)'!D259)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(13)'!$M$19:$M$144,'C. RAB (13)'!$E$19:$E$144,'C.2 DRPB (13)'!D260)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(13)'!$M$19:$M$144,'C. RAB (13)'!$E$19:$E$144,'C.2 DRPB (13)'!D261)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(13)'!$M$19:$M$144,'C. RAB (13)'!$E$19:$E$144,'C.2 DRPB (13)'!D262)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(13)'!$M$19:$M$144,'C. RAB (13)'!$E$19:$E$144,'C.2 DRPB (13)'!D263)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(13)'!$M$19:$M$144,'C. RAB (13)'!$E$19:$E$144,'C.2 DRPB (13)'!D264)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(13)'!$M$19:$M$144,'C. RAB (13)'!$E$19:$E$144,'C.2 DRPB (13)'!D265)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(13)'!$M$19:$M$144,'C. RAB (13)'!$E$19:$E$144,'C.2 DRPB (13)'!D266)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(13)'!$M$19:$M$144,'C. RAB (13)'!$E$19:$E$144,'C.2 DRPB (13)'!D267)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(13)'!$M$19:$M$144,'C. RAB (13)'!$E$19:$E$144,'C.2 DRPB (13)'!D268)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(13)'!$M$19:$M$144,'C. RAB (13)'!$E$19:$E$144,'C.2 DRPB (13)'!D269)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(13)'!$M$19:$M$144,'C. RAB (13)'!$E$19:$E$144,'C.2 DRPB (13)'!D270)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(13)'!$M$19:$M$144,'C. RAB (13)'!$E$19:$E$144,'C.2 DRPB (13)'!D271)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(13)'!$M$19:$M$144,'C. RAB (13)'!$E$19:$E$144,'C.2 DRPB (13)'!D272)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(13)'!$M$19:$M$144,'C. RAB (13)'!$E$19:$E$144,'C.2 DRPB (13)'!D273)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(13)'!$M$19:$M$144,'C. RAB (13)'!$E$19:$E$144,'C.2 DRPB (13)'!D274)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(13)'!$M$19:$M$144,'C. RAB (13)'!$E$19:$E$144,'C.2 DRPB (13)'!D275)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(13)'!$M$19:$M$144,'C. RAB (13)'!$E$19:$E$144,'C.2 DRPB (13)'!D276)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(13)'!$M$19:$M$144,'C. RAB (13)'!$E$19:$E$144,'C.2 DRPB (13)'!D277)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(13)'!$M$19:$M$144,'C. RAB (13)'!$E$19:$E$144,'C.2 DRPB (13)'!D278)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(13)'!$M$19:$M$144,'C. RAB (13)'!$E$19:$E$144,'C.2 DRPB (13)'!D279)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(13)'!$M$19:$M$144,'C. RAB (13)'!$E$19:$E$144,'C.2 DRPB (13)'!D280)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(13)'!$M$19:$M$144,'C. RAB (13)'!$E$19:$E$144,'C.2 DRPB (13)'!D281)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(13)'!$M$19:$M$144,'C. RAB (13)'!$E$19:$E$144,'C.2 DRPB (13)'!D282)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(13)'!$M$19:$M$144,'C. RAB (13)'!$E$19:$E$144,'C.2 DRPB (13)'!D283)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(13)'!$M$19:$M$144,'C. RAB (13)'!$E$19:$E$144,'C.2 DRPB (13)'!D284)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(13)'!$M$19:$M$144,'C. RAB (13)'!$E$19:$E$144,'C.2 DRPB (13)'!D285)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(13)'!$M$19:$M$144,'C. RAB (13)'!$E$19:$E$144,'C.2 DRPB (13)'!D286)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(13)'!$M$19:$M$144,'C. RAB (13)'!$E$19:$E$144,'C.2 DRPB (13)'!D287)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(13)'!$M$19:$M$144,'C. RAB (13)'!$E$19:$E$144,'C.2 DRPB (13)'!D288)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(13)'!$M$19:$M$144,'C. RAB (13)'!$E$19:$E$144,'C.2 DRPB (13)'!D289)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(13)'!$M$19:$M$144,'C. RAB (13)'!$E$19:$E$144,'C.2 DRPB (13)'!D290)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(13)'!$M$19:$M$144,'C. RAB (13)'!$E$19:$E$144,'C.2 DRPB (13)'!D291)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(13)'!$M$19:$M$144,'C. RAB (13)'!$E$19:$E$144,'C.2 DRPB (13)'!D292)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(13)'!$M$19:$M$144,'C. RAB (13)'!$E$19:$E$144,'C.2 DRPB (13)'!D293)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(13)'!$M$19:$M$144,'C. RAB (13)'!$E$19:$E$144,'C.2 DRPB (13)'!D294)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(13)'!$M$19:$M$144,'C. RAB (13)'!$E$19:$E$144,'C.2 DRPB (13)'!D295)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(13)'!$M$19:$M$144,'C. RAB (13)'!$E$19:$E$144,'C.2 DRPB (13)'!D296)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(13)'!$M$19:$M$144,'C. RAB (13)'!$E$19:$E$144,'C.2 DRPB (13)'!D297)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(13)'!$M$19:$M$144,'C. RAB (13)'!$E$19:$E$144,'C.2 DRPB (13)'!D298)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(13)'!$M$19:$M$144,'C. RAB (13)'!$E$19:$E$144,'C.2 DRPB (13)'!D299)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(13)'!$M$19:$M$144,'C. RAB (13)'!$E$19:$E$144,'C.2 DRPB (13)'!D300)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(13)'!$M$19:$M$144,'C. RAB (13)'!$E$19:$E$144,'C.2 DRPB (13)'!D301)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(13)'!$M$19:$M$144,'C. RAB (13)'!$E$19:$E$144,'C.2 DRPB (13)'!D302)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(13)'!$M$19:$M$144,'C. RAB (13)'!$E$19:$E$144,'C.2 DRPB (13)'!D303)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(13)'!$M$19:$M$144,'C. RAB (13)'!$E$19:$E$144,'C.2 DRPB (13)'!D304)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(13)'!$M$19:$M$144,'C. RAB (13)'!$E$19:$E$144,'C.2 DRPB (13)'!D305)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(13)'!$M$19:$M$144,'C. RAB (13)'!$E$19:$E$144,'C.2 DRPB (13)'!D306)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(13)'!$M$19:$M$144,'C. RAB (13)'!$E$19:$E$144,'C.2 DRPB (13)'!D307)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(13)'!$M$19:$M$144,'C. RAB (13)'!$E$19:$E$144,'C.2 DRPB (13)'!D308)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(13)'!$M$19:$M$144,'C. RAB (13)'!$E$19:$E$144,'C.2 DRPB (13)'!D309)</f>
        <v>0</v>
      </c>
    </row>
    <row r="310" spans="1:18" s="49" customFormat="1" x14ac:dyDescent="0.15">
      <c r="C310" s="205" t="s">
        <v>247</v>
      </c>
      <c r="D310" s="206"/>
      <c r="E310" s="206"/>
      <c r="F310" s="206"/>
      <c r="G310" s="206"/>
      <c r="H310" s="206"/>
      <c r="I310" s="206"/>
      <c r="J310" s="207"/>
      <c r="K310" s="124">
        <f>SUM(K250:K309)</f>
        <v>-18000000</v>
      </c>
      <c r="M310" s="137">
        <f>(BaseRAB!$C$2-'C.2 DRPB (13)'!$K$95)/2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13</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85" priority="9">
      <formula>$I16&lt;&gt;$R16</formula>
    </cfRule>
  </conditionalFormatting>
  <conditionalFormatting sqref="K76">
    <cfRule type="expression" dxfId="84" priority="7">
      <formula>$K$76&lt;&gt;$M$76</formula>
    </cfRule>
  </conditionalFormatting>
  <conditionalFormatting sqref="I133:I192">
    <cfRule type="expression" dxfId="83" priority="6" stopIfTrue="1">
      <formula>$K133&lt;&gt;$R133</formula>
    </cfRule>
  </conditionalFormatting>
  <conditionalFormatting sqref="K193">
    <cfRule type="expression" dxfId="82" priority="4" stopIfTrue="1">
      <formula>$K$193&lt;&gt;$M$193</formula>
    </cfRule>
  </conditionalFormatting>
  <conditionalFormatting sqref="I250:I309">
    <cfRule type="expression" dxfId="81" priority="3" stopIfTrue="1">
      <formula>$K250&lt;&gt;$R250</formula>
    </cfRule>
  </conditionalFormatting>
  <conditionalFormatting sqref="K310">
    <cfRule type="expression" dxfId="80"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7890"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F08C5F75-88E8-B54A-970E-F70719C3E587}">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B9A8C97D-8506-2E43-97BC-AE51D4A7AD8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F6E89494-5499-9C4B-98EE-62F7EA305D64}">
            <xm:f>$K$333&lt;&gt;(BaseRAB!$C$2/2)</xm:f>
            <x14:dxf>
              <font>
                <color rgb="FF9C0006"/>
              </font>
              <fill>
                <patternFill>
                  <bgColor rgb="FFFFC7CE"/>
                </patternFill>
              </fill>
            </x14:dxf>
          </x14:cfRule>
          <xm:sqref>K333</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E6B12-07FA-8249-A7F5-F1CCFC24C840}">
  <sheetPr codeName="Sheet70">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14</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000014</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14</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2,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14</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3891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598B7EE-2429-E649-8956-C786CCF9AD4B}">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2521D20D-70C7-034E-8901-440E1B522C0C}">
            <xm:f>$M145&lt;&gt;BaseRAB!$C$2/2</xm:f>
            <x14:dxf>
              <font>
                <color rgb="FF9C0006"/>
              </font>
              <fill>
                <patternFill>
                  <bgColor rgb="FFFFC7CE"/>
                </patternFill>
              </fill>
            </x14:dxf>
          </x14:cfRule>
          <xm:sqref>M145</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A1F86-8EB2-9A49-B758-649BC2AF1236}">
  <sheetPr codeName="Sheet19">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14</v>
      </c>
      <c r="N1" s="53" t="s">
        <v>240</v>
      </c>
      <c r="O1" s="53"/>
      <c r="P1" s="53" t="s">
        <v>166</v>
      </c>
      <c r="Q1" s="53"/>
    </row>
    <row r="2" spans="1:18" s="49" customFormat="1" x14ac:dyDescent="0.15">
      <c r="C2" s="9"/>
      <c r="D2" s="9"/>
      <c r="E2" s="110"/>
      <c r="F2" s="113"/>
      <c r="G2" s="113"/>
      <c r="H2" s="51"/>
      <c r="M2" s="111">
        <f>M1+1</f>
        <v>15</v>
      </c>
      <c r="N2" s="53"/>
      <c r="O2" s="53"/>
      <c r="P2" s="53">
        <v>19</v>
      </c>
      <c r="Q2" s="53">
        <v>75</v>
      </c>
    </row>
    <row r="3" spans="1:18" s="49" customFormat="1" x14ac:dyDescent="0.15">
      <c r="C3" s="139" t="s">
        <v>148</v>
      </c>
      <c r="D3" s="139"/>
      <c r="E3" s="139"/>
      <c r="F3" s="107" t="str">
        <f>VLOOKUP(M1,[3]Base_02!$A$5:$AG$24,2,0)</f>
        <v>000014</v>
      </c>
      <c r="G3" s="114"/>
      <c r="H3" s="51"/>
      <c r="N3" s="53"/>
      <c r="O3" s="53"/>
      <c r="P3" s="53">
        <v>133</v>
      </c>
      <c r="Q3" s="53">
        <v>192</v>
      </c>
    </row>
    <row r="4" spans="1:18" s="49" customFormat="1" x14ac:dyDescent="0.15">
      <c r="C4" s="139" t="s">
        <v>222</v>
      </c>
      <c r="D4" s="139"/>
      <c r="E4" s="139"/>
      <c r="F4" s="106" t="str">
        <f>VLOOKUP(M1,[3]Base_02!$A$5:$AG$24,3,0)</f>
        <v>Nama PB 14</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2,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1600006544312 -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(14)'!$H$19:$H$144,'C. RAB (14)'!$E$19:$E$144,'C.2 DRPB (14)'!D16)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(14)'!$H$19:$H$144,'C. RAB (14)'!$E$19:$E$144,'C.2 DRPB (14)'!D17)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(14)'!$H$19:$H$144,'C. RAB (14)'!$E$19:$E$144,'C.2 DRPB (14)'!D18)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(14)'!$H$19:$H$144,'C. RAB (14)'!$E$19:$E$144,'C.2 DRPB (14)'!D19)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(14)'!$H$19:$H$144,'C. RAB (14)'!$E$19:$E$144,'C.2 DRPB (14)'!D20)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(14)'!$H$19:$H$144,'C. RAB (14)'!$E$19:$E$144,'C.2 DRPB (14)'!D21)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(14)'!$H$19:$H$144,'C. RAB (14)'!$E$19:$E$144,'C.2 DRPB (14)'!D22)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(14)'!$H$19:$H$144,'C. RAB (14)'!$E$19:$E$144,'C.2 DRPB (14)'!D23)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(14)'!$H$19:$H$144,'C. RAB (14)'!$E$19:$E$144,'C.2 DRPB (14)'!D24)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(14)'!$H$19:$H$144,'C. RAB (14)'!$E$19:$E$144,'C.2 DRPB (14)'!D25)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(14)'!$H$19:$H$144,'C. RAB (14)'!$E$19:$E$144,'C.2 DRPB (14)'!D26)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(14)'!$H$19:$H$144,'C. RAB (14)'!$E$19:$E$144,'C.2 DRPB (14)'!D27)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(14)'!$H$19:$H$144,'C. RAB (14)'!$E$19:$E$144,'C.2 DRPB (14)'!D28)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(14)'!$H$19:$H$144,'C. RAB (14)'!$E$19:$E$144,'C.2 DRPB (14)'!D29)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(14)'!$H$19:$H$144,'C. RAB (14)'!$E$19:$E$144,'C.2 DRPB (14)'!D30)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(14)'!$H$19:$H$144,'C. RAB (14)'!$E$19:$E$144,'C.2 DRPB (14)'!D31)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(14)'!$H$19:$H$144,'C. RAB (14)'!$E$19:$E$144,'C.2 DRPB (14)'!D32)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(14)'!$H$19:$H$144,'C. RAB (14)'!$E$19:$E$144,'C.2 DRPB (14)'!D33)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(14)'!$H$19:$H$144,'C. RAB (14)'!$E$19:$E$144,'C.2 DRPB (14)'!D34)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(14)'!$H$19:$H$144,'C. RAB (14)'!$E$19:$E$144,'C.2 DRPB (14)'!D35)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(14)'!$H$19:$H$144,'C. RAB (14)'!$E$19:$E$144,'C.2 DRPB (14)'!D36)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(14)'!$H$19:$H$144,'C. RAB (14)'!$E$19:$E$144,'C.2 DRPB (14)'!D37)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(14)'!$H$19:$H$144,'C. RAB (14)'!$E$19:$E$144,'C.2 DRPB (14)'!D38)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(14)'!$H$19:$H$144,'C. RAB (14)'!$E$19:$E$144,'C.2 DRPB (14)'!D39)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(14)'!$H$19:$H$144,'C. RAB (14)'!$E$19:$E$144,'C.2 DRPB (14)'!D40)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(14)'!$H$19:$H$144,'C. RAB (14)'!$E$19:$E$144,'C.2 DRPB (14)'!D41)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(14)'!$H$19:$H$144,'C. RAB (14)'!$E$19:$E$144,'C.2 DRPB (14)'!D42)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(14)'!$H$19:$H$144,'C. RAB (14)'!$E$19:$E$144,'C.2 DRPB (14)'!D43)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(14)'!$H$19:$H$144,'C. RAB (14)'!$E$19:$E$144,'C.2 DRPB (14)'!D44)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(14)'!$H$19:$H$144,'C. RAB (14)'!$E$19:$E$144,'C.2 DRPB (14)'!D45)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(14)'!$H$19:$H$144,'C. RAB (14)'!$E$19:$E$144,'C.2 DRPB (14)'!D46)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(14)'!$H$19:$H$144,'C. RAB (14)'!$E$19:$E$144,'C.2 DRPB (14)'!D47)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(14)'!$H$19:$H$144,'C. RAB (14)'!$E$19:$E$144,'C.2 DRPB (14)'!D48)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(14)'!$H$19:$H$144,'C. RAB (14)'!$E$19:$E$144,'C.2 DRPB (14)'!D49)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(14)'!$H$19:$H$144,'C. RAB (14)'!$E$19:$E$144,'C.2 DRPB (14)'!D50)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(14)'!$H$19:$H$144,'C. RAB (14)'!$E$19:$E$144,'C.2 DRPB (14)'!D51)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(14)'!$H$19:$H$144,'C. RAB (14)'!$E$19:$E$144,'C.2 DRPB (14)'!D52)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(14)'!$H$19:$H$144,'C. RAB (14)'!$E$19:$E$144,'C.2 DRPB (14)'!D53)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(14)'!$H$19:$H$144,'C. RAB (14)'!$E$19:$E$144,'C.2 DRPB (14)'!D54)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(14)'!$H$19:$H$144,'C. RAB (14)'!$E$19:$E$144,'C.2 DRPB (14)'!D55)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(14)'!$H$19:$H$144,'C. RAB (14)'!$E$19:$E$144,'C.2 DRPB (14)'!D56)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(14)'!$H$19:$H$144,'C. RAB (14)'!$E$19:$E$144,'C.2 DRPB (14)'!D57)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(14)'!$H$19:$H$144,'C. RAB (14)'!$E$19:$E$144,'C.2 DRPB (14)'!D58)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(14)'!$H$19:$H$144,'C. RAB (14)'!$E$19:$E$144,'C.2 DRPB (14)'!D59)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(14)'!$H$19:$H$144,'C. RAB (14)'!$E$19:$E$144,'C.2 DRPB (14)'!D60)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(14)'!$H$19:$H$144,'C. RAB (14)'!$E$19:$E$144,'C.2 DRPB (14)'!D61)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(14)'!$H$19:$H$144,'C. RAB (14)'!$E$19:$E$144,'C.2 DRPB (14)'!D62)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(14)'!$H$19:$H$144,'C. RAB (14)'!$E$19:$E$144,'C.2 DRPB (14)'!D63)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(14)'!$H$19:$H$144,'C. RAB (14)'!$E$19:$E$144,'C.2 DRPB (14)'!D64)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(14)'!$H$19:$H$144,'C. RAB (14)'!$E$19:$E$144,'C.2 DRPB (14)'!D65)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(14)'!$H$19:$H$144,'C. RAB (14)'!$E$19:$E$144,'C.2 DRPB (14)'!D66)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(14)'!$H$19:$H$144,'C. RAB (14)'!$E$19:$E$144,'C.2 DRPB (14)'!D67)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(14)'!$H$19:$H$144,'C. RAB (14)'!$E$19:$E$144,'C.2 DRPB (14)'!D68)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(14)'!$H$19:$H$144,'C. RAB (14)'!$E$19:$E$144,'C.2 DRPB (14)'!D69)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(14)'!$H$19:$H$144,'C. RAB (14)'!$E$19:$E$144,'C.2 DRPB (14)'!D70)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(14)'!$H$19:$H$144,'C. RAB (14)'!$E$19:$E$144,'C.2 DRPB (14)'!D71)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(14)'!$H$19:$H$144,'C. RAB (14)'!$E$19:$E$144,'C.2 DRPB (14)'!D72)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(14)'!$H$19:$H$144,'C. RAB (14)'!$E$19:$E$144,'C.2 DRPB (14)'!D73)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(14)'!$H$19:$H$144,'C. RAB (14)'!$E$19:$E$144,'C.2 DRPB (14)'!D74)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(14)'!$H$19:$H$144,'C. RAB (14)'!$E$19:$E$144,'C.2 DRPB (14)'!D75)</f>
        <v>3</v>
      </c>
    </row>
    <row r="76" spans="1:18" s="49" customFormat="1" x14ac:dyDescent="0.15">
      <c r="C76" s="205" t="s">
        <v>247</v>
      </c>
      <c r="D76" s="206"/>
      <c r="E76" s="206"/>
      <c r="F76" s="206"/>
      <c r="G76" s="206"/>
      <c r="H76" s="206"/>
      <c r="I76" s="206"/>
      <c r="J76" s="207"/>
      <c r="K76" s="124">
        <f>SUM(K16:K75)</f>
        <v>0</v>
      </c>
      <c r="M76" s="137">
        <f>BaseRAB!$C$2-'C.2 DRPB (14)'!K95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14</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000014</v>
      </c>
      <c r="G120" s="114"/>
      <c r="H120" s="51"/>
      <c r="N120" s="53"/>
      <c r="O120" s="53"/>
      <c r="P120" s="53"/>
      <c r="Q120" s="53"/>
    </row>
    <row r="121" spans="3:17" s="49" customFormat="1" x14ac:dyDescent="0.15">
      <c r="C121" s="139" t="s">
        <v>222</v>
      </c>
      <c r="D121" s="139"/>
      <c r="E121" s="139"/>
      <c r="F121" s="107" t="str">
        <f t="shared" ref="F121:F128" si="1">F4</f>
        <v>Nama PB 14</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2,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1600006544312 -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(14)'!$L$19:$L$144,'C. RAB (14)'!$E$19:$E$144,'C.2 DRPB (14)'!D133)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(14)'!$L$19:$L$144,'C. RAB (14)'!$E$19:$E$144,'C.2 DRPB (14)'!D134)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(14)'!$L$19:$L$144,'C. RAB (14)'!$E$19:$E$144,'C.2 DRPB (14)'!D135)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(14)'!$L$19:$L$144,'C. RAB (14)'!$E$19:$E$144,'C.2 DRPB (14)'!D136)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(14)'!$L$19:$L$144,'C. RAB (14)'!$E$19:$E$144,'C.2 DRPB (14)'!D137)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(14)'!$L$19:$L$144,'C. RAB (14)'!$E$19:$E$144,'C.2 DRPB (14)'!D138)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(14)'!$L$19:$L$144,'C. RAB (14)'!$E$19:$E$144,'C.2 DRPB (14)'!D139)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(14)'!$L$19:$L$144,'C. RAB (14)'!$E$19:$E$144,'C.2 DRPB (14)'!D140)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(14)'!$L$19:$L$144,'C. RAB (14)'!$E$19:$E$144,'C.2 DRPB (14)'!D141)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(14)'!$L$19:$L$144,'C. RAB (14)'!$E$19:$E$144,'C.2 DRPB (14)'!D142)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(14)'!$L$19:$L$144,'C. RAB (14)'!$E$19:$E$144,'C.2 DRPB (14)'!D143)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(14)'!$L$19:$L$144,'C. RAB (14)'!$E$19:$E$144,'C.2 DRPB (14)'!D144)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(14)'!$L$19:$L$144,'C. RAB (14)'!$E$19:$E$144,'C.2 DRPB (14)'!D145)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(14)'!$L$19:$L$144,'C. RAB (14)'!$E$19:$E$144,'C.2 DRPB (14)'!D146)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(14)'!$L$19:$L$144,'C. RAB (14)'!$E$19:$E$144,'C.2 DRPB (14)'!D147)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(14)'!$L$19:$L$144,'C. RAB (14)'!$E$19:$E$144,'C.2 DRPB (14)'!D148)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(14)'!$L$19:$L$144,'C. RAB (14)'!$E$19:$E$144,'C.2 DRPB (14)'!D149)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(14)'!$L$19:$L$144,'C. RAB (14)'!$E$19:$E$144,'C.2 DRPB (14)'!D150)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(14)'!$L$19:$L$144,'C. RAB (14)'!$E$19:$E$144,'C.2 DRPB (14)'!D151)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(14)'!$L$19:$L$144,'C. RAB (14)'!$E$19:$E$144,'C.2 DRPB (14)'!D152)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(14)'!$L$19:$L$144,'C. RAB (14)'!$E$19:$E$144,'C.2 DRPB (14)'!D153)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(14)'!$L$19:$L$144,'C. RAB (14)'!$E$19:$E$144,'C.2 DRPB (14)'!D154)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(14)'!$L$19:$L$144,'C. RAB (14)'!$E$19:$E$144,'C.2 DRPB (14)'!D155)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(14)'!$L$19:$L$144,'C. RAB (14)'!$E$19:$E$144,'C.2 DRPB (14)'!D156)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(14)'!$L$19:$L$144,'C. RAB (14)'!$E$19:$E$144,'C.2 DRPB (14)'!D157)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(14)'!$L$19:$L$144,'C. RAB (14)'!$E$19:$E$144,'C.2 DRPB (14)'!D158)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(14)'!$L$19:$L$144,'C. RAB (14)'!$E$19:$E$144,'C.2 DRPB (14)'!D159)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(14)'!$L$19:$L$144,'C. RAB (14)'!$E$19:$E$144,'C.2 DRPB (14)'!D160)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(14)'!$L$19:$L$144,'C. RAB (14)'!$E$19:$E$144,'C.2 DRPB (14)'!D161)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(14)'!$L$19:$L$144,'C. RAB (14)'!$E$19:$E$144,'C.2 DRPB (14)'!D162)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(14)'!$L$19:$L$144,'C. RAB (14)'!$E$19:$E$144,'C.2 DRPB (14)'!D163)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(14)'!$L$19:$L$144,'C. RAB (14)'!$E$19:$E$144,'C.2 DRPB (14)'!D164)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(14)'!$L$19:$L$144,'C. RAB (14)'!$E$19:$E$144,'C.2 DRPB (14)'!D165)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(14)'!$L$19:$L$144,'C. RAB (14)'!$E$19:$E$144,'C.2 DRPB (14)'!D166)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(14)'!$L$19:$L$144,'C. RAB (14)'!$E$19:$E$144,'C.2 DRPB (14)'!D167)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(14)'!$L$19:$L$144,'C. RAB (14)'!$E$19:$E$144,'C.2 DRPB (14)'!D168)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(14)'!$L$19:$L$144,'C. RAB (14)'!$E$19:$E$144,'C.2 DRPB (14)'!D169)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(14)'!$L$19:$L$144,'C. RAB (14)'!$E$19:$E$144,'C.2 DRPB (14)'!D170)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(14)'!$L$19:$L$144,'C. RAB (14)'!$E$19:$E$144,'C.2 DRPB (14)'!D171)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(14)'!$L$19:$L$144,'C. RAB (14)'!$E$19:$E$144,'C.2 DRPB (14)'!D172)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(14)'!$L$19:$L$144,'C. RAB (14)'!$E$19:$E$144,'C.2 DRPB (14)'!D173)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(14)'!$L$19:$L$144,'C. RAB (14)'!$E$19:$E$144,'C.2 DRPB (14)'!D174)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(14)'!$L$19:$L$144,'C. RAB (14)'!$E$19:$E$144,'C.2 DRPB (14)'!D175)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(14)'!$L$19:$L$144,'C. RAB (14)'!$E$19:$E$144,'C.2 DRPB (14)'!D176)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(14)'!$L$19:$L$144,'C. RAB (14)'!$E$19:$E$144,'C.2 DRPB (14)'!D177)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(14)'!$L$19:$L$144,'C. RAB (14)'!$E$19:$E$144,'C.2 DRPB (14)'!D178)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(14)'!$L$19:$L$144,'C. RAB (14)'!$E$19:$E$144,'C.2 DRPB (14)'!D179)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(14)'!$L$19:$L$144,'C. RAB (14)'!$E$19:$E$144,'C.2 DRPB (14)'!D180)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(14)'!$L$19:$L$144,'C. RAB (14)'!$E$19:$E$144,'C.2 DRPB (14)'!D181)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(14)'!$L$19:$L$144,'C. RAB (14)'!$E$19:$E$144,'C.2 DRPB (14)'!D182)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(14)'!$L$19:$L$144,'C. RAB (14)'!$E$19:$E$144,'C.2 DRPB (14)'!D183)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(14)'!$L$19:$L$144,'C. RAB (14)'!$E$19:$E$144,'C.2 DRPB (14)'!D184)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(14)'!$L$19:$L$144,'C. RAB (14)'!$E$19:$E$144,'C.2 DRPB (14)'!D185)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(14)'!$L$19:$L$144,'C. RAB (14)'!$E$19:$E$144,'C.2 DRPB (14)'!D186)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(14)'!$L$19:$L$144,'C. RAB (14)'!$E$19:$E$144,'C.2 DRPB (14)'!D187)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(14)'!$L$19:$L$144,'C. RAB (14)'!$E$19:$E$144,'C.2 DRPB (14)'!D188)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(14)'!$L$19:$L$144,'C. RAB (14)'!$E$19:$E$144,'C.2 DRPB (14)'!D189)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(14)'!$L$19:$L$144,'C. RAB (14)'!$E$19:$E$144,'C.2 DRPB (14)'!D190)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(14)'!$L$19:$L$144,'C. RAB (14)'!$E$19:$E$144,'C.2 DRPB (14)'!D191)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(14)'!$L$19:$L$144,'C. RAB (14)'!$E$19:$E$144,'C.2 DRPB (14)'!D192)</f>
        <v>0</v>
      </c>
    </row>
    <row r="193" spans="3:17" s="49" customFormat="1" x14ac:dyDescent="0.15">
      <c r="C193" s="205" t="s">
        <v>247</v>
      </c>
      <c r="D193" s="206"/>
      <c r="E193" s="206"/>
      <c r="F193" s="206"/>
      <c r="G193" s="206"/>
      <c r="H193" s="206"/>
      <c r="I193" s="206"/>
      <c r="J193" s="207"/>
      <c r="K193" s="124">
        <f>SUM(K133:K192)</f>
        <v>18000000</v>
      </c>
      <c r="M193" s="137">
        <f>(BaseRAB!$C$2-'C.2 DRPB (14)'!$K$95)/2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14</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000014</v>
      </c>
      <c r="G237" s="114"/>
      <c r="H237" s="51"/>
      <c r="N237" s="53"/>
      <c r="O237" s="53"/>
      <c r="P237" s="53"/>
      <c r="Q237" s="53"/>
    </row>
    <row r="238" spans="3:17" s="49" customFormat="1" x14ac:dyDescent="0.15">
      <c r="C238" s="139" t="s">
        <v>222</v>
      </c>
      <c r="D238" s="139"/>
      <c r="E238" s="139"/>
      <c r="F238" s="107" t="str">
        <f t="shared" ref="F238:F245" si="3">F121</f>
        <v>Nama PB 14</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2,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1600006544312 -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(14)'!$M$19:$M$144,'C. RAB (14)'!$E$19:$E$144,'C.2 DRPB (14)'!D250)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(14)'!$M$19:$M$144,'C. RAB (14)'!$E$19:$E$144,'C.2 DRPB (14)'!D251)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(14)'!$M$19:$M$144,'C. RAB (14)'!$E$19:$E$144,'C.2 DRPB (14)'!D252)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(14)'!$M$19:$M$144,'C. RAB (14)'!$E$19:$E$144,'C.2 DRPB (14)'!D253)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(14)'!$M$19:$M$144,'C. RAB (14)'!$E$19:$E$144,'C.2 DRPB (14)'!D254)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(14)'!$M$19:$M$144,'C. RAB (14)'!$E$19:$E$144,'C.2 DRPB (14)'!D255)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(14)'!$M$19:$M$144,'C. RAB (14)'!$E$19:$E$144,'C.2 DRPB (14)'!D256)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(14)'!$M$19:$M$144,'C. RAB (14)'!$E$19:$E$144,'C.2 DRPB (14)'!D257)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(14)'!$M$19:$M$144,'C. RAB (14)'!$E$19:$E$144,'C.2 DRPB (14)'!D258)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(14)'!$M$19:$M$144,'C. RAB (14)'!$E$19:$E$144,'C.2 DRPB (14)'!D259)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(14)'!$M$19:$M$144,'C. RAB (14)'!$E$19:$E$144,'C.2 DRPB (14)'!D260)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(14)'!$M$19:$M$144,'C. RAB (14)'!$E$19:$E$144,'C.2 DRPB (14)'!D261)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(14)'!$M$19:$M$144,'C. RAB (14)'!$E$19:$E$144,'C.2 DRPB (14)'!D262)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(14)'!$M$19:$M$144,'C. RAB (14)'!$E$19:$E$144,'C.2 DRPB (14)'!D263)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(14)'!$M$19:$M$144,'C. RAB (14)'!$E$19:$E$144,'C.2 DRPB (14)'!D264)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(14)'!$M$19:$M$144,'C. RAB (14)'!$E$19:$E$144,'C.2 DRPB (14)'!D265)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(14)'!$M$19:$M$144,'C. RAB (14)'!$E$19:$E$144,'C.2 DRPB (14)'!D266)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(14)'!$M$19:$M$144,'C. RAB (14)'!$E$19:$E$144,'C.2 DRPB (14)'!D267)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(14)'!$M$19:$M$144,'C. RAB (14)'!$E$19:$E$144,'C.2 DRPB (14)'!D268)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(14)'!$M$19:$M$144,'C. RAB (14)'!$E$19:$E$144,'C.2 DRPB (14)'!D269)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(14)'!$M$19:$M$144,'C. RAB (14)'!$E$19:$E$144,'C.2 DRPB (14)'!D270)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(14)'!$M$19:$M$144,'C. RAB (14)'!$E$19:$E$144,'C.2 DRPB (14)'!D271)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(14)'!$M$19:$M$144,'C. RAB (14)'!$E$19:$E$144,'C.2 DRPB (14)'!D272)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(14)'!$M$19:$M$144,'C. RAB (14)'!$E$19:$E$144,'C.2 DRPB (14)'!D273)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(14)'!$M$19:$M$144,'C. RAB (14)'!$E$19:$E$144,'C.2 DRPB (14)'!D274)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(14)'!$M$19:$M$144,'C. RAB (14)'!$E$19:$E$144,'C.2 DRPB (14)'!D275)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(14)'!$M$19:$M$144,'C. RAB (14)'!$E$19:$E$144,'C.2 DRPB (14)'!D276)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(14)'!$M$19:$M$144,'C. RAB (14)'!$E$19:$E$144,'C.2 DRPB (14)'!D277)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(14)'!$M$19:$M$144,'C. RAB (14)'!$E$19:$E$144,'C.2 DRPB (14)'!D278)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(14)'!$M$19:$M$144,'C. RAB (14)'!$E$19:$E$144,'C.2 DRPB (14)'!D279)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(14)'!$M$19:$M$144,'C. RAB (14)'!$E$19:$E$144,'C.2 DRPB (14)'!D280)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(14)'!$M$19:$M$144,'C. RAB (14)'!$E$19:$E$144,'C.2 DRPB (14)'!D281)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(14)'!$M$19:$M$144,'C. RAB (14)'!$E$19:$E$144,'C.2 DRPB (14)'!D282)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(14)'!$M$19:$M$144,'C. RAB (14)'!$E$19:$E$144,'C.2 DRPB (14)'!D283)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(14)'!$M$19:$M$144,'C. RAB (14)'!$E$19:$E$144,'C.2 DRPB (14)'!D284)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(14)'!$M$19:$M$144,'C. RAB (14)'!$E$19:$E$144,'C.2 DRPB (14)'!D285)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(14)'!$M$19:$M$144,'C. RAB (14)'!$E$19:$E$144,'C.2 DRPB (14)'!D286)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(14)'!$M$19:$M$144,'C. RAB (14)'!$E$19:$E$144,'C.2 DRPB (14)'!D287)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(14)'!$M$19:$M$144,'C. RAB (14)'!$E$19:$E$144,'C.2 DRPB (14)'!D288)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(14)'!$M$19:$M$144,'C. RAB (14)'!$E$19:$E$144,'C.2 DRPB (14)'!D289)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(14)'!$M$19:$M$144,'C. RAB (14)'!$E$19:$E$144,'C.2 DRPB (14)'!D290)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(14)'!$M$19:$M$144,'C. RAB (14)'!$E$19:$E$144,'C.2 DRPB (14)'!D291)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(14)'!$M$19:$M$144,'C. RAB (14)'!$E$19:$E$144,'C.2 DRPB (14)'!D292)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(14)'!$M$19:$M$144,'C. RAB (14)'!$E$19:$E$144,'C.2 DRPB (14)'!D293)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(14)'!$M$19:$M$144,'C. RAB (14)'!$E$19:$E$144,'C.2 DRPB (14)'!D294)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(14)'!$M$19:$M$144,'C. RAB (14)'!$E$19:$E$144,'C.2 DRPB (14)'!D295)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(14)'!$M$19:$M$144,'C. RAB (14)'!$E$19:$E$144,'C.2 DRPB (14)'!D296)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(14)'!$M$19:$M$144,'C. RAB (14)'!$E$19:$E$144,'C.2 DRPB (14)'!D297)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(14)'!$M$19:$M$144,'C. RAB (14)'!$E$19:$E$144,'C.2 DRPB (14)'!D298)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(14)'!$M$19:$M$144,'C. RAB (14)'!$E$19:$E$144,'C.2 DRPB (14)'!D299)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(14)'!$M$19:$M$144,'C. RAB (14)'!$E$19:$E$144,'C.2 DRPB (14)'!D300)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(14)'!$M$19:$M$144,'C. RAB (14)'!$E$19:$E$144,'C.2 DRPB (14)'!D301)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(14)'!$M$19:$M$144,'C. RAB (14)'!$E$19:$E$144,'C.2 DRPB (14)'!D302)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(14)'!$M$19:$M$144,'C. RAB (14)'!$E$19:$E$144,'C.2 DRPB (14)'!D303)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(14)'!$M$19:$M$144,'C. RAB (14)'!$E$19:$E$144,'C.2 DRPB (14)'!D304)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(14)'!$M$19:$M$144,'C. RAB (14)'!$E$19:$E$144,'C.2 DRPB (14)'!D305)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(14)'!$M$19:$M$144,'C. RAB (14)'!$E$19:$E$144,'C.2 DRPB (14)'!D306)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(14)'!$M$19:$M$144,'C. RAB (14)'!$E$19:$E$144,'C.2 DRPB (14)'!D307)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(14)'!$M$19:$M$144,'C. RAB (14)'!$E$19:$E$144,'C.2 DRPB (14)'!D308)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(14)'!$M$19:$M$144,'C. RAB (14)'!$E$19:$E$144,'C.2 DRPB (14)'!D309)</f>
        <v>0</v>
      </c>
    </row>
    <row r="310" spans="1:18" s="49" customFormat="1" x14ac:dyDescent="0.15">
      <c r="C310" s="205" t="s">
        <v>247</v>
      </c>
      <c r="D310" s="206"/>
      <c r="E310" s="206"/>
      <c r="F310" s="206"/>
      <c r="G310" s="206"/>
      <c r="H310" s="206"/>
      <c r="I310" s="206"/>
      <c r="J310" s="207"/>
      <c r="K310" s="124">
        <f>SUM(K250:K309)</f>
        <v>-18000000</v>
      </c>
      <c r="M310" s="137">
        <f>(BaseRAB!$C$2-'C.2 DRPB (14)'!$K$95)/2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14</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74" priority="9">
      <formula>$I16&lt;&gt;$R16</formula>
    </cfRule>
  </conditionalFormatting>
  <conditionalFormatting sqref="K76">
    <cfRule type="expression" dxfId="73" priority="7">
      <formula>$K$76&lt;&gt;$M$76</formula>
    </cfRule>
  </conditionalFormatting>
  <conditionalFormatting sqref="I133:I192">
    <cfRule type="expression" dxfId="72" priority="6" stopIfTrue="1">
      <formula>$K133&lt;&gt;$R133</formula>
    </cfRule>
  </conditionalFormatting>
  <conditionalFormatting sqref="K193">
    <cfRule type="expression" dxfId="71" priority="4" stopIfTrue="1">
      <formula>$K$193&lt;&gt;$M$193</formula>
    </cfRule>
  </conditionalFormatting>
  <conditionalFormatting sqref="I250:I309">
    <cfRule type="expression" dxfId="70" priority="3" stopIfTrue="1">
      <formula>$K250&lt;&gt;$R250</formula>
    </cfRule>
  </conditionalFormatting>
  <conditionalFormatting sqref="K310">
    <cfRule type="expression" dxfId="69"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39938"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15299D99-55A8-1A4D-8092-EE5927AA6695}">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8C5175CA-D59C-2046-AD34-B8F8348136CA}">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FDC2B3B8-BA96-C143-84CE-B3CCB07D9289}">
            <xm:f>$K$333&lt;&gt;(BaseRAB!$C$2/2)</xm:f>
            <x14:dxf>
              <font>
                <color rgb="FF9C0006"/>
              </font>
              <fill>
                <patternFill>
                  <bgColor rgb="FFFFC7CE"/>
                </patternFill>
              </fill>
            </x14:dxf>
          </x14:cfRule>
          <xm:sqref>K333</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7F5BA-F8DB-CC4B-AAA9-3A885F9B3FE2}">
  <sheetPr codeName="Sheet71">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15</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000015</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15</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2,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15</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096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CC7BEF26-6CBC-604A-B91F-ACEE5D92EDDF}">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1535C807-706B-7D4F-B291-43B62FF0EB16}">
            <xm:f>$M145&lt;&gt;BaseRAB!$C$2/2</xm:f>
            <x14:dxf>
              <font>
                <color rgb="FF9C0006"/>
              </font>
              <fill>
                <patternFill>
                  <bgColor rgb="FFFFC7CE"/>
                </patternFill>
              </fill>
            </x14:dxf>
          </x14:cfRule>
          <xm:sqref>M145</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9B916-A929-B745-9EA9-4BB692D08434}">
  <sheetPr codeName="Sheet20">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15</v>
      </c>
      <c r="N1" s="53" t="s">
        <v>240</v>
      </c>
      <c r="O1" s="53"/>
      <c r="P1" s="53" t="s">
        <v>166</v>
      </c>
      <c r="Q1" s="53"/>
    </row>
    <row r="2" spans="1:18" s="49" customFormat="1" x14ac:dyDescent="0.15">
      <c r="C2" s="9"/>
      <c r="D2" s="9"/>
      <c r="E2" s="110"/>
      <c r="F2" s="113"/>
      <c r="G2" s="113"/>
      <c r="H2" s="51"/>
      <c r="M2" s="111">
        <f>M1+1</f>
        <v>16</v>
      </c>
      <c r="N2" s="53"/>
      <c r="O2" s="53"/>
      <c r="P2" s="53">
        <v>19</v>
      </c>
      <c r="Q2" s="53">
        <v>75</v>
      </c>
    </row>
    <row r="3" spans="1:18" s="49" customFormat="1" x14ac:dyDescent="0.15">
      <c r="C3" s="139" t="s">
        <v>148</v>
      </c>
      <c r="D3" s="139"/>
      <c r="E3" s="139"/>
      <c r="F3" s="107" t="str">
        <f>VLOOKUP(M1,[3]Base_02!$A$5:$AG$24,2,0)</f>
        <v>000015</v>
      </c>
      <c r="G3" s="114"/>
      <c r="H3" s="51"/>
      <c r="N3" s="53"/>
      <c r="O3" s="53"/>
      <c r="P3" s="53">
        <v>133</v>
      </c>
      <c r="Q3" s="53">
        <v>192</v>
      </c>
    </row>
    <row r="4" spans="1:18" s="49" customFormat="1" x14ac:dyDescent="0.15">
      <c r="C4" s="139" t="s">
        <v>222</v>
      </c>
      <c r="D4" s="139"/>
      <c r="E4" s="139"/>
      <c r="F4" s="106" t="str">
        <f>VLOOKUP(M1,[3]Base_02!$A$5:$AG$24,3,0)</f>
        <v>Nama PB 15</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2,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1600006551267 -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0</v>
      </c>
      <c r="J16" s="121">
        <f>BaseRAB!F11</f>
        <v>90000</v>
      </c>
      <c r="K16" s="122">
        <f>I16*J16</f>
        <v>0</v>
      </c>
      <c r="N16" s="53"/>
      <c r="O16" s="53"/>
      <c r="P16" s="53"/>
      <c r="Q16" s="53"/>
      <c r="R16" s="49">
        <f>SUMIFS('C. RAB (15)'!$H$19:$H$144,'C. RAB (15)'!$E$19:$E$144,'C.2 DRPB (15)'!D16)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0</v>
      </c>
      <c r="J17" s="121">
        <f>BaseRAB!F12</f>
        <v>80000</v>
      </c>
      <c r="K17" s="122">
        <f t="shared" ref="K17:K75" si="0">I17*J17</f>
        <v>0</v>
      </c>
      <c r="N17" s="53"/>
      <c r="O17" s="53"/>
      <c r="P17" s="53"/>
      <c r="Q17" s="53"/>
      <c r="R17" s="49">
        <f>SUMIFS('C. RAB (15)'!$H$19:$H$144,'C. RAB (15)'!$E$19:$E$144,'C.2 DRPB (15)'!D17)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0</v>
      </c>
      <c r="J18" s="121">
        <f>BaseRAB!F13</f>
        <v>0</v>
      </c>
      <c r="K18" s="122">
        <f t="shared" si="0"/>
        <v>0</v>
      </c>
      <c r="N18" s="53"/>
      <c r="O18" s="53"/>
      <c r="P18" s="53"/>
      <c r="Q18" s="53"/>
      <c r="R18" s="49">
        <f>SUMIFS('C. RAB (15)'!$H$19:$H$144,'C. RAB (15)'!$E$19:$E$144,'C.2 DRPB (15)'!D18)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0</v>
      </c>
      <c r="J19" s="121">
        <f>BaseRAB!F14</f>
        <v>0</v>
      </c>
      <c r="K19" s="122">
        <f t="shared" si="0"/>
        <v>0</v>
      </c>
      <c r="N19" s="53"/>
      <c r="O19" s="53"/>
      <c r="P19" s="53"/>
      <c r="Q19" s="53"/>
      <c r="R19" s="49">
        <f>SUMIFS('C. RAB (15)'!$H$19:$H$144,'C. RAB (15)'!$E$19:$E$144,'C.2 DRPB (15)'!D19)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0</v>
      </c>
      <c r="J20" s="121">
        <f>BaseRAB!F15</f>
        <v>0</v>
      </c>
      <c r="K20" s="122">
        <f t="shared" si="0"/>
        <v>0</v>
      </c>
      <c r="N20" s="53"/>
      <c r="O20" s="53"/>
      <c r="P20" s="53"/>
      <c r="Q20" s="53"/>
      <c r="R20" s="49">
        <f>SUMIFS('C. RAB (15)'!$H$19:$H$144,'C. RAB (15)'!$E$19:$E$144,'C.2 DRPB (15)'!D20)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0</v>
      </c>
      <c r="J21" s="121">
        <f>BaseRAB!F16</f>
        <v>0</v>
      </c>
      <c r="K21" s="122">
        <f t="shared" si="0"/>
        <v>0</v>
      </c>
      <c r="N21" s="53"/>
      <c r="O21" s="53"/>
      <c r="P21" s="53"/>
      <c r="Q21" s="53"/>
      <c r="R21" s="49">
        <f>SUMIFS('C. RAB (15)'!$H$19:$H$144,'C. RAB (15)'!$E$19:$E$144,'C.2 DRPB (15)'!D21)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0</v>
      </c>
      <c r="J22" s="121">
        <f>BaseRAB!F17</f>
        <v>0</v>
      </c>
      <c r="K22" s="122">
        <f t="shared" si="0"/>
        <v>0</v>
      </c>
      <c r="N22" s="53"/>
      <c r="O22" s="53"/>
      <c r="P22" s="53"/>
      <c r="Q22" s="53"/>
      <c r="R22" s="49">
        <f>SUMIFS('C. RAB (15)'!$H$19:$H$144,'C. RAB (15)'!$E$19:$E$144,'C.2 DRPB (15)'!D22)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0</v>
      </c>
      <c r="J23" s="121">
        <f>BaseRAB!F18</f>
        <v>0</v>
      </c>
      <c r="K23" s="122">
        <f t="shared" si="0"/>
        <v>0</v>
      </c>
      <c r="N23" s="53"/>
      <c r="O23" s="53"/>
      <c r="P23" s="53"/>
      <c r="Q23" s="53"/>
      <c r="R23" s="49">
        <f>SUMIFS('C. RAB (15)'!$H$19:$H$144,'C. RAB (15)'!$E$19:$E$144,'C.2 DRPB (15)'!D23)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0</v>
      </c>
      <c r="J24" s="121">
        <f>BaseRAB!F19</f>
        <v>0</v>
      </c>
      <c r="K24" s="122">
        <f t="shared" si="0"/>
        <v>0</v>
      </c>
      <c r="N24" s="53"/>
      <c r="O24" s="53"/>
      <c r="P24" s="53"/>
      <c r="Q24" s="53"/>
      <c r="R24" s="49">
        <f>SUMIFS('C. RAB (15)'!$H$19:$H$144,'C. RAB (15)'!$E$19:$E$144,'C.2 DRPB (15)'!D24)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0</v>
      </c>
      <c r="J25" s="121">
        <f>BaseRAB!F20</f>
        <v>0</v>
      </c>
      <c r="K25" s="122">
        <f t="shared" si="0"/>
        <v>0</v>
      </c>
      <c r="N25" s="53"/>
      <c r="O25" s="53"/>
      <c r="P25" s="53"/>
      <c r="Q25" s="53"/>
      <c r="R25" s="49">
        <f>SUMIFS('C. RAB (15)'!$H$19:$H$144,'C. RAB (15)'!$E$19:$E$144,'C.2 DRPB (15)'!D25)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0</v>
      </c>
      <c r="J26" s="121">
        <f>BaseRAB!F21</f>
        <v>0</v>
      </c>
      <c r="K26" s="122">
        <f t="shared" si="0"/>
        <v>0</v>
      </c>
      <c r="N26" s="53"/>
      <c r="O26" s="53"/>
      <c r="P26" s="53"/>
      <c r="Q26" s="53"/>
      <c r="R26" s="49">
        <f>SUMIFS('C. RAB (15)'!$H$19:$H$144,'C. RAB (15)'!$E$19:$E$144,'C.2 DRPB (15)'!D26)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0</v>
      </c>
      <c r="J27" s="121">
        <f>BaseRAB!F22</f>
        <v>0</v>
      </c>
      <c r="K27" s="122">
        <f t="shared" si="0"/>
        <v>0</v>
      </c>
      <c r="L27" s="49"/>
      <c r="M27" s="49"/>
      <c r="N27" s="53"/>
      <c r="O27" s="53"/>
      <c r="P27" s="53"/>
      <c r="Q27" s="53"/>
      <c r="R27" s="49">
        <f>SUMIFS('C. RAB (15)'!$H$19:$H$144,'C. RAB (15)'!$E$19:$E$144,'C.2 DRPB (15)'!D27)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0</v>
      </c>
      <c r="J28" s="121">
        <f>BaseRAB!F23</f>
        <v>0</v>
      </c>
      <c r="K28" s="122">
        <f t="shared" si="0"/>
        <v>0</v>
      </c>
      <c r="N28" s="53"/>
      <c r="O28" s="53"/>
      <c r="P28" s="53"/>
      <c r="Q28" s="53"/>
      <c r="R28" s="49">
        <f>SUMIFS('C. RAB (15)'!$H$19:$H$144,'C. RAB (15)'!$E$19:$E$144,'C.2 DRPB (15)'!D28)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0</v>
      </c>
      <c r="J29" s="121">
        <f>BaseRAB!F24</f>
        <v>0</v>
      </c>
      <c r="K29" s="122">
        <f t="shared" si="0"/>
        <v>0</v>
      </c>
      <c r="N29" s="53"/>
      <c r="O29" s="53"/>
      <c r="P29" s="53"/>
      <c r="Q29" s="53"/>
      <c r="R29" s="49">
        <f>SUMIFS('C. RAB (15)'!$H$19:$H$144,'C. RAB (15)'!$E$19:$E$144,'C.2 DRPB (15)'!D29)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0</v>
      </c>
      <c r="J30" s="121">
        <f>BaseRAB!F25</f>
        <v>0</v>
      </c>
      <c r="K30" s="122">
        <f t="shared" si="0"/>
        <v>0</v>
      </c>
      <c r="N30" s="53"/>
      <c r="O30" s="53"/>
      <c r="P30" s="53"/>
      <c r="Q30" s="53"/>
      <c r="R30" s="49">
        <f>SUMIFS('C. RAB (15)'!$H$19:$H$144,'C. RAB (15)'!$E$19:$E$144,'C.2 DRPB (15)'!D30)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0</v>
      </c>
      <c r="J31" s="121">
        <f>BaseRAB!F26</f>
        <v>0</v>
      </c>
      <c r="K31" s="122">
        <f t="shared" si="0"/>
        <v>0</v>
      </c>
      <c r="N31" s="53"/>
      <c r="O31" s="53"/>
      <c r="P31" s="53"/>
      <c r="Q31" s="53"/>
      <c r="R31" s="49">
        <f>SUMIFS('C. RAB (15)'!$H$19:$H$144,'C. RAB (15)'!$E$19:$E$144,'C.2 DRPB (15)'!D31)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0</v>
      </c>
      <c r="J32" s="121">
        <f>BaseRAB!F27</f>
        <v>0</v>
      </c>
      <c r="K32" s="122">
        <f t="shared" si="0"/>
        <v>0</v>
      </c>
      <c r="N32" s="53"/>
      <c r="O32" s="53"/>
      <c r="P32" s="53"/>
      <c r="Q32" s="53"/>
      <c r="R32" s="49">
        <f>SUMIFS('C. RAB (15)'!$H$19:$H$144,'C. RAB (15)'!$E$19:$E$144,'C.2 DRPB (15)'!D32)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0</v>
      </c>
      <c r="J33" s="121">
        <f>BaseRAB!F28</f>
        <v>0</v>
      </c>
      <c r="K33" s="122">
        <f t="shared" si="0"/>
        <v>0</v>
      </c>
      <c r="N33" s="53"/>
      <c r="O33" s="53"/>
      <c r="P33" s="53"/>
      <c r="Q33" s="53"/>
      <c r="R33" s="49">
        <f>SUMIFS('C. RAB (15)'!$H$19:$H$144,'C. RAB (15)'!$E$19:$E$144,'C.2 DRPB (15)'!D33)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0</v>
      </c>
      <c r="J34" s="121">
        <f>BaseRAB!F29</f>
        <v>120000</v>
      </c>
      <c r="K34" s="122">
        <f t="shared" si="0"/>
        <v>0</v>
      </c>
      <c r="N34" s="53"/>
      <c r="O34" s="53"/>
      <c r="P34" s="53"/>
      <c r="Q34" s="53"/>
      <c r="R34" s="49">
        <f>SUMIFS('C. RAB (15)'!$H$19:$H$144,'C. RAB (15)'!$E$19:$E$144,'C.2 DRPB (15)'!D34)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0</v>
      </c>
      <c r="J35" s="121">
        <f>BaseRAB!F30</f>
        <v>0</v>
      </c>
      <c r="K35" s="122">
        <f t="shared" si="0"/>
        <v>0</v>
      </c>
      <c r="N35" s="53"/>
      <c r="O35" s="53"/>
      <c r="P35" s="53"/>
      <c r="Q35" s="53"/>
      <c r="R35" s="49">
        <f>SUMIFS('C. RAB (15)'!$H$19:$H$144,'C. RAB (15)'!$E$19:$E$144,'C.2 DRPB (15)'!D35)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0</v>
      </c>
      <c r="J36" s="121">
        <f>BaseRAB!F31</f>
        <v>0</v>
      </c>
      <c r="K36" s="122">
        <f t="shared" si="0"/>
        <v>0</v>
      </c>
      <c r="N36" s="53"/>
      <c r="O36" s="53"/>
      <c r="P36" s="53"/>
      <c r="Q36" s="53"/>
      <c r="R36" s="49">
        <f>SUMIFS('C. RAB (15)'!$H$19:$H$144,'C. RAB (15)'!$E$19:$E$144,'C.2 DRPB (15)'!D36)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0</v>
      </c>
      <c r="J37" s="121">
        <f>BaseRAB!F32</f>
        <v>0</v>
      </c>
      <c r="K37" s="122">
        <f t="shared" si="0"/>
        <v>0</v>
      </c>
      <c r="N37" s="53"/>
      <c r="O37" s="53"/>
      <c r="P37" s="53"/>
      <c r="Q37" s="53"/>
      <c r="R37" s="49">
        <f>SUMIFS('C. RAB (15)'!$H$19:$H$144,'C. RAB (15)'!$E$19:$E$144,'C.2 DRPB (15)'!D37)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0</v>
      </c>
      <c r="J38" s="121">
        <f>BaseRAB!F33</f>
        <v>0</v>
      </c>
      <c r="K38" s="122">
        <f t="shared" si="0"/>
        <v>0</v>
      </c>
      <c r="N38" s="53"/>
      <c r="O38" s="53"/>
      <c r="P38" s="53"/>
      <c r="Q38" s="53"/>
      <c r="R38" s="49">
        <f>SUMIFS('C. RAB (15)'!$H$19:$H$144,'C. RAB (15)'!$E$19:$E$144,'C.2 DRPB (15)'!D38)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0</v>
      </c>
      <c r="J39" s="121">
        <f>BaseRAB!F34</f>
        <v>0</v>
      </c>
      <c r="K39" s="122">
        <f t="shared" si="0"/>
        <v>0</v>
      </c>
      <c r="N39" s="53"/>
      <c r="O39" s="53"/>
      <c r="P39" s="53"/>
      <c r="Q39" s="53"/>
      <c r="R39" s="49">
        <f>SUMIFS('C. RAB (15)'!$H$19:$H$144,'C. RAB (15)'!$E$19:$E$144,'C.2 DRPB (15)'!D39)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0</v>
      </c>
      <c r="J40" s="121">
        <f>BaseRAB!F35</f>
        <v>0</v>
      </c>
      <c r="K40" s="122">
        <f t="shared" si="0"/>
        <v>0</v>
      </c>
      <c r="N40" s="53"/>
      <c r="O40" s="53"/>
      <c r="P40" s="53"/>
      <c r="Q40" s="53"/>
      <c r="R40" s="49">
        <f>SUMIFS('C. RAB (15)'!$H$19:$H$144,'C. RAB (15)'!$E$19:$E$144,'C.2 DRPB (15)'!D40)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0</v>
      </c>
      <c r="J41" s="121">
        <f>BaseRAB!F36</f>
        <v>0</v>
      </c>
      <c r="K41" s="122">
        <f t="shared" si="0"/>
        <v>0</v>
      </c>
      <c r="N41" s="53"/>
      <c r="O41" s="53"/>
      <c r="P41" s="53"/>
      <c r="Q41" s="53"/>
      <c r="R41" s="49">
        <f>SUMIFS('C. RAB (15)'!$H$19:$H$144,'C. RAB (15)'!$E$19:$E$144,'C.2 DRPB (15)'!D41)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0</v>
      </c>
      <c r="J42" s="121">
        <f>BaseRAB!F37</f>
        <v>0</v>
      </c>
      <c r="K42" s="122">
        <f t="shared" si="0"/>
        <v>0</v>
      </c>
      <c r="N42" s="53"/>
      <c r="O42" s="53"/>
      <c r="P42" s="53"/>
      <c r="Q42" s="53"/>
      <c r="R42" s="49">
        <f>SUMIFS('C. RAB (15)'!$H$19:$H$144,'C. RAB (15)'!$E$19:$E$144,'C.2 DRPB (15)'!D42)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0</v>
      </c>
      <c r="J43" s="121">
        <f>BaseRAB!F38</f>
        <v>0</v>
      </c>
      <c r="K43" s="122">
        <f t="shared" si="0"/>
        <v>0</v>
      </c>
      <c r="N43" s="53"/>
      <c r="O43" s="53"/>
      <c r="P43" s="53"/>
      <c r="Q43" s="53"/>
      <c r="R43" s="49">
        <f>SUMIFS('C. RAB (15)'!$H$19:$H$144,'C. RAB (15)'!$E$19:$E$144,'C.2 DRPB (15)'!D43)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0</v>
      </c>
      <c r="J44" s="121">
        <f>BaseRAB!F39</f>
        <v>0</v>
      </c>
      <c r="K44" s="122">
        <f t="shared" si="0"/>
        <v>0</v>
      </c>
      <c r="N44" s="53"/>
      <c r="O44" s="53"/>
      <c r="P44" s="53"/>
      <c r="Q44" s="53"/>
      <c r="R44" s="49">
        <f>SUMIFS('C. RAB (15)'!$H$19:$H$144,'C. RAB (15)'!$E$19:$E$144,'C.2 DRPB (15)'!D44)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0</v>
      </c>
      <c r="J45" s="121">
        <f>BaseRAB!F40</f>
        <v>0</v>
      </c>
      <c r="K45" s="122">
        <f t="shared" si="0"/>
        <v>0</v>
      </c>
      <c r="N45" s="53"/>
      <c r="O45" s="53"/>
      <c r="P45" s="53"/>
      <c r="Q45" s="53"/>
      <c r="R45" s="49">
        <f>SUMIFS('C. RAB (15)'!$H$19:$H$144,'C. RAB (15)'!$E$19:$E$144,'C.2 DRPB (15)'!D45)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0</v>
      </c>
      <c r="J46" s="121">
        <f>BaseRAB!F41</f>
        <v>0</v>
      </c>
      <c r="K46" s="122">
        <f t="shared" si="0"/>
        <v>0</v>
      </c>
      <c r="N46" s="53"/>
      <c r="O46" s="53"/>
      <c r="P46" s="53"/>
      <c r="Q46" s="53"/>
      <c r="R46" s="49">
        <f>SUMIFS('C. RAB (15)'!$H$19:$H$144,'C. RAB (15)'!$E$19:$E$144,'C.2 DRPB (15)'!D46)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0</v>
      </c>
      <c r="J47" s="121">
        <f>BaseRAB!F42</f>
        <v>0</v>
      </c>
      <c r="K47" s="122">
        <f t="shared" si="0"/>
        <v>0</v>
      </c>
      <c r="N47" s="53"/>
      <c r="O47" s="53"/>
      <c r="P47" s="53"/>
      <c r="Q47" s="53"/>
      <c r="R47" s="49">
        <f>SUMIFS('C. RAB (15)'!$H$19:$H$144,'C. RAB (15)'!$E$19:$E$144,'C.2 DRPB (15)'!D47)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0</v>
      </c>
      <c r="J48" s="121">
        <f>BaseRAB!F43</f>
        <v>0</v>
      </c>
      <c r="K48" s="122">
        <f t="shared" si="0"/>
        <v>0</v>
      </c>
      <c r="N48" s="53"/>
      <c r="O48" s="53"/>
      <c r="P48" s="53"/>
      <c r="Q48" s="53"/>
      <c r="R48" s="49">
        <f>SUMIFS('C. RAB (15)'!$H$19:$H$144,'C. RAB (15)'!$E$19:$E$144,'C.2 DRPB (15)'!D48)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0</v>
      </c>
      <c r="J49" s="121">
        <f>BaseRAB!F44</f>
        <v>0</v>
      </c>
      <c r="K49" s="122">
        <f t="shared" si="0"/>
        <v>0</v>
      </c>
      <c r="N49" s="53"/>
      <c r="O49" s="53"/>
      <c r="P49" s="53"/>
      <c r="Q49" s="53"/>
      <c r="R49" s="49">
        <f>SUMIFS('C. RAB (15)'!$H$19:$H$144,'C. RAB (15)'!$E$19:$E$144,'C.2 DRPB (15)'!D49)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0</v>
      </c>
      <c r="J50" s="121">
        <f>BaseRAB!F45</f>
        <v>0</v>
      </c>
      <c r="K50" s="122">
        <f t="shared" si="0"/>
        <v>0</v>
      </c>
      <c r="N50" s="53"/>
      <c r="O50" s="53"/>
      <c r="P50" s="53"/>
      <c r="Q50" s="53"/>
      <c r="R50" s="49">
        <f>SUMIFS('C. RAB (15)'!$H$19:$H$144,'C. RAB (15)'!$E$19:$E$144,'C.2 DRPB (15)'!D50)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0</v>
      </c>
      <c r="J51" s="121">
        <f>BaseRAB!F46</f>
        <v>0</v>
      </c>
      <c r="K51" s="122">
        <f t="shared" si="0"/>
        <v>0</v>
      </c>
      <c r="N51" s="53"/>
      <c r="O51" s="53"/>
      <c r="P51" s="53"/>
      <c r="Q51" s="53"/>
      <c r="R51" s="49">
        <f>SUMIFS('C. RAB (15)'!$H$19:$H$144,'C. RAB (15)'!$E$19:$E$144,'C.2 DRPB (15)'!D51)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0</v>
      </c>
      <c r="J52" s="121">
        <f>BaseRAB!F47</f>
        <v>0</v>
      </c>
      <c r="K52" s="122">
        <f t="shared" si="0"/>
        <v>0</v>
      </c>
      <c r="N52" s="53"/>
      <c r="O52" s="53"/>
      <c r="P52" s="53"/>
      <c r="Q52" s="53"/>
      <c r="R52" s="49">
        <f>SUMIFS('C. RAB (15)'!$H$19:$H$144,'C. RAB (15)'!$E$19:$E$144,'C.2 DRPB (15)'!D52)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0</v>
      </c>
      <c r="J53" s="121">
        <f>BaseRAB!F48</f>
        <v>0</v>
      </c>
      <c r="K53" s="122">
        <f t="shared" si="0"/>
        <v>0</v>
      </c>
      <c r="N53" s="53"/>
      <c r="O53" s="53"/>
      <c r="P53" s="53"/>
      <c r="Q53" s="53"/>
      <c r="R53" s="49">
        <f>SUMIFS('C. RAB (15)'!$H$19:$H$144,'C. RAB (15)'!$E$19:$E$144,'C.2 DRPB (15)'!D53)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0</v>
      </c>
      <c r="J54" s="121">
        <f>BaseRAB!F49</f>
        <v>0</v>
      </c>
      <c r="K54" s="122">
        <f t="shared" si="0"/>
        <v>0</v>
      </c>
      <c r="N54" s="53"/>
      <c r="O54" s="53"/>
      <c r="P54" s="53"/>
      <c r="Q54" s="53"/>
      <c r="R54" s="49">
        <f>SUMIFS('C. RAB (15)'!$H$19:$H$144,'C. RAB (15)'!$E$19:$E$144,'C.2 DRPB (15)'!D54)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0</v>
      </c>
      <c r="J55" s="121">
        <f>BaseRAB!F50</f>
        <v>0</v>
      </c>
      <c r="K55" s="122">
        <f t="shared" si="0"/>
        <v>0</v>
      </c>
      <c r="N55" s="53"/>
      <c r="O55" s="53"/>
      <c r="P55" s="53"/>
      <c r="Q55" s="53"/>
      <c r="R55" s="49">
        <f>SUMIFS('C. RAB (15)'!$H$19:$H$144,'C. RAB (15)'!$E$19:$E$144,'C.2 DRPB (15)'!D55)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0</v>
      </c>
      <c r="J56" s="121">
        <f>BaseRAB!F51</f>
        <v>0</v>
      </c>
      <c r="K56" s="122">
        <f t="shared" si="0"/>
        <v>0</v>
      </c>
      <c r="N56" s="53"/>
      <c r="O56" s="53"/>
      <c r="P56" s="53"/>
      <c r="Q56" s="53"/>
      <c r="R56" s="49">
        <f>SUMIFS('C. RAB (15)'!$H$19:$H$144,'C. RAB (15)'!$E$19:$E$144,'C.2 DRPB (15)'!D56)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0</v>
      </c>
      <c r="J57" s="121">
        <f>BaseRAB!F52</f>
        <v>0</v>
      </c>
      <c r="K57" s="122">
        <f t="shared" si="0"/>
        <v>0</v>
      </c>
      <c r="L57" s="49"/>
      <c r="M57" s="49"/>
      <c r="N57" s="53"/>
      <c r="O57" s="53"/>
      <c r="P57" s="53"/>
      <c r="Q57" s="53"/>
      <c r="R57" s="49">
        <f>SUMIFS('C. RAB (15)'!$H$19:$H$144,'C. RAB (15)'!$E$19:$E$144,'C.2 DRPB (15)'!D57)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0</v>
      </c>
      <c r="J58" s="121">
        <f>BaseRAB!F53</f>
        <v>0</v>
      </c>
      <c r="K58" s="122">
        <f t="shared" si="0"/>
        <v>0</v>
      </c>
      <c r="N58" s="53"/>
      <c r="O58" s="53"/>
      <c r="P58" s="53"/>
      <c r="Q58" s="53"/>
      <c r="R58" s="49">
        <f>SUMIFS('C. RAB (15)'!$H$19:$H$144,'C. RAB (15)'!$E$19:$E$144,'C.2 DRPB (15)'!D58)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0</v>
      </c>
      <c r="J59" s="121">
        <f>BaseRAB!F54</f>
        <v>0</v>
      </c>
      <c r="K59" s="122">
        <f t="shared" si="0"/>
        <v>0</v>
      </c>
      <c r="N59" s="53"/>
      <c r="O59" s="53"/>
      <c r="P59" s="53"/>
      <c r="Q59" s="53"/>
      <c r="R59" s="49">
        <f>SUMIFS('C. RAB (15)'!$H$19:$H$144,'C. RAB (15)'!$E$19:$E$144,'C.2 DRPB (15)'!D59)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0</v>
      </c>
      <c r="J60" s="121">
        <f>BaseRAB!F55</f>
        <v>0</v>
      </c>
      <c r="K60" s="122">
        <f t="shared" si="0"/>
        <v>0</v>
      </c>
      <c r="N60" s="53"/>
      <c r="O60" s="53"/>
      <c r="P60" s="53"/>
      <c r="Q60" s="53"/>
      <c r="R60" s="49">
        <f>SUMIFS('C. RAB (15)'!$H$19:$H$144,'C. RAB (15)'!$E$19:$E$144,'C.2 DRPB (15)'!D60)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0</v>
      </c>
      <c r="J61" s="121">
        <f>BaseRAB!F56</f>
        <v>0</v>
      </c>
      <c r="K61" s="122">
        <f t="shared" si="0"/>
        <v>0</v>
      </c>
      <c r="N61" s="53"/>
      <c r="O61" s="53"/>
      <c r="P61" s="53"/>
      <c r="Q61" s="53"/>
      <c r="R61" s="49">
        <f>SUMIFS('C. RAB (15)'!$H$19:$H$144,'C. RAB (15)'!$E$19:$E$144,'C.2 DRPB (15)'!D61)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0</v>
      </c>
      <c r="J62" s="121">
        <f>BaseRAB!F57</f>
        <v>0</v>
      </c>
      <c r="K62" s="122">
        <f t="shared" si="0"/>
        <v>0</v>
      </c>
      <c r="N62" s="53"/>
      <c r="O62" s="53"/>
      <c r="P62" s="53"/>
      <c r="Q62" s="53"/>
      <c r="R62" s="49">
        <f>SUMIFS('C. RAB (15)'!$H$19:$H$144,'C. RAB (15)'!$E$19:$E$144,'C.2 DRPB (15)'!D62)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0</v>
      </c>
      <c r="J63" s="121">
        <f>BaseRAB!F58</f>
        <v>0</v>
      </c>
      <c r="K63" s="122">
        <f t="shared" si="0"/>
        <v>0</v>
      </c>
      <c r="N63" s="53"/>
      <c r="O63" s="53"/>
      <c r="P63" s="53"/>
      <c r="Q63" s="53"/>
      <c r="R63" s="49">
        <f>SUMIFS('C. RAB (15)'!$H$19:$H$144,'C. RAB (15)'!$E$19:$E$144,'C.2 DRPB (15)'!D63)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0</v>
      </c>
      <c r="J64" s="121">
        <f>BaseRAB!F59</f>
        <v>0</v>
      </c>
      <c r="K64" s="122">
        <f t="shared" si="0"/>
        <v>0</v>
      </c>
      <c r="N64" s="53"/>
      <c r="O64" s="53"/>
      <c r="P64" s="53"/>
      <c r="Q64" s="53"/>
      <c r="R64" s="49">
        <f>SUMIFS('C. RAB (15)'!$H$19:$H$144,'C. RAB (15)'!$E$19:$E$144,'C.2 DRPB (15)'!D64)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0</v>
      </c>
      <c r="J65" s="121">
        <f>BaseRAB!F60</f>
        <v>0</v>
      </c>
      <c r="K65" s="122">
        <f t="shared" si="0"/>
        <v>0</v>
      </c>
      <c r="N65" s="53"/>
      <c r="O65" s="53"/>
      <c r="P65" s="53"/>
      <c r="Q65" s="53"/>
      <c r="R65" s="49">
        <f>SUMIFS('C. RAB (15)'!$H$19:$H$144,'C. RAB (15)'!$E$19:$E$144,'C.2 DRPB (15)'!D65)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0</v>
      </c>
      <c r="J66" s="121">
        <f>BaseRAB!F61</f>
        <v>0</v>
      </c>
      <c r="K66" s="122">
        <f t="shared" si="0"/>
        <v>0</v>
      </c>
      <c r="N66" s="53"/>
      <c r="O66" s="53"/>
      <c r="P66" s="53"/>
      <c r="Q66" s="53"/>
      <c r="R66" s="49">
        <f>SUMIFS('C. RAB (15)'!$H$19:$H$144,'C. RAB (15)'!$E$19:$E$144,'C.2 DRPB (15)'!D66)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0</v>
      </c>
      <c r="J67" s="121">
        <f>BaseRAB!F62</f>
        <v>0</v>
      </c>
      <c r="K67" s="122">
        <f t="shared" si="0"/>
        <v>0</v>
      </c>
      <c r="N67" s="53"/>
      <c r="O67" s="53"/>
      <c r="P67" s="53"/>
      <c r="Q67" s="53"/>
      <c r="R67" s="49">
        <f>SUMIFS('C. RAB (15)'!$H$19:$H$144,'C. RAB (15)'!$E$19:$E$144,'C.2 DRPB (15)'!D67)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0</v>
      </c>
      <c r="J68" s="121">
        <f>BaseRAB!F63</f>
        <v>0</v>
      </c>
      <c r="K68" s="122">
        <f t="shared" si="0"/>
        <v>0</v>
      </c>
      <c r="N68" s="53"/>
      <c r="O68" s="53"/>
      <c r="P68" s="53"/>
      <c r="Q68" s="53"/>
      <c r="R68" s="49">
        <f>SUMIFS('C. RAB (15)'!$H$19:$H$144,'C. RAB (15)'!$E$19:$E$144,'C.2 DRPB (15)'!D68)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0</v>
      </c>
      <c r="J69" s="121">
        <f>BaseRAB!F64</f>
        <v>0</v>
      </c>
      <c r="K69" s="122">
        <f t="shared" si="0"/>
        <v>0</v>
      </c>
      <c r="N69" s="53"/>
      <c r="O69" s="53"/>
      <c r="P69" s="53"/>
      <c r="Q69" s="53"/>
      <c r="R69" s="49">
        <f>SUMIFS('C. RAB (15)'!$H$19:$H$144,'C. RAB (15)'!$E$19:$E$144,'C.2 DRPB (15)'!D69)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0</v>
      </c>
      <c r="J70" s="121">
        <f>BaseRAB!F65</f>
        <v>0</v>
      </c>
      <c r="K70" s="122">
        <f t="shared" si="0"/>
        <v>0</v>
      </c>
      <c r="N70" s="53"/>
      <c r="O70" s="53"/>
      <c r="P70" s="53"/>
      <c r="Q70" s="53"/>
      <c r="R70" s="49">
        <f>SUMIFS('C. RAB (15)'!$H$19:$H$144,'C. RAB (15)'!$E$19:$E$144,'C.2 DRPB (15)'!D70)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0</v>
      </c>
      <c r="J71" s="121">
        <f>BaseRAB!F66</f>
        <v>0</v>
      </c>
      <c r="K71" s="122">
        <f t="shared" si="0"/>
        <v>0</v>
      </c>
      <c r="N71" s="53"/>
      <c r="O71" s="53"/>
      <c r="P71" s="53"/>
      <c r="Q71" s="53"/>
      <c r="R71" s="49">
        <f>SUMIFS('C. RAB (15)'!$H$19:$H$144,'C. RAB (15)'!$E$19:$E$144,'C.2 DRPB (15)'!D71)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0</v>
      </c>
      <c r="J72" s="121">
        <f>BaseRAB!F67</f>
        <v>0</v>
      </c>
      <c r="K72" s="122">
        <f t="shared" si="0"/>
        <v>0</v>
      </c>
      <c r="N72" s="53"/>
      <c r="O72" s="53"/>
      <c r="P72" s="53"/>
      <c r="Q72" s="53"/>
      <c r="R72" s="49">
        <f>SUMIFS('C. RAB (15)'!$H$19:$H$144,'C. RAB (15)'!$E$19:$E$144,'C.2 DRPB (15)'!D72)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(15)'!$H$19:$H$144,'C. RAB (15)'!$E$19:$E$144,'C.2 DRPB (15)'!D73)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(15)'!$H$19:$H$144,'C. RAB (15)'!$E$19:$E$144,'C.2 DRPB (15)'!D74)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(15)'!$H$19:$H$144,'C. RAB (15)'!$E$19:$E$144,'C.2 DRPB (15)'!D75)</f>
        <v>3</v>
      </c>
    </row>
    <row r="76" spans="1:18" s="49" customFormat="1" x14ac:dyDescent="0.15">
      <c r="C76" s="205" t="s">
        <v>247</v>
      </c>
      <c r="D76" s="206"/>
      <c r="E76" s="206"/>
      <c r="F76" s="206"/>
      <c r="G76" s="206"/>
      <c r="H76" s="206"/>
      <c r="I76" s="206"/>
      <c r="J76" s="207"/>
      <c r="K76" s="124">
        <f>SUM(K16:K75)</f>
        <v>0</v>
      </c>
      <c r="M76" s="137">
        <f>BaseRAB!$C$2-'C.2 DRPB (15)'!K95</f>
        <v>21500000</v>
      </c>
      <c r="N76" s="53"/>
      <c r="O76" s="53"/>
      <c r="P76" s="53"/>
      <c r="Q76" s="53"/>
    </row>
    <row r="77" spans="1:18" s="49" customFormat="1" x14ac:dyDescent="0.15">
      <c r="C77" s="198" t="str" cm="1">
        <f t="array" ref="C77">"Terbilang: "&amp;terbilang(K76)</f>
        <v>Terbilang: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3500000</v>
      </c>
      <c r="N99" s="53"/>
      <c r="O99" s="53"/>
      <c r="P99" s="53"/>
      <c r="Q99" s="53"/>
    </row>
    <row r="100" spans="3:17" s="49" customFormat="1" x14ac:dyDescent="0.15">
      <c r="C100" s="198" t="str" cm="1">
        <f t="array" ref="C100">"Terbilang: "&amp;terbilang(K99)</f>
        <v>Terbilang: Tiga Juta Lima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15</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000015</v>
      </c>
      <c r="G120" s="114"/>
      <c r="H120" s="51"/>
      <c r="N120" s="53"/>
      <c r="O120" s="53"/>
      <c r="P120" s="53"/>
      <c r="Q120" s="53"/>
    </row>
    <row r="121" spans="3:17" s="49" customFormat="1" x14ac:dyDescent="0.15">
      <c r="C121" s="139" t="s">
        <v>222</v>
      </c>
      <c r="D121" s="139"/>
      <c r="E121" s="139"/>
      <c r="F121" s="107" t="str">
        <f t="shared" ref="F121:F128" si="1">F4</f>
        <v>Nama PB 15</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2,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1600006551267 -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(15)'!$L$19:$L$144,'C. RAB (15)'!$E$19:$E$144,'C.2 DRPB (15)'!D133)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(15)'!$L$19:$L$144,'C. RAB (15)'!$E$19:$E$144,'C.2 DRPB (15)'!D134)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(15)'!$L$19:$L$144,'C. RAB (15)'!$E$19:$E$144,'C.2 DRPB (15)'!D135)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(15)'!$L$19:$L$144,'C. RAB (15)'!$E$19:$E$144,'C.2 DRPB (15)'!D136)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(15)'!$L$19:$L$144,'C. RAB (15)'!$E$19:$E$144,'C.2 DRPB (15)'!D137)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(15)'!$L$19:$L$144,'C. RAB (15)'!$E$19:$E$144,'C.2 DRPB (15)'!D138)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(15)'!$L$19:$L$144,'C. RAB (15)'!$E$19:$E$144,'C.2 DRPB (15)'!D139)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(15)'!$L$19:$L$144,'C. RAB (15)'!$E$19:$E$144,'C.2 DRPB (15)'!D140)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(15)'!$L$19:$L$144,'C. RAB (15)'!$E$19:$E$144,'C.2 DRPB (15)'!D141)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(15)'!$L$19:$L$144,'C. RAB (15)'!$E$19:$E$144,'C.2 DRPB (15)'!D142)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(15)'!$L$19:$L$144,'C. RAB (15)'!$E$19:$E$144,'C.2 DRPB (15)'!D143)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(15)'!$L$19:$L$144,'C. RAB (15)'!$E$19:$E$144,'C.2 DRPB (15)'!D144)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(15)'!$L$19:$L$144,'C. RAB (15)'!$E$19:$E$144,'C.2 DRPB (15)'!D145)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(15)'!$L$19:$L$144,'C. RAB (15)'!$E$19:$E$144,'C.2 DRPB (15)'!D146)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(15)'!$L$19:$L$144,'C. RAB (15)'!$E$19:$E$144,'C.2 DRPB (15)'!D147)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(15)'!$L$19:$L$144,'C. RAB (15)'!$E$19:$E$144,'C.2 DRPB (15)'!D148)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(15)'!$L$19:$L$144,'C. RAB (15)'!$E$19:$E$144,'C.2 DRPB (15)'!D149)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(15)'!$L$19:$L$144,'C. RAB (15)'!$E$19:$E$144,'C.2 DRPB (15)'!D150)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(15)'!$L$19:$L$144,'C. RAB (15)'!$E$19:$E$144,'C.2 DRPB (15)'!D151)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(15)'!$L$19:$L$144,'C. RAB (15)'!$E$19:$E$144,'C.2 DRPB (15)'!D152)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(15)'!$L$19:$L$144,'C. RAB (15)'!$E$19:$E$144,'C.2 DRPB (15)'!D153)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(15)'!$L$19:$L$144,'C. RAB (15)'!$E$19:$E$144,'C.2 DRPB (15)'!D154)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(15)'!$L$19:$L$144,'C. RAB (15)'!$E$19:$E$144,'C.2 DRPB (15)'!D155)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(15)'!$L$19:$L$144,'C. RAB (15)'!$E$19:$E$144,'C.2 DRPB (15)'!D156)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(15)'!$L$19:$L$144,'C. RAB (15)'!$E$19:$E$144,'C.2 DRPB (15)'!D157)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(15)'!$L$19:$L$144,'C. RAB (15)'!$E$19:$E$144,'C.2 DRPB (15)'!D158)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(15)'!$L$19:$L$144,'C. RAB (15)'!$E$19:$E$144,'C.2 DRPB (15)'!D159)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(15)'!$L$19:$L$144,'C. RAB (15)'!$E$19:$E$144,'C.2 DRPB (15)'!D160)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(15)'!$L$19:$L$144,'C. RAB (15)'!$E$19:$E$144,'C.2 DRPB (15)'!D161)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(15)'!$L$19:$L$144,'C. RAB (15)'!$E$19:$E$144,'C.2 DRPB (15)'!D162)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(15)'!$L$19:$L$144,'C. RAB (15)'!$E$19:$E$144,'C.2 DRPB (15)'!D163)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(15)'!$L$19:$L$144,'C. RAB (15)'!$E$19:$E$144,'C.2 DRPB (15)'!D164)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(15)'!$L$19:$L$144,'C. RAB (15)'!$E$19:$E$144,'C.2 DRPB (15)'!D165)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(15)'!$L$19:$L$144,'C. RAB (15)'!$E$19:$E$144,'C.2 DRPB (15)'!D166)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(15)'!$L$19:$L$144,'C. RAB (15)'!$E$19:$E$144,'C.2 DRPB (15)'!D167)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(15)'!$L$19:$L$144,'C. RAB (15)'!$E$19:$E$144,'C.2 DRPB (15)'!D168)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(15)'!$L$19:$L$144,'C. RAB (15)'!$E$19:$E$144,'C.2 DRPB (15)'!D169)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(15)'!$L$19:$L$144,'C. RAB (15)'!$E$19:$E$144,'C.2 DRPB (15)'!D170)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(15)'!$L$19:$L$144,'C. RAB (15)'!$E$19:$E$144,'C.2 DRPB (15)'!D171)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(15)'!$L$19:$L$144,'C. RAB (15)'!$E$19:$E$144,'C.2 DRPB (15)'!D172)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(15)'!$L$19:$L$144,'C. RAB (15)'!$E$19:$E$144,'C.2 DRPB (15)'!D173)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(15)'!$L$19:$L$144,'C. RAB (15)'!$E$19:$E$144,'C.2 DRPB (15)'!D174)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(15)'!$L$19:$L$144,'C. RAB (15)'!$E$19:$E$144,'C.2 DRPB (15)'!D175)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(15)'!$L$19:$L$144,'C. RAB (15)'!$E$19:$E$144,'C.2 DRPB (15)'!D176)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(15)'!$L$19:$L$144,'C. RAB (15)'!$E$19:$E$144,'C.2 DRPB (15)'!D177)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(15)'!$L$19:$L$144,'C. RAB (15)'!$E$19:$E$144,'C.2 DRPB (15)'!D178)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(15)'!$L$19:$L$144,'C. RAB (15)'!$E$19:$E$144,'C.2 DRPB (15)'!D179)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(15)'!$L$19:$L$144,'C. RAB (15)'!$E$19:$E$144,'C.2 DRPB (15)'!D180)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(15)'!$L$19:$L$144,'C. RAB (15)'!$E$19:$E$144,'C.2 DRPB (15)'!D181)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(15)'!$L$19:$L$144,'C. RAB (15)'!$E$19:$E$144,'C.2 DRPB (15)'!D182)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(15)'!$L$19:$L$144,'C. RAB (15)'!$E$19:$E$144,'C.2 DRPB (15)'!D183)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(15)'!$L$19:$L$144,'C. RAB (15)'!$E$19:$E$144,'C.2 DRPB (15)'!D184)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(15)'!$L$19:$L$144,'C. RAB (15)'!$E$19:$E$144,'C.2 DRPB (15)'!D185)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(15)'!$L$19:$L$144,'C. RAB (15)'!$E$19:$E$144,'C.2 DRPB (15)'!D186)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(15)'!$L$19:$L$144,'C. RAB (15)'!$E$19:$E$144,'C.2 DRPB (15)'!D187)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(15)'!$L$19:$L$144,'C. RAB (15)'!$E$19:$E$144,'C.2 DRPB (15)'!D188)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(15)'!$L$19:$L$144,'C. RAB (15)'!$E$19:$E$144,'C.2 DRPB (15)'!D189)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(15)'!$L$19:$L$144,'C. RAB (15)'!$E$19:$E$144,'C.2 DRPB (15)'!D190)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(15)'!$L$19:$L$144,'C. RAB (15)'!$E$19:$E$144,'C.2 DRPB (15)'!D191)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(15)'!$L$19:$L$144,'C. RAB (15)'!$E$19:$E$144,'C.2 DRPB (15)'!D192)</f>
        <v>0</v>
      </c>
    </row>
    <row r="193" spans="3:17" s="49" customFormat="1" x14ac:dyDescent="0.15">
      <c r="C193" s="205" t="s">
        <v>247</v>
      </c>
      <c r="D193" s="206"/>
      <c r="E193" s="206"/>
      <c r="F193" s="206"/>
      <c r="G193" s="206"/>
      <c r="H193" s="206"/>
      <c r="I193" s="206"/>
      <c r="J193" s="207"/>
      <c r="K193" s="124">
        <f>SUM(K133:K192)</f>
        <v>18000000</v>
      </c>
      <c r="M193" s="137">
        <f>(BaseRAB!$C$2-'C.2 DRPB (15)'!$K$95)/2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15</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000015</v>
      </c>
      <c r="G237" s="114"/>
      <c r="H237" s="51"/>
      <c r="N237" s="53"/>
      <c r="O237" s="53"/>
      <c r="P237" s="53"/>
      <c r="Q237" s="53"/>
    </row>
    <row r="238" spans="3:17" s="49" customFormat="1" x14ac:dyDescent="0.15">
      <c r="C238" s="139" t="s">
        <v>222</v>
      </c>
      <c r="D238" s="139"/>
      <c r="E238" s="139"/>
      <c r="F238" s="107" t="str">
        <f t="shared" ref="F238:F245" si="3">F121</f>
        <v>Nama PB 15</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2,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1600006551267 -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-200</v>
      </c>
      <c r="J250" s="121">
        <f>BaseRAB!F11</f>
        <v>90000</v>
      </c>
      <c r="K250" s="122">
        <f>I250*J250</f>
        <v>-18000000</v>
      </c>
      <c r="N250" s="53"/>
      <c r="O250" s="53"/>
      <c r="P250" s="53"/>
      <c r="Q250" s="53"/>
      <c r="R250" s="49">
        <f>SUMIFS('C. RAB (15)'!$M$19:$M$144,'C. RAB (15)'!$E$19:$E$144,'C.2 DRPB (15)'!D250)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0</v>
      </c>
      <c r="J251" s="121">
        <f>BaseRAB!F12</f>
        <v>80000</v>
      </c>
      <c r="K251" s="122">
        <f t="shared" ref="K251:K309" si="5">I251*J251</f>
        <v>0</v>
      </c>
      <c r="N251" s="53"/>
      <c r="O251" s="53"/>
      <c r="P251" s="53"/>
      <c r="Q251" s="53"/>
      <c r="R251" s="49">
        <f>SUMIFS('C. RAB (15)'!$M$19:$M$144,'C. RAB (15)'!$E$19:$E$144,'C.2 DRPB (15)'!D251)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0</v>
      </c>
      <c r="J252" s="121">
        <f>BaseRAB!F13</f>
        <v>0</v>
      </c>
      <c r="K252" s="122">
        <f t="shared" si="5"/>
        <v>0</v>
      </c>
      <c r="N252" s="53"/>
      <c r="O252" s="53"/>
      <c r="P252" s="53"/>
      <c r="Q252" s="53"/>
      <c r="R252" s="49">
        <f>SUMIFS('C. RAB (15)'!$M$19:$M$144,'C. RAB (15)'!$E$19:$E$144,'C.2 DRPB (15)'!D252)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0</v>
      </c>
      <c r="J253" s="121">
        <f>BaseRAB!F14</f>
        <v>0</v>
      </c>
      <c r="K253" s="122">
        <f t="shared" si="5"/>
        <v>0</v>
      </c>
      <c r="N253" s="53"/>
      <c r="O253" s="53"/>
      <c r="P253" s="53"/>
      <c r="Q253" s="53"/>
      <c r="R253" s="49">
        <f>SUMIFS('C. RAB (15)'!$M$19:$M$144,'C. RAB (15)'!$E$19:$E$144,'C.2 DRPB (15)'!D253)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0</v>
      </c>
      <c r="J254" s="121">
        <f>BaseRAB!F15</f>
        <v>0</v>
      </c>
      <c r="K254" s="122">
        <f t="shared" si="5"/>
        <v>0</v>
      </c>
      <c r="N254" s="53"/>
      <c r="O254" s="53"/>
      <c r="P254" s="53"/>
      <c r="Q254" s="53"/>
      <c r="R254" s="49">
        <f>SUMIFS('C. RAB (15)'!$M$19:$M$144,'C. RAB (15)'!$E$19:$E$144,'C.2 DRPB (15)'!D254)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0</v>
      </c>
      <c r="J255" s="121">
        <f>BaseRAB!F16</f>
        <v>0</v>
      </c>
      <c r="K255" s="122">
        <f t="shared" si="5"/>
        <v>0</v>
      </c>
      <c r="N255" s="53"/>
      <c r="O255" s="53"/>
      <c r="P255" s="53"/>
      <c r="Q255" s="53"/>
      <c r="R255" s="49">
        <f>SUMIFS('C. RAB (15)'!$M$19:$M$144,'C. RAB (15)'!$E$19:$E$144,'C.2 DRPB (15)'!D255)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0</v>
      </c>
      <c r="J256" s="121">
        <f>BaseRAB!F17</f>
        <v>0</v>
      </c>
      <c r="K256" s="122">
        <f t="shared" si="5"/>
        <v>0</v>
      </c>
      <c r="N256" s="53"/>
      <c r="O256" s="53"/>
      <c r="P256" s="53"/>
      <c r="Q256" s="53"/>
      <c r="R256" s="49">
        <f>SUMIFS('C. RAB (15)'!$M$19:$M$144,'C. RAB (15)'!$E$19:$E$144,'C.2 DRPB (15)'!D256)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0</v>
      </c>
      <c r="J257" s="121">
        <f>BaseRAB!F18</f>
        <v>0</v>
      </c>
      <c r="K257" s="122">
        <f t="shared" si="5"/>
        <v>0</v>
      </c>
      <c r="N257" s="53"/>
      <c r="O257" s="53"/>
      <c r="P257" s="53"/>
      <c r="Q257" s="53"/>
      <c r="R257" s="49">
        <f>SUMIFS('C. RAB (15)'!$M$19:$M$144,'C. RAB (15)'!$E$19:$E$144,'C.2 DRPB (15)'!D257)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0</v>
      </c>
      <c r="J258" s="121">
        <f>BaseRAB!F19</f>
        <v>0</v>
      </c>
      <c r="K258" s="122">
        <f t="shared" si="5"/>
        <v>0</v>
      </c>
      <c r="N258" s="53"/>
      <c r="O258" s="53"/>
      <c r="P258" s="53"/>
      <c r="Q258" s="53"/>
      <c r="R258" s="49">
        <f>SUMIFS('C. RAB (15)'!$M$19:$M$144,'C. RAB (15)'!$E$19:$E$144,'C.2 DRPB (15)'!D258)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0</v>
      </c>
      <c r="J259" s="121">
        <f>BaseRAB!F20</f>
        <v>0</v>
      </c>
      <c r="K259" s="122">
        <f t="shared" si="5"/>
        <v>0</v>
      </c>
      <c r="N259" s="53"/>
      <c r="O259" s="53"/>
      <c r="P259" s="53"/>
      <c r="Q259" s="53"/>
      <c r="R259" s="49">
        <f>SUMIFS('C. RAB (15)'!$M$19:$M$144,'C. RAB (15)'!$E$19:$E$144,'C.2 DRPB (15)'!D259)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0</v>
      </c>
      <c r="J260" s="121">
        <f>BaseRAB!F21</f>
        <v>0</v>
      </c>
      <c r="K260" s="122">
        <f t="shared" si="5"/>
        <v>0</v>
      </c>
      <c r="N260" s="53"/>
      <c r="O260" s="53"/>
      <c r="P260" s="53"/>
      <c r="Q260" s="53"/>
      <c r="R260" s="49">
        <f>SUMIFS('C. RAB (15)'!$M$19:$M$144,'C. RAB (15)'!$E$19:$E$144,'C.2 DRPB (15)'!D260)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0</v>
      </c>
      <c r="J261" s="121">
        <f>BaseRAB!F22</f>
        <v>0</v>
      </c>
      <c r="K261" s="122">
        <f t="shared" si="5"/>
        <v>0</v>
      </c>
      <c r="L261" s="49"/>
      <c r="M261" s="49"/>
      <c r="N261" s="53"/>
      <c r="O261" s="53"/>
      <c r="P261" s="53"/>
      <c r="Q261" s="53"/>
      <c r="R261" s="49">
        <f>SUMIFS('C. RAB (15)'!$M$19:$M$144,'C. RAB (15)'!$E$19:$E$144,'C.2 DRPB (15)'!D261)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0</v>
      </c>
      <c r="J262" s="121">
        <f>BaseRAB!F23</f>
        <v>0</v>
      </c>
      <c r="K262" s="122">
        <f t="shared" si="5"/>
        <v>0</v>
      </c>
      <c r="N262" s="53"/>
      <c r="O262" s="53"/>
      <c r="P262" s="53"/>
      <c r="Q262" s="53"/>
      <c r="R262" s="49">
        <f>SUMIFS('C. RAB (15)'!$M$19:$M$144,'C. RAB (15)'!$E$19:$E$144,'C.2 DRPB (15)'!D262)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0</v>
      </c>
      <c r="J263" s="121">
        <f>BaseRAB!F24</f>
        <v>0</v>
      </c>
      <c r="K263" s="122">
        <f t="shared" si="5"/>
        <v>0</v>
      </c>
      <c r="N263" s="53"/>
      <c r="O263" s="53"/>
      <c r="P263" s="53"/>
      <c r="Q263" s="53"/>
      <c r="R263" s="49">
        <f>SUMIFS('C. RAB (15)'!$M$19:$M$144,'C. RAB (15)'!$E$19:$E$144,'C.2 DRPB (15)'!D263)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0</v>
      </c>
      <c r="J264" s="121">
        <f>BaseRAB!F25</f>
        <v>0</v>
      </c>
      <c r="K264" s="122">
        <f t="shared" si="5"/>
        <v>0</v>
      </c>
      <c r="N264" s="53"/>
      <c r="O264" s="53"/>
      <c r="P264" s="53"/>
      <c r="Q264" s="53"/>
      <c r="R264" s="49">
        <f>SUMIFS('C. RAB (15)'!$M$19:$M$144,'C. RAB (15)'!$E$19:$E$144,'C.2 DRPB (15)'!D264)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0</v>
      </c>
      <c r="J265" s="121">
        <f>BaseRAB!F26</f>
        <v>0</v>
      </c>
      <c r="K265" s="122">
        <f t="shared" si="5"/>
        <v>0</v>
      </c>
      <c r="N265" s="53"/>
      <c r="O265" s="53"/>
      <c r="P265" s="53"/>
      <c r="Q265" s="53"/>
      <c r="R265" s="49">
        <f>SUMIFS('C. RAB (15)'!$M$19:$M$144,'C. RAB (15)'!$E$19:$E$144,'C.2 DRPB (15)'!D265)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0</v>
      </c>
      <c r="J266" s="121">
        <f>BaseRAB!F27</f>
        <v>0</v>
      </c>
      <c r="K266" s="122">
        <f t="shared" si="5"/>
        <v>0</v>
      </c>
      <c r="N266" s="53"/>
      <c r="O266" s="53"/>
      <c r="P266" s="53"/>
      <c r="Q266" s="53"/>
      <c r="R266" s="49">
        <f>SUMIFS('C. RAB (15)'!$M$19:$M$144,'C. RAB (15)'!$E$19:$E$144,'C.2 DRPB (15)'!D266)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0</v>
      </c>
      <c r="J267" s="121">
        <f>BaseRAB!F28</f>
        <v>0</v>
      </c>
      <c r="K267" s="122">
        <f t="shared" si="5"/>
        <v>0</v>
      </c>
      <c r="N267" s="53"/>
      <c r="O267" s="53"/>
      <c r="P267" s="53"/>
      <c r="Q267" s="53"/>
      <c r="R267" s="49">
        <f>SUMIFS('C. RAB (15)'!$M$19:$M$144,'C. RAB (15)'!$E$19:$E$144,'C.2 DRPB (15)'!D267)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0</v>
      </c>
      <c r="J268" s="121">
        <f>BaseRAB!F29</f>
        <v>120000</v>
      </c>
      <c r="K268" s="122">
        <f t="shared" si="5"/>
        <v>0</v>
      </c>
      <c r="N268" s="53"/>
      <c r="O268" s="53"/>
      <c r="P268" s="53"/>
      <c r="Q268" s="53"/>
      <c r="R268" s="49">
        <f>SUMIFS('C. RAB (15)'!$M$19:$M$144,'C. RAB (15)'!$E$19:$E$144,'C.2 DRPB (15)'!D268)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0</v>
      </c>
      <c r="J269" s="121">
        <f>BaseRAB!F30</f>
        <v>0</v>
      </c>
      <c r="K269" s="122">
        <f t="shared" si="5"/>
        <v>0</v>
      </c>
      <c r="N269" s="53"/>
      <c r="O269" s="53"/>
      <c r="P269" s="53"/>
      <c r="Q269" s="53"/>
      <c r="R269" s="49">
        <f>SUMIFS('C. RAB (15)'!$M$19:$M$144,'C. RAB (15)'!$E$19:$E$144,'C.2 DRPB (15)'!D269)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0</v>
      </c>
      <c r="J270" s="121">
        <f>BaseRAB!F31</f>
        <v>0</v>
      </c>
      <c r="K270" s="122">
        <f t="shared" si="5"/>
        <v>0</v>
      </c>
      <c r="N270" s="53"/>
      <c r="O270" s="53"/>
      <c r="P270" s="53"/>
      <c r="Q270" s="53"/>
      <c r="R270" s="49">
        <f>SUMIFS('C. RAB (15)'!$M$19:$M$144,'C. RAB (15)'!$E$19:$E$144,'C.2 DRPB (15)'!D270)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0</v>
      </c>
      <c r="J271" s="121">
        <f>BaseRAB!F32</f>
        <v>0</v>
      </c>
      <c r="K271" s="122">
        <f t="shared" si="5"/>
        <v>0</v>
      </c>
      <c r="N271" s="53"/>
      <c r="O271" s="53"/>
      <c r="P271" s="53"/>
      <c r="Q271" s="53"/>
      <c r="R271" s="49">
        <f>SUMIFS('C. RAB (15)'!$M$19:$M$144,'C. RAB (15)'!$E$19:$E$144,'C.2 DRPB (15)'!D271)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0</v>
      </c>
      <c r="J272" s="121">
        <f>BaseRAB!F33</f>
        <v>0</v>
      </c>
      <c r="K272" s="122">
        <f t="shared" si="5"/>
        <v>0</v>
      </c>
      <c r="N272" s="53"/>
      <c r="O272" s="53"/>
      <c r="P272" s="53"/>
      <c r="Q272" s="53"/>
      <c r="R272" s="49">
        <f>SUMIFS('C. RAB (15)'!$M$19:$M$144,'C. RAB (15)'!$E$19:$E$144,'C.2 DRPB (15)'!D272)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0</v>
      </c>
      <c r="J273" s="121">
        <f>BaseRAB!F34</f>
        <v>0</v>
      </c>
      <c r="K273" s="122">
        <f t="shared" si="5"/>
        <v>0</v>
      </c>
      <c r="N273" s="53"/>
      <c r="O273" s="53"/>
      <c r="P273" s="53"/>
      <c r="Q273" s="53"/>
      <c r="R273" s="49">
        <f>SUMIFS('C. RAB (15)'!$M$19:$M$144,'C. RAB (15)'!$E$19:$E$144,'C.2 DRPB (15)'!D273)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0</v>
      </c>
      <c r="J274" s="121">
        <f>BaseRAB!F35</f>
        <v>0</v>
      </c>
      <c r="K274" s="122">
        <f t="shared" si="5"/>
        <v>0</v>
      </c>
      <c r="N274" s="53"/>
      <c r="O274" s="53"/>
      <c r="P274" s="53"/>
      <c r="Q274" s="53"/>
      <c r="R274" s="49">
        <f>SUMIFS('C. RAB (15)'!$M$19:$M$144,'C. RAB (15)'!$E$19:$E$144,'C.2 DRPB (15)'!D274)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0</v>
      </c>
      <c r="J275" s="121">
        <f>BaseRAB!F36</f>
        <v>0</v>
      </c>
      <c r="K275" s="122">
        <f t="shared" si="5"/>
        <v>0</v>
      </c>
      <c r="N275" s="53"/>
      <c r="O275" s="53"/>
      <c r="P275" s="53"/>
      <c r="Q275" s="53"/>
      <c r="R275" s="49">
        <f>SUMIFS('C. RAB (15)'!$M$19:$M$144,'C. RAB (15)'!$E$19:$E$144,'C.2 DRPB (15)'!D275)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0</v>
      </c>
      <c r="J276" s="121">
        <f>BaseRAB!F37</f>
        <v>0</v>
      </c>
      <c r="K276" s="122">
        <f t="shared" si="5"/>
        <v>0</v>
      </c>
      <c r="N276" s="53"/>
      <c r="O276" s="53"/>
      <c r="P276" s="53"/>
      <c r="Q276" s="53"/>
      <c r="R276" s="49">
        <f>SUMIFS('C. RAB (15)'!$M$19:$M$144,'C. RAB (15)'!$E$19:$E$144,'C.2 DRPB (15)'!D276)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0</v>
      </c>
      <c r="J277" s="121">
        <f>BaseRAB!F38</f>
        <v>0</v>
      </c>
      <c r="K277" s="122">
        <f t="shared" si="5"/>
        <v>0</v>
      </c>
      <c r="N277" s="53"/>
      <c r="O277" s="53"/>
      <c r="P277" s="53"/>
      <c r="Q277" s="53"/>
      <c r="R277" s="49">
        <f>SUMIFS('C. RAB (15)'!$M$19:$M$144,'C. RAB (15)'!$E$19:$E$144,'C.2 DRPB (15)'!D277)</f>
        <v>0</v>
      </c>
    </row>
    <row r="278" spans="1:18" s="49" customFormat="1" x14ac:dyDescent="0.15">
      <c r="A278" s="135"/>
      <c r="C278" s="118">
        <f>_xlfn.AGGREGATE(2,5,$C$132:C277)+1</f>
        <v>90</v>
      </c>
      <c r="D278" s="133" t="str">
        <f>BaseRAB!C39</f>
        <v>Batako</v>
      </c>
      <c r="E278" s="134"/>
      <c r="F278" s="134"/>
      <c r="G278" s="134"/>
      <c r="H278" s="119" t="str">
        <f>BaseRAB!E39</f>
        <v>bh</v>
      </c>
      <c r="I278" s="120">
        <f t="shared" si="4"/>
        <v>0</v>
      </c>
      <c r="J278" s="121">
        <f>BaseRAB!F39</f>
        <v>0</v>
      </c>
      <c r="K278" s="122">
        <f t="shared" si="5"/>
        <v>0</v>
      </c>
      <c r="N278" s="53"/>
      <c r="O278" s="53"/>
      <c r="P278" s="53"/>
      <c r="Q278" s="53"/>
      <c r="R278" s="49">
        <f>SUMIFS('C. RAB (15)'!$M$19:$M$144,'C. RAB (15)'!$E$19:$E$144,'C.2 DRPB (15)'!D278)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0</v>
      </c>
      <c r="J279" s="121">
        <f>BaseRAB!F40</f>
        <v>0</v>
      </c>
      <c r="K279" s="122">
        <f t="shared" si="5"/>
        <v>0</v>
      </c>
      <c r="N279" s="53"/>
      <c r="O279" s="53"/>
      <c r="P279" s="53"/>
      <c r="Q279" s="53"/>
      <c r="R279" s="49">
        <f>SUMIFS('C. RAB (15)'!$M$19:$M$144,'C. RAB (15)'!$E$19:$E$144,'C.2 DRPB (15)'!D279)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0</v>
      </c>
      <c r="J280" s="121">
        <f>BaseRAB!F41</f>
        <v>0</v>
      </c>
      <c r="K280" s="122">
        <f t="shared" si="5"/>
        <v>0</v>
      </c>
      <c r="N280" s="53"/>
      <c r="O280" s="53"/>
      <c r="P280" s="53"/>
      <c r="Q280" s="53"/>
      <c r="R280" s="49">
        <f>SUMIFS('C. RAB (15)'!$M$19:$M$144,'C. RAB (15)'!$E$19:$E$144,'C.2 DRPB (15)'!D280)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0</v>
      </c>
      <c r="J281" s="121">
        <f>BaseRAB!F42</f>
        <v>0</v>
      </c>
      <c r="K281" s="122">
        <f t="shared" si="5"/>
        <v>0</v>
      </c>
      <c r="N281" s="53"/>
      <c r="O281" s="53"/>
      <c r="P281" s="53"/>
      <c r="Q281" s="53"/>
      <c r="R281" s="49">
        <f>SUMIFS('C. RAB (15)'!$M$19:$M$144,'C. RAB (15)'!$E$19:$E$144,'C.2 DRPB (15)'!D281)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0</v>
      </c>
      <c r="J282" s="121">
        <f>BaseRAB!F43</f>
        <v>0</v>
      </c>
      <c r="K282" s="122">
        <f t="shared" si="5"/>
        <v>0</v>
      </c>
      <c r="N282" s="53"/>
      <c r="O282" s="53"/>
      <c r="P282" s="53"/>
      <c r="Q282" s="53"/>
      <c r="R282" s="49">
        <f>SUMIFS('C. RAB (15)'!$M$19:$M$144,'C. RAB (15)'!$E$19:$E$144,'C.2 DRPB (15)'!D282)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0</v>
      </c>
      <c r="J283" s="121">
        <f>BaseRAB!F44</f>
        <v>0</v>
      </c>
      <c r="K283" s="122">
        <f t="shared" si="5"/>
        <v>0</v>
      </c>
      <c r="N283" s="53"/>
      <c r="O283" s="53"/>
      <c r="P283" s="53"/>
      <c r="Q283" s="53"/>
      <c r="R283" s="49">
        <f>SUMIFS('C. RAB (15)'!$M$19:$M$144,'C. RAB (15)'!$E$19:$E$144,'C.2 DRPB (15)'!D283)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0</v>
      </c>
      <c r="J284" s="121">
        <f>BaseRAB!F45</f>
        <v>0</v>
      </c>
      <c r="K284" s="122">
        <f t="shared" si="5"/>
        <v>0</v>
      </c>
      <c r="N284" s="53"/>
      <c r="O284" s="53"/>
      <c r="P284" s="53"/>
      <c r="Q284" s="53"/>
      <c r="R284" s="49">
        <f>SUMIFS('C. RAB (15)'!$M$19:$M$144,'C. RAB (15)'!$E$19:$E$144,'C.2 DRPB (15)'!D284)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0</v>
      </c>
      <c r="J285" s="121">
        <f>BaseRAB!F46</f>
        <v>0</v>
      </c>
      <c r="K285" s="122">
        <f t="shared" si="5"/>
        <v>0</v>
      </c>
      <c r="N285" s="53"/>
      <c r="O285" s="53"/>
      <c r="P285" s="53"/>
      <c r="Q285" s="53"/>
      <c r="R285" s="49">
        <f>SUMIFS('C. RAB (15)'!$M$19:$M$144,'C. RAB (15)'!$E$19:$E$144,'C.2 DRPB (15)'!D285)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0</v>
      </c>
      <c r="J286" s="121">
        <f>BaseRAB!F47</f>
        <v>0</v>
      </c>
      <c r="K286" s="122">
        <f t="shared" si="5"/>
        <v>0</v>
      </c>
      <c r="N286" s="53"/>
      <c r="O286" s="53"/>
      <c r="P286" s="53"/>
      <c r="Q286" s="53"/>
      <c r="R286" s="49">
        <f>SUMIFS('C. RAB (15)'!$M$19:$M$144,'C. RAB (15)'!$E$19:$E$144,'C.2 DRPB (15)'!D286)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0</v>
      </c>
      <c r="J287" s="121">
        <f>BaseRAB!F48</f>
        <v>0</v>
      </c>
      <c r="K287" s="122">
        <f t="shared" si="5"/>
        <v>0</v>
      </c>
      <c r="N287" s="53"/>
      <c r="O287" s="53"/>
      <c r="P287" s="53"/>
      <c r="Q287" s="53"/>
      <c r="R287" s="49">
        <f>SUMIFS('C. RAB (15)'!$M$19:$M$144,'C. RAB (15)'!$E$19:$E$144,'C.2 DRPB (15)'!D287)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0</v>
      </c>
      <c r="J288" s="121">
        <f>BaseRAB!F49</f>
        <v>0</v>
      </c>
      <c r="K288" s="122">
        <f t="shared" si="5"/>
        <v>0</v>
      </c>
      <c r="N288" s="53"/>
      <c r="O288" s="53"/>
      <c r="P288" s="53"/>
      <c r="Q288" s="53"/>
      <c r="R288" s="49">
        <f>SUMIFS('C. RAB (15)'!$M$19:$M$144,'C. RAB (15)'!$E$19:$E$144,'C.2 DRPB (15)'!D288)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0</v>
      </c>
      <c r="J289" s="121">
        <f>BaseRAB!F50</f>
        <v>0</v>
      </c>
      <c r="K289" s="122">
        <f t="shared" si="5"/>
        <v>0</v>
      </c>
      <c r="N289" s="53"/>
      <c r="O289" s="53"/>
      <c r="P289" s="53"/>
      <c r="Q289" s="53"/>
      <c r="R289" s="49">
        <f>SUMIFS('C. RAB (15)'!$M$19:$M$144,'C. RAB (15)'!$E$19:$E$144,'C.2 DRPB (15)'!D289)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0</v>
      </c>
      <c r="J290" s="121">
        <f>BaseRAB!F51</f>
        <v>0</v>
      </c>
      <c r="K290" s="122">
        <f t="shared" si="5"/>
        <v>0</v>
      </c>
      <c r="N290" s="53"/>
      <c r="O290" s="53"/>
      <c r="P290" s="53"/>
      <c r="Q290" s="53"/>
      <c r="R290" s="49">
        <f>SUMIFS('C. RAB (15)'!$M$19:$M$144,'C. RAB (15)'!$E$19:$E$144,'C.2 DRPB (15)'!D290)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0</v>
      </c>
      <c r="J291" s="121">
        <f>BaseRAB!F52</f>
        <v>0</v>
      </c>
      <c r="K291" s="122">
        <f t="shared" si="5"/>
        <v>0</v>
      </c>
      <c r="L291" s="49"/>
      <c r="M291" s="49"/>
      <c r="N291" s="53"/>
      <c r="O291" s="53"/>
      <c r="P291" s="53"/>
      <c r="Q291" s="53"/>
      <c r="R291" s="49">
        <f>SUMIFS('C. RAB (15)'!$M$19:$M$144,'C. RAB (15)'!$E$19:$E$144,'C.2 DRPB (15)'!D291)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0</v>
      </c>
      <c r="J292" s="121">
        <f>BaseRAB!F53</f>
        <v>0</v>
      </c>
      <c r="K292" s="122">
        <f t="shared" si="5"/>
        <v>0</v>
      </c>
      <c r="N292" s="53"/>
      <c r="O292" s="53"/>
      <c r="P292" s="53"/>
      <c r="Q292" s="53"/>
      <c r="R292" s="49">
        <f>SUMIFS('C. RAB (15)'!$M$19:$M$144,'C. RAB (15)'!$E$19:$E$144,'C.2 DRPB (15)'!D292)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0</v>
      </c>
      <c r="J293" s="121">
        <f>BaseRAB!F54</f>
        <v>0</v>
      </c>
      <c r="K293" s="122">
        <f t="shared" si="5"/>
        <v>0</v>
      </c>
      <c r="N293" s="53"/>
      <c r="O293" s="53"/>
      <c r="P293" s="53"/>
      <c r="Q293" s="53"/>
      <c r="R293" s="49">
        <f>SUMIFS('C. RAB (15)'!$M$19:$M$144,'C. RAB (15)'!$E$19:$E$144,'C.2 DRPB (15)'!D293)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0</v>
      </c>
      <c r="J294" s="121">
        <f>BaseRAB!F55</f>
        <v>0</v>
      </c>
      <c r="K294" s="122">
        <f t="shared" si="5"/>
        <v>0</v>
      </c>
      <c r="N294" s="53"/>
      <c r="O294" s="53"/>
      <c r="P294" s="53"/>
      <c r="Q294" s="53"/>
      <c r="R294" s="49">
        <f>SUMIFS('C. RAB (15)'!$M$19:$M$144,'C. RAB (15)'!$E$19:$E$144,'C.2 DRPB (15)'!D294)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0</v>
      </c>
      <c r="J295" s="121">
        <f>BaseRAB!F56</f>
        <v>0</v>
      </c>
      <c r="K295" s="122">
        <f t="shared" si="5"/>
        <v>0</v>
      </c>
      <c r="N295" s="53"/>
      <c r="O295" s="53"/>
      <c r="P295" s="53"/>
      <c r="Q295" s="53"/>
      <c r="R295" s="49">
        <f>SUMIFS('C. RAB (15)'!$M$19:$M$144,'C. RAB (15)'!$E$19:$E$144,'C.2 DRPB (15)'!D295)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0</v>
      </c>
      <c r="J296" s="121">
        <f>BaseRAB!F57</f>
        <v>0</v>
      </c>
      <c r="K296" s="122">
        <f t="shared" si="5"/>
        <v>0</v>
      </c>
      <c r="N296" s="53"/>
      <c r="O296" s="53"/>
      <c r="P296" s="53"/>
      <c r="Q296" s="53"/>
      <c r="R296" s="49">
        <f>SUMIFS('C. RAB (15)'!$M$19:$M$144,'C. RAB (15)'!$E$19:$E$144,'C.2 DRPB (15)'!D296)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0</v>
      </c>
      <c r="J297" s="121">
        <f>BaseRAB!F58</f>
        <v>0</v>
      </c>
      <c r="K297" s="122">
        <f t="shared" si="5"/>
        <v>0</v>
      </c>
      <c r="N297" s="53"/>
      <c r="O297" s="53"/>
      <c r="P297" s="53"/>
      <c r="Q297" s="53"/>
      <c r="R297" s="49">
        <f>SUMIFS('C. RAB (15)'!$M$19:$M$144,'C. RAB (15)'!$E$19:$E$144,'C.2 DRPB (15)'!D297)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0</v>
      </c>
      <c r="J298" s="121">
        <f>BaseRAB!F59</f>
        <v>0</v>
      </c>
      <c r="K298" s="122">
        <f t="shared" si="5"/>
        <v>0</v>
      </c>
      <c r="N298" s="53"/>
      <c r="O298" s="53"/>
      <c r="P298" s="53"/>
      <c r="Q298" s="53"/>
      <c r="R298" s="49">
        <f>SUMIFS('C. RAB (15)'!$M$19:$M$144,'C. RAB (15)'!$E$19:$E$144,'C.2 DRPB (15)'!D298)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0</v>
      </c>
      <c r="J299" s="121">
        <f>BaseRAB!F60</f>
        <v>0</v>
      </c>
      <c r="K299" s="122">
        <f t="shared" si="5"/>
        <v>0</v>
      </c>
      <c r="N299" s="53"/>
      <c r="O299" s="53"/>
      <c r="P299" s="53"/>
      <c r="Q299" s="53"/>
      <c r="R299" s="49">
        <f>SUMIFS('C. RAB (15)'!$M$19:$M$144,'C. RAB (15)'!$E$19:$E$144,'C.2 DRPB (15)'!D299)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0</v>
      </c>
      <c r="J300" s="121">
        <f>BaseRAB!F61</f>
        <v>0</v>
      </c>
      <c r="K300" s="122">
        <f t="shared" si="5"/>
        <v>0</v>
      </c>
      <c r="N300" s="53"/>
      <c r="O300" s="53"/>
      <c r="P300" s="53"/>
      <c r="Q300" s="53"/>
      <c r="R300" s="49">
        <f>SUMIFS('C. RAB (15)'!$M$19:$M$144,'C. RAB (15)'!$E$19:$E$144,'C.2 DRPB (15)'!D300)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0</v>
      </c>
      <c r="J301" s="121">
        <f>BaseRAB!F62</f>
        <v>0</v>
      </c>
      <c r="K301" s="122">
        <f t="shared" si="5"/>
        <v>0</v>
      </c>
      <c r="N301" s="53"/>
      <c r="O301" s="53"/>
      <c r="P301" s="53"/>
      <c r="Q301" s="53"/>
      <c r="R301" s="49">
        <f>SUMIFS('C. RAB (15)'!$M$19:$M$144,'C. RAB (15)'!$E$19:$E$144,'C.2 DRPB (15)'!D301)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0</v>
      </c>
      <c r="J302" s="121">
        <f>BaseRAB!F63</f>
        <v>0</v>
      </c>
      <c r="K302" s="122">
        <f t="shared" si="5"/>
        <v>0</v>
      </c>
      <c r="N302" s="53"/>
      <c r="O302" s="53"/>
      <c r="P302" s="53"/>
      <c r="Q302" s="53"/>
      <c r="R302" s="49">
        <f>SUMIFS('C. RAB (15)'!$M$19:$M$144,'C. RAB (15)'!$E$19:$E$144,'C.2 DRPB (15)'!D302)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0</v>
      </c>
      <c r="J303" s="121">
        <f>BaseRAB!F64</f>
        <v>0</v>
      </c>
      <c r="K303" s="122">
        <f t="shared" si="5"/>
        <v>0</v>
      </c>
      <c r="N303" s="53"/>
      <c r="O303" s="53"/>
      <c r="P303" s="53"/>
      <c r="Q303" s="53"/>
      <c r="R303" s="49">
        <f>SUMIFS('C. RAB (15)'!$M$19:$M$144,'C. RAB (15)'!$E$19:$E$144,'C.2 DRPB (15)'!D303)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0</v>
      </c>
      <c r="J304" s="121">
        <f>BaseRAB!F65</f>
        <v>0</v>
      </c>
      <c r="K304" s="122">
        <f t="shared" si="5"/>
        <v>0</v>
      </c>
      <c r="N304" s="53"/>
      <c r="O304" s="53"/>
      <c r="P304" s="53"/>
      <c r="Q304" s="53"/>
      <c r="R304" s="49">
        <f>SUMIFS('C. RAB (15)'!$M$19:$M$144,'C. RAB (15)'!$E$19:$E$144,'C.2 DRPB (15)'!D304)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0</v>
      </c>
      <c r="J305" s="121">
        <f>BaseRAB!F66</f>
        <v>0</v>
      </c>
      <c r="K305" s="122">
        <f t="shared" si="5"/>
        <v>0</v>
      </c>
      <c r="N305" s="53"/>
      <c r="O305" s="53"/>
      <c r="P305" s="53"/>
      <c r="Q305" s="53"/>
      <c r="R305" s="49">
        <f>SUMIFS('C. RAB (15)'!$M$19:$M$144,'C. RAB (15)'!$E$19:$E$144,'C.2 DRPB (15)'!D305)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0</v>
      </c>
      <c r="J306" s="121">
        <f>BaseRAB!F67</f>
        <v>0</v>
      </c>
      <c r="K306" s="122">
        <f t="shared" si="5"/>
        <v>0</v>
      </c>
      <c r="N306" s="53"/>
      <c r="O306" s="53"/>
      <c r="P306" s="53"/>
      <c r="Q306" s="53"/>
      <c r="R306" s="49">
        <f>SUMIFS('C. RAB (15)'!$M$19:$M$144,'C. RAB (15)'!$E$19:$E$144,'C.2 DRPB (15)'!D306)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(15)'!$M$19:$M$144,'C. RAB (15)'!$E$19:$E$144,'C.2 DRPB (15)'!D307)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(15)'!$M$19:$M$144,'C. RAB (15)'!$E$19:$E$144,'C.2 DRPB (15)'!D308)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(15)'!$M$19:$M$144,'C. RAB (15)'!$E$19:$E$144,'C.2 DRPB (15)'!D309)</f>
        <v>0</v>
      </c>
    </row>
    <row r="310" spans="1:18" s="49" customFormat="1" x14ac:dyDescent="0.15">
      <c r="C310" s="205" t="s">
        <v>247</v>
      </c>
      <c r="D310" s="206"/>
      <c r="E310" s="206"/>
      <c r="F310" s="206"/>
      <c r="G310" s="206"/>
      <c r="H310" s="206"/>
      <c r="I310" s="206"/>
      <c r="J310" s="207"/>
      <c r="K310" s="124">
        <f>SUM(K250:K309)</f>
        <v>-18000000</v>
      </c>
      <c r="M310" s="137">
        <f>(BaseRAB!$C$2-'C.2 DRPB (15)'!$K$95)/2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-16250000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15</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63" priority="9">
      <formula>$I16&lt;&gt;$R16</formula>
    </cfRule>
  </conditionalFormatting>
  <conditionalFormatting sqref="K76">
    <cfRule type="expression" dxfId="62" priority="7">
      <formula>$K$76&lt;&gt;$M$76</formula>
    </cfRule>
  </conditionalFormatting>
  <conditionalFormatting sqref="I133:I192">
    <cfRule type="expression" dxfId="61" priority="6" stopIfTrue="1">
      <formula>$K133&lt;&gt;$R133</formula>
    </cfRule>
  </conditionalFormatting>
  <conditionalFormatting sqref="K193">
    <cfRule type="expression" dxfId="60" priority="4" stopIfTrue="1">
      <formula>$K$193&lt;&gt;$M$193</formula>
    </cfRule>
  </conditionalFormatting>
  <conditionalFormatting sqref="I250:I309">
    <cfRule type="expression" dxfId="59" priority="3" stopIfTrue="1">
      <formula>$K250&lt;&gt;$R250</formula>
    </cfRule>
  </conditionalFormatting>
  <conditionalFormatting sqref="K310">
    <cfRule type="expression" dxfId="58"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1986"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E6150F03-EF88-3148-B5DF-012CA5110973}">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6F016C29-3207-8840-AEED-3C9567838F9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310D08D5-B47C-8540-B368-B3D0D595D7F6}">
            <xm:f>$K$333&lt;&gt;(BaseRAB!$C$2/2)</xm:f>
            <x14:dxf>
              <font>
                <color rgb="FF9C0006"/>
              </font>
              <fill>
                <patternFill>
                  <bgColor rgb="FFFFC7CE"/>
                </patternFill>
              </fill>
            </x14:dxf>
          </x14:cfRule>
          <xm:sqref>K333</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176A4-E031-9C43-B3CD-23E3E9A8792D}">
  <sheetPr codeName="Sheet72">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16</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000016</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16</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2, RW 1</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16</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3010"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B13B5457-2E44-3D4E-80FF-CD66727419A6}">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145A1498-C59B-9447-8F81-F61379E0164D}">
            <xm:f>$M145&lt;&gt;BaseRAB!$C$2/2</xm:f>
            <x14:dxf>
              <font>
                <color rgb="FF9C0006"/>
              </font>
              <fill>
                <patternFill>
                  <bgColor rgb="FFFFC7CE"/>
                </patternFill>
              </fill>
            </x14:dxf>
          </x14:cfRule>
          <xm:sqref>M145</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6C2B4-4B5E-094D-AA8C-FA3CB3914534}">
  <sheetPr codeName="Sheet21">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16</v>
      </c>
      <c r="N1" s="53" t="s">
        <v>240</v>
      </c>
      <c r="O1" s="53"/>
      <c r="P1" s="53" t="s">
        <v>166</v>
      </c>
      <c r="Q1" s="53"/>
    </row>
    <row r="2" spans="1:18" s="49" customFormat="1" x14ac:dyDescent="0.15">
      <c r="C2" s="9"/>
      <c r="D2" s="9"/>
      <c r="E2" s="110"/>
      <c r="F2" s="113"/>
      <c r="G2" s="113"/>
      <c r="H2" s="51"/>
      <c r="M2" s="111">
        <f>M1+1</f>
        <v>17</v>
      </c>
      <c r="N2" s="53"/>
      <c r="O2" s="53"/>
      <c r="P2" s="53">
        <v>19</v>
      </c>
      <c r="Q2" s="53">
        <v>75</v>
      </c>
    </row>
    <row r="3" spans="1:18" s="49" customFormat="1" x14ac:dyDescent="0.15">
      <c r="C3" s="139" t="s">
        <v>148</v>
      </c>
      <c r="D3" s="139"/>
      <c r="E3" s="139"/>
      <c r="F3" s="107" t="str">
        <f>VLOOKUP(M1,[3]Base_02!$A$5:$AG$24,2,0)</f>
        <v>000016</v>
      </c>
      <c r="G3" s="114"/>
      <c r="H3" s="51"/>
      <c r="N3" s="53"/>
      <c r="O3" s="53"/>
      <c r="P3" s="53">
        <v>133</v>
      </c>
      <c r="Q3" s="53">
        <v>192</v>
      </c>
    </row>
    <row r="4" spans="1:18" s="49" customFormat="1" x14ac:dyDescent="0.15">
      <c r="C4" s="139" t="s">
        <v>222</v>
      </c>
      <c r="D4" s="139"/>
      <c r="E4" s="139"/>
      <c r="F4" s="106" t="str">
        <f>VLOOKUP(M1,[3]Base_02!$A$5:$AG$24,3,0)</f>
        <v>Nama PB 16</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2, RW 1</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1600006544320 -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25</v>
      </c>
      <c r="J16" s="121">
        <f>BaseRAB!F11</f>
        <v>90000</v>
      </c>
      <c r="K16" s="122">
        <f>I16*J16</f>
        <v>2250000</v>
      </c>
      <c r="N16" s="53"/>
      <c r="O16" s="53"/>
      <c r="P16" s="53"/>
      <c r="Q16" s="53"/>
      <c r="R16" s="49">
        <f>SUMIFS('C. RAB (16)'!$H$19:$H$144,'C. RAB (16)'!$E$19:$E$144,'C.2 DRPB (16)'!D16)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25</v>
      </c>
      <c r="J17" s="121">
        <f>BaseRAB!F12</f>
        <v>80000</v>
      </c>
      <c r="K17" s="122">
        <f t="shared" ref="K17:K75" si="0">I17*J17</f>
        <v>2000000</v>
      </c>
      <c r="N17" s="53"/>
      <c r="O17" s="53"/>
      <c r="P17" s="53"/>
      <c r="Q17" s="53"/>
      <c r="R17" s="49">
        <f>SUMIFS('C. RAB (16)'!$H$19:$H$144,'C. RAB (16)'!$E$19:$E$144,'C.2 DRPB (16)'!D17)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25</v>
      </c>
      <c r="J18" s="121">
        <f>BaseRAB!F13</f>
        <v>0</v>
      </c>
      <c r="K18" s="122">
        <f t="shared" si="0"/>
        <v>0</v>
      </c>
      <c r="N18" s="53"/>
      <c r="O18" s="53"/>
      <c r="P18" s="53"/>
      <c r="Q18" s="53"/>
      <c r="R18" s="49">
        <f>SUMIFS('C. RAB (16)'!$H$19:$H$144,'C. RAB (16)'!$E$19:$E$144,'C.2 DRPB (16)'!D18)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25</v>
      </c>
      <c r="J19" s="121">
        <f>BaseRAB!F14</f>
        <v>0</v>
      </c>
      <c r="K19" s="122">
        <f t="shared" si="0"/>
        <v>0</v>
      </c>
      <c r="N19" s="53"/>
      <c r="O19" s="53"/>
      <c r="P19" s="53"/>
      <c r="Q19" s="53"/>
      <c r="R19" s="49">
        <f>SUMIFS('C. RAB (16)'!$H$19:$H$144,'C. RAB (16)'!$E$19:$E$144,'C.2 DRPB (16)'!D19)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25</v>
      </c>
      <c r="J20" s="121">
        <f>BaseRAB!F15</f>
        <v>0</v>
      </c>
      <c r="K20" s="122">
        <f t="shared" si="0"/>
        <v>0</v>
      </c>
      <c r="N20" s="53"/>
      <c r="O20" s="53"/>
      <c r="P20" s="53"/>
      <c r="Q20" s="53"/>
      <c r="R20" s="49">
        <f>SUMIFS('C. RAB (16)'!$H$19:$H$144,'C. RAB (16)'!$E$19:$E$144,'C.2 DRPB (16)'!D20)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25</v>
      </c>
      <c r="J21" s="121">
        <f>BaseRAB!F16</f>
        <v>0</v>
      </c>
      <c r="K21" s="122">
        <f t="shared" si="0"/>
        <v>0</v>
      </c>
      <c r="N21" s="53"/>
      <c r="O21" s="53"/>
      <c r="P21" s="53"/>
      <c r="Q21" s="53"/>
      <c r="R21" s="49">
        <f>SUMIFS('C. RAB (16)'!$H$19:$H$144,'C. RAB (16)'!$E$19:$E$144,'C.2 DRPB (16)'!D21)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25</v>
      </c>
      <c r="J22" s="121">
        <f>BaseRAB!F17</f>
        <v>0</v>
      </c>
      <c r="K22" s="122">
        <f t="shared" si="0"/>
        <v>0</v>
      </c>
      <c r="N22" s="53"/>
      <c r="O22" s="53"/>
      <c r="P22" s="53"/>
      <c r="Q22" s="53"/>
      <c r="R22" s="49">
        <f>SUMIFS('C. RAB (16)'!$H$19:$H$144,'C. RAB (16)'!$E$19:$E$144,'C.2 DRPB (16)'!D22)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25</v>
      </c>
      <c r="J23" s="121">
        <f>BaseRAB!F18</f>
        <v>0</v>
      </c>
      <c r="K23" s="122">
        <f t="shared" si="0"/>
        <v>0</v>
      </c>
      <c r="N23" s="53"/>
      <c r="O23" s="53"/>
      <c r="P23" s="53"/>
      <c r="Q23" s="53"/>
      <c r="R23" s="49">
        <f>SUMIFS('C. RAB (16)'!$H$19:$H$144,'C. RAB (16)'!$E$19:$E$144,'C.2 DRPB (16)'!D23)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25</v>
      </c>
      <c r="J24" s="121">
        <f>BaseRAB!F19</f>
        <v>0</v>
      </c>
      <c r="K24" s="122">
        <f t="shared" si="0"/>
        <v>0</v>
      </c>
      <c r="N24" s="53"/>
      <c r="O24" s="53"/>
      <c r="P24" s="53"/>
      <c r="Q24" s="53"/>
      <c r="R24" s="49">
        <f>SUMIFS('C. RAB (16)'!$H$19:$H$144,'C. RAB (16)'!$E$19:$E$144,'C.2 DRPB (16)'!D24)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25</v>
      </c>
      <c r="J25" s="121">
        <f>BaseRAB!F20</f>
        <v>0</v>
      </c>
      <c r="K25" s="122">
        <f t="shared" si="0"/>
        <v>0</v>
      </c>
      <c r="N25" s="53"/>
      <c r="O25" s="53"/>
      <c r="P25" s="53"/>
      <c r="Q25" s="53"/>
      <c r="R25" s="49">
        <f>SUMIFS('C. RAB (16)'!$H$19:$H$144,'C. RAB (16)'!$E$19:$E$144,'C.2 DRPB (16)'!D25)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25</v>
      </c>
      <c r="J26" s="121">
        <f>BaseRAB!F21</f>
        <v>0</v>
      </c>
      <c r="K26" s="122">
        <f t="shared" si="0"/>
        <v>0</v>
      </c>
      <c r="N26" s="53"/>
      <c r="O26" s="53"/>
      <c r="P26" s="53"/>
      <c r="Q26" s="53"/>
      <c r="R26" s="49">
        <f>SUMIFS('C. RAB (16)'!$H$19:$H$144,'C. RAB (16)'!$E$19:$E$144,'C.2 DRPB (16)'!D26)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25</v>
      </c>
      <c r="J27" s="121">
        <f>BaseRAB!F22</f>
        <v>0</v>
      </c>
      <c r="K27" s="122">
        <f t="shared" si="0"/>
        <v>0</v>
      </c>
      <c r="L27" s="49"/>
      <c r="M27" s="49"/>
      <c r="N27" s="53"/>
      <c r="O27" s="53"/>
      <c r="P27" s="53"/>
      <c r="Q27" s="53"/>
      <c r="R27" s="49">
        <f>SUMIFS('C. RAB (16)'!$H$19:$H$144,'C. RAB (16)'!$E$19:$E$144,'C.2 DRPB (16)'!D27)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25</v>
      </c>
      <c r="J28" s="121">
        <f>BaseRAB!F23</f>
        <v>0</v>
      </c>
      <c r="K28" s="122">
        <f t="shared" si="0"/>
        <v>0</v>
      </c>
      <c r="N28" s="53"/>
      <c r="O28" s="53"/>
      <c r="P28" s="53"/>
      <c r="Q28" s="53"/>
      <c r="R28" s="49">
        <f>SUMIFS('C. RAB (16)'!$H$19:$H$144,'C. RAB (16)'!$E$19:$E$144,'C.2 DRPB (16)'!D28)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25</v>
      </c>
      <c r="J29" s="121">
        <f>BaseRAB!F24</f>
        <v>0</v>
      </c>
      <c r="K29" s="122">
        <f t="shared" si="0"/>
        <v>0</v>
      </c>
      <c r="N29" s="53"/>
      <c r="O29" s="53"/>
      <c r="P29" s="53"/>
      <c r="Q29" s="53"/>
      <c r="R29" s="49">
        <f>SUMIFS('C. RAB (16)'!$H$19:$H$144,'C. RAB (16)'!$E$19:$E$144,'C.2 DRPB (16)'!D29)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25</v>
      </c>
      <c r="J30" s="121">
        <f>BaseRAB!F25</f>
        <v>0</v>
      </c>
      <c r="K30" s="122">
        <f t="shared" si="0"/>
        <v>0</v>
      </c>
      <c r="N30" s="53"/>
      <c r="O30" s="53"/>
      <c r="P30" s="53"/>
      <c r="Q30" s="53"/>
      <c r="R30" s="49">
        <f>SUMIFS('C. RAB (16)'!$H$19:$H$144,'C. RAB (16)'!$E$19:$E$144,'C.2 DRPB (16)'!D30)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25</v>
      </c>
      <c r="J31" s="121">
        <f>BaseRAB!F26</f>
        <v>0</v>
      </c>
      <c r="K31" s="122">
        <f t="shared" si="0"/>
        <v>0</v>
      </c>
      <c r="N31" s="53"/>
      <c r="O31" s="53"/>
      <c r="P31" s="53"/>
      <c r="Q31" s="53"/>
      <c r="R31" s="49">
        <f>SUMIFS('C. RAB (16)'!$H$19:$H$144,'C. RAB (16)'!$E$19:$E$144,'C.2 DRPB (16)'!D31)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25</v>
      </c>
      <c r="J32" s="121">
        <f>BaseRAB!F27</f>
        <v>0</v>
      </c>
      <c r="K32" s="122">
        <f t="shared" si="0"/>
        <v>0</v>
      </c>
      <c r="N32" s="53"/>
      <c r="O32" s="53"/>
      <c r="P32" s="53"/>
      <c r="Q32" s="53"/>
      <c r="R32" s="49">
        <f>SUMIFS('C. RAB (16)'!$H$19:$H$144,'C. RAB (16)'!$E$19:$E$144,'C.2 DRPB (16)'!D32)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25</v>
      </c>
      <c r="J33" s="121">
        <f>BaseRAB!F28</f>
        <v>0</v>
      </c>
      <c r="K33" s="122">
        <f t="shared" si="0"/>
        <v>0</v>
      </c>
      <c r="N33" s="53"/>
      <c r="O33" s="53"/>
      <c r="P33" s="53"/>
      <c r="Q33" s="53"/>
      <c r="R33" s="49">
        <f>SUMIFS('C. RAB (16)'!$H$19:$H$144,'C. RAB (16)'!$E$19:$E$144,'C.2 DRPB (16)'!D33)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25</v>
      </c>
      <c r="J34" s="121">
        <f>BaseRAB!F29</f>
        <v>120000</v>
      </c>
      <c r="K34" s="122">
        <f t="shared" si="0"/>
        <v>3000000</v>
      </c>
      <c r="N34" s="53"/>
      <c r="O34" s="53"/>
      <c r="P34" s="53"/>
      <c r="Q34" s="53"/>
      <c r="R34" s="49">
        <f>SUMIFS('C. RAB (16)'!$H$19:$H$144,'C. RAB (16)'!$E$19:$E$144,'C.2 DRPB (16)'!D34)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25</v>
      </c>
      <c r="J35" s="121">
        <f>BaseRAB!F30</f>
        <v>0</v>
      </c>
      <c r="K35" s="122">
        <f t="shared" si="0"/>
        <v>0</v>
      </c>
      <c r="N35" s="53"/>
      <c r="O35" s="53"/>
      <c r="P35" s="53"/>
      <c r="Q35" s="53"/>
      <c r="R35" s="49">
        <f>SUMIFS('C. RAB (16)'!$H$19:$H$144,'C. RAB (16)'!$E$19:$E$144,'C.2 DRPB (16)'!D35)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25</v>
      </c>
      <c r="J36" s="121">
        <f>BaseRAB!F31</f>
        <v>0</v>
      </c>
      <c r="K36" s="122">
        <f t="shared" si="0"/>
        <v>0</v>
      </c>
      <c r="N36" s="53"/>
      <c r="O36" s="53"/>
      <c r="P36" s="53"/>
      <c r="Q36" s="53"/>
      <c r="R36" s="49">
        <f>SUMIFS('C. RAB (16)'!$H$19:$H$144,'C. RAB (16)'!$E$19:$E$144,'C.2 DRPB (16)'!D36)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25</v>
      </c>
      <c r="J37" s="121">
        <f>BaseRAB!F32</f>
        <v>0</v>
      </c>
      <c r="K37" s="122">
        <f t="shared" si="0"/>
        <v>0</v>
      </c>
      <c r="N37" s="53"/>
      <c r="O37" s="53"/>
      <c r="P37" s="53"/>
      <c r="Q37" s="53"/>
      <c r="R37" s="49">
        <f>SUMIFS('C. RAB (16)'!$H$19:$H$144,'C. RAB (16)'!$E$19:$E$144,'C.2 DRPB (16)'!D37)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25</v>
      </c>
      <c r="J38" s="121">
        <f>BaseRAB!F33</f>
        <v>0</v>
      </c>
      <c r="K38" s="122">
        <f t="shared" si="0"/>
        <v>0</v>
      </c>
      <c r="N38" s="53"/>
      <c r="O38" s="53"/>
      <c r="P38" s="53"/>
      <c r="Q38" s="53"/>
      <c r="R38" s="49">
        <f>SUMIFS('C. RAB (16)'!$H$19:$H$144,'C. RAB (16)'!$E$19:$E$144,'C.2 DRPB (16)'!D38)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25</v>
      </c>
      <c r="J39" s="121">
        <f>BaseRAB!F34</f>
        <v>0</v>
      </c>
      <c r="K39" s="122">
        <f t="shared" si="0"/>
        <v>0</v>
      </c>
      <c r="N39" s="53"/>
      <c r="O39" s="53"/>
      <c r="P39" s="53"/>
      <c r="Q39" s="53"/>
      <c r="R39" s="49">
        <f>SUMIFS('C. RAB (16)'!$H$19:$H$144,'C. RAB (16)'!$E$19:$E$144,'C.2 DRPB (16)'!D39)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25</v>
      </c>
      <c r="J40" s="121">
        <f>BaseRAB!F35</f>
        <v>0</v>
      </c>
      <c r="K40" s="122">
        <f t="shared" si="0"/>
        <v>0</v>
      </c>
      <c r="N40" s="53"/>
      <c r="O40" s="53"/>
      <c r="P40" s="53"/>
      <c r="Q40" s="53"/>
      <c r="R40" s="49">
        <f>SUMIFS('C. RAB (16)'!$H$19:$H$144,'C. RAB (16)'!$E$19:$E$144,'C.2 DRPB (16)'!D40)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25</v>
      </c>
      <c r="J41" s="121">
        <f>BaseRAB!F36</f>
        <v>0</v>
      </c>
      <c r="K41" s="122">
        <f t="shared" si="0"/>
        <v>0</v>
      </c>
      <c r="N41" s="53"/>
      <c r="O41" s="53"/>
      <c r="P41" s="53"/>
      <c r="Q41" s="53"/>
      <c r="R41" s="49">
        <f>SUMIFS('C. RAB (16)'!$H$19:$H$144,'C. RAB (16)'!$E$19:$E$144,'C.2 DRPB (16)'!D41)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25</v>
      </c>
      <c r="J42" s="121">
        <f>BaseRAB!F37</f>
        <v>0</v>
      </c>
      <c r="K42" s="122">
        <f t="shared" si="0"/>
        <v>0</v>
      </c>
      <c r="N42" s="53"/>
      <c r="O42" s="53"/>
      <c r="P42" s="53"/>
      <c r="Q42" s="53"/>
      <c r="R42" s="49">
        <f>SUMIFS('C. RAB (16)'!$H$19:$H$144,'C. RAB (16)'!$E$19:$E$144,'C.2 DRPB (16)'!D42)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25</v>
      </c>
      <c r="J43" s="121">
        <f>BaseRAB!F38</f>
        <v>0</v>
      </c>
      <c r="K43" s="122">
        <f t="shared" si="0"/>
        <v>0</v>
      </c>
      <c r="N43" s="53"/>
      <c r="O43" s="53"/>
      <c r="P43" s="53"/>
      <c r="Q43" s="53"/>
      <c r="R43" s="49">
        <f>SUMIFS('C. RAB (16)'!$H$19:$H$144,'C. RAB (16)'!$E$19:$E$144,'C.2 DRPB (16)'!D43)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25</v>
      </c>
      <c r="J44" s="121">
        <f>BaseRAB!F39</f>
        <v>0</v>
      </c>
      <c r="K44" s="122">
        <f t="shared" si="0"/>
        <v>0</v>
      </c>
      <c r="N44" s="53"/>
      <c r="O44" s="53"/>
      <c r="P44" s="53"/>
      <c r="Q44" s="53"/>
      <c r="R44" s="49">
        <f>SUMIFS('C. RAB (16)'!$H$19:$H$144,'C. RAB (16)'!$E$19:$E$144,'C.2 DRPB (16)'!D44)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25</v>
      </c>
      <c r="J45" s="121">
        <f>BaseRAB!F40</f>
        <v>0</v>
      </c>
      <c r="K45" s="122">
        <f t="shared" si="0"/>
        <v>0</v>
      </c>
      <c r="N45" s="53"/>
      <c r="O45" s="53"/>
      <c r="P45" s="53"/>
      <c r="Q45" s="53"/>
      <c r="R45" s="49">
        <f>SUMIFS('C. RAB (16)'!$H$19:$H$144,'C. RAB (16)'!$E$19:$E$144,'C.2 DRPB (16)'!D45)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25</v>
      </c>
      <c r="J46" s="121">
        <f>BaseRAB!F41</f>
        <v>0</v>
      </c>
      <c r="K46" s="122">
        <f t="shared" si="0"/>
        <v>0</v>
      </c>
      <c r="N46" s="53"/>
      <c r="O46" s="53"/>
      <c r="P46" s="53"/>
      <c r="Q46" s="53"/>
      <c r="R46" s="49">
        <f>SUMIFS('C. RAB (16)'!$H$19:$H$144,'C. RAB (16)'!$E$19:$E$144,'C.2 DRPB (16)'!D46)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25</v>
      </c>
      <c r="J47" s="121">
        <f>BaseRAB!F42</f>
        <v>0</v>
      </c>
      <c r="K47" s="122">
        <f t="shared" si="0"/>
        <v>0</v>
      </c>
      <c r="N47" s="53"/>
      <c r="O47" s="53"/>
      <c r="P47" s="53"/>
      <c r="Q47" s="53"/>
      <c r="R47" s="49">
        <f>SUMIFS('C. RAB (16)'!$H$19:$H$144,'C. RAB (16)'!$E$19:$E$144,'C.2 DRPB (16)'!D47)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25</v>
      </c>
      <c r="J48" s="121">
        <f>BaseRAB!F43</f>
        <v>0</v>
      </c>
      <c r="K48" s="122">
        <f t="shared" si="0"/>
        <v>0</v>
      </c>
      <c r="N48" s="53"/>
      <c r="O48" s="53"/>
      <c r="P48" s="53"/>
      <c r="Q48" s="53"/>
      <c r="R48" s="49">
        <f>SUMIFS('C. RAB (16)'!$H$19:$H$144,'C. RAB (16)'!$E$19:$E$144,'C.2 DRPB (16)'!D48)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25</v>
      </c>
      <c r="J49" s="121">
        <f>BaseRAB!F44</f>
        <v>0</v>
      </c>
      <c r="K49" s="122">
        <f t="shared" si="0"/>
        <v>0</v>
      </c>
      <c r="N49" s="53"/>
      <c r="O49" s="53"/>
      <c r="P49" s="53"/>
      <c r="Q49" s="53"/>
      <c r="R49" s="49">
        <f>SUMIFS('C. RAB (16)'!$H$19:$H$144,'C. RAB (16)'!$E$19:$E$144,'C.2 DRPB (16)'!D49)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25</v>
      </c>
      <c r="J50" s="121">
        <f>BaseRAB!F45</f>
        <v>0</v>
      </c>
      <c r="K50" s="122">
        <f t="shared" si="0"/>
        <v>0</v>
      </c>
      <c r="N50" s="53"/>
      <c r="O50" s="53"/>
      <c r="P50" s="53"/>
      <c r="Q50" s="53"/>
      <c r="R50" s="49">
        <f>SUMIFS('C. RAB (16)'!$H$19:$H$144,'C. RAB (16)'!$E$19:$E$144,'C.2 DRPB (16)'!D50)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25</v>
      </c>
      <c r="J51" s="121">
        <f>BaseRAB!F46</f>
        <v>0</v>
      </c>
      <c r="K51" s="122">
        <f t="shared" si="0"/>
        <v>0</v>
      </c>
      <c r="N51" s="53"/>
      <c r="O51" s="53"/>
      <c r="P51" s="53"/>
      <c r="Q51" s="53"/>
      <c r="R51" s="49">
        <f>SUMIFS('C. RAB (16)'!$H$19:$H$144,'C. RAB (16)'!$E$19:$E$144,'C.2 DRPB (16)'!D51)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25</v>
      </c>
      <c r="J52" s="121">
        <f>BaseRAB!F47</f>
        <v>0</v>
      </c>
      <c r="K52" s="122">
        <f t="shared" si="0"/>
        <v>0</v>
      </c>
      <c r="N52" s="53"/>
      <c r="O52" s="53"/>
      <c r="P52" s="53"/>
      <c r="Q52" s="53"/>
      <c r="R52" s="49">
        <f>SUMIFS('C. RAB (16)'!$H$19:$H$144,'C. RAB (16)'!$E$19:$E$144,'C.2 DRPB (16)'!D52)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25</v>
      </c>
      <c r="J53" s="121">
        <f>BaseRAB!F48</f>
        <v>0</v>
      </c>
      <c r="K53" s="122">
        <f t="shared" si="0"/>
        <v>0</v>
      </c>
      <c r="N53" s="53"/>
      <c r="O53" s="53"/>
      <c r="P53" s="53"/>
      <c r="Q53" s="53"/>
      <c r="R53" s="49">
        <f>SUMIFS('C. RAB (16)'!$H$19:$H$144,'C. RAB (16)'!$E$19:$E$144,'C.2 DRPB (16)'!D53)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25</v>
      </c>
      <c r="J54" s="121">
        <f>BaseRAB!F49</f>
        <v>0</v>
      </c>
      <c r="K54" s="122">
        <f t="shared" si="0"/>
        <v>0</v>
      </c>
      <c r="N54" s="53"/>
      <c r="O54" s="53"/>
      <c r="P54" s="53"/>
      <c r="Q54" s="53"/>
      <c r="R54" s="49">
        <f>SUMIFS('C. RAB (16)'!$H$19:$H$144,'C. RAB (16)'!$E$19:$E$144,'C.2 DRPB (16)'!D54)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25</v>
      </c>
      <c r="J55" s="121">
        <f>BaseRAB!F50</f>
        <v>0</v>
      </c>
      <c r="K55" s="122">
        <f t="shared" si="0"/>
        <v>0</v>
      </c>
      <c r="N55" s="53"/>
      <c r="O55" s="53"/>
      <c r="P55" s="53"/>
      <c r="Q55" s="53"/>
      <c r="R55" s="49">
        <f>SUMIFS('C. RAB (16)'!$H$19:$H$144,'C. RAB (16)'!$E$19:$E$144,'C.2 DRPB (16)'!D55)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25</v>
      </c>
      <c r="J56" s="121">
        <f>BaseRAB!F51</f>
        <v>0</v>
      </c>
      <c r="K56" s="122">
        <f t="shared" si="0"/>
        <v>0</v>
      </c>
      <c r="N56" s="53"/>
      <c r="O56" s="53"/>
      <c r="P56" s="53"/>
      <c r="Q56" s="53"/>
      <c r="R56" s="49">
        <f>SUMIFS('C. RAB (16)'!$H$19:$H$144,'C. RAB (16)'!$E$19:$E$144,'C.2 DRPB (16)'!D56)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25</v>
      </c>
      <c r="J57" s="121">
        <f>BaseRAB!F52</f>
        <v>0</v>
      </c>
      <c r="K57" s="122">
        <f t="shared" si="0"/>
        <v>0</v>
      </c>
      <c r="L57" s="49"/>
      <c r="M57" s="49"/>
      <c r="N57" s="53"/>
      <c r="O57" s="53"/>
      <c r="P57" s="53"/>
      <c r="Q57" s="53"/>
      <c r="R57" s="49">
        <f>SUMIFS('C. RAB (16)'!$H$19:$H$144,'C. RAB (16)'!$E$19:$E$144,'C.2 DRPB (16)'!D57)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25</v>
      </c>
      <c r="J58" s="121">
        <f>BaseRAB!F53</f>
        <v>0</v>
      </c>
      <c r="K58" s="122">
        <f t="shared" si="0"/>
        <v>0</v>
      </c>
      <c r="N58" s="53"/>
      <c r="O58" s="53"/>
      <c r="P58" s="53"/>
      <c r="Q58" s="53"/>
      <c r="R58" s="49">
        <f>SUMIFS('C. RAB (16)'!$H$19:$H$144,'C. RAB (16)'!$E$19:$E$144,'C.2 DRPB (16)'!D58)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25</v>
      </c>
      <c r="J59" s="121">
        <f>BaseRAB!F54</f>
        <v>0</v>
      </c>
      <c r="K59" s="122">
        <f t="shared" si="0"/>
        <v>0</v>
      </c>
      <c r="N59" s="53"/>
      <c r="O59" s="53"/>
      <c r="P59" s="53"/>
      <c r="Q59" s="53"/>
      <c r="R59" s="49">
        <f>SUMIFS('C. RAB (16)'!$H$19:$H$144,'C. RAB (16)'!$E$19:$E$144,'C.2 DRPB (16)'!D59)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25</v>
      </c>
      <c r="J60" s="121">
        <f>BaseRAB!F55</f>
        <v>0</v>
      </c>
      <c r="K60" s="122">
        <f t="shared" si="0"/>
        <v>0</v>
      </c>
      <c r="N60" s="53"/>
      <c r="O60" s="53"/>
      <c r="P60" s="53"/>
      <c r="Q60" s="53"/>
      <c r="R60" s="49">
        <f>SUMIFS('C. RAB (16)'!$H$19:$H$144,'C. RAB (16)'!$E$19:$E$144,'C.2 DRPB (16)'!D60)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25</v>
      </c>
      <c r="J61" s="121">
        <f>BaseRAB!F56</f>
        <v>0</v>
      </c>
      <c r="K61" s="122">
        <f t="shared" si="0"/>
        <v>0</v>
      </c>
      <c r="N61" s="53"/>
      <c r="O61" s="53"/>
      <c r="P61" s="53"/>
      <c r="Q61" s="53"/>
      <c r="R61" s="49">
        <f>SUMIFS('C. RAB (16)'!$H$19:$H$144,'C. RAB (16)'!$E$19:$E$144,'C.2 DRPB (16)'!D61)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25</v>
      </c>
      <c r="J62" s="121">
        <f>BaseRAB!F57</f>
        <v>0</v>
      </c>
      <c r="K62" s="122">
        <f t="shared" si="0"/>
        <v>0</v>
      </c>
      <c r="N62" s="53"/>
      <c r="O62" s="53"/>
      <c r="P62" s="53"/>
      <c r="Q62" s="53"/>
      <c r="R62" s="49">
        <f>SUMIFS('C. RAB (16)'!$H$19:$H$144,'C. RAB (16)'!$E$19:$E$144,'C.2 DRPB (16)'!D62)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25</v>
      </c>
      <c r="J63" s="121">
        <f>BaseRAB!F58</f>
        <v>0</v>
      </c>
      <c r="K63" s="122">
        <f t="shared" si="0"/>
        <v>0</v>
      </c>
      <c r="N63" s="53"/>
      <c r="O63" s="53"/>
      <c r="P63" s="53"/>
      <c r="Q63" s="53"/>
      <c r="R63" s="49">
        <f>SUMIFS('C. RAB (16)'!$H$19:$H$144,'C. RAB (16)'!$E$19:$E$144,'C.2 DRPB (16)'!D63)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25</v>
      </c>
      <c r="J64" s="121">
        <f>BaseRAB!F59</f>
        <v>0</v>
      </c>
      <c r="K64" s="122">
        <f t="shared" si="0"/>
        <v>0</v>
      </c>
      <c r="N64" s="53"/>
      <c r="O64" s="53"/>
      <c r="P64" s="53"/>
      <c r="Q64" s="53"/>
      <c r="R64" s="49">
        <f>SUMIFS('C. RAB (16)'!$H$19:$H$144,'C. RAB (16)'!$E$19:$E$144,'C.2 DRPB (16)'!D64)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25</v>
      </c>
      <c r="J65" s="121">
        <f>BaseRAB!F60</f>
        <v>0</v>
      </c>
      <c r="K65" s="122">
        <f t="shared" si="0"/>
        <v>0</v>
      </c>
      <c r="N65" s="53"/>
      <c r="O65" s="53"/>
      <c r="P65" s="53"/>
      <c r="Q65" s="53"/>
      <c r="R65" s="49">
        <f>SUMIFS('C. RAB (16)'!$H$19:$H$144,'C. RAB (16)'!$E$19:$E$144,'C.2 DRPB (16)'!D65)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25</v>
      </c>
      <c r="J66" s="121">
        <f>BaseRAB!F61</f>
        <v>0</v>
      </c>
      <c r="K66" s="122">
        <f t="shared" si="0"/>
        <v>0</v>
      </c>
      <c r="N66" s="53"/>
      <c r="O66" s="53"/>
      <c r="P66" s="53"/>
      <c r="Q66" s="53"/>
      <c r="R66" s="49">
        <f>SUMIFS('C. RAB (16)'!$H$19:$H$144,'C. RAB (16)'!$E$19:$E$144,'C.2 DRPB (16)'!D66)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25</v>
      </c>
      <c r="J67" s="121">
        <f>BaseRAB!F62</f>
        <v>0</v>
      </c>
      <c r="K67" s="122">
        <f t="shared" si="0"/>
        <v>0</v>
      </c>
      <c r="N67" s="53"/>
      <c r="O67" s="53"/>
      <c r="P67" s="53"/>
      <c r="Q67" s="53"/>
      <c r="R67" s="49">
        <f>SUMIFS('C. RAB (16)'!$H$19:$H$144,'C. RAB (16)'!$E$19:$E$144,'C.2 DRPB (16)'!D67)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25</v>
      </c>
      <c r="J68" s="121">
        <f>BaseRAB!F63</f>
        <v>0</v>
      </c>
      <c r="K68" s="122">
        <f t="shared" si="0"/>
        <v>0</v>
      </c>
      <c r="N68" s="53"/>
      <c r="O68" s="53"/>
      <c r="P68" s="53"/>
      <c r="Q68" s="53"/>
      <c r="R68" s="49">
        <f>SUMIFS('C. RAB (16)'!$H$19:$H$144,'C. RAB (16)'!$E$19:$E$144,'C.2 DRPB (16)'!D68)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25</v>
      </c>
      <c r="J69" s="121">
        <f>BaseRAB!F64</f>
        <v>0</v>
      </c>
      <c r="K69" s="122">
        <f t="shared" si="0"/>
        <v>0</v>
      </c>
      <c r="N69" s="53"/>
      <c r="O69" s="53"/>
      <c r="P69" s="53"/>
      <c r="Q69" s="53"/>
      <c r="R69" s="49">
        <f>SUMIFS('C. RAB (16)'!$H$19:$H$144,'C. RAB (16)'!$E$19:$E$144,'C.2 DRPB (16)'!D69)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25</v>
      </c>
      <c r="J70" s="121">
        <f>BaseRAB!F65</f>
        <v>0</v>
      </c>
      <c r="K70" s="122">
        <f t="shared" si="0"/>
        <v>0</v>
      </c>
      <c r="N70" s="53"/>
      <c r="O70" s="53"/>
      <c r="P70" s="53"/>
      <c r="Q70" s="53"/>
      <c r="R70" s="49">
        <f>SUMIFS('C. RAB (16)'!$H$19:$H$144,'C. RAB (16)'!$E$19:$E$144,'C.2 DRPB (16)'!D70)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25</v>
      </c>
      <c r="J71" s="121">
        <f>BaseRAB!F66</f>
        <v>0</v>
      </c>
      <c r="K71" s="122">
        <f t="shared" si="0"/>
        <v>0</v>
      </c>
      <c r="N71" s="53"/>
      <c r="O71" s="53"/>
      <c r="P71" s="53"/>
      <c r="Q71" s="53"/>
      <c r="R71" s="49">
        <f>SUMIFS('C. RAB (16)'!$H$19:$H$144,'C. RAB (16)'!$E$19:$E$144,'C.2 DRPB (16)'!D71)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25</v>
      </c>
      <c r="J72" s="121">
        <f>BaseRAB!F67</f>
        <v>0</v>
      </c>
      <c r="K72" s="122">
        <f t="shared" si="0"/>
        <v>0</v>
      </c>
      <c r="N72" s="53"/>
      <c r="O72" s="53"/>
      <c r="P72" s="53"/>
      <c r="Q72" s="53"/>
      <c r="R72" s="49">
        <f>SUMIFS('C. RAB (16)'!$H$19:$H$144,'C. RAB (16)'!$E$19:$E$144,'C.2 DRPB (16)'!D72)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(16)'!$H$19:$H$144,'C. RAB (16)'!$E$19:$E$144,'C.2 DRPB (16)'!D73)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(16)'!$H$19:$H$144,'C. RAB (16)'!$E$19:$E$144,'C.2 DRPB (16)'!D74)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(16)'!$H$19:$H$144,'C. RAB (16)'!$E$19:$E$144,'C.2 DRPB (16)'!D75)</f>
        <v>3</v>
      </c>
    </row>
    <row r="76" spans="1:18" s="49" customFormat="1" x14ac:dyDescent="0.15">
      <c r="C76" s="205" t="s">
        <v>247</v>
      </c>
      <c r="D76" s="206"/>
      <c r="E76" s="206"/>
      <c r="F76" s="206"/>
      <c r="G76" s="206"/>
      <c r="H76" s="206"/>
      <c r="I76" s="206"/>
      <c r="J76" s="207"/>
      <c r="K76" s="124">
        <f>SUM(K16:K75)</f>
        <v>7250000</v>
      </c>
      <c r="M76" s="137">
        <f>BaseRAB!$C$2-'C.2 DRPB (16)'!K95</f>
        <v>21500000</v>
      </c>
      <c r="N76" s="53"/>
      <c r="O76" s="53"/>
      <c r="P76" s="53"/>
      <c r="Q76" s="53"/>
    </row>
    <row r="77" spans="1:18" s="49" customFormat="1" x14ac:dyDescent="0.15">
      <c r="C77" s="198" t="str" cm="1">
        <f t="array" ref="C77">"Terbilang: "&amp;terbilang(K76)</f>
        <v>Terbilang: Tujuh Juta Dua Ratus Lima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10750000</v>
      </c>
      <c r="N99" s="53"/>
      <c r="O99" s="53"/>
      <c r="P99" s="53"/>
      <c r="Q99" s="53"/>
    </row>
    <row r="100" spans="3:17" s="49" customFormat="1" x14ac:dyDescent="0.15">
      <c r="C100" s="198" t="str" cm="1">
        <f t="array" ref="C100">"Terbilang: "&amp;terbilang(K99)</f>
        <v>Terbilang: Sepuluh Juta Tujuh Ratus Lima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16</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000016</v>
      </c>
      <c r="G120" s="114"/>
      <c r="H120" s="51"/>
      <c r="N120" s="53"/>
      <c r="O120" s="53"/>
      <c r="P120" s="53"/>
      <c r="Q120" s="53"/>
    </row>
    <row r="121" spans="3:17" s="49" customFormat="1" x14ac:dyDescent="0.15">
      <c r="C121" s="139" t="s">
        <v>222</v>
      </c>
      <c r="D121" s="139"/>
      <c r="E121" s="139"/>
      <c r="F121" s="107" t="str">
        <f t="shared" ref="F121:F128" si="1">F4</f>
        <v>Nama PB 16</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2, RW 1</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1600006544320 -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(16)'!$L$19:$L$144,'C. RAB (16)'!$E$19:$E$144,'C.2 DRPB (16)'!D133)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(16)'!$L$19:$L$144,'C. RAB (16)'!$E$19:$E$144,'C.2 DRPB (16)'!D134)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(16)'!$L$19:$L$144,'C. RAB (16)'!$E$19:$E$144,'C.2 DRPB (16)'!D135)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(16)'!$L$19:$L$144,'C. RAB (16)'!$E$19:$E$144,'C.2 DRPB (16)'!D136)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(16)'!$L$19:$L$144,'C. RAB (16)'!$E$19:$E$144,'C.2 DRPB (16)'!D137)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(16)'!$L$19:$L$144,'C. RAB (16)'!$E$19:$E$144,'C.2 DRPB (16)'!D138)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(16)'!$L$19:$L$144,'C. RAB (16)'!$E$19:$E$144,'C.2 DRPB (16)'!D139)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(16)'!$L$19:$L$144,'C. RAB (16)'!$E$19:$E$144,'C.2 DRPB (16)'!D140)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(16)'!$L$19:$L$144,'C. RAB (16)'!$E$19:$E$144,'C.2 DRPB (16)'!D141)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(16)'!$L$19:$L$144,'C. RAB (16)'!$E$19:$E$144,'C.2 DRPB (16)'!D142)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(16)'!$L$19:$L$144,'C. RAB (16)'!$E$19:$E$144,'C.2 DRPB (16)'!D143)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(16)'!$L$19:$L$144,'C. RAB (16)'!$E$19:$E$144,'C.2 DRPB (16)'!D144)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(16)'!$L$19:$L$144,'C. RAB (16)'!$E$19:$E$144,'C.2 DRPB (16)'!D145)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(16)'!$L$19:$L$144,'C. RAB (16)'!$E$19:$E$144,'C.2 DRPB (16)'!D146)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(16)'!$L$19:$L$144,'C. RAB (16)'!$E$19:$E$144,'C.2 DRPB (16)'!D147)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(16)'!$L$19:$L$144,'C. RAB (16)'!$E$19:$E$144,'C.2 DRPB (16)'!D148)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(16)'!$L$19:$L$144,'C. RAB (16)'!$E$19:$E$144,'C.2 DRPB (16)'!D149)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(16)'!$L$19:$L$144,'C. RAB (16)'!$E$19:$E$144,'C.2 DRPB (16)'!D150)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(16)'!$L$19:$L$144,'C. RAB (16)'!$E$19:$E$144,'C.2 DRPB (16)'!D151)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(16)'!$L$19:$L$144,'C. RAB (16)'!$E$19:$E$144,'C.2 DRPB (16)'!D152)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(16)'!$L$19:$L$144,'C. RAB (16)'!$E$19:$E$144,'C.2 DRPB (16)'!D153)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(16)'!$L$19:$L$144,'C. RAB (16)'!$E$19:$E$144,'C.2 DRPB (16)'!D154)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(16)'!$L$19:$L$144,'C. RAB (16)'!$E$19:$E$144,'C.2 DRPB (16)'!D155)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(16)'!$L$19:$L$144,'C. RAB (16)'!$E$19:$E$144,'C.2 DRPB (16)'!D156)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(16)'!$L$19:$L$144,'C. RAB (16)'!$E$19:$E$144,'C.2 DRPB (16)'!D157)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(16)'!$L$19:$L$144,'C. RAB (16)'!$E$19:$E$144,'C.2 DRPB (16)'!D158)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(16)'!$L$19:$L$144,'C. RAB (16)'!$E$19:$E$144,'C.2 DRPB (16)'!D159)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(16)'!$L$19:$L$144,'C. RAB (16)'!$E$19:$E$144,'C.2 DRPB (16)'!D160)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(16)'!$L$19:$L$144,'C. RAB (16)'!$E$19:$E$144,'C.2 DRPB (16)'!D161)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(16)'!$L$19:$L$144,'C. RAB (16)'!$E$19:$E$144,'C.2 DRPB (16)'!D162)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(16)'!$L$19:$L$144,'C. RAB (16)'!$E$19:$E$144,'C.2 DRPB (16)'!D163)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(16)'!$L$19:$L$144,'C. RAB (16)'!$E$19:$E$144,'C.2 DRPB (16)'!D164)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(16)'!$L$19:$L$144,'C. RAB (16)'!$E$19:$E$144,'C.2 DRPB (16)'!D165)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(16)'!$L$19:$L$144,'C. RAB (16)'!$E$19:$E$144,'C.2 DRPB (16)'!D166)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(16)'!$L$19:$L$144,'C. RAB (16)'!$E$19:$E$144,'C.2 DRPB (16)'!D167)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(16)'!$L$19:$L$144,'C. RAB (16)'!$E$19:$E$144,'C.2 DRPB (16)'!D168)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(16)'!$L$19:$L$144,'C. RAB (16)'!$E$19:$E$144,'C.2 DRPB (16)'!D169)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(16)'!$L$19:$L$144,'C. RAB (16)'!$E$19:$E$144,'C.2 DRPB (16)'!D170)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(16)'!$L$19:$L$144,'C. RAB (16)'!$E$19:$E$144,'C.2 DRPB (16)'!D171)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(16)'!$L$19:$L$144,'C. RAB (16)'!$E$19:$E$144,'C.2 DRPB (16)'!D172)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(16)'!$L$19:$L$144,'C. RAB (16)'!$E$19:$E$144,'C.2 DRPB (16)'!D173)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(16)'!$L$19:$L$144,'C. RAB (16)'!$E$19:$E$144,'C.2 DRPB (16)'!D174)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(16)'!$L$19:$L$144,'C. RAB (16)'!$E$19:$E$144,'C.2 DRPB (16)'!D175)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(16)'!$L$19:$L$144,'C. RAB (16)'!$E$19:$E$144,'C.2 DRPB (16)'!D176)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(16)'!$L$19:$L$144,'C. RAB (16)'!$E$19:$E$144,'C.2 DRPB (16)'!D177)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(16)'!$L$19:$L$144,'C. RAB (16)'!$E$19:$E$144,'C.2 DRPB (16)'!D178)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(16)'!$L$19:$L$144,'C. RAB (16)'!$E$19:$E$144,'C.2 DRPB (16)'!D179)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(16)'!$L$19:$L$144,'C. RAB (16)'!$E$19:$E$144,'C.2 DRPB (16)'!D180)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(16)'!$L$19:$L$144,'C. RAB (16)'!$E$19:$E$144,'C.2 DRPB (16)'!D181)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(16)'!$L$19:$L$144,'C. RAB (16)'!$E$19:$E$144,'C.2 DRPB (16)'!D182)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(16)'!$L$19:$L$144,'C. RAB (16)'!$E$19:$E$144,'C.2 DRPB (16)'!D183)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(16)'!$L$19:$L$144,'C. RAB (16)'!$E$19:$E$144,'C.2 DRPB (16)'!D184)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(16)'!$L$19:$L$144,'C. RAB (16)'!$E$19:$E$144,'C.2 DRPB (16)'!D185)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(16)'!$L$19:$L$144,'C. RAB (16)'!$E$19:$E$144,'C.2 DRPB (16)'!D186)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(16)'!$L$19:$L$144,'C. RAB (16)'!$E$19:$E$144,'C.2 DRPB (16)'!D187)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(16)'!$L$19:$L$144,'C. RAB (16)'!$E$19:$E$144,'C.2 DRPB (16)'!D188)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(16)'!$L$19:$L$144,'C. RAB (16)'!$E$19:$E$144,'C.2 DRPB (16)'!D189)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(16)'!$L$19:$L$144,'C. RAB (16)'!$E$19:$E$144,'C.2 DRPB (16)'!D190)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(16)'!$L$19:$L$144,'C. RAB (16)'!$E$19:$E$144,'C.2 DRPB (16)'!D191)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(16)'!$L$19:$L$144,'C. RAB (16)'!$E$19:$E$144,'C.2 DRPB (16)'!D192)</f>
        <v>0</v>
      </c>
    </row>
    <row r="193" spans="3:17" s="49" customFormat="1" x14ac:dyDescent="0.15">
      <c r="C193" s="205" t="s">
        <v>247</v>
      </c>
      <c r="D193" s="206"/>
      <c r="E193" s="206"/>
      <c r="F193" s="206"/>
      <c r="G193" s="206"/>
      <c r="H193" s="206"/>
      <c r="I193" s="206"/>
      <c r="J193" s="207"/>
      <c r="K193" s="124">
        <f>SUM(K133:K192)</f>
        <v>18000000</v>
      </c>
      <c r="M193" s="137">
        <f>(BaseRAB!$C$2-'C.2 DRPB (16)'!$K$95)/2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16</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000016</v>
      </c>
      <c r="G237" s="114"/>
      <c r="H237" s="51"/>
      <c r="N237" s="53"/>
      <c r="O237" s="53"/>
      <c r="P237" s="53"/>
      <c r="Q237" s="53"/>
    </row>
    <row r="238" spans="3:17" s="49" customFormat="1" x14ac:dyDescent="0.15">
      <c r="C238" s="139" t="s">
        <v>222</v>
      </c>
      <c r="D238" s="139"/>
      <c r="E238" s="139"/>
      <c r="F238" s="107" t="str">
        <f t="shared" ref="F238:F245" si="3">F121</f>
        <v>Nama PB 16</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2, RW 1</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1600006544320 -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-175</v>
      </c>
      <c r="J250" s="121">
        <f>BaseRAB!F11</f>
        <v>90000</v>
      </c>
      <c r="K250" s="122">
        <f>I250*J250</f>
        <v>-15750000</v>
      </c>
      <c r="N250" s="53"/>
      <c r="O250" s="53"/>
      <c r="P250" s="53"/>
      <c r="Q250" s="53"/>
      <c r="R250" s="49">
        <f>SUMIFS('C. RAB (16)'!$M$19:$M$144,'C. RAB (16)'!$E$19:$E$144,'C.2 DRPB (16)'!D250)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25</v>
      </c>
      <c r="J251" s="121">
        <f>BaseRAB!F12</f>
        <v>80000</v>
      </c>
      <c r="K251" s="122">
        <f t="shared" ref="K251:K309" si="5">I251*J251</f>
        <v>2000000</v>
      </c>
      <c r="N251" s="53"/>
      <c r="O251" s="53"/>
      <c r="P251" s="53"/>
      <c r="Q251" s="53"/>
      <c r="R251" s="49">
        <f>SUMIFS('C. RAB (16)'!$M$19:$M$144,'C. RAB (16)'!$E$19:$E$144,'C.2 DRPB (16)'!D251)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25</v>
      </c>
      <c r="J252" s="121">
        <f>BaseRAB!F13</f>
        <v>0</v>
      </c>
      <c r="K252" s="122">
        <f t="shared" si="5"/>
        <v>0</v>
      </c>
      <c r="N252" s="53"/>
      <c r="O252" s="53"/>
      <c r="P252" s="53"/>
      <c r="Q252" s="53"/>
      <c r="R252" s="49">
        <f>SUMIFS('C. RAB (16)'!$M$19:$M$144,'C. RAB (16)'!$E$19:$E$144,'C.2 DRPB (16)'!D252)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25</v>
      </c>
      <c r="J253" s="121">
        <f>BaseRAB!F14</f>
        <v>0</v>
      </c>
      <c r="K253" s="122">
        <f t="shared" si="5"/>
        <v>0</v>
      </c>
      <c r="N253" s="53"/>
      <c r="O253" s="53"/>
      <c r="P253" s="53"/>
      <c r="Q253" s="53"/>
      <c r="R253" s="49">
        <f>SUMIFS('C. RAB (16)'!$M$19:$M$144,'C. RAB (16)'!$E$19:$E$144,'C.2 DRPB (16)'!D253)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25</v>
      </c>
      <c r="J254" s="121">
        <f>BaseRAB!F15</f>
        <v>0</v>
      </c>
      <c r="K254" s="122">
        <f t="shared" si="5"/>
        <v>0</v>
      </c>
      <c r="N254" s="53"/>
      <c r="O254" s="53"/>
      <c r="P254" s="53"/>
      <c r="Q254" s="53"/>
      <c r="R254" s="49">
        <f>SUMIFS('C. RAB (16)'!$M$19:$M$144,'C. RAB (16)'!$E$19:$E$144,'C.2 DRPB (16)'!D254)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25</v>
      </c>
      <c r="J255" s="121">
        <f>BaseRAB!F16</f>
        <v>0</v>
      </c>
      <c r="K255" s="122">
        <f t="shared" si="5"/>
        <v>0</v>
      </c>
      <c r="N255" s="53"/>
      <c r="O255" s="53"/>
      <c r="P255" s="53"/>
      <c r="Q255" s="53"/>
      <c r="R255" s="49">
        <f>SUMIFS('C. RAB (16)'!$M$19:$M$144,'C. RAB (16)'!$E$19:$E$144,'C.2 DRPB (16)'!D255)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25</v>
      </c>
      <c r="J256" s="121">
        <f>BaseRAB!F17</f>
        <v>0</v>
      </c>
      <c r="K256" s="122">
        <f t="shared" si="5"/>
        <v>0</v>
      </c>
      <c r="N256" s="53"/>
      <c r="O256" s="53"/>
      <c r="P256" s="53"/>
      <c r="Q256" s="53"/>
      <c r="R256" s="49">
        <f>SUMIFS('C. RAB (16)'!$M$19:$M$144,'C. RAB (16)'!$E$19:$E$144,'C.2 DRPB (16)'!D256)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25</v>
      </c>
      <c r="J257" s="121">
        <f>BaseRAB!F18</f>
        <v>0</v>
      </c>
      <c r="K257" s="122">
        <f t="shared" si="5"/>
        <v>0</v>
      </c>
      <c r="N257" s="53"/>
      <c r="O257" s="53"/>
      <c r="P257" s="53"/>
      <c r="Q257" s="53"/>
      <c r="R257" s="49">
        <f>SUMIFS('C. RAB (16)'!$M$19:$M$144,'C. RAB (16)'!$E$19:$E$144,'C.2 DRPB (16)'!D257)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25</v>
      </c>
      <c r="J258" s="121">
        <f>BaseRAB!F19</f>
        <v>0</v>
      </c>
      <c r="K258" s="122">
        <f t="shared" si="5"/>
        <v>0</v>
      </c>
      <c r="N258" s="53"/>
      <c r="O258" s="53"/>
      <c r="P258" s="53"/>
      <c r="Q258" s="53"/>
      <c r="R258" s="49">
        <f>SUMIFS('C. RAB (16)'!$M$19:$M$144,'C. RAB (16)'!$E$19:$E$144,'C.2 DRPB (16)'!D258)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25</v>
      </c>
      <c r="J259" s="121">
        <f>BaseRAB!F20</f>
        <v>0</v>
      </c>
      <c r="K259" s="122">
        <f t="shared" si="5"/>
        <v>0</v>
      </c>
      <c r="N259" s="53"/>
      <c r="O259" s="53"/>
      <c r="P259" s="53"/>
      <c r="Q259" s="53"/>
      <c r="R259" s="49">
        <f>SUMIFS('C. RAB (16)'!$M$19:$M$144,'C. RAB (16)'!$E$19:$E$144,'C.2 DRPB (16)'!D259)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25</v>
      </c>
      <c r="J260" s="121">
        <f>BaseRAB!F21</f>
        <v>0</v>
      </c>
      <c r="K260" s="122">
        <f t="shared" si="5"/>
        <v>0</v>
      </c>
      <c r="N260" s="53"/>
      <c r="O260" s="53"/>
      <c r="P260" s="53"/>
      <c r="Q260" s="53"/>
      <c r="R260" s="49">
        <f>SUMIFS('C. RAB (16)'!$M$19:$M$144,'C. RAB (16)'!$E$19:$E$144,'C.2 DRPB (16)'!D260)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25</v>
      </c>
      <c r="J261" s="121">
        <f>BaseRAB!F22</f>
        <v>0</v>
      </c>
      <c r="K261" s="122">
        <f t="shared" si="5"/>
        <v>0</v>
      </c>
      <c r="L261" s="49"/>
      <c r="M261" s="49"/>
      <c r="N261" s="53"/>
      <c r="O261" s="53"/>
      <c r="P261" s="53"/>
      <c r="Q261" s="53"/>
      <c r="R261" s="49">
        <f>SUMIFS('C. RAB (16)'!$M$19:$M$144,'C. RAB (16)'!$E$19:$E$144,'C.2 DRPB (16)'!D261)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25</v>
      </c>
      <c r="J262" s="121">
        <f>BaseRAB!F23</f>
        <v>0</v>
      </c>
      <c r="K262" s="122">
        <f t="shared" si="5"/>
        <v>0</v>
      </c>
      <c r="N262" s="53"/>
      <c r="O262" s="53"/>
      <c r="P262" s="53"/>
      <c r="Q262" s="53"/>
      <c r="R262" s="49">
        <f>SUMIFS('C. RAB (16)'!$M$19:$M$144,'C. RAB (16)'!$E$19:$E$144,'C.2 DRPB (16)'!D262)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25</v>
      </c>
      <c r="J263" s="121">
        <f>BaseRAB!F24</f>
        <v>0</v>
      </c>
      <c r="K263" s="122">
        <f t="shared" si="5"/>
        <v>0</v>
      </c>
      <c r="N263" s="53"/>
      <c r="O263" s="53"/>
      <c r="P263" s="53"/>
      <c r="Q263" s="53"/>
      <c r="R263" s="49">
        <f>SUMIFS('C. RAB (16)'!$M$19:$M$144,'C. RAB (16)'!$E$19:$E$144,'C.2 DRPB (16)'!D263)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25</v>
      </c>
      <c r="J264" s="121">
        <f>BaseRAB!F25</f>
        <v>0</v>
      </c>
      <c r="K264" s="122">
        <f t="shared" si="5"/>
        <v>0</v>
      </c>
      <c r="N264" s="53"/>
      <c r="O264" s="53"/>
      <c r="P264" s="53"/>
      <c r="Q264" s="53"/>
      <c r="R264" s="49">
        <f>SUMIFS('C. RAB (16)'!$M$19:$M$144,'C. RAB (16)'!$E$19:$E$144,'C.2 DRPB (16)'!D264)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25</v>
      </c>
      <c r="J265" s="121">
        <f>BaseRAB!F26</f>
        <v>0</v>
      </c>
      <c r="K265" s="122">
        <f t="shared" si="5"/>
        <v>0</v>
      </c>
      <c r="N265" s="53"/>
      <c r="O265" s="53"/>
      <c r="P265" s="53"/>
      <c r="Q265" s="53"/>
      <c r="R265" s="49">
        <f>SUMIFS('C. RAB (16)'!$M$19:$M$144,'C. RAB (16)'!$E$19:$E$144,'C.2 DRPB (16)'!D265)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25</v>
      </c>
      <c r="J266" s="121">
        <f>BaseRAB!F27</f>
        <v>0</v>
      </c>
      <c r="K266" s="122">
        <f t="shared" si="5"/>
        <v>0</v>
      </c>
      <c r="N266" s="53"/>
      <c r="O266" s="53"/>
      <c r="P266" s="53"/>
      <c r="Q266" s="53"/>
      <c r="R266" s="49">
        <f>SUMIFS('C. RAB (16)'!$M$19:$M$144,'C. RAB (16)'!$E$19:$E$144,'C.2 DRPB (16)'!D266)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25</v>
      </c>
      <c r="J267" s="121">
        <f>BaseRAB!F28</f>
        <v>0</v>
      </c>
      <c r="K267" s="122">
        <f t="shared" si="5"/>
        <v>0</v>
      </c>
      <c r="N267" s="53"/>
      <c r="O267" s="53"/>
      <c r="P267" s="53"/>
      <c r="Q267" s="53"/>
      <c r="R267" s="49">
        <f>SUMIFS('C. RAB (16)'!$M$19:$M$144,'C. RAB (16)'!$E$19:$E$144,'C.2 DRPB (16)'!D267)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25</v>
      </c>
      <c r="J268" s="121">
        <f>BaseRAB!F29</f>
        <v>120000</v>
      </c>
      <c r="K268" s="122">
        <f t="shared" si="5"/>
        <v>3000000</v>
      </c>
      <c r="N268" s="53"/>
      <c r="O268" s="53"/>
      <c r="P268" s="53"/>
      <c r="Q268" s="53"/>
      <c r="R268" s="49">
        <f>SUMIFS('C. RAB (16)'!$M$19:$M$144,'C. RAB (16)'!$E$19:$E$144,'C.2 DRPB (16)'!D268)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25</v>
      </c>
      <c r="J269" s="121">
        <f>BaseRAB!F30</f>
        <v>0</v>
      </c>
      <c r="K269" s="122">
        <f t="shared" si="5"/>
        <v>0</v>
      </c>
      <c r="N269" s="53"/>
      <c r="O269" s="53"/>
      <c r="P269" s="53"/>
      <c r="Q269" s="53"/>
      <c r="R269" s="49">
        <f>SUMIFS('C. RAB (16)'!$M$19:$M$144,'C. RAB (16)'!$E$19:$E$144,'C.2 DRPB (16)'!D269)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25</v>
      </c>
      <c r="J270" s="121">
        <f>BaseRAB!F31</f>
        <v>0</v>
      </c>
      <c r="K270" s="122">
        <f t="shared" si="5"/>
        <v>0</v>
      </c>
      <c r="N270" s="53"/>
      <c r="O270" s="53"/>
      <c r="P270" s="53"/>
      <c r="Q270" s="53"/>
      <c r="R270" s="49">
        <f>SUMIFS('C. RAB (16)'!$M$19:$M$144,'C. RAB (16)'!$E$19:$E$144,'C.2 DRPB (16)'!D270)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25</v>
      </c>
      <c r="J271" s="121">
        <f>BaseRAB!F32</f>
        <v>0</v>
      </c>
      <c r="K271" s="122">
        <f t="shared" si="5"/>
        <v>0</v>
      </c>
      <c r="N271" s="53"/>
      <c r="O271" s="53"/>
      <c r="P271" s="53"/>
      <c r="Q271" s="53"/>
      <c r="R271" s="49">
        <f>SUMIFS('C. RAB (16)'!$M$19:$M$144,'C. RAB (16)'!$E$19:$E$144,'C.2 DRPB (16)'!D271)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25</v>
      </c>
      <c r="J272" s="121">
        <f>BaseRAB!F33</f>
        <v>0</v>
      </c>
      <c r="K272" s="122">
        <f t="shared" si="5"/>
        <v>0</v>
      </c>
      <c r="N272" s="53"/>
      <c r="O272" s="53"/>
      <c r="P272" s="53"/>
      <c r="Q272" s="53"/>
      <c r="R272" s="49">
        <f>SUMIFS('C. RAB (16)'!$M$19:$M$144,'C. RAB (16)'!$E$19:$E$144,'C.2 DRPB (16)'!D272)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25</v>
      </c>
      <c r="J273" s="121">
        <f>BaseRAB!F34</f>
        <v>0</v>
      </c>
      <c r="K273" s="122">
        <f t="shared" si="5"/>
        <v>0</v>
      </c>
      <c r="N273" s="53"/>
      <c r="O273" s="53"/>
      <c r="P273" s="53"/>
      <c r="Q273" s="53"/>
      <c r="R273" s="49">
        <f>SUMIFS('C. RAB (16)'!$M$19:$M$144,'C. RAB (16)'!$E$19:$E$144,'C.2 DRPB (16)'!D273)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25</v>
      </c>
      <c r="J274" s="121">
        <f>BaseRAB!F35</f>
        <v>0</v>
      </c>
      <c r="K274" s="122">
        <f t="shared" si="5"/>
        <v>0</v>
      </c>
      <c r="N274" s="53"/>
      <c r="O274" s="53"/>
      <c r="P274" s="53"/>
      <c r="Q274" s="53"/>
      <c r="R274" s="49">
        <f>SUMIFS('C. RAB (16)'!$M$19:$M$144,'C. RAB (16)'!$E$19:$E$144,'C.2 DRPB (16)'!D274)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25</v>
      </c>
      <c r="J275" s="121">
        <f>BaseRAB!F36</f>
        <v>0</v>
      </c>
      <c r="K275" s="122">
        <f t="shared" si="5"/>
        <v>0</v>
      </c>
      <c r="N275" s="53"/>
      <c r="O275" s="53"/>
      <c r="P275" s="53"/>
      <c r="Q275" s="53"/>
      <c r="R275" s="49">
        <f>SUMIFS('C. RAB (16)'!$M$19:$M$144,'C. RAB (16)'!$E$19:$E$144,'C.2 DRPB (16)'!D275)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25</v>
      </c>
      <c r="J276" s="121">
        <f>BaseRAB!F37</f>
        <v>0</v>
      </c>
      <c r="K276" s="122">
        <f t="shared" si="5"/>
        <v>0</v>
      </c>
      <c r="N276" s="53"/>
      <c r="O276" s="53"/>
      <c r="P276" s="53"/>
      <c r="Q276" s="53"/>
      <c r="R276" s="49">
        <f>SUMIFS('C. RAB (16)'!$M$19:$M$144,'C. RAB (16)'!$E$19:$E$144,'C.2 DRPB (16)'!D276)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25</v>
      </c>
      <c r="J277" s="121">
        <f>BaseRAB!F38</f>
        <v>0</v>
      </c>
      <c r="K277" s="122">
        <f t="shared" si="5"/>
        <v>0</v>
      </c>
      <c r="N277" s="53"/>
      <c r="O277" s="53"/>
      <c r="P277" s="53"/>
      <c r="Q277" s="53"/>
      <c r="R277" s="49">
        <f>SUMIFS('C. RAB (16)'!$M$19:$M$144,'C. RAB (16)'!$E$19:$E$144,'C.2 DRPB (16)'!D277)</f>
        <v>0</v>
      </c>
    </row>
    <row r="278" spans="1:18" s="49" customFormat="1" x14ac:dyDescent="0.15">
      <c r="A278" s="135"/>
      <c r="C278" s="118">
        <f>_xlfn.AGGREGATE(2,5,$C$132:C277)+1</f>
        <v>90</v>
      </c>
      <c r="D278" s="133" t="str">
        <f>BaseRAB!C39</f>
        <v>Batako</v>
      </c>
      <c r="E278" s="134"/>
      <c r="F278" s="134"/>
      <c r="G278" s="134"/>
      <c r="H278" s="119" t="str">
        <f>BaseRAB!E39</f>
        <v>bh</v>
      </c>
      <c r="I278" s="120">
        <f t="shared" si="4"/>
        <v>25</v>
      </c>
      <c r="J278" s="121">
        <f>BaseRAB!F39</f>
        <v>0</v>
      </c>
      <c r="K278" s="122">
        <f t="shared" si="5"/>
        <v>0</v>
      </c>
      <c r="N278" s="53"/>
      <c r="O278" s="53"/>
      <c r="P278" s="53"/>
      <c r="Q278" s="53"/>
      <c r="R278" s="49">
        <f>SUMIFS('C. RAB (16)'!$M$19:$M$144,'C. RAB (16)'!$E$19:$E$144,'C.2 DRPB (16)'!D278)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25</v>
      </c>
      <c r="J279" s="121">
        <f>BaseRAB!F40</f>
        <v>0</v>
      </c>
      <c r="K279" s="122">
        <f t="shared" si="5"/>
        <v>0</v>
      </c>
      <c r="N279" s="53"/>
      <c r="O279" s="53"/>
      <c r="P279" s="53"/>
      <c r="Q279" s="53"/>
      <c r="R279" s="49">
        <f>SUMIFS('C. RAB (16)'!$M$19:$M$144,'C. RAB (16)'!$E$19:$E$144,'C.2 DRPB (16)'!D279)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25</v>
      </c>
      <c r="J280" s="121">
        <f>BaseRAB!F41</f>
        <v>0</v>
      </c>
      <c r="K280" s="122">
        <f t="shared" si="5"/>
        <v>0</v>
      </c>
      <c r="N280" s="53"/>
      <c r="O280" s="53"/>
      <c r="P280" s="53"/>
      <c r="Q280" s="53"/>
      <c r="R280" s="49">
        <f>SUMIFS('C. RAB (16)'!$M$19:$M$144,'C. RAB (16)'!$E$19:$E$144,'C.2 DRPB (16)'!D280)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25</v>
      </c>
      <c r="J281" s="121">
        <f>BaseRAB!F42</f>
        <v>0</v>
      </c>
      <c r="K281" s="122">
        <f t="shared" si="5"/>
        <v>0</v>
      </c>
      <c r="N281" s="53"/>
      <c r="O281" s="53"/>
      <c r="P281" s="53"/>
      <c r="Q281" s="53"/>
      <c r="R281" s="49">
        <f>SUMIFS('C. RAB (16)'!$M$19:$M$144,'C. RAB (16)'!$E$19:$E$144,'C.2 DRPB (16)'!D281)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25</v>
      </c>
      <c r="J282" s="121">
        <f>BaseRAB!F43</f>
        <v>0</v>
      </c>
      <c r="K282" s="122">
        <f t="shared" si="5"/>
        <v>0</v>
      </c>
      <c r="N282" s="53"/>
      <c r="O282" s="53"/>
      <c r="P282" s="53"/>
      <c r="Q282" s="53"/>
      <c r="R282" s="49">
        <f>SUMIFS('C. RAB (16)'!$M$19:$M$144,'C. RAB (16)'!$E$19:$E$144,'C.2 DRPB (16)'!D282)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25</v>
      </c>
      <c r="J283" s="121">
        <f>BaseRAB!F44</f>
        <v>0</v>
      </c>
      <c r="K283" s="122">
        <f t="shared" si="5"/>
        <v>0</v>
      </c>
      <c r="N283" s="53"/>
      <c r="O283" s="53"/>
      <c r="P283" s="53"/>
      <c r="Q283" s="53"/>
      <c r="R283" s="49">
        <f>SUMIFS('C. RAB (16)'!$M$19:$M$144,'C. RAB (16)'!$E$19:$E$144,'C.2 DRPB (16)'!D283)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25</v>
      </c>
      <c r="J284" s="121">
        <f>BaseRAB!F45</f>
        <v>0</v>
      </c>
      <c r="K284" s="122">
        <f t="shared" si="5"/>
        <v>0</v>
      </c>
      <c r="N284" s="53"/>
      <c r="O284" s="53"/>
      <c r="P284" s="53"/>
      <c r="Q284" s="53"/>
      <c r="R284" s="49">
        <f>SUMIFS('C. RAB (16)'!$M$19:$M$144,'C. RAB (16)'!$E$19:$E$144,'C.2 DRPB (16)'!D284)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25</v>
      </c>
      <c r="J285" s="121">
        <f>BaseRAB!F46</f>
        <v>0</v>
      </c>
      <c r="K285" s="122">
        <f t="shared" si="5"/>
        <v>0</v>
      </c>
      <c r="N285" s="53"/>
      <c r="O285" s="53"/>
      <c r="P285" s="53"/>
      <c r="Q285" s="53"/>
      <c r="R285" s="49">
        <f>SUMIFS('C. RAB (16)'!$M$19:$M$144,'C. RAB (16)'!$E$19:$E$144,'C.2 DRPB (16)'!D285)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25</v>
      </c>
      <c r="J286" s="121">
        <f>BaseRAB!F47</f>
        <v>0</v>
      </c>
      <c r="K286" s="122">
        <f t="shared" si="5"/>
        <v>0</v>
      </c>
      <c r="N286" s="53"/>
      <c r="O286" s="53"/>
      <c r="P286" s="53"/>
      <c r="Q286" s="53"/>
      <c r="R286" s="49">
        <f>SUMIFS('C. RAB (16)'!$M$19:$M$144,'C. RAB (16)'!$E$19:$E$144,'C.2 DRPB (16)'!D286)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25</v>
      </c>
      <c r="J287" s="121">
        <f>BaseRAB!F48</f>
        <v>0</v>
      </c>
      <c r="K287" s="122">
        <f t="shared" si="5"/>
        <v>0</v>
      </c>
      <c r="N287" s="53"/>
      <c r="O287" s="53"/>
      <c r="P287" s="53"/>
      <c r="Q287" s="53"/>
      <c r="R287" s="49">
        <f>SUMIFS('C. RAB (16)'!$M$19:$M$144,'C. RAB (16)'!$E$19:$E$144,'C.2 DRPB (16)'!D287)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25</v>
      </c>
      <c r="J288" s="121">
        <f>BaseRAB!F49</f>
        <v>0</v>
      </c>
      <c r="K288" s="122">
        <f t="shared" si="5"/>
        <v>0</v>
      </c>
      <c r="N288" s="53"/>
      <c r="O288" s="53"/>
      <c r="P288" s="53"/>
      <c r="Q288" s="53"/>
      <c r="R288" s="49">
        <f>SUMIFS('C. RAB (16)'!$M$19:$M$144,'C. RAB (16)'!$E$19:$E$144,'C.2 DRPB (16)'!D288)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25</v>
      </c>
      <c r="J289" s="121">
        <f>BaseRAB!F50</f>
        <v>0</v>
      </c>
      <c r="K289" s="122">
        <f t="shared" si="5"/>
        <v>0</v>
      </c>
      <c r="N289" s="53"/>
      <c r="O289" s="53"/>
      <c r="P289" s="53"/>
      <c r="Q289" s="53"/>
      <c r="R289" s="49">
        <f>SUMIFS('C. RAB (16)'!$M$19:$M$144,'C. RAB (16)'!$E$19:$E$144,'C.2 DRPB (16)'!D289)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25</v>
      </c>
      <c r="J290" s="121">
        <f>BaseRAB!F51</f>
        <v>0</v>
      </c>
      <c r="K290" s="122">
        <f t="shared" si="5"/>
        <v>0</v>
      </c>
      <c r="N290" s="53"/>
      <c r="O290" s="53"/>
      <c r="P290" s="53"/>
      <c r="Q290" s="53"/>
      <c r="R290" s="49">
        <f>SUMIFS('C. RAB (16)'!$M$19:$M$144,'C. RAB (16)'!$E$19:$E$144,'C.2 DRPB (16)'!D290)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25</v>
      </c>
      <c r="J291" s="121">
        <f>BaseRAB!F52</f>
        <v>0</v>
      </c>
      <c r="K291" s="122">
        <f t="shared" si="5"/>
        <v>0</v>
      </c>
      <c r="L291" s="49"/>
      <c r="M291" s="49"/>
      <c r="N291" s="53"/>
      <c r="O291" s="53"/>
      <c r="P291" s="53"/>
      <c r="Q291" s="53"/>
      <c r="R291" s="49">
        <f>SUMIFS('C. RAB (16)'!$M$19:$M$144,'C. RAB (16)'!$E$19:$E$144,'C.2 DRPB (16)'!D291)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25</v>
      </c>
      <c r="J292" s="121">
        <f>BaseRAB!F53</f>
        <v>0</v>
      </c>
      <c r="K292" s="122">
        <f t="shared" si="5"/>
        <v>0</v>
      </c>
      <c r="N292" s="53"/>
      <c r="O292" s="53"/>
      <c r="P292" s="53"/>
      <c r="Q292" s="53"/>
      <c r="R292" s="49">
        <f>SUMIFS('C. RAB (16)'!$M$19:$M$144,'C. RAB (16)'!$E$19:$E$144,'C.2 DRPB (16)'!D292)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25</v>
      </c>
      <c r="J293" s="121">
        <f>BaseRAB!F54</f>
        <v>0</v>
      </c>
      <c r="K293" s="122">
        <f t="shared" si="5"/>
        <v>0</v>
      </c>
      <c r="N293" s="53"/>
      <c r="O293" s="53"/>
      <c r="P293" s="53"/>
      <c r="Q293" s="53"/>
      <c r="R293" s="49">
        <f>SUMIFS('C. RAB (16)'!$M$19:$M$144,'C. RAB (16)'!$E$19:$E$144,'C.2 DRPB (16)'!D293)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25</v>
      </c>
      <c r="J294" s="121">
        <f>BaseRAB!F55</f>
        <v>0</v>
      </c>
      <c r="K294" s="122">
        <f t="shared" si="5"/>
        <v>0</v>
      </c>
      <c r="N294" s="53"/>
      <c r="O294" s="53"/>
      <c r="P294" s="53"/>
      <c r="Q294" s="53"/>
      <c r="R294" s="49">
        <f>SUMIFS('C. RAB (16)'!$M$19:$M$144,'C. RAB (16)'!$E$19:$E$144,'C.2 DRPB (16)'!D294)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25</v>
      </c>
      <c r="J295" s="121">
        <f>BaseRAB!F56</f>
        <v>0</v>
      </c>
      <c r="K295" s="122">
        <f t="shared" si="5"/>
        <v>0</v>
      </c>
      <c r="N295" s="53"/>
      <c r="O295" s="53"/>
      <c r="P295" s="53"/>
      <c r="Q295" s="53"/>
      <c r="R295" s="49">
        <f>SUMIFS('C. RAB (16)'!$M$19:$M$144,'C. RAB (16)'!$E$19:$E$144,'C.2 DRPB (16)'!D295)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25</v>
      </c>
      <c r="J296" s="121">
        <f>BaseRAB!F57</f>
        <v>0</v>
      </c>
      <c r="K296" s="122">
        <f t="shared" si="5"/>
        <v>0</v>
      </c>
      <c r="N296" s="53"/>
      <c r="O296" s="53"/>
      <c r="P296" s="53"/>
      <c r="Q296" s="53"/>
      <c r="R296" s="49">
        <f>SUMIFS('C. RAB (16)'!$M$19:$M$144,'C. RAB (16)'!$E$19:$E$144,'C.2 DRPB (16)'!D296)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25</v>
      </c>
      <c r="J297" s="121">
        <f>BaseRAB!F58</f>
        <v>0</v>
      </c>
      <c r="K297" s="122">
        <f t="shared" si="5"/>
        <v>0</v>
      </c>
      <c r="N297" s="53"/>
      <c r="O297" s="53"/>
      <c r="P297" s="53"/>
      <c r="Q297" s="53"/>
      <c r="R297" s="49">
        <f>SUMIFS('C. RAB (16)'!$M$19:$M$144,'C. RAB (16)'!$E$19:$E$144,'C.2 DRPB (16)'!D297)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25</v>
      </c>
      <c r="J298" s="121">
        <f>BaseRAB!F59</f>
        <v>0</v>
      </c>
      <c r="K298" s="122">
        <f t="shared" si="5"/>
        <v>0</v>
      </c>
      <c r="N298" s="53"/>
      <c r="O298" s="53"/>
      <c r="P298" s="53"/>
      <c r="Q298" s="53"/>
      <c r="R298" s="49">
        <f>SUMIFS('C. RAB (16)'!$M$19:$M$144,'C. RAB (16)'!$E$19:$E$144,'C.2 DRPB (16)'!D298)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25</v>
      </c>
      <c r="J299" s="121">
        <f>BaseRAB!F60</f>
        <v>0</v>
      </c>
      <c r="K299" s="122">
        <f t="shared" si="5"/>
        <v>0</v>
      </c>
      <c r="N299" s="53"/>
      <c r="O299" s="53"/>
      <c r="P299" s="53"/>
      <c r="Q299" s="53"/>
      <c r="R299" s="49">
        <f>SUMIFS('C. RAB (16)'!$M$19:$M$144,'C. RAB (16)'!$E$19:$E$144,'C.2 DRPB (16)'!D299)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25</v>
      </c>
      <c r="J300" s="121">
        <f>BaseRAB!F61</f>
        <v>0</v>
      </c>
      <c r="K300" s="122">
        <f t="shared" si="5"/>
        <v>0</v>
      </c>
      <c r="N300" s="53"/>
      <c r="O300" s="53"/>
      <c r="P300" s="53"/>
      <c r="Q300" s="53"/>
      <c r="R300" s="49">
        <f>SUMIFS('C. RAB (16)'!$M$19:$M$144,'C. RAB (16)'!$E$19:$E$144,'C.2 DRPB (16)'!D300)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25</v>
      </c>
      <c r="J301" s="121">
        <f>BaseRAB!F62</f>
        <v>0</v>
      </c>
      <c r="K301" s="122">
        <f t="shared" si="5"/>
        <v>0</v>
      </c>
      <c r="N301" s="53"/>
      <c r="O301" s="53"/>
      <c r="P301" s="53"/>
      <c r="Q301" s="53"/>
      <c r="R301" s="49">
        <f>SUMIFS('C. RAB (16)'!$M$19:$M$144,'C. RAB (16)'!$E$19:$E$144,'C.2 DRPB (16)'!D301)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25</v>
      </c>
      <c r="J302" s="121">
        <f>BaseRAB!F63</f>
        <v>0</v>
      </c>
      <c r="K302" s="122">
        <f t="shared" si="5"/>
        <v>0</v>
      </c>
      <c r="N302" s="53"/>
      <c r="O302" s="53"/>
      <c r="P302" s="53"/>
      <c r="Q302" s="53"/>
      <c r="R302" s="49">
        <f>SUMIFS('C. RAB (16)'!$M$19:$M$144,'C. RAB (16)'!$E$19:$E$144,'C.2 DRPB (16)'!D302)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25</v>
      </c>
      <c r="J303" s="121">
        <f>BaseRAB!F64</f>
        <v>0</v>
      </c>
      <c r="K303" s="122">
        <f t="shared" si="5"/>
        <v>0</v>
      </c>
      <c r="N303" s="53"/>
      <c r="O303" s="53"/>
      <c r="P303" s="53"/>
      <c r="Q303" s="53"/>
      <c r="R303" s="49">
        <f>SUMIFS('C. RAB (16)'!$M$19:$M$144,'C. RAB (16)'!$E$19:$E$144,'C.2 DRPB (16)'!D303)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25</v>
      </c>
      <c r="J304" s="121">
        <f>BaseRAB!F65</f>
        <v>0</v>
      </c>
      <c r="K304" s="122">
        <f t="shared" si="5"/>
        <v>0</v>
      </c>
      <c r="N304" s="53"/>
      <c r="O304" s="53"/>
      <c r="P304" s="53"/>
      <c r="Q304" s="53"/>
      <c r="R304" s="49">
        <f>SUMIFS('C. RAB (16)'!$M$19:$M$144,'C. RAB (16)'!$E$19:$E$144,'C.2 DRPB (16)'!D304)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25</v>
      </c>
      <c r="J305" s="121">
        <f>BaseRAB!F66</f>
        <v>0</v>
      </c>
      <c r="K305" s="122">
        <f t="shared" si="5"/>
        <v>0</v>
      </c>
      <c r="N305" s="53"/>
      <c r="O305" s="53"/>
      <c r="P305" s="53"/>
      <c r="Q305" s="53"/>
      <c r="R305" s="49">
        <f>SUMIFS('C. RAB (16)'!$M$19:$M$144,'C. RAB (16)'!$E$19:$E$144,'C.2 DRPB (16)'!D305)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25</v>
      </c>
      <c r="J306" s="121">
        <f>BaseRAB!F67</f>
        <v>0</v>
      </c>
      <c r="K306" s="122">
        <f t="shared" si="5"/>
        <v>0</v>
      </c>
      <c r="N306" s="53"/>
      <c r="O306" s="53"/>
      <c r="P306" s="53"/>
      <c r="Q306" s="53"/>
      <c r="R306" s="49">
        <f>SUMIFS('C. RAB (16)'!$M$19:$M$144,'C. RAB (16)'!$E$19:$E$144,'C.2 DRPB (16)'!D306)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(16)'!$M$19:$M$144,'C. RAB (16)'!$E$19:$E$144,'C.2 DRPB (16)'!D307)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(16)'!$M$19:$M$144,'C. RAB (16)'!$E$19:$E$144,'C.2 DRPB (16)'!D308)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(16)'!$M$19:$M$144,'C. RAB (16)'!$E$19:$E$144,'C.2 DRPB (16)'!D309)</f>
        <v>0</v>
      </c>
    </row>
    <row r="310" spans="1:18" s="49" customFormat="1" x14ac:dyDescent="0.15">
      <c r="C310" s="205" t="s">
        <v>247</v>
      </c>
      <c r="D310" s="206"/>
      <c r="E310" s="206"/>
      <c r="F310" s="206"/>
      <c r="G310" s="206"/>
      <c r="H310" s="206"/>
      <c r="I310" s="206"/>
      <c r="J310" s="207"/>
      <c r="K310" s="124">
        <f>SUM(K250:K309)</f>
        <v>-10750000</v>
      </c>
      <c r="M310" s="137">
        <f>(BaseRAB!$C$2-'C.2 DRPB (16)'!$K$95)/2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-9000000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16</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52" priority="9">
      <formula>$I16&lt;&gt;$R16</formula>
    </cfRule>
  </conditionalFormatting>
  <conditionalFormatting sqref="K76">
    <cfRule type="expression" dxfId="51" priority="7">
      <formula>$K$76&lt;&gt;$M$76</formula>
    </cfRule>
  </conditionalFormatting>
  <conditionalFormatting sqref="I133:I192">
    <cfRule type="expression" dxfId="50" priority="6" stopIfTrue="1">
      <formula>$K133&lt;&gt;$R133</formula>
    </cfRule>
  </conditionalFormatting>
  <conditionalFormatting sqref="K193">
    <cfRule type="expression" dxfId="49" priority="4" stopIfTrue="1">
      <formula>$K$193&lt;&gt;$M$193</formula>
    </cfRule>
  </conditionalFormatting>
  <conditionalFormatting sqref="I250:I309">
    <cfRule type="expression" dxfId="48" priority="3" stopIfTrue="1">
      <formula>$K250&lt;&gt;$R250</formula>
    </cfRule>
  </conditionalFormatting>
  <conditionalFormatting sqref="K310">
    <cfRule type="expression" dxfId="47"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4034"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5BBB341D-D6AC-0549-AB0F-C3C9E5F70727}">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148710AE-24CD-294C-9395-2E0AE04A968A}">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7AB66B1F-511C-8E43-9CB4-84DEC7671385}">
            <xm:f>$K$333&lt;&gt;(BaseRAB!$C$2/2)</xm:f>
            <x14:dxf>
              <font>
                <color rgb="FF9C0006"/>
              </font>
              <fill>
                <patternFill>
                  <bgColor rgb="FFFFC7CE"/>
                </patternFill>
              </fill>
            </x14:dxf>
          </x14:cfRule>
          <xm:sqref>K333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4083F-6FFE-4341-BDEE-06CEA508FC99}">
  <sheetPr codeName="Sheet73">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17</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000017</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17</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1, RW 2</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17</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5058"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A1769156-7748-E84B-B6FC-1709D3727AD1}">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C95546BB-727C-0A43-ABB3-4780B0E8DCDF}">
            <xm:f>$M145&lt;&gt;BaseRAB!$C$2/2</xm:f>
            <x14:dxf>
              <font>
                <color rgb="FF9C0006"/>
              </font>
              <fill>
                <patternFill>
                  <bgColor rgb="FFFFC7CE"/>
                </patternFill>
              </fill>
            </x14:dxf>
          </x14:cfRule>
          <xm:sqref>M145</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1F66D-F7AD-CE42-8476-71070F738D70}">
  <sheetPr codeName="Sheet22">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17</v>
      </c>
      <c r="N1" s="53" t="s">
        <v>240</v>
      </c>
      <c r="O1" s="53"/>
      <c r="P1" s="53" t="s">
        <v>166</v>
      </c>
      <c r="Q1" s="53"/>
    </row>
    <row r="2" spans="1:18" s="49" customFormat="1" x14ac:dyDescent="0.15">
      <c r="C2" s="9"/>
      <c r="D2" s="9"/>
      <c r="E2" s="110"/>
      <c r="F2" s="113"/>
      <c r="G2" s="113"/>
      <c r="H2" s="51"/>
      <c r="M2" s="111">
        <f>M1+1</f>
        <v>18</v>
      </c>
      <c r="N2" s="53"/>
      <c r="O2" s="53"/>
      <c r="P2" s="53">
        <v>19</v>
      </c>
      <c r="Q2" s="53">
        <v>75</v>
      </c>
    </row>
    <row r="3" spans="1:18" s="49" customFormat="1" x14ac:dyDescent="0.15">
      <c r="C3" s="139" t="s">
        <v>148</v>
      </c>
      <c r="D3" s="139"/>
      <c r="E3" s="139"/>
      <c r="F3" s="107" t="str">
        <f>VLOOKUP(M1,[3]Base_02!$A$5:$AG$24,2,0)</f>
        <v>000017</v>
      </c>
      <c r="G3" s="114"/>
      <c r="H3" s="51"/>
      <c r="N3" s="53"/>
      <c r="O3" s="53"/>
      <c r="P3" s="53">
        <v>133</v>
      </c>
      <c r="Q3" s="53">
        <v>192</v>
      </c>
    </row>
    <row r="4" spans="1:18" s="49" customFormat="1" x14ac:dyDescent="0.15">
      <c r="C4" s="139" t="s">
        <v>222</v>
      </c>
      <c r="D4" s="139"/>
      <c r="E4" s="139"/>
      <c r="F4" s="106" t="str">
        <f>VLOOKUP(M1,[3]Base_02!$A$5:$AG$24,3,0)</f>
        <v>Nama PB 17</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1, RW 2</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1600006544346 -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20</v>
      </c>
      <c r="J16" s="121">
        <f>BaseRAB!F11</f>
        <v>90000</v>
      </c>
      <c r="K16" s="122">
        <f>I16*J16</f>
        <v>1800000</v>
      </c>
      <c r="N16" s="53"/>
      <c r="O16" s="53"/>
      <c r="P16" s="53"/>
      <c r="Q16" s="53"/>
      <c r="R16" s="49">
        <f>SUMIFS('C. RAB (17)'!$H$19:$H$144,'C. RAB (17)'!$E$19:$E$144,'C.2 DRPB (17)'!D16)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20</v>
      </c>
      <c r="J17" s="121">
        <f>BaseRAB!F12</f>
        <v>80000</v>
      </c>
      <c r="K17" s="122">
        <f t="shared" ref="K17:K75" si="0">I17*J17</f>
        <v>1600000</v>
      </c>
      <c r="N17" s="53"/>
      <c r="O17" s="53"/>
      <c r="P17" s="53"/>
      <c r="Q17" s="53"/>
      <c r="R17" s="49">
        <f>SUMIFS('C. RAB (17)'!$H$19:$H$144,'C. RAB (17)'!$E$19:$E$144,'C.2 DRPB (17)'!D17)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20</v>
      </c>
      <c r="J18" s="121">
        <f>BaseRAB!F13</f>
        <v>0</v>
      </c>
      <c r="K18" s="122">
        <f t="shared" si="0"/>
        <v>0</v>
      </c>
      <c r="N18" s="53"/>
      <c r="O18" s="53"/>
      <c r="P18" s="53"/>
      <c r="Q18" s="53"/>
      <c r="R18" s="49">
        <f>SUMIFS('C. RAB (17)'!$H$19:$H$144,'C. RAB (17)'!$E$19:$E$144,'C.2 DRPB (17)'!D18)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20</v>
      </c>
      <c r="J19" s="121">
        <f>BaseRAB!F14</f>
        <v>0</v>
      </c>
      <c r="K19" s="122">
        <f t="shared" si="0"/>
        <v>0</v>
      </c>
      <c r="N19" s="53"/>
      <c r="O19" s="53"/>
      <c r="P19" s="53"/>
      <c r="Q19" s="53"/>
      <c r="R19" s="49">
        <f>SUMIFS('C. RAB (17)'!$H$19:$H$144,'C. RAB (17)'!$E$19:$E$144,'C.2 DRPB (17)'!D19)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20</v>
      </c>
      <c r="J20" s="121">
        <f>BaseRAB!F15</f>
        <v>0</v>
      </c>
      <c r="K20" s="122">
        <f t="shared" si="0"/>
        <v>0</v>
      </c>
      <c r="N20" s="53"/>
      <c r="O20" s="53"/>
      <c r="P20" s="53"/>
      <c r="Q20" s="53"/>
      <c r="R20" s="49">
        <f>SUMIFS('C. RAB (17)'!$H$19:$H$144,'C. RAB (17)'!$E$19:$E$144,'C.2 DRPB (17)'!D20)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20</v>
      </c>
      <c r="J21" s="121">
        <f>BaseRAB!F16</f>
        <v>0</v>
      </c>
      <c r="K21" s="122">
        <f t="shared" si="0"/>
        <v>0</v>
      </c>
      <c r="N21" s="53"/>
      <c r="O21" s="53"/>
      <c r="P21" s="53"/>
      <c r="Q21" s="53"/>
      <c r="R21" s="49">
        <f>SUMIFS('C. RAB (17)'!$H$19:$H$144,'C. RAB (17)'!$E$19:$E$144,'C.2 DRPB (17)'!D21)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20</v>
      </c>
      <c r="J22" s="121">
        <f>BaseRAB!F17</f>
        <v>0</v>
      </c>
      <c r="K22" s="122">
        <f t="shared" si="0"/>
        <v>0</v>
      </c>
      <c r="N22" s="53"/>
      <c r="O22" s="53"/>
      <c r="P22" s="53"/>
      <c r="Q22" s="53"/>
      <c r="R22" s="49">
        <f>SUMIFS('C. RAB (17)'!$H$19:$H$144,'C. RAB (17)'!$E$19:$E$144,'C.2 DRPB (17)'!D22)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20</v>
      </c>
      <c r="J23" s="121">
        <f>BaseRAB!F18</f>
        <v>0</v>
      </c>
      <c r="K23" s="122">
        <f t="shared" si="0"/>
        <v>0</v>
      </c>
      <c r="N23" s="53"/>
      <c r="O23" s="53"/>
      <c r="P23" s="53"/>
      <c r="Q23" s="53"/>
      <c r="R23" s="49">
        <f>SUMIFS('C. RAB (17)'!$H$19:$H$144,'C. RAB (17)'!$E$19:$E$144,'C.2 DRPB (17)'!D23)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20</v>
      </c>
      <c r="J24" s="121">
        <f>BaseRAB!F19</f>
        <v>0</v>
      </c>
      <c r="K24" s="122">
        <f t="shared" si="0"/>
        <v>0</v>
      </c>
      <c r="N24" s="53"/>
      <c r="O24" s="53"/>
      <c r="P24" s="53"/>
      <c r="Q24" s="53"/>
      <c r="R24" s="49">
        <f>SUMIFS('C. RAB (17)'!$H$19:$H$144,'C. RAB (17)'!$E$19:$E$144,'C.2 DRPB (17)'!D24)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20</v>
      </c>
      <c r="J25" s="121">
        <f>BaseRAB!F20</f>
        <v>0</v>
      </c>
      <c r="K25" s="122">
        <f t="shared" si="0"/>
        <v>0</v>
      </c>
      <c r="N25" s="53"/>
      <c r="O25" s="53"/>
      <c r="P25" s="53"/>
      <c r="Q25" s="53"/>
      <c r="R25" s="49">
        <f>SUMIFS('C. RAB (17)'!$H$19:$H$144,'C. RAB (17)'!$E$19:$E$144,'C.2 DRPB (17)'!D25)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20</v>
      </c>
      <c r="J26" s="121">
        <f>BaseRAB!F21</f>
        <v>0</v>
      </c>
      <c r="K26" s="122">
        <f t="shared" si="0"/>
        <v>0</v>
      </c>
      <c r="N26" s="53"/>
      <c r="O26" s="53"/>
      <c r="P26" s="53"/>
      <c r="Q26" s="53"/>
      <c r="R26" s="49">
        <f>SUMIFS('C. RAB (17)'!$H$19:$H$144,'C. RAB (17)'!$E$19:$E$144,'C.2 DRPB (17)'!D26)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20</v>
      </c>
      <c r="J27" s="121">
        <f>BaseRAB!F22</f>
        <v>0</v>
      </c>
      <c r="K27" s="122">
        <f t="shared" si="0"/>
        <v>0</v>
      </c>
      <c r="L27" s="49"/>
      <c r="M27" s="49"/>
      <c r="N27" s="53"/>
      <c r="O27" s="53"/>
      <c r="P27" s="53"/>
      <c r="Q27" s="53"/>
      <c r="R27" s="49">
        <f>SUMIFS('C. RAB (17)'!$H$19:$H$144,'C. RAB (17)'!$E$19:$E$144,'C.2 DRPB (17)'!D27)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20</v>
      </c>
      <c r="J28" s="121">
        <f>BaseRAB!F23</f>
        <v>0</v>
      </c>
      <c r="K28" s="122">
        <f t="shared" si="0"/>
        <v>0</v>
      </c>
      <c r="N28" s="53"/>
      <c r="O28" s="53"/>
      <c r="P28" s="53"/>
      <c r="Q28" s="53"/>
      <c r="R28" s="49">
        <f>SUMIFS('C. RAB (17)'!$H$19:$H$144,'C. RAB (17)'!$E$19:$E$144,'C.2 DRPB (17)'!D28)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20</v>
      </c>
      <c r="J29" s="121">
        <f>BaseRAB!F24</f>
        <v>0</v>
      </c>
      <c r="K29" s="122">
        <f t="shared" si="0"/>
        <v>0</v>
      </c>
      <c r="N29" s="53"/>
      <c r="O29" s="53"/>
      <c r="P29" s="53"/>
      <c r="Q29" s="53"/>
      <c r="R29" s="49">
        <f>SUMIFS('C. RAB (17)'!$H$19:$H$144,'C. RAB (17)'!$E$19:$E$144,'C.2 DRPB (17)'!D29)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20</v>
      </c>
      <c r="J30" s="121">
        <f>BaseRAB!F25</f>
        <v>0</v>
      </c>
      <c r="K30" s="122">
        <f t="shared" si="0"/>
        <v>0</v>
      </c>
      <c r="N30" s="53"/>
      <c r="O30" s="53"/>
      <c r="P30" s="53"/>
      <c r="Q30" s="53"/>
      <c r="R30" s="49">
        <f>SUMIFS('C. RAB (17)'!$H$19:$H$144,'C. RAB (17)'!$E$19:$E$144,'C.2 DRPB (17)'!D30)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20</v>
      </c>
      <c r="J31" s="121">
        <f>BaseRAB!F26</f>
        <v>0</v>
      </c>
      <c r="K31" s="122">
        <f t="shared" si="0"/>
        <v>0</v>
      </c>
      <c r="N31" s="53"/>
      <c r="O31" s="53"/>
      <c r="P31" s="53"/>
      <c r="Q31" s="53"/>
      <c r="R31" s="49">
        <f>SUMIFS('C. RAB (17)'!$H$19:$H$144,'C. RAB (17)'!$E$19:$E$144,'C.2 DRPB (17)'!D31)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20</v>
      </c>
      <c r="J32" s="121">
        <f>BaseRAB!F27</f>
        <v>0</v>
      </c>
      <c r="K32" s="122">
        <f t="shared" si="0"/>
        <v>0</v>
      </c>
      <c r="N32" s="53"/>
      <c r="O32" s="53"/>
      <c r="P32" s="53"/>
      <c r="Q32" s="53"/>
      <c r="R32" s="49">
        <f>SUMIFS('C. RAB (17)'!$H$19:$H$144,'C. RAB (17)'!$E$19:$E$144,'C.2 DRPB (17)'!D32)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20</v>
      </c>
      <c r="J33" s="121">
        <f>BaseRAB!F28</f>
        <v>0</v>
      </c>
      <c r="K33" s="122">
        <f t="shared" si="0"/>
        <v>0</v>
      </c>
      <c r="N33" s="53"/>
      <c r="O33" s="53"/>
      <c r="P33" s="53"/>
      <c r="Q33" s="53"/>
      <c r="R33" s="49">
        <f>SUMIFS('C. RAB (17)'!$H$19:$H$144,'C. RAB (17)'!$E$19:$E$144,'C.2 DRPB (17)'!D33)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20</v>
      </c>
      <c r="J34" s="121">
        <f>BaseRAB!F29</f>
        <v>120000</v>
      </c>
      <c r="K34" s="122">
        <f t="shared" si="0"/>
        <v>2400000</v>
      </c>
      <c r="N34" s="53"/>
      <c r="O34" s="53"/>
      <c r="P34" s="53"/>
      <c r="Q34" s="53"/>
      <c r="R34" s="49">
        <f>SUMIFS('C. RAB (17)'!$H$19:$H$144,'C. RAB (17)'!$E$19:$E$144,'C.2 DRPB (17)'!D34)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20</v>
      </c>
      <c r="J35" s="121">
        <f>BaseRAB!F30</f>
        <v>0</v>
      </c>
      <c r="K35" s="122">
        <f t="shared" si="0"/>
        <v>0</v>
      </c>
      <c r="N35" s="53"/>
      <c r="O35" s="53"/>
      <c r="P35" s="53"/>
      <c r="Q35" s="53"/>
      <c r="R35" s="49">
        <f>SUMIFS('C. RAB (17)'!$H$19:$H$144,'C. RAB (17)'!$E$19:$E$144,'C.2 DRPB (17)'!D35)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20</v>
      </c>
      <c r="J36" s="121">
        <f>BaseRAB!F31</f>
        <v>0</v>
      </c>
      <c r="K36" s="122">
        <f t="shared" si="0"/>
        <v>0</v>
      </c>
      <c r="N36" s="53"/>
      <c r="O36" s="53"/>
      <c r="P36" s="53"/>
      <c r="Q36" s="53"/>
      <c r="R36" s="49">
        <f>SUMIFS('C. RAB (17)'!$H$19:$H$144,'C. RAB (17)'!$E$19:$E$144,'C.2 DRPB (17)'!D36)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20</v>
      </c>
      <c r="J37" s="121">
        <f>BaseRAB!F32</f>
        <v>0</v>
      </c>
      <c r="K37" s="122">
        <f t="shared" si="0"/>
        <v>0</v>
      </c>
      <c r="N37" s="53"/>
      <c r="O37" s="53"/>
      <c r="P37" s="53"/>
      <c r="Q37" s="53"/>
      <c r="R37" s="49">
        <f>SUMIFS('C. RAB (17)'!$H$19:$H$144,'C. RAB (17)'!$E$19:$E$144,'C.2 DRPB (17)'!D37)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20</v>
      </c>
      <c r="J38" s="121">
        <f>BaseRAB!F33</f>
        <v>0</v>
      </c>
      <c r="K38" s="122">
        <f t="shared" si="0"/>
        <v>0</v>
      </c>
      <c r="N38" s="53"/>
      <c r="O38" s="53"/>
      <c r="P38" s="53"/>
      <c r="Q38" s="53"/>
      <c r="R38" s="49">
        <f>SUMIFS('C. RAB (17)'!$H$19:$H$144,'C. RAB (17)'!$E$19:$E$144,'C.2 DRPB (17)'!D38)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20</v>
      </c>
      <c r="J39" s="121">
        <f>BaseRAB!F34</f>
        <v>0</v>
      </c>
      <c r="K39" s="122">
        <f t="shared" si="0"/>
        <v>0</v>
      </c>
      <c r="N39" s="53"/>
      <c r="O39" s="53"/>
      <c r="P39" s="53"/>
      <c r="Q39" s="53"/>
      <c r="R39" s="49">
        <f>SUMIFS('C. RAB (17)'!$H$19:$H$144,'C. RAB (17)'!$E$19:$E$144,'C.2 DRPB (17)'!D39)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20</v>
      </c>
      <c r="J40" s="121">
        <f>BaseRAB!F35</f>
        <v>0</v>
      </c>
      <c r="K40" s="122">
        <f t="shared" si="0"/>
        <v>0</v>
      </c>
      <c r="N40" s="53"/>
      <c r="O40" s="53"/>
      <c r="P40" s="53"/>
      <c r="Q40" s="53"/>
      <c r="R40" s="49">
        <f>SUMIFS('C. RAB (17)'!$H$19:$H$144,'C. RAB (17)'!$E$19:$E$144,'C.2 DRPB (17)'!D40)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20</v>
      </c>
      <c r="J41" s="121">
        <f>BaseRAB!F36</f>
        <v>0</v>
      </c>
      <c r="K41" s="122">
        <f t="shared" si="0"/>
        <v>0</v>
      </c>
      <c r="N41" s="53"/>
      <c r="O41" s="53"/>
      <c r="P41" s="53"/>
      <c r="Q41" s="53"/>
      <c r="R41" s="49">
        <f>SUMIFS('C. RAB (17)'!$H$19:$H$144,'C. RAB (17)'!$E$19:$E$144,'C.2 DRPB (17)'!D41)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20</v>
      </c>
      <c r="J42" s="121">
        <f>BaseRAB!F37</f>
        <v>0</v>
      </c>
      <c r="K42" s="122">
        <f t="shared" si="0"/>
        <v>0</v>
      </c>
      <c r="N42" s="53"/>
      <c r="O42" s="53"/>
      <c r="P42" s="53"/>
      <c r="Q42" s="53"/>
      <c r="R42" s="49">
        <f>SUMIFS('C. RAB (17)'!$H$19:$H$144,'C. RAB (17)'!$E$19:$E$144,'C.2 DRPB (17)'!D42)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20</v>
      </c>
      <c r="J43" s="121">
        <f>BaseRAB!F38</f>
        <v>0</v>
      </c>
      <c r="K43" s="122">
        <f t="shared" si="0"/>
        <v>0</v>
      </c>
      <c r="N43" s="53"/>
      <c r="O43" s="53"/>
      <c r="P43" s="53"/>
      <c r="Q43" s="53"/>
      <c r="R43" s="49">
        <f>SUMIFS('C. RAB (17)'!$H$19:$H$144,'C. RAB (17)'!$E$19:$E$144,'C.2 DRPB (17)'!D43)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20</v>
      </c>
      <c r="J44" s="121">
        <f>BaseRAB!F39</f>
        <v>0</v>
      </c>
      <c r="K44" s="122">
        <f t="shared" si="0"/>
        <v>0</v>
      </c>
      <c r="N44" s="53"/>
      <c r="O44" s="53"/>
      <c r="P44" s="53"/>
      <c r="Q44" s="53"/>
      <c r="R44" s="49">
        <f>SUMIFS('C. RAB (17)'!$H$19:$H$144,'C. RAB (17)'!$E$19:$E$144,'C.2 DRPB (17)'!D44)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20</v>
      </c>
      <c r="J45" s="121">
        <f>BaseRAB!F40</f>
        <v>0</v>
      </c>
      <c r="K45" s="122">
        <f t="shared" si="0"/>
        <v>0</v>
      </c>
      <c r="N45" s="53"/>
      <c r="O45" s="53"/>
      <c r="P45" s="53"/>
      <c r="Q45" s="53"/>
      <c r="R45" s="49">
        <f>SUMIFS('C. RAB (17)'!$H$19:$H$144,'C. RAB (17)'!$E$19:$E$144,'C.2 DRPB (17)'!D45)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20</v>
      </c>
      <c r="J46" s="121">
        <f>BaseRAB!F41</f>
        <v>0</v>
      </c>
      <c r="K46" s="122">
        <f t="shared" si="0"/>
        <v>0</v>
      </c>
      <c r="N46" s="53"/>
      <c r="O46" s="53"/>
      <c r="P46" s="53"/>
      <c r="Q46" s="53"/>
      <c r="R46" s="49">
        <f>SUMIFS('C. RAB (17)'!$H$19:$H$144,'C. RAB (17)'!$E$19:$E$144,'C.2 DRPB (17)'!D46)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20</v>
      </c>
      <c r="J47" s="121">
        <f>BaseRAB!F42</f>
        <v>0</v>
      </c>
      <c r="K47" s="122">
        <f t="shared" si="0"/>
        <v>0</v>
      </c>
      <c r="N47" s="53"/>
      <c r="O47" s="53"/>
      <c r="P47" s="53"/>
      <c r="Q47" s="53"/>
      <c r="R47" s="49">
        <f>SUMIFS('C. RAB (17)'!$H$19:$H$144,'C. RAB (17)'!$E$19:$E$144,'C.2 DRPB (17)'!D47)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20</v>
      </c>
      <c r="J48" s="121">
        <f>BaseRAB!F43</f>
        <v>0</v>
      </c>
      <c r="K48" s="122">
        <f t="shared" si="0"/>
        <v>0</v>
      </c>
      <c r="N48" s="53"/>
      <c r="O48" s="53"/>
      <c r="P48" s="53"/>
      <c r="Q48" s="53"/>
      <c r="R48" s="49">
        <f>SUMIFS('C. RAB (17)'!$H$19:$H$144,'C. RAB (17)'!$E$19:$E$144,'C.2 DRPB (17)'!D48)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20</v>
      </c>
      <c r="J49" s="121">
        <f>BaseRAB!F44</f>
        <v>0</v>
      </c>
      <c r="K49" s="122">
        <f t="shared" si="0"/>
        <v>0</v>
      </c>
      <c r="N49" s="53"/>
      <c r="O49" s="53"/>
      <c r="P49" s="53"/>
      <c r="Q49" s="53"/>
      <c r="R49" s="49">
        <f>SUMIFS('C. RAB (17)'!$H$19:$H$144,'C. RAB (17)'!$E$19:$E$144,'C.2 DRPB (17)'!D49)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20</v>
      </c>
      <c r="J50" s="121">
        <f>BaseRAB!F45</f>
        <v>0</v>
      </c>
      <c r="K50" s="122">
        <f t="shared" si="0"/>
        <v>0</v>
      </c>
      <c r="N50" s="53"/>
      <c r="O50" s="53"/>
      <c r="P50" s="53"/>
      <c r="Q50" s="53"/>
      <c r="R50" s="49">
        <f>SUMIFS('C. RAB (17)'!$H$19:$H$144,'C. RAB (17)'!$E$19:$E$144,'C.2 DRPB (17)'!D50)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20</v>
      </c>
      <c r="J51" s="121">
        <f>BaseRAB!F46</f>
        <v>0</v>
      </c>
      <c r="K51" s="122">
        <f t="shared" si="0"/>
        <v>0</v>
      </c>
      <c r="N51" s="53"/>
      <c r="O51" s="53"/>
      <c r="P51" s="53"/>
      <c r="Q51" s="53"/>
      <c r="R51" s="49">
        <f>SUMIFS('C. RAB (17)'!$H$19:$H$144,'C. RAB (17)'!$E$19:$E$144,'C.2 DRPB (17)'!D51)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20</v>
      </c>
      <c r="J52" s="121">
        <f>BaseRAB!F47</f>
        <v>0</v>
      </c>
      <c r="K52" s="122">
        <f t="shared" si="0"/>
        <v>0</v>
      </c>
      <c r="N52" s="53"/>
      <c r="O52" s="53"/>
      <c r="P52" s="53"/>
      <c r="Q52" s="53"/>
      <c r="R52" s="49">
        <f>SUMIFS('C. RAB (17)'!$H$19:$H$144,'C. RAB (17)'!$E$19:$E$144,'C.2 DRPB (17)'!D52)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20</v>
      </c>
      <c r="J53" s="121">
        <f>BaseRAB!F48</f>
        <v>0</v>
      </c>
      <c r="K53" s="122">
        <f t="shared" si="0"/>
        <v>0</v>
      </c>
      <c r="N53" s="53"/>
      <c r="O53" s="53"/>
      <c r="P53" s="53"/>
      <c r="Q53" s="53"/>
      <c r="R53" s="49">
        <f>SUMIFS('C. RAB (17)'!$H$19:$H$144,'C. RAB (17)'!$E$19:$E$144,'C.2 DRPB (17)'!D53)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20</v>
      </c>
      <c r="J54" s="121">
        <f>BaseRAB!F49</f>
        <v>0</v>
      </c>
      <c r="K54" s="122">
        <f t="shared" si="0"/>
        <v>0</v>
      </c>
      <c r="N54" s="53"/>
      <c r="O54" s="53"/>
      <c r="P54" s="53"/>
      <c r="Q54" s="53"/>
      <c r="R54" s="49">
        <f>SUMIFS('C. RAB (17)'!$H$19:$H$144,'C. RAB (17)'!$E$19:$E$144,'C.2 DRPB (17)'!D54)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20</v>
      </c>
      <c r="J55" s="121">
        <f>BaseRAB!F50</f>
        <v>0</v>
      </c>
      <c r="K55" s="122">
        <f t="shared" si="0"/>
        <v>0</v>
      </c>
      <c r="N55" s="53"/>
      <c r="O55" s="53"/>
      <c r="P55" s="53"/>
      <c r="Q55" s="53"/>
      <c r="R55" s="49">
        <f>SUMIFS('C. RAB (17)'!$H$19:$H$144,'C. RAB (17)'!$E$19:$E$144,'C.2 DRPB (17)'!D55)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20</v>
      </c>
      <c r="J56" s="121">
        <f>BaseRAB!F51</f>
        <v>0</v>
      </c>
      <c r="K56" s="122">
        <f t="shared" si="0"/>
        <v>0</v>
      </c>
      <c r="N56" s="53"/>
      <c r="O56" s="53"/>
      <c r="P56" s="53"/>
      <c r="Q56" s="53"/>
      <c r="R56" s="49">
        <f>SUMIFS('C. RAB (17)'!$H$19:$H$144,'C. RAB (17)'!$E$19:$E$144,'C.2 DRPB (17)'!D56)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20</v>
      </c>
      <c r="J57" s="121">
        <f>BaseRAB!F52</f>
        <v>0</v>
      </c>
      <c r="K57" s="122">
        <f t="shared" si="0"/>
        <v>0</v>
      </c>
      <c r="L57" s="49"/>
      <c r="M57" s="49"/>
      <c r="N57" s="53"/>
      <c r="O57" s="53"/>
      <c r="P57" s="53"/>
      <c r="Q57" s="53"/>
      <c r="R57" s="49">
        <f>SUMIFS('C. RAB (17)'!$H$19:$H$144,'C. RAB (17)'!$E$19:$E$144,'C.2 DRPB (17)'!D57)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20</v>
      </c>
      <c r="J58" s="121">
        <f>BaseRAB!F53</f>
        <v>0</v>
      </c>
      <c r="K58" s="122">
        <f t="shared" si="0"/>
        <v>0</v>
      </c>
      <c r="N58" s="53"/>
      <c r="O58" s="53"/>
      <c r="P58" s="53"/>
      <c r="Q58" s="53"/>
      <c r="R58" s="49">
        <f>SUMIFS('C. RAB (17)'!$H$19:$H$144,'C. RAB (17)'!$E$19:$E$144,'C.2 DRPB (17)'!D58)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20</v>
      </c>
      <c r="J59" s="121">
        <f>BaseRAB!F54</f>
        <v>0</v>
      </c>
      <c r="K59" s="122">
        <f t="shared" si="0"/>
        <v>0</v>
      </c>
      <c r="N59" s="53"/>
      <c r="O59" s="53"/>
      <c r="P59" s="53"/>
      <c r="Q59" s="53"/>
      <c r="R59" s="49">
        <f>SUMIFS('C. RAB (17)'!$H$19:$H$144,'C. RAB (17)'!$E$19:$E$144,'C.2 DRPB (17)'!D59)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20</v>
      </c>
      <c r="J60" s="121">
        <f>BaseRAB!F55</f>
        <v>0</v>
      </c>
      <c r="K60" s="122">
        <f t="shared" si="0"/>
        <v>0</v>
      </c>
      <c r="N60" s="53"/>
      <c r="O60" s="53"/>
      <c r="P60" s="53"/>
      <c r="Q60" s="53"/>
      <c r="R60" s="49">
        <f>SUMIFS('C. RAB (17)'!$H$19:$H$144,'C. RAB (17)'!$E$19:$E$144,'C.2 DRPB (17)'!D60)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20</v>
      </c>
      <c r="J61" s="121">
        <f>BaseRAB!F56</f>
        <v>0</v>
      </c>
      <c r="K61" s="122">
        <f t="shared" si="0"/>
        <v>0</v>
      </c>
      <c r="N61" s="53"/>
      <c r="O61" s="53"/>
      <c r="P61" s="53"/>
      <c r="Q61" s="53"/>
      <c r="R61" s="49">
        <f>SUMIFS('C. RAB (17)'!$H$19:$H$144,'C. RAB (17)'!$E$19:$E$144,'C.2 DRPB (17)'!D61)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20</v>
      </c>
      <c r="J62" s="121">
        <f>BaseRAB!F57</f>
        <v>0</v>
      </c>
      <c r="K62" s="122">
        <f t="shared" si="0"/>
        <v>0</v>
      </c>
      <c r="N62" s="53"/>
      <c r="O62" s="53"/>
      <c r="P62" s="53"/>
      <c r="Q62" s="53"/>
      <c r="R62" s="49">
        <f>SUMIFS('C. RAB (17)'!$H$19:$H$144,'C. RAB (17)'!$E$19:$E$144,'C.2 DRPB (17)'!D62)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20</v>
      </c>
      <c r="J63" s="121">
        <f>BaseRAB!F58</f>
        <v>0</v>
      </c>
      <c r="K63" s="122">
        <f t="shared" si="0"/>
        <v>0</v>
      </c>
      <c r="N63" s="53"/>
      <c r="O63" s="53"/>
      <c r="P63" s="53"/>
      <c r="Q63" s="53"/>
      <c r="R63" s="49">
        <f>SUMIFS('C. RAB (17)'!$H$19:$H$144,'C. RAB (17)'!$E$19:$E$144,'C.2 DRPB (17)'!D63)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20</v>
      </c>
      <c r="J64" s="121">
        <f>BaseRAB!F59</f>
        <v>0</v>
      </c>
      <c r="K64" s="122">
        <f t="shared" si="0"/>
        <v>0</v>
      </c>
      <c r="N64" s="53"/>
      <c r="O64" s="53"/>
      <c r="P64" s="53"/>
      <c r="Q64" s="53"/>
      <c r="R64" s="49">
        <f>SUMIFS('C. RAB (17)'!$H$19:$H$144,'C. RAB (17)'!$E$19:$E$144,'C.2 DRPB (17)'!D64)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20</v>
      </c>
      <c r="J65" s="121">
        <f>BaseRAB!F60</f>
        <v>0</v>
      </c>
      <c r="K65" s="122">
        <f t="shared" si="0"/>
        <v>0</v>
      </c>
      <c r="N65" s="53"/>
      <c r="O65" s="53"/>
      <c r="P65" s="53"/>
      <c r="Q65" s="53"/>
      <c r="R65" s="49">
        <f>SUMIFS('C. RAB (17)'!$H$19:$H$144,'C. RAB (17)'!$E$19:$E$144,'C.2 DRPB (17)'!D65)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20</v>
      </c>
      <c r="J66" s="121">
        <f>BaseRAB!F61</f>
        <v>0</v>
      </c>
      <c r="K66" s="122">
        <f t="shared" si="0"/>
        <v>0</v>
      </c>
      <c r="N66" s="53"/>
      <c r="O66" s="53"/>
      <c r="P66" s="53"/>
      <c r="Q66" s="53"/>
      <c r="R66" s="49">
        <f>SUMIFS('C. RAB (17)'!$H$19:$H$144,'C. RAB (17)'!$E$19:$E$144,'C.2 DRPB (17)'!D66)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20</v>
      </c>
      <c r="J67" s="121">
        <f>BaseRAB!F62</f>
        <v>0</v>
      </c>
      <c r="K67" s="122">
        <f t="shared" si="0"/>
        <v>0</v>
      </c>
      <c r="N67" s="53"/>
      <c r="O67" s="53"/>
      <c r="P67" s="53"/>
      <c r="Q67" s="53"/>
      <c r="R67" s="49">
        <f>SUMIFS('C. RAB (17)'!$H$19:$H$144,'C. RAB (17)'!$E$19:$E$144,'C.2 DRPB (17)'!D67)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20</v>
      </c>
      <c r="J68" s="121">
        <f>BaseRAB!F63</f>
        <v>0</v>
      </c>
      <c r="K68" s="122">
        <f t="shared" si="0"/>
        <v>0</v>
      </c>
      <c r="N68" s="53"/>
      <c r="O68" s="53"/>
      <c r="P68" s="53"/>
      <c r="Q68" s="53"/>
      <c r="R68" s="49">
        <f>SUMIFS('C. RAB (17)'!$H$19:$H$144,'C. RAB (17)'!$E$19:$E$144,'C.2 DRPB (17)'!D68)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20</v>
      </c>
      <c r="J69" s="121">
        <f>BaseRAB!F64</f>
        <v>0</v>
      </c>
      <c r="K69" s="122">
        <f t="shared" si="0"/>
        <v>0</v>
      </c>
      <c r="N69" s="53"/>
      <c r="O69" s="53"/>
      <c r="P69" s="53"/>
      <c r="Q69" s="53"/>
      <c r="R69" s="49">
        <f>SUMIFS('C. RAB (17)'!$H$19:$H$144,'C. RAB (17)'!$E$19:$E$144,'C.2 DRPB (17)'!D69)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20</v>
      </c>
      <c r="J70" s="121">
        <f>BaseRAB!F65</f>
        <v>0</v>
      </c>
      <c r="K70" s="122">
        <f t="shared" si="0"/>
        <v>0</v>
      </c>
      <c r="N70" s="53"/>
      <c r="O70" s="53"/>
      <c r="P70" s="53"/>
      <c r="Q70" s="53"/>
      <c r="R70" s="49">
        <f>SUMIFS('C. RAB (17)'!$H$19:$H$144,'C. RAB (17)'!$E$19:$E$144,'C.2 DRPB (17)'!D70)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20</v>
      </c>
      <c r="J71" s="121">
        <f>BaseRAB!F66</f>
        <v>0</v>
      </c>
      <c r="K71" s="122">
        <f t="shared" si="0"/>
        <v>0</v>
      </c>
      <c r="N71" s="53"/>
      <c r="O71" s="53"/>
      <c r="P71" s="53"/>
      <c r="Q71" s="53"/>
      <c r="R71" s="49">
        <f>SUMIFS('C. RAB (17)'!$H$19:$H$144,'C. RAB (17)'!$E$19:$E$144,'C.2 DRPB (17)'!D71)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20</v>
      </c>
      <c r="J72" s="121">
        <f>BaseRAB!F67</f>
        <v>0</v>
      </c>
      <c r="K72" s="122">
        <f t="shared" si="0"/>
        <v>0</v>
      </c>
      <c r="N72" s="53"/>
      <c r="O72" s="53"/>
      <c r="P72" s="53"/>
      <c r="Q72" s="53"/>
      <c r="R72" s="49">
        <f>SUMIFS('C. RAB (17)'!$H$19:$H$144,'C. RAB (17)'!$E$19:$E$144,'C.2 DRPB (17)'!D72)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(17)'!$H$19:$H$144,'C. RAB (17)'!$E$19:$E$144,'C.2 DRPB (17)'!D73)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(17)'!$H$19:$H$144,'C. RAB (17)'!$E$19:$E$144,'C.2 DRPB (17)'!D74)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(17)'!$H$19:$H$144,'C. RAB (17)'!$E$19:$E$144,'C.2 DRPB (17)'!D75)</f>
        <v>3</v>
      </c>
    </row>
    <row r="76" spans="1:18" s="49" customFormat="1" x14ac:dyDescent="0.15">
      <c r="C76" s="205" t="s">
        <v>247</v>
      </c>
      <c r="D76" s="206"/>
      <c r="E76" s="206"/>
      <c r="F76" s="206"/>
      <c r="G76" s="206"/>
      <c r="H76" s="206"/>
      <c r="I76" s="206"/>
      <c r="J76" s="207"/>
      <c r="K76" s="124">
        <f>SUM(K16:K75)</f>
        <v>5800000</v>
      </c>
      <c r="M76" s="137">
        <f>BaseRAB!$C$2-'C.2 DRPB (17)'!K95</f>
        <v>21500000</v>
      </c>
      <c r="N76" s="53"/>
      <c r="O76" s="53"/>
      <c r="P76" s="53"/>
      <c r="Q76" s="53"/>
    </row>
    <row r="77" spans="1:18" s="49" customFormat="1" x14ac:dyDescent="0.15">
      <c r="C77" s="198" t="str" cm="1">
        <f t="array" ref="C77">"Terbilang: "&amp;terbilang(K76)</f>
        <v>Terbilang: Lima Juta Delapan Ratus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9300000</v>
      </c>
      <c r="N99" s="53"/>
      <c r="O99" s="53"/>
      <c r="P99" s="53"/>
      <c r="Q99" s="53"/>
    </row>
    <row r="100" spans="3:17" s="49" customFormat="1" x14ac:dyDescent="0.15">
      <c r="C100" s="198" t="str" cm="1">
        <f t="array" ref="C100">"Terbilang: "&amp;terbilang(K99)</f>
        <v>Terbilang: Sembilan Juta Tiga Ratus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17</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000017</v>
      </c>
      <c r="G120" s="114"/>
      <c r="H120" s="51"/>
      <c r="N120" s="53"/>
      <c r="O120" s="53"/>
      <c r="P120" s="53"/>
      <c r="Q120" s="53"/>
    </row>
    <row r="121" spans="3:17" s="49" customFormat="1" x14ac:dyDescent="0.15">
      <c r="C121" s="139" t="s">
        <v>222</v>
      </c>
      <c r="D121" s="139"/>
      <c r="E121" s="139"/>
      <c r="F121" s="107" t="str">
        <f t="shared" ref="F121:F128" si="1">F4</f>
        <v>Nama PB 17</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1, RW 2</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1600006544346 -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(17)'!$L$19:$L$144,'C. RAB (17)'!$E$19:$E$144,'C.2 DRPB (17)'!D133)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(17)'!$L$19:$L$144,'C. RAB (17)'!$E$19:$E$144,'C.2 DRPB (17)'!D134)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(17)'!$L$19:$L$144,'C. RAB (17)'!$E$19:$E$144,'C.2 DRPB (17)'!D135)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(17)'!$L$19:$L$144,'C. RAB (17)'!$E$19:$E$144,'C.2 DRPB (17)'!D136)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(17)'!$L$19:$L$144,'C. RAB (17)'!$E$19:$E$144,'C.2 DRPB (17)'!D137)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(17)'!$L$19:$L$144,'C. RAB (17)'!$E$19:$E$144,'C.2 DRPB (17)'!D138)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(17)'!$L$19:$L$144,'C. RAB (17)'!$E$19:$E$144,'C.2 DRPB (17)'!D139)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(17)'!$L$19:$L$144,'C. RAB (17)'!$E$19:$E$144,'C.2 DRPB (17)'!D140)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(17)'!$L$19:$L$144,'C. RAB (17)'!$E$19:$E$144,'C.2 DRPB (17)'!D141)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(17)'!$L$19:$L$144,'C. RAB (17)'!$E$19:$E$144,'C.2 DRPB (17)'!D142)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(17)'!$L$19:$L$144,'C. RAB (17)'!$E$19:$E$144,'C.2 DRPB (17)'!D143)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(17)'!$L$19:$L$144,'C. RAB (17)'!$E$19:$E$144,'C.2 DRPB (17)'!D144)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(17)'!$L$19:$L$144,'C. RAB (17)'!$E$19:$E$144,'C.2 DRPB (17)'!D145)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(17)'!$L$19:$L$144,'C. RAB (17)'!$E$19:$E$144,'C.2 DRPB (17)'!D146)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(17)'!$L$19:$L$144,'C. RAB (17)'!$E$19:$E$144,'C.2 DRPB (17)'!D147)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(17)'!$L$19:$L$144,'C. RAB (17)'!$E$19:$E$144,'C.2 DRPB (17)'!D148)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(17)'!$L$19:$L$144,'C. RAB (17)'!$E$19:$E$144,'C.2 DRPB (17)'!D149)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(17)'!$L$19:$L$144,'C. RAB (17)'!$E$19:$E$144,'C.2 DRPB (17)'!D150)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(17)'!$L$19:$L$144,'C. RAB (17)'!$E$19:$E$144,'C.2 DRPB (17)'!D151)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(17)'!$L$19:$L$144,'C. RAB (17)'!$E$19:$E$144,'C.2 DRPB (17)'!D152)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(17)'!$L$19:$L$144,'C. RAB (17)'!$E$19:$E$144,'C.2 DRPB (17)'!D153)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(17)'!$L$19:$L$144,'C. RAB (17)'!$E$19:$E$144,'C.2 DRPB (17)'!D154)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(17)'!$L$19:$L$144,'C. RAB (17)'!$E$19:$E$144,'C.2 DRPB (17)'!D155)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(17)'!$L$19:$L$144,'C. RAB (17)'!$E$19:$E$144,'C.2 DRPB (17)'!D156)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(17)'!$L$19:$L$144,'C. RAB (17)'!$E$19:$E$144,'C.2 DRPB (17)'!D157)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(17)'!$L$19:$L$144,'C. RAB (17)'!$E$19:$E$144,'C.2 DRPB (17)'!D158)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(17)'!$L$19:$L$144,'C. RAB (17)'!$E$19:$E$144,'C.2 DRPB (17)'!D159)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(17)'!$L$19:$L$144,'C. RAB (17)'!$E$19:$E$144,'C.2 DRPB (17)'!D160)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(17)'!$L$19:$L$144,'C. RAB (17)'!$E$19:$E$144,'C.2 DRPB (17)'!D161)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(17)'!$L$19:$L$144,'C. RAB (17)'!$E$19:$E$144,'C.2 DRPB (17)'!D162)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(17)'!$L$19:$L$144,'C. RAB (17)'!$E$19:$E$144,'C.2 DRPB (17)'!D163)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(17)'!$L$19:$L$144,'C. RAB (17)'!$E$19:$E$144,'C.2 DRPB (17)'!D164)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(17)'!$L$19:$L$144,'C. RAB (17)'!$E$19:$E$144,'C.2 DRPB (17)'!D165)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(17)'!$L$19:$L$144,'C. RAB (17)'!$E$19:$E$144,'C.2 DRPB (17)'!D166)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(17)'!$L$19:$L$144,'C. RAB (17)'!$E$19:$E$144,'C.2 DRPB (17)'!D167)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(17)'!$L$19:$L$144,'C. RAB (17)'!$E$19:$E$144,'C.2 DRPB (17)'!D168)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(17)'!$L$19:$L$144,'C. RAB (17)'!$E$19:$E$144,'C.2 DRPB (17)'!D169)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(17)'!$L$19:$L$144,'C. RAB (17)'!$E$19:$E$144,'C.2 DRPB (17)'!D170)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(17)'!$L$19:$L$144,'C. RAB (17)'!$E$19:$E$144,'C.2 DRPB (17)'!D171)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(17)'!$L$19:$L$144,'C. RAB (17)'!$E$19:$E$144,'C.2 DRPB (17)'!D172)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(17)'!$L$19:$L$144,'C. RAB (17)'!$E$19:$E$144,'C.2 DRPB (17)'!D173)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(17)'!$L$19:$L$144,'C. RAB (17)'!$E$19:$E$144,'C.2 DRPB (17)'!D174)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(17)'!$L$19:$L$144,'C. RAB (17)'!$E$19:$E$144,'C.2 DRPB (17)'!D175)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(17)'!$L$19:$L$144,'C. RAB (17)'!$E$19:$E$144,'C.2 DRPB (17)'!D176)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(17)'!$L$19:$L$144,'C. RAB (17)'!$E$19:$E$144,'C.2 DRPB (17)'!D177)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(17)'!$L$19:$L$144,'C. RAB (17)'!$E$19:$E$144,'C.2 DRPB (17)'!D178)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(17)'!$L$19:$L$144,'C. RAB (17)'!$E$19:$E$144,'C.2 DRPB (17)'!D179)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(17)'!$L$19:$L$144,'C. RAB (17)'!$E$19:$E$144,'C.2 DRPB (17)'!D180)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(17)'!$L$19:$L$144,'C. RAB (17)'!$E$19:$E$144,'C.2 DRPB (17)'!D181)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(17)'!$L$19:$L$144,'C. RAB (17)'!$E$19:$E$144,'C.2 DRPB (17)'!D182)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(17)'!$L$19:$L$144,'C. RAB (17)'!$E$19:$E$144,'C.2 DRPB (17)'!D183)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(17)'!$L$19:$L$144,'C. RAB (17)'!$E$19:$E$144,'C.2 DRPB (17)'!D184)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(17)'!$L$19:$L$144,'C. RAB (17)'!$E$19:$E$144,'C.2 DRPB (17)'!D185)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(17)'!$L$19:$L$144,'C. RAB (17)'!$E$19:$E$144,'C.2 DRPB (17)'!D186)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(17)'!$L$19:$L$144,'C. RAB (17)'!$E$19:$E$144,'C.2 DRPB (17)'!D187)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(17)'!$L$19:$L$144,'C. RAB (17)'!$E$19:$E$144,'C.2 DRPB (17)'!D188)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(17)'!$L$19:$L$144,'C. RAB (17)'!$E$19:$E$144,'C.2 DRPB (17)'!D189)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(17)'!$L$19:$L$144,'C. RAB (17)'!$E$19:$E$144,'C.2 DRPB (17)'!D190)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(17)'!$L$19:$L$144,'C. RAB (17)'!$E$19:$E$144,'C.2 DRPB (17)'!D191)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(17)'!$L$19:$L$144,'C. RAB (17)'!$E$19:$E$144,'C.2 DRPB (17)'!D192)</f>
        <v>0</v>
      </c>
    </row>
    <row r="193" spans="3:17" s="49" customFormat="1" x14ac:dyDescent="0.15">
      <c r="C193" s="205" t="s">
        <v>247</v>
      </c>
      <c r="D193" s="206"/>
      <c r="E193" s="206"/>
      <c r="F193" s="206"/>
      <c r="G193" s="206"/>
      <c r="H193" s="206"/>
      <c r="I193" s="206"/>
      <c r="J193" s="207"/>
      <c r="K193" s="124">
        <f>SUM(K133:K192)</f>
        <v>18000000</v>
      </c>
      <c r="M193" s="137">
        <f>(BaseRAB!$C$2-'C.2 DRPB (17)'!$K$95)/2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17</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000017</v>
      </c>
      <c r="G237" s="114"/>
      <c r="H237" s="51"/>
      <c r="N237" s="53"/>
      <c r="O237" s="53"/>
      <c r="P237" s="53"/>
      <c r="Q237" s="53"/>
    </row>
    <row r="238" spans="3:17" s="49" customFormat="1" x14ac:dyDescent="0.15">
      <c r="C238" s="139" t="s">
        <v>222</v>
      </c>
      <c r="D238" s="139"/>
      <c r="E238" s="139"/>
      <c r="F238" s="107" t="str">
        <f t="shared" ref="F238:F245" si="3">F121</f>
        <v>Nama PB 17</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1, RW 2</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1600006544346 -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-180</v>
      </c>
      <c r="J250" s="121">
        <f>BaseRAB!F11</f>
        <v>90000</v>
      </c>
      <c r="K250" s="122">
        <f>I250*J250</f>
        <v>-16200000</v>
      </c>
      <c r="N250" s="53"/>
      <c r="O250" s="53"/>
      <c r="P250" s="53"/>
      <c r="Q250" s="53"/>
      <c r="R250" s="49">
        <f>SUMIFS('C. RAB (17)'!$M$19:$M$144,'C. RAB (17)'!$E$19:$E$144,'C.2 DRPB (17)'!D250)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20</v>
      </c>
      <c r="J251" s="121">
        <f>BaseRAB!F12</f>
        <v>80000</v>
      </c>
      <c r="K251" s="122">
        <f t="shared" ref="K251:K309" si="5">I251*J251</f>
        <v>1600000</v>
      </c>
      <c r="N251" s="53"/>
      <c r="O251" s="53"/>
      <c r="P251" s="53"/>
      <c r="Q251" s="53"/>
      <c r="R251" s="49">
        <f>SUMIFS('C. RAB (17)'!$M$19:$M$144,'C. RAB (17)'!$E$19:$E$144,'C.2 DRPB (17)'!D251)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20</v>
      </c>
      <c r="J252" s="121">
        <f>BaseRAB!F13</f>
        <v>0</v>
      </c>
      <c r="K252" s="122">
        <f t="shared" si="5"/>
        <v>0</v>
      </c>
      <c r="N252" s="53"/>
      <c r="O252" s="53"/>
      <c r="P252" s="53"/>
      <c r="Q252" s="53"/>
      <c r="R252" s="49">
        <f>SUMIFS('C. RAB (17)'!$M$19:$M$144,'C. RAB (17)'!$E$19:$E$144,'C.2 DRPB (17)'!D252)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20</v>
      </c>
      <c r="J253" s="121">
        <f>BaseRAB!F14</f>
        <v>0</v>
      </c>
      <c r="K253" s="122">
        <f t="shared" si="5"/>
        <v>0</v>
      </c>
      <c r="N253" s="53"/>
      <c r="O253" s="53"/>
      <c r="P253" s="53"/>
      <c r="Q253" s="53"/>
      <c r="R253" s="49">
        <f>SUMIFS('C. RAB (17)'!$M$19:$M$144,'C. RAB (17)'!$E$19:$E$144,'C.2 DRPB (17)'!D253)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20</v>
      </c>
      <c r="J254" s="121">
        <f>BaseRAB!F15</f>
        <v>0</v>
      </c>
      <c r="K254" s="122">
        <f t="shared" si="5"/>
        <v>0</v>
      </c>
      <c r="N254" s="53"/>
      <c r="O254" s="53"/>
      <c r="P254" s="53"/>
      <c r="Q254" s="53"/>
      <c r="R254" s="49">
        <f>SUMIFS('C. RAB (17)'!$M$19:$M$144,'C. RAB (17)'!$E$19:$E$144,'C.2 DRPB (17)'!D254)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20</v>
      </c>
      <c r="J255" s="121">
        <f>BaseRAB!F16</f>
        <v>0</v>
      </c>
      <c r="K255" s="122">
        <f t="shared" si="5"/>
        <v>0</v>
      </c>
      <c r="N255" s="53"/>
      <c r="O255" s="53"/>
      <c r="P255" s="53"/>
      <c r="Q255" s="53"/>
      <c r="R255" s="49">
        <f>SUMIFS('C. RAB (17)'!$M$19:$M$144,'C. RAB (17)'!$E$19:$E$144,'C.2 DRPB (17)'!D255)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20</v>
      </c>
      <c r="J256" s="121">
        <f>BaseRAB!F17</f>
        <v>0</v>
      </c>
      <c r="K256" s="122">
        <f t="shared" si="5"/>
        <v>0</v>
      </c>
      <c r="N256" s="53"/>
      <c r="O256" s="53"/>
      <c r="P256" s="53"/>
      <c r="Q256" s="53"/>
      <c r="R256" s="49">
        <f>SUMIFS('C. RAB (17)'!$M$19:$M$144,'C. RAB (17)'!$E$19:$E$144,'C.2 DRPB (17)'!D256)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20</v>
      </c>
      <c r="J257" s="121">
        <f>BaseRAB!F18</f>
        <v>0</v>
      </c>
      <c r="K257" s="122">
        <f t="shared" si="5"/>
        <v>0</v>
      </c>
      <c r="N257" s="53"/>
      <c r="O257" s="53"/>
      <c r="P257" s="53"/>
      <c r="Q257" s="53"/>
      <c r="R257" s="49">
        <f>SUMIFS('C. RAB (17)'!$M$19:$M$144,'C. RAB (17)'!$E$19:$E$144,'C.2 DRPB (17)'!D257)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20</v>
      </c>
      <c r="J258" s="121">
        <f>BaseRAB!F19</f>
        <v>0</v>
      </c>
      <c r="K258" s="122">
        <f t="shared" si="5"/>
        <v>0</v>
      </c>
      <c r="N258" s="53"/>
      <c r="O258" s="53"/>
      <c r="P258" s="53"/>
      <c r="Q258" s="53"/>
      <c r="R258" s="49">
        <f>SUMIFS('C. RAB (17)'!$M$19:$M$144,'C. RAB (17)'!$E$19:$E$144,'C.2 DRPB (17)'!D258)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20</v>
      </c>
      <c r="J259" s="121">
        <f>BaseRAB!F20</f>
        <v>0</v>
      </c>
      <c r="K259" s="122">
        <f t="shared" si="5"/>
        <v>0</v>
      </c>
      <c r="N259" s="53"/>
      <c r="O259" s="53"/>
      <c r="P259" s="53"/>
      <c r="Q259" s="53"/>
      <c r="R259" s="49">
        <f>SUMIFS('C. RAB (17)'!$M$19:$M$144,'C. RAB (17)'!$E$19:$E$144,'C.2 DRPB (17)'!D259)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20</v>
      </c>
      <c r="J260" s="121">
        <f>BaseRAB!F21</f>
        <v>0</v>
      </c>
      <c r="K260" s="122">
        <f t="shared" si="5"/>
        <v>0</v>
      </c>
      <c r="N260" s="53"/>
      <c r="O260" s="53"/>
      <c r="P260" s="53"/>
      <c r="Q260" s="53"/>
      <c r="R260" s="49">
        <f>SUMIFS('C. RAB (17)'!$M$19:$M$144,'C. RAB (17)'!$E$19:$E$144,'C.2 DRPB (17)'!D260)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20</v>
      </c>
      <c r="J261" s="121">
        <f>BaseRAB!F22</f>
        <v>0</v>
      </c>
      <c r="K261" s="122">
        <f t="shared" si="5"/>
        <v>0</v>
      </c>
      <c r="L261" s="49"/>
      <c r="M261" s="49"/>
      <c r="N261" s="53"/>
      <c r="O261" s="53"/>
      <c r="P261" s="53"/>
      <c r="Q261" s="53"/>
      <c r="R261" s="49">
        <f>SUMIFS('C. RAB (17)'!$M$19:$M$144,'C. RAB (17)'!$E$19:$E$144,'C.2 DRPB (17)'!D261)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20</v>
      </c>
      <c r="J262" s="121">
        <f>BaseRAB!F23</f>
        <v>0</v>
      </c>
      <c r="K262" s="122">
        <f t="shared" si="5"/>
        <v>0</v>
      </c>
      <c r="N262" s="53"/>
      <c r="O262" s="53"/>
      <c r="P262" s="53"/>
      <c r="Q262" s="53"/>
      <c r="R262" s="49">
        <f>SUMIFS('C. RAB (17)'!$M$19:$M$144,'C. RAB (17)'!$E$19:$E$144,'C.2 DRPB (17)'!D262)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20</v>
      </c>
      <c r="J263" s="121">
        <f>BaseRAB!F24</f>
        <v>0</v>
      </c>
      <c r="K263" s="122">
        <f t="shared" si="5"/>
        <v>0</v>
      </c>
      <c r="N263" s="53"/>
      <c r="O263" s="53"/>
      <c r="P263" s="53"/>
      <c r="Q263" s="53"/>
      <c r="R263" s="49">
        <f>SUMIFS('C. RAB (17)'!$M$19:$M$144,'C. RAB (17)'!$E$19:$E$144,'C.2 DRPB (17)'!D263)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20</v>
      </c>
      <c r="J264" s="121">
        <f>BaseRAB!F25</f>
        <v>0</v>
      </c>
      <c r="K264" s="122">
        <f t="shared" si="5"/>
        <v>0</v>
      </c>
      <c r="N264" s="53"/>
      <c r="O264" s="53"/>
      <c r="P264" s="53"/>
      <c r="Q264" s="53"/>
      <c r="R264" s="49">
        <f>SUMIFS('C. RAB (17)'!$M$19:$M$144,'C. RAB (17)'!$E$19:$E$144,'C.2 DRPB (17)'!D264)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20</v>
      </c>
      <c r="J265" s="121">
        <f>BaseRAB!F26</f>
        <v>0</v>
      </c>
      <c r="K265" s="122">
        <f t="shared" si="5"/>
        <v>0</v>
      </c>
      <c r="N265" s="53"/>
      <c r="O265" s="53"/>
      <c r="P265" s="53"/>
      <c r="Q265" s="53"/>
      <c r="R265" s="49">
        <f>SUMIFS('C. RAB (17)'!$M$19:$M$144,'C. RAB (17)'!$E$19:$E$144,'C.2 DRPB (17)'!D265)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20</v>
      </c>
      <c r="J266" s="121">
        <f>BaseRAB!F27</f>
        <v>0</v>
      </c>
      <c r="K266" s="122">
        <f t="shared" si="5"/>
        <v>0</v>
      </c>
      <c r="N266" s="53"/>
      <c r="O266" s="53"/>
      <c r="P266" s="53"/>
      <c r="Q266" s="53"/>
      <c r="R266" s="49">
        <f>SUMIFS('C. RAB (17)'!$M$19:$M$144,'C. RAB (17)'!$E$19:$E$144,'C.2 DRPB (17)'!D266)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20</v>
      </c>
      <c r="J267" s="121">
        <f>BaseRAB!F28</f>
        <v>0</v>
      </c>
      <c r="K267" s="122">
        <f t="shared" si="5"/>
        <v>0</v>
      </c>
      <c r="N267" s="53"/>
      <c r="O267" s="53"/>
      <c r="P267" s="53"/>
      <c r="Q267" s="53"/>
      <c r="R267" s="49">
        <f>SUMIFS('C. RAB (17)'!$M$19:$M$144,'C. RAB (17)'!$E$19:$E$144,'C.2 DRPB (17)'!D267)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20</v>
      </c>
      <c r="J268" s="121">
        <f>BaseRAB!F29</f>
        <v>120000</v>
      </c>
      <c r="K268" s="122">
        <f t="shared" si="5"/>
        <v>2400000</v>
      </c>
      <c r="N268" s="53"/>
      <c r="O268" s="53"/>
      <c r="P268" s="53"/>
      <c r="Q268" s="53"/>
      <c r="R268" s="49">
        <f>SUMIFS('C. RAB (17)'!$M$19:$M$144,'C. RAB (17)'!$E$19:$E$144,'C.2 DRPB (17)'!D268)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20</v>
      </c>
      <c r="J269" s="121">
        <f>BaseRAB!F30</f>
        <v>0</v>
      </c>
      <c r="K269" s="122">
        <f t="shared" si="5"/>
        <v>0</v>
      </c>
      <c r="N269" s="53"/>
      <c r="O269" s="53"/>
      <c r="P269" s="53"/>
      <c r="Q269" s="53"/>
      <c r="R269" s="49">
        <f>SUMIFS('C. RAB (17)'!$M$19:$M$144,'C. RAB (17)'!$E$19:$E$144,'C.2 DRPB (17)'!D269)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20</v>
      </c>
      <c r="J270" s="121">
        <f>BaseRAB!F31</f>
        <v>0</v>
      </c>
      <c r="K270" s="122">
        <f t="shared" si="5"/>
        <v>0</v>
      </c>
      <c r="N270" s="53"/>
      <c r="O270" s="53"/>
      <c r="P270" s="53"/>
      <c r="Q270" s="53"/>
      <c r="R270" s="49">
        <f>SUMIFS('C. RAB (17)'!$M$19:$M$144,'C. RAB (17)'!$E$19:$E$144,'C.2 DRPB (17)'!D270)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20</v>
      </c>
      <c r="J271" s="121">
        <f>BaseRAB!F32</f>
        <v>0</v>
      </c>
      <c r="K271" s="122">
        <f t="shared" si="5"/>
        <v>0</v>
      </c>
      <c r="N271" s="53"/>
      <c r="O271" s="53"/>
      <c r="P271" s="53"/>
      <c r="Q271" s="53"/>
      <c r="R271" s="49">
        <f>SUMIFS('C. RAB (17)'!$M$19:$M$144,'C. RAB (17)'!$E$19:$E$144,'C.2 DRPB (17)'!D271)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20</v>
      </c>
      <c r="J272" s="121">
        <f>BaseRAB!F33</f>
        <v>0</v>
      </c>
      <c r="K272" s="122">
        <f t="shared" si="5"/>
        <v>0</v>
      </c>
      <c r="N272" s="53"/>
      <c r="O272" s="53"/>
      <c r="P272" s="53"/>
      <c r="Q272" s="53"/>
      <c r="R272" s="49">
        <f>SUMIFS('C. RAB (17)'!$M$19:$M$144,'C. RAB (17)'!$E$19:$E$144,'C.2 DRPB (17)'!D272)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20</v>
      </c>
      <c r="J273" s="121">
        <f>BaseRAB!F34</f>
        <v>0</v>
      </c>
      <c r="K273" s="122">
        <f t="shared" si="5"/>
        <v>0</v>
      </c>
      <c r="N273" s="53"/>
      <c r="O273" s="53"/>
      <c r="P273" s="53"/>
      <c r="Q273" s="53"/>
      <c r="R273" s="49">
        <f>SUMIFS('C. RAB (17)'!$M$19:$M$144,'C. RAB (17)'!$E$19:$E$144,'C.2 DRPB (17)'!D273)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20</v>
      </c>
      <c r="J274" s="121">
        <f>BaseRAB!F35</f>
        <v>0</v>
      </c>
      <c r="K274" s="122">
        <f t="shared" si="5"/>
        <v>0</v>
      </c>
      <c r="N274" s="53"/>
      <c r="O274" s="53"/>
      <c r="P274" s="53"/>
      <c r="Q274" s="53"/>
      <c r="R274" s="49">
        <f>SUMIFS('C. RAB (17)'!$M$19:$M$144,'C. RAB (17)'!$E$19:$E$144,'C.2 DRPB (17)'!D274)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20</v>
      </c>
      <c r="J275" s="121">
        <f>BaseRAB!F36</f>
        <v>0</v>
      </c>
      <c r="K275" s="122">
        <f t="shared" si="5"/>
        <v>0</v>
      </c>
      <c r="N275" s="53"/>
      <c r="O275" s="53"/>
      <c r="P275" s="53"/>
      <c r="Q275" s="53"/>
      <c r="R275" s="49">
        <f>SUMIFS('C. RAB (17)'!$M$19:$M$144,'C. RAB (17)'!$E$19:$E$144,'C.2 DRPB (17)'!D275)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20</v>
      </c>
      <c r="J276" s="121">
        <f>BaseRAB!F37</f>
        <v>0</v>
      </c>
      <c r="K276" s="122">
        <f t="shared" si="5"/>
        <v>0</v>
      </c>
      <c r="N276" s="53"/>
      <c r="O276" s="53"/>
      <c r="P276" s="53"/>
      <c r="Q276" s="53"/>
      <c r="R276" s="49">
        <f>SUMIFS('C. RAB (17)'!$M$19:$M$144,'C. RAB (17)'!$E$19:$E$144,'C.2 DRPB (17)'!D276)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20</v>
      </c>
      <c r="J277" s="121">
        <f>BaseRAB!F38</f>
        <v>0</v>
      </c>
      <c r="K277" s="122">
        <f t="shared" si="5"/>
        <v>0</v>
      </c>
      <c r="N277" s="53"/>
      <c r="O277" s="53"/>
      <c r="P277" s="53"/>
      <c r="Q277" s="53"/>
      <c r="R277" s="49">
        <f>SUMIFS('C. RAB (17)'!$M$19:$M$144,'C. RAB (17)'!$E$19:$E$144,'C.2 DRPB (17)'!D277)</f>
        <v>0</v>
      </c>
    </row>
    <row r="278" spans="1:18" s="49" customFormat="1" x14ac:dyDescent="0.15">
      <c r="A278" s="135"/>
      <c r="C278" s="118">
        <f>_xlfn.AGGREGATE(2,5,$C$132:C277)+1</f>
        <v>90</v>
      </c>
      <c r="D278" s="133" t="str">
        <f>BaseRAB!C39</f>
        <v>Batako</v>
      </c>
      <c r="E278" s="134"/>
      <c r="F278" s="134"/>
      <c r="G278" s="134"/>
      <c r="H278" s="119" t="str">
        <f>BaseRAB!E39</f>
        <v>bh</v>
      </c>
      <c r="I278" s="120">
        <f t="shared" si="4"/>
        <v>20</v>
      </c>
      <c r="J278" s="121">
        <f>BaseRAB!F39</f>
        <v>0</v>
      </c>
      <c r="K278" s="122">
        <f t="shared" si="5"/>
        <v>0</v>
      </c>
      <c r="N278" s="53"/>
      <c r="O278" s="53"/>
      <c r="P278" s="53"/>
      <c r="Q278" s="53"/>
      <c r="R278" s="49">
        <f>SUMIFS('C. RAB (17)'!$M$19:$M$144,'C. RAB (17)'!$E$19:$E$144,'C.2 DRPB (17)'!D278)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20</v>
      </c>
      <c r="J279" s="121">
        <f>BaseRAB!F40</f>
        <v>0</v>
      </c>
      <c r="K279" s="122">
        <f t="shared" si="5"/>
        <v>0</v>
      </c>
      <c r="N279" s="53"/>
      <c r="O279" s="53"/>
      <c r="P279" s="53"/>
      <c r="Q279" s="53"/>
      <c r="R279" s="49">
        <f>SUMIFS('C. RAB (17)'!$M$19:$M$144,'C. RAB (17)'!$E$19:$E$144,'C.2 DRPB (17)'!D279)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20</v>
      </c>
      <c r="J280" s="121">
        <f>BaseRAB!F41</f>
        <v>0</v>
      </c>
      <c r="K280" s="122">
        <f t="shared" si="5"/>
        <v>0</v>
      </c>
      <c r="N280" s="53"/>
      <c r="O280" s="53"/>
      <c r="P280" s="53"/>
      <c r="Q280" s="53"/>
      <c r="R280" s="49">
        <f>SUMIFS('C. RAB (17)'!$M$19:$M$144,'C. RAB (17)'!$E$19:$E$144,'C.2 DRPB (17)'!D280)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20</v>
      </c>
      <c r="J281" s="121">
        <f>BaseRAB!F42</f>
        <v>0</v>
      </c>
      <c r="K281" s="122">
        <f t="shared" si="5"/>
        <v>0</v>
      </c>
      <c r="N281" s="53"/>
      <c r="O281" s="53"/>
      <c r="P281" s="53"/>
      <c r="Q281" s="53"/>
      <c r="R281" s="49">
        <f>SUMIFS('C. RAB (17)'!$M$19:$M$144,'C. RAB (17)'!$E$19:$E$144,'C.2 DRPB (17)'!D281)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20</v>
      </c>
      <c r="J282" s="121">
        <f>BaseRAB!F43</f>
        <v>0</v>
      </c>
      <c r="K282" s="122">
        <f t="shared" si="5"/>
        <v>0</v>
      </c>
      <c r="N282" s="53"/>
      <c r="O282" s="53"/>
      <c r="P282" s="53"/>
      <c r="Q282" s="53"/>
      <c r="R282" s="49">
        <f>SUMIFS('C. RAB (17)'!$M$19:$M$144,'C. RAB (17)'!$E$19:$E$144,'C.2 DRPB (17)'!D282)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20</v>
      </c>
      <c r="J283" s="121">
        <f>BaseRAB!F44</f>
        <v>0</v>
      </c>
      <c r="K283" s="122">
        <f t="shared" si="5"/>
        <v>0</v>
      </c>
      <c r="N283" s="53"/>
      <c r="O283" s="53"/>
      <c r="P283" s="53"/>
      <c r="Q283" s="53"/>
      <c r="R283" s="49">
        <f>SUMIFS('C. RAB (17)'!$M$19:$M$144,'C. RAB (17)'!$E$19:$E$144,'C.2 DRPB (17)'!D283)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20</v>
      </c>
      <c r="J284" s="121">
        <f>BaseRAB!F45</f>
        <v>0</v>
      </c>
      <c r="K284" s="122">
        <f t="shared" si="5"/>
        <v>0</v>
      </c>
      <c r="N284" s="53"/>
      <c r="O284" s="53"/>
      <c r="P284" s="53"/>
      <c r="Q284" s="53"/>
      <c r="R284" s="49">
        <f>SUMIFS('C. RAB (17)'!$M$19:$M$144,'C. RAB (17)'!$E$19:$E$144,'C.2 DRPB (17)'!D284)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20</v>
      </c>
      <c r="J285" s="121">
        <f>BaseRAB!F46</f>
        <v>0</v>
      </c>
      <c r="K285" s="122">
        <f t="shared" si="5"/>
        <v>0</v>
      </c>
      <c r="N285" s="53"/>
      <c r="O285" s="53"/>
      <c r="P285" s="53"/>
      <c r="Q285" s="53"/>
      <c r="R285" s="49">
        <f>SUMIFS('C. RAB (17)'!$M$19:$M$144,'C. RAB (17)'!$E$19:$E$144,'C.2 DRPB (17)'!D285)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20</v>
      </c>
      <c r="J286" s="121">
        <f>BaseRAB!F47</f>
        <v>0</v>
      </c>
      <c r="K286" s="122">
        <f t="shared" si="5"/>
        <v>0</v>
      </c>
      <c r="N286" s="53"/>
      <c r="O286" s="53"/>
      <c r="P286" s="53"/>
      <c r="Q286" s="53"/>
      <c r="R286" s="49">
        <f>SUMIFS('C. RAB (17)'!$M$19:$M$144,'C. RAB (17)'!$E$19:$E$144,'C.2 DRPB (17)'!D286)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20</v>
      </c>
      <c r="J287" s="121">
        <f>BaseRAB!F48</f>
        <v>0</v>
      </c>
      <c r="K287" s="122">
        <f t="shared" si="5"/>
        <v>0</v>
      </c>
      <c r="N287" s="53"/>
      <c r="O287" s="53"/>
      <c r="P287" s="53"/>
      <c r="Q287" s="53"/>
      <c r="R287" s="49">
        <f>SUMIFS('C. RAB (17)'!$M$19:$M$144,'C. RAB (17)'!$E$19:$E$144,'C.2 DRPB (17)'!D287)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20</v>
      </c>
      <c r="J288" s="121">
        <f>BaseRAB!F49</f>
        <v>0</v>
      </c>
      <c r="K288" s="122">
        <f t="shared" si="5"/>
        <v>0</v>
      </c>
      <c r="N288" s="53"/>
      <c r="O288" s="53"/>
      <c r="P288" s="53"/>
      <c r="Q288" s="53"/>
      <c r="R288" s="49">
        <f>SUMIFS('C. RAB (17)'!$M$19:$M$144,'C. RAB (17)'!$E$19:$E$144,'C.2 DRPB (17)'!D288)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20</v>
      </c>
      <c r="J289" s="121">
        <f>BaseRAB!F50</f>
        <v>0</v>
      </c>
      <c r="K289" s="122">
        <f t="shared" si="5"/>
        <v>0</v>
      </c>
      <c r="N289" s="53"/>
      <c r="O289" s="53"/>
      <c r="P289" s="53"/>
      <c r="Q289" s="53"/>
      <c r="R289" s="49">
        <f>SUMIFS('C. RAB (17)'!$M$19:$M$144,'C. RAB (17)'!$E$19:$E$144,'C.2 DRPB (17)'!D289)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20</v>
      </c>
      <c r="J290" s="121">
        <f>BaseRAB!F51</f>
        <v>0</v>
      </c>
      <c r="K290" s="122">
        <f t="shared" si="5"/>
        <v>0</v>
      </c>
      <c r="N290" s="53"/>
      <c r="O290" s="53"/>
      <c r="P290" s="53"/>
      <c r="Q290" s="53"/>
      <c r="R290" s="49">
        <f>SUMIFS('C. RAB (17)'!$M$19:$M$144,'C. RAB (17)'!$E$19:$E$144,'C.2 DRPB (17)'!D290)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20</v>
      </c>
      <c r="J291" s="121">
        <f>BaseRAB!F52</f>
        <v>0</v>
      </c>
      <c r="K291" s="122">
        <f t="shared" si="5"/>
        <v>0</v>
      </c>
      <c r="L291" s="49"/>
      <c r="M291" s="49"/>
      <c r="N291" s="53"/>
      <c r="O291" s="53"/>
      <c r="P291" s="53"/>
      <c r="Q291" s="53"/>
      <c r="R291" s="49">
        <f>SUMIFS('C. RAB (17)'!$M$19:$M$144,'C. RAB (17)'!$E$19:$E$144,'C.2 DRPB (17)'!D291)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20</v>
      </c>
      <c r="J292" s="121">
        <f>BaseRAB!F53</f>
        <v>0</v>
      </c>
      <c r="K292" s="122">
        <f t="shared" si="5"/>
        <v>0</v>
      </c>
      <c r="N292" s="53"/>
      <c r="O292" s="53"/>
      <c r="P292" s="53"/>
      <c r="Q292" s="53"/>
      <c r="R292" s="49">
        <f>SUMIFS('C. RAB (17)'!$M$19:$M$144,'C. RAB (17)'!$E$19:$E$144,'C.2 DRPB (17)'!D292)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20</v>
      </c>
      <c r="J293" s="121">
        <f>BaseRAB!F54</f>
        <v>0</v>
      </c>
      <c r="K293" s="122">
        <f t="shared" si="5"/>
        <v>0</v>
      </c>
      <c r="N293" s="53"/>
      <c r="O293" s="53"/>
      <c r="P293" s="53"/>
      <c r="Q293" s="53"/>
      <c r="R293" s="49">
        <f>SUMIFS('C. RAB (17)'!$M$19:$M$144,'C. RAB (17)'!$E$19:$E$144,'C.2 DRPB (17)'!D293)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20</v>
      </c>
      <c r="J294" s="121">
        <f>BaseRAB!F55</f>
        <v>0</v>
      </c>
      <c r="K294" s="122">
        <f t="shared" si="5"/>
        <v>0</v>
      </c>
      <c r="N294" s="53"/>
      <c r="O294" s="53"/>
      <c r="P294" s="53"/>
      <c r="Q294" s="53"/>
      <c r="R294" s="49">
        <f>SUMIFS('C. RAB (17)'!$M$19:$M$144,'C. RAB (17)'!$E$19:$E$144,'C.2 DRPB (17)'!D294)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20</v>
      </c>
      <c r="J295" s="121">
        <f>BaseRAB!F56</f>
        <v>0</v>
      </c>
      <c r="K295" s="122">
        <f t="shared" si="5"/>
        <v>0</v>
      </c>
      <c r="N295" s="53"/>
      <c r="O295" s="53"/>
      <c r="P295" s="53"/>
      <c r="Q295" s="53"/>
      <c r="R295" s="49">
        <f>SUMIFS('C. RAB (17)'!$M$19:$M$144,'C. RAB (17)'!$E$19:$E$144,'C.2 DRPB (17)'!D295)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20</v>
      </c>
      <c r="J296" s="121">
        <f>BaseRAB!F57</f>
        <v>0</v>
      </c>
      <c r="K296" s="122">
        <f t="shared" si="5"/>
        <v>0</v>
      </c>
      <c r="N296" s="53"/>
      <c r="O296" s="53"/>
      <c r="P296" s="53"/>
      <c r="Q296" s="53"/>
      <c r="R296" s="49">
        <f>SUMIFS('C. RAB (17)'!$M$19:$M$144,'C. RAB (17)'!$E$19:$E$144,'C.2 DRPB (17)'!D296)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20</v>
      </c>
      <c r="J297" s="121">
        <f>BaseRAB!F58</f>
        <v>0</v>
      </c>
      <c r="K297" s="122">
        <f t="shared" si="5"/>
        <v>0</v>
      </c>
      <c r="N297" s="53"/>
      <c r="O297" s="53"/>
      <c r="P297" s="53"/>
      <c r="Q297" s="53"/>
      <c r="R297" s="49">
        <f>SUMIFS('C. RAB (17)'!$M$19:$M$144,'C. RAB (17)'!$E$19:$E$144,'C.2 DRPB (17)'!D297)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20</v>
      </c>
      <c r="J298" s="121">
        <f>BaseRAB!F59</f>
        <v>0</v>
      </c>
      <c r="K298" s="122">
        <f t="shared" si="5"/>
        <v>0</v>
      </c>
      <c r="N298" s="53"/>
      <c r="O298" s="53"/>
      <c r="P298" s="53"/>
      <c r="Q298" s="53"/>
      <c r="R298" s="49">
        <f>SUMIFS('C. RAB (17)'!$M$19:$M$144,'C. RAB (17)'!$E$19:$E$144,'C.2 DRPB (17)'!D298)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20</v>
      </c>
      <c r="J299" s="121">
        <f>BaseRAB!F60</f>
        <v>0</v>
      </c>
      <c r="K299" s="122">
        <f t="shared" si="5"/>
        <v>0</v>
      </c>
      <c r="N299" s="53"/>
      <c r="O299" s="53"/>
      <c r="P299" s="53"/>
      <c r="Q299" s="53"/>
      <c r="R299" s="49">
        <f>SUMIFS('C. RAB (17)'!$M$19:$M$144,'C. RAB (17)'!$E$19:$E$144,'C.2 DRPB (17)'!D299)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20</v>
      </c>
      <c r="J300" s="121">
        <f>BaseRAB!F61</f>
        <v>0</v>
      </c>
      <c r="K300" s="122">
        <f t="shared" si="5"/>
        <v>0</v>
      </c>
      <c r="N300" s="53"/>
      <c r="O300" s="53"/>
      <c r="P300" s="53"/>
      <c r="Q300" s="53"/>
      <c r="R300" s="49">
        <f>SUMIFS('C. RAB (17)'!$M$19:$M$144,'C. RAB (17)'!$E$19:$E$144,'C.2 DRPB (17)'!D300)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20</v>
      </c>
      <c r="J301" s="121">
        <f>BaseRAB!F62</f>
        <v>0</v>
      </c>
      <c r="K301" s="122">
        <f t="shared" si="5"/>
        <v>0</v>
      </c>
      <c r="N301" s="53"/>
      <c r="O301" s="53"/>
      <c r="P301" s="53"/>
      <c r="Q301" s="53"/>
      <c r="R301" s="49">
        <f>SUMIFS('C. RAB (17)'!$M$19:$M$144,'C. RAB (17)'!$E$19:$E$144,'C.2 DRPB (17)'!D301)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20</v>
      </c>
      <c r="J302" s="121">
        <f>BaseRAB!F63</f>
        <v>0</v>
      </c>
      <c r="K302" s="122">
        <f t="shared" si="5"/>
        <v>0</v>
      </c>
      <c r="N302" s="53"/>
      <c r="O302" s="53"/>
      <c r="P302" s="53"/>
      <c r="Q302" s="53"/>
      <c r="R302" s="49">
        <f>SUMIFS('C. RAB (17)'!$M$19:$M$144,'C. RAB (17)'!$E$19:$E$144,'C.2 DRPB (17)'!D302)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20</v>
      </c>
      <c r="J303" s="121">
        <f>BaseRAB!F64</f>
        <v>0</v>
      </c>
      <c r="K303" s="122">
        <f t="shared" si="5"/>
        <v>0</v>
      </c>
      <c r="N303" s="53"/>
      <c r="O303" s="53"/>
      <c r="P303" s="53"/>
      <c r="Q303" s="53"/>
      <c r="R303" s="49">
        <f>SUMIFS('C. RAB (17)'!$M$19:$M$144,'C. RAB (17)'!$E$19:$E$144,'C.2 DRPB (17)'!D303)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20</v>
      </c>
      <c r="J304" s="121">
        <f>BaseRAB!F65</f>
        <v>0</v>
      </c>
      <c r="K304" s="122">
        <f t="shared" si="5"/>
        <v>0</v>
      </c>
      <c r="N304" s="53"/>
      <c r="O304" s="53"/>
      <c r="P304" s="53"/>
      <c r="Q304" s="53"/>
      <c r="R304" s="49">
        <f>SUMIFS('C. RAB (17)'!$M$19:$M$144,'C. RAB (17)'!$E$19:$E$144,'C.2 DRPB (17)'!D304)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20</v>
      </c>
      <c r="J305" s="121">
        <f>BaseRAB!F66</f>
        <v>0</v>
      </c>
      <c r="K305" s="122">
        <f t="shared" si="5"/>
        <v>0</v>
      </c>
      <c r="N305" s="53"/>
      <c r="O305" s="53"/>
      <c r="P305" s="53"/>
      <c r="Q305" s="53"/>
      <c r="R305" s="49">
        <f>SUMIFS('C. RAB (17)'!$M$19:$M$144,'C. RAB (17)'!$E$19:$E$144,'C.2 DRPB (17)'!D305)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20</v>
      </c>
      <c r="J306" s="121">
        <f>BaseRAB!F67</f>
        <v>0</v>
      </c>
      <c r="K306" s="122">
        <f t="shared" si="5"/>
        <v>0</v>
      </c>
      <c r="N306" s="53"/>
      <c r="O306" s="53"/>
      <c r="P306" s="53"/>
      <c r="Q306" s="53"/>
      <c r="R306" s="49">
        <f>SUMIFS('C. RAB (17)'!$M$19:$M$144,'C. RAB (17)'!$E$19:$E$144,'C.2 DRPB (17)'!D306)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(17)'!$M$19:$M$144,'C. RAB (17)'!$E$19:$E$144,'C.2 DRPB (17)'!D307)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(17)'!$M$19:$M$144,'C. RAB (17)'!$E$19:$E$144,'C.2 DRPB (17)'!D308)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(17)'!$M$19:$M$144,'C. RAB (17)'!$E$19:$E$144,'C.2 DRPB (17)'!D309)</f>
        <v>0</v>
      </c>
    </row>
    <row r="310" spans="1:18" s="49" customFormat="1" x14ac:dyDescent="0.15">
      <c r="C310" s="205" t="s">
        <v>247</v>
      </c>
      <c r="D310" s="206"/>
      <c r="E310" s="206"/>
      <c r="F310" s="206"/>
      <c r="G310" s="206"/>
      <c r="H310" s="206"/>
      <c r="I310" s="206"/>
      <c r="J310" s="207"/>
      <c r="K310" s="124">
        <f>SUM(K250:K309)</f>
        <v>-12200000</v>
      </c>
      <c r="M310" s="137">
        <f>(BaseRAB!$C$2-'C.2 DRPB (17)'!$K$95)/2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-10450000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17</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41" priority="9">
      <formula>$I16&lt;&gt;$R16</formula>
    </cfRule>
  </conditionalFormatting>
  <conditionalFormatting sqref="K76">
    <cfRule type="expression" dxfId="40" priority="7">
      <formula>$K$76&lt;&gt;$M$76</formula>
    </cfRule>
  </conditionalFormatting>
  <conditionalFormatting sqref="I133:I192">
    <cfRule type="expression" dxfId="39" priority="6" stopIfTrue="1">
      <formula>$K133&lt;&gt;$R133</formula>
    </cfRule>
  </conditionalFormatting>
  <conditionalFormatting sqref="K193">
    <cfRule type="expression" dxfId="38" priority="4" stopIfTrue="1">
      <formula>$K$193&lt;&gt;$M$193</formula>
    </cfRule>
  </conditionalFormatting>
  <conditionalFormatting sqref="I250:I309">
    <cfRule type="expression" dxfId="37" priority="3" stopIfTrue="1">
      <formula>$K250&lt;&gt;$R250</formula>
    </cfRule>
  </conditionalFormatting>
  <conditionalFormatting sqref="K310">
    <cfRule type="expression" dxfId="36"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46081"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6082"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9D2365FA-5ACE-DF41-84CE-A74B9825A096}">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06EEDFB9-3F0C-8D4B-B5C3-254946ACF94A}">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C43F68BB-6757-924B-AE24-14FF911BEC2D}">
            <xm:f>$K$333&lt;&gt;(BaseRAB!$C$2/2)</xm:f>
            <x14:dxf>
              <font>
                <color rgb="FF9C0006"/>
              </font>
              <fill>
                <patternFill>
                  <bgColor rgb="FFFFC7CE"/>
                </patternFill>
              </fill>
            </x14:dxf>
          </x14:cfRule>
          <xm:sqref>K333</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65CE3-CA6F-6044-9F12-49FA50D20A72}">
  <sheetPr codeName="Sheet74">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18</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000018</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18</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1, RW 2</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18</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7106"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49E8CF8A-06A7-8D43-88C6-A54A7F16F10D}">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A3913B13-FAFE-3E41-8B92-797364A21F14}">
            <xm:f>$M145&lt;&gt;BaseRAB!$C$2/2</xm:f>
            <x14:dxf>
              <font>
                <color rgb="FF9C0006"/>
              </font>
              <fill>
                <patternFill>
                  <bgColor rgb="FFFFC7CE"/>
                </patternFill>
              </fill>
            </x14:dxf>
          </x14:cfRule>
          <xm:sqref>M145</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77FB-A1FF-9F47-AE13-21C992D71492}">
  <sheetPr codeName="Sheet23">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18</v>
      </c>
      <c r="N1" s="53" t="s">
        <v>240</v>
      </c>
      <c r="O1" s="53"/>
      <c r="P1" s="53" t="s">
        <v>166</v>
      </c>
      <c r="Q1" s="53"/>
    </row>
    <row r="2" spans="1:18" s="49" customFormat="1" x14ac:dyDescent="0.15">
      <c r="C2" s="9"/>
      <c r="D2" s="9"/>
      <c r="E2" s="110"/>
      <c r="F2" s="113"/>
      <c r="G2" s="113"/>
      <c r="H2" s="51"/>
      <c r="M2" s="111">
        <f>M1+1</f>
        <v>19</v>
      </c>
      <c r="N2" s="53"/>
      <c r="O2" s="53"/>
      <c r="P2" s="53">
        <v>19</v>
      </c>
      <c r="Q2" s="53">
        <v>75</v>
      </c>
    </row>
    <row r="3" spans="1:18" s="49" customFormat="1" x14ac:dyDescent="0.15">
      <c r="C3" s="139" t="s">
        <v>148</v>
      </c>
      <c r="D3" s="139"/>
      <c r="E3" s="139"/>
      <c r="F3" s="107" t="str">
        <f>VLOOKUP(M1,[3]Base_02!$A$5:$AG$24,2,0)</f>
        <v>000018</v>
      </c>
      <c r="G3" s="114"/>
      <c r="H3" s="51"/>
      <c r="N3" s="53"/>
      <c r="O3" s="53"/>
      <c r="P3" s="53">
        <v>133</v>
      </c>
      <c r="Q3" s="53">
        <v>192</v>
      </c>
    </row>
    <row r="4" spans="1:18" s="49" customFormat="1" x14ac:dyDescent="0.15">
      <c r="C4" s="139" t="s">
        <v>222</v>
      </c>
      <c r="D4" s="139"/>
      <c r="E4" s="139"/>
      <c r="F4" s="106" t="str">
        <f>VLOOKUP(M1,[3]Base_02!$A$5:$AG$24,3,0)</f>
        <v>Nama PB 18</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1, RW 2</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1600006544353 -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15</v>
      </c>
      <c r="J16" s="121">
        <f>BaseRAB!F11</f>
        <v>90000</v>
      </c>
      <c r="K16" s="122">
        <f>I16*J16</f>
        <v>1350000</v>
      </c>
      <c r="N16" s="53"/>
      <c r="O16" s="53"/>
      <c r="P16" s="53"/>
      <c r="Q16" s="53"/>
      <c r="R16" s="49">
        <f>SUMIFS('C. RAB (18)'!$H$19:$H$144,'C. RAB (18)'!$E$19:$E$144,'C.2 DRPB (18)'!D16)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15</v>
      </c>
      <c r="J17" s="121">
        <f>BaseRAB!F12</f>
        <v>80000</v>
      </c>
      <c r="K17" s="122">
        <f t="shared" ref="K17:K75" si="0">I17*J17</f>
        <v>1200000</v>
      </c>
      <c r="N17" s="53"/>
      <c r="O17" s="53"/>
      <c r="P17" s="53"/>
      <c r="Q17" s="53"/>
      <c r="R17" s="49">
        <f>SUMIFS('C. RAB (18)'!$H$19:$H$144,'C. RAB (18)'!$E$19:$E$144,'C.2 DRPB (18)'!D17)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15</v>
      </c>
      <c r="J18" s="121">
        <f>BaseRAB!F13</f>
        <v>0</v>
      </c>
      <c r="K18" s="122">
        <f t="shared" si="0"/>
        <v>0</v>
      </c>
      <c r="N18" s="53"/>
      <c r="O18" s="53"/>
      <c r="P18" s="53"/>
      <c r="Q18" s="53"/>
      <c r="R18" s="49">
        <f>SUMIFS('C. RAB (18)'!$H$19:$H$144,'C. RAB (18)'!$E$19:$E$144,'C.2 DRPB (18)'!D18)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15</v>
      </c>
      <c r="J19" s="121">
        <f>BaseRAB!F14</f>
        <v>0</v>
      </c>
      <c r="K19" s="122">
        <f t="shared" si="0"/>
        <v>0</v>
      </c>
      <c r="N19" s="53"/>
      <c r="O19" s="53"/>
      <c r="P19" s="53"/>
      <c r="Q19" s="53"/>
      <c r="R19" s="49">
        <f>SUMIFS('C. RAB (18)'!$H$19:$H$144,'C. RAB (18)'!$E$19:$E$144,'C.2 DRPB (18)'!D19)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15</v>
      </c>
      <c r="J20" s="121">
        <f>BaseRAB!F15</f>
        <v>0</v>
      </c>
      <c r="K20" s="122">
        <f t="shared" si="0"/>
        <v>0</v>
      </c>
      <c r="N20" s="53"/>
      <c r="O20" s="53"/>
      <c r="P20" s="53"/>
      <c r="Q20" s="53"/>
      <c r="R20" s="49">
        <f>SUMIFS('C. RAB (18)'!$H$19:$H$144,'C. RAB (18)'!$E$19:$E$144,'C.2 DRPB (18)'!D20)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15</v>
      </c>
      <c r="J21" s="121">
        <f>BaseRAB!F16</f>
        <v>0</v>
      </c>
      <c r="K21" s="122">
        <f t="shared" si="0"/>
        <v>0</v>
      </c>
      <c r="N21" s="53"/>
      <c r="O21" s="53"/>
      <c r="P21" s="53"/>
      <c r="Q21" s="53"/>
      <c r="R21" s="49">
        <f>SUMIFS('C. RAB (18)'!$H$19:$H$144,'C. RAB (18)'!$E$19:$E$144,'C.2 DRPB (18)'!D21)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15</v>
      </c>
      <c r="J22" s="121">
        <f>BaseRAB!F17</f>
        <v>0</v>
      </c>
      <c r="K22" s="122">
        <f t="shared" si="0"/>
        <v>0</v>
      </c>
      <c r="N22" s="53"/>
      <c r="O22" s="53"/>
      <c r="P22" s="53"/>
      <c r="Q22" s="53"/>
      <c r="R22" s="49">
        <f>SUMIFS('C. RAB (18)'!$H$19:$H$144,'C. RAB (18)'!$E$19:$E$144,'C.2 DRPB (18)'!D22)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15</v>
      </c>
      <c r="J23" s="121">
        <f>BaseRAB!F18</f>
        <v>0</v>
      </c>
      <c r="K23" s="122">
        <f t="shared" si="0"/>
        <v>0</v>
      </c>
      <c r="N23" s="53"/>
      <c r="O23" s="53"/>
      <c r="P23" s="53"/>
      <c r="Q23" s="53"/>
      <c r="R23" s="49">
        <f>SUMIFS('C. RAB (18)'!$H$19:$H$144,'C. RAB (18)'!$E$19:$E$144,'C.2 DRPB (18)'!D23)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15</v>
      </c>
      <c r="J24" s="121">
        <f>BaseRAB!F19</f>
        <v>0</v>
      </c>
      <c r="K24" s="122">
        <f t="shared" si="0"/>
        <v>0</v>
      </c>
      <c r="N24" s="53"/>
      <c r="O24" s="53"/>
      <c r="P24" s="53"/>
      <c r="Q24" s="53"/>
      <c r="R24" s="49">
        <f>SUMIFS('C. RAB (18)'!$H$19:$H$144,'C. RAB (18)'!$E$19:$E$144,'C.2 DRPB (18)'!D24)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15</v>
      </c>
      <c r="J25" s="121">
        <f>BaseRAB!F20</f>
        <v>0</v>
      </c>
      <c r="K25" s="122">
        <f t="shared" si="0"/>
        <v>0</v>
      </c>
      <c r="N25" s="53"/>
      <c r="O25" s="53"/>
      <c r="P25" s="53"/>
      <c r="Q25" s="53"/>
      <c r="R25" s="49">
        <f>SUMIFS('C. RAB (18)'!$H$19:$H$144,'C. RAB (18)'!$E$19:$E$144,'C.2 DRPB (18)'!D25)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15</v>
      </c>
      <c r="J26" s="121">
        <f>BaseRAB!F21</f>
        <v>0</v>
      </c>
      <c r="K26" s="122">
        <f t="shared" si="0"/>
        <v>0</v>
      </c>
      <c r="N26" s="53"/>
      <c r="O26" s="53"/>
      <c r="P26" s="53"/>
      <c r="Q26" s="53"/>
      <c r="R26" s="49">
        <f>SUMIFS('C. RAB (18)'!$H$19:$H$144,'C. RAB (18)'!$E$19:$E$144,'C.2 DRPB (18)'!D26)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15</v>
      </c>
      <c r="J27" s="121">
        <f>BaseRAB!F22</f>
        <v>0</v>
      </c>
      <c r="K27" s="122">
        <f t="shared" si="0"/>
        <v>0</v>
      </c>
      <c r="L27" s="49"/>
      <c r="M27" s="49"/>
      <c r="N27" s="53"/>
      <c r="O27" s="53"/>
      <c r="P27" s="53"/>
      <c r="Q27" s="53"/>
      <c r="R27" s="49">
        <f>SUMIFS('C. RAB (18)'!$H$19:$H$144,'C. RAB (18)'!$E$19:$E$144,'C.2 DRPB (18)'!D27)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15</v>
      </c>
      <c r="J28" s="121">
        <f>BaseRAB!F23</f>
        <v>0</v>
      </c>
      <c r="K28" s="122">
        <f t="shared" si="0"/>
        <v>0</v>
      </c>
      <c r="N28" s="53"/>
      <c r="O28" s="53"/>
      <c r="P28" s="53"/>
      <c r="Q28" s="53"/>
      <c r="R28" s="49">
        <f>SUMIFS('C. RAB (18)'!$H$19:$H$144,'C. RAB (18)'!$E$19:$E$144,'C.2 DRPB (18)'!D28)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15</v>
      </c>
      <c r="J29" s="121">
        <f>BaseRAB!F24</f>
        <v>0</v>
      </c>
      <c r="K29" s="122">
        <f t="shared" si="0"/>
        <v>0</v>
      </c>
      <c r="N29" s="53"/>
      <c r="O29" s="53"/>
      <c r="P29" s="53"/>
      <c r="Q29" s="53"/>
      <c r="R29" s="49">
        <f>SUMIFS('C. RAB (18)'!$H$19:$H$144,'C. RAB (18)'!$E$19:$E$144,'C.2 DRPB (18)'!D29)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15</v>
      </c>
      <c r="J30" s="121">
        <f>BaseRAB!F25</f>
        <v>0</v>
      </c>
      <c r="K30" s="122">
        <f t="shared" si="0"/>
        <v>0</v>
      </c>
      <c r="N30" s="53"/>
      <c r="O30" s="53"/>
      <c r="P30" s="53"/>
      <c r="Q30" s="53"/>
      <c r="R30" s="49">
        <f>SUMIFS('C. RAB (18)'!$H$19:$H$144,'C. RAB (18)'!$E$19:$E$144,'C.2 DRPB (18)'!D30)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15</v>
      </c>
      <c r="J31" s="121">
        <f>BaseRAB!F26</f>
        <v>0</v>
      </c>
      <c r="K31" s="122">
        <f t="shared" si="0"/>
        <v>0</v>
      </c>
      <c r="N31" s="53"/>
      <c r="O31" s="53"/>
      <c r="P31" s="53"/>
      <c r="Q31" s="53"/>
      <c r="R31" s="49">
        <f>SUMIFS('C. RAB (18)'!$H$19:$H$144,'C. RAB (18)'!$E$19:$E$144,'C.2 DRPB (18)'!D31)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15</v>
      </c>
      <c r="J32" s="121">
        <f>BaseRAB!F27</f>
        <v>0</v>
      </c>
      <c r="K32" s="122">
        <f t="shared" si="0"/>
        <v>0</v>
      </c>
      <c r="N32" s="53"/>
      <c r="O32" s="53"/>
      <c r="P32" s="53"/>
      <c r="Q32" s="53"/>
      <c r="R32" s="49">
        <f>SUMIFS('C. RAB (18)'!$H$19:$H$144,'C. RAB (18)'!$E$19:$E$144,'C.2 DRPB (18)'!D32)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15</v>
      </c>
      <c r="J33" s="121">
        <f>BaseRAB!F28</f>
        <v>0</v>
      </c>
      <c r="K33" s="122">
        <f t="shared" si="0"/>
        <v>0</v>
      </c>
      <c r="N33" s="53"/>
      <c r="O33" s="53"/>
      <c r="P33" s="53"/>
      <c r="Q33" s="53"/>
      <c r="R33" s="49">
        <f>SUMIFS('C. RAB (18)'!$H$19:$H$144,'C. RAB (18)'!$E$19:$E$144,'C.2 DRPB (18)'!D33)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15</v>
      </c>
      <c r="J34" s="121">
        <f>BaseRAB!F29</f>
        <v>120000</v>
      </c>
      <c r="K34" s="122">
        <f t="shared" si="0"/>
        <v>1800000</v>
      </c>
      <c r="N34" s="53"/>
      <c r="O34" s="53"/>
      <c r="P34" s="53"/>
      <c r="Q34" s="53"/>
      <c r="R34" s="49">
        <f>SUMIFS('C. RAB (18)'!$H$19:$H$144,'C. RAB (18)'!$E$19:$E$144,'C.2 DRPB (18)'!D34)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15</v>
      </c>
      <c r="J35" s="121">
        <f>BaseRAB!F30</f>
        <v>0</v>
      </c>
      <c r="K35" s="122">
        <f t="shared" si="0"/>
        <v>0</v>
      </c>
      <c r="N35" s="53"/>
      <c r="O35" s="53"/>
      <c r="P35" s="53"/>
      <c r="Q35" s="53"/>
      <c r="R35" s="49">
        <f>SUMIFS('C. RAB (18)'!$H$19:$H$144,'C. RAB (18)'!$E$19:$E$144,'C.2 DRPB (18)'!D35)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15</v>
      </c>
      <c r="J36" s="121">
        <f>BaseRAB!F31</f>
        <v>0</v>
      </c>
      <c r="K36" s="122">
        <f t="shared" si="0"/>
        <v>0</v>
      </c>
      <c r="N36" s="53"/>
      <c r="O36" s="53"/>
      <c r="P36" s="53"/>
      <c r="Q36" s="53"/>
      <c r="R36" s="49">
        <f>SUMIFS('C. RAB (18)'!$H$19:$H$144,'C. RAB (18)'!$E$19:$E$144,'C.2 DRPB (18)'!D36)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15</v>
      </c>
      <c r="J37" s="121">
        <f>BaseRAB!F32</f>
        <v>0</v>
      </c>
      <c r="K37" s="122">
        <f t="shared" si="0"/>
        <v>0</v>
      </c>
      <c r="N37" s="53"/>
      <c r="O37" s="53"/>
      <c r="P37" s="53"/>
      <c r="Q37" s="53"/>
      <c r="R37" s="49">
        <f>SUMIFS('C. RAB (18)'!$H$19:$H$144,'C. RAB (18)'!$E$19:$E$144,'C.2 DRPB (18)'!D37)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15</v>
      </c>
      <c r="J38" s="121">
        <f>BaseRAB!F33</f>
        <v>0</v>
      </c>
      <c r="K38" s="122">
        <f t="shared" si="0"/>
        <v>0</v>
      </c>
      <c r="N38" s="53"/>
      <c r="O38" s="53"/>
      <c r="P38" s="53"/>
      <c r="Q38" s="53"/>
      <c r="R38" s="49">
        <f>SUMIFS('C. RAB (18)'!$H$19:$H$144,'C. RAB (18)'!$E$19:$E$144,'C.2 DRPB (18)'!D38)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15</v>
      </c>
      <c r="J39" s="121">
        <f>BaseRAB!F34</f>
        <v>0</v>
      </c>
      <c r="K39" s="122">
        <f t="shared" si="0"/>
        <v>0</v>
      </c>
      <c r="N39" s="53"/>
      <c r="O39" s="53"/>
      <c r="P39" s="53"/>
      <c r="Q39" s="53"/>
      <c r="R39" s="49">
        <f>SUMIFS('C. RAB (18)'!$H$19:$H$144,'C. RAB (18)'!$E$19:$E$144,'C.2 DRPB (18)'!D39)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15</v>
      </c>
      <c r="J40" s="121">
        <f>BaseRAB!F35</f>
        <v>0</v>
      </c>
      <c r="K40" s="122">
        <f t="shared" si="0"/>
        <v>0</v>
      </c>
      <c r="N40" s="53"/>
      <c r="O40" s="53"/>
      <c r="P40" s="53"/>
      <c r="Q40" s="53"/>
      <c r="R40" s="49">
        <f>SUMIFS('C. RAB (18)'!$H$19:$H$144,'C. RAB (18)'!$E$19:$E$144,'C.2 DRPB (18)'!D40)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15</v>
      </c>
      <c r="J41" s="121">
        <f>BaseRAB!F36</f>
        <v>0</v>
      </c>
      <c r="K41" s="122">
        <f t="shared" si="0"/>
        <v>0</v>
      </c>
      <c r="N41" s="53"/>
      <c r="O41" s="53"/>
      <c r="P41" s="53"/>
      <c r="Q41" s="53"/>
      <c r="R41" s="49">
        <f>SUMIFS('C. RAB (18)'!$H$19:$H$144,'C. RAB (18)'!$E$19:$E$144,'C.2 DRPB (18)'!D41)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15</v>
      </c>
      <c r="J42" s="121">
        <f>BaseRAB!F37</f>
        <v>0</v>
      </c>
      <c r="K42" s="122">
        <f t="shared" si="0"/>
        <v>0</v>
      </c>
      <c r="N42" s="53"/>
      <c r="O42" s="53"/>
      <c r="P42" s="53"/>
      <c r="Q42" s="53"/>
      <c r="R42" s="49">
        <f>SUMIFS('C. RAB (18)'!$H$19:$H$144,'C. RAB (18)'!$E$19:$E$144,'C.2 DRPB (18)'!D42)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15</v>
      </c>
      <c r="J43" s="121">
        <f>BaseRAB!F38</f>
        <v>0</v>
      </c>
      <c r="K43" s="122">
        <f t="shared" si="0"/>
        <v>0</v>
      </c>
      <c r="N43" s="53"/>
      <c r="O43" s="53"/>
      <c r="P43" s="53"/>
      <c r="Q43" s="53"/>
      <c r="R43" s="49">
        <f>SUMIFS('C. RAB (18)'!$H$19:$H$144,'C. RAB (18)'!$E$19:$E$144,'C.2 DRPB (18)'!D43)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15</v>
      </c>
      <c r="J44" s="121">
        <f>BaseRAB!F39</f>
        <v>0</v>
      </c>
      <c r="K44" s="122">
        <f t="shared" si="0"/>
        <v>0</v>
      </c>
      <c r="N44" s="53"/>
      <c r="O44" s="53"/>
      <c r="P44" s="53"/>
      <c r="Q44" s="53"/>
      <c r="R44" s="49">
        <f>SUMIFS('C. RAB (18)'!$H$19:$H$144,'C. RAB (18)'!$E$19:$E$144,'C.2 DRPB (18)'!D44)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15</v>
      </c>
      <c r="J45" s="121">
        <f>BaseRAB!F40</f>
        <v>0</v>
      </c>
      <c r="K45" s="122">
        <f t="shared" si="0"/>
        <v>0</v>
      </c>
      <c r="N45" s="53"/>
      <c r="O45" s="53"/>
      <c r="P45" s="53"/>
      <c r="Q45" s="53"/>
      <c r="R45" s="49">
        <f>SUMIFS('C. RAB (18)'!$H$19:$H$144,'C. RAB (18)'!$E$19:$E$144,'C.2 DRPB (18)'!D45)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15</v>
      </c>
      <c r="J46" s="121">
        <f>BaseRAB!F41</f>
        <v>0</v>
      </c>
      <c r="K46" s="122">
        <f t="shared" si="0"/>
        <v>0</v>
      </c>
      <c r="N46" s="53"/>
      <c r="O46" s="53"/>
      <c r="P46" s="53"/>
      <c r="Q46" s="53"/>
      <c r="R46" s="49">
        <f>SUMIFS('C. RAB (18)'!$H$19:$H$144,'C. RAB (18)'!$E$19:$E$144,'C.2 DRPB (18)'!D46)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15</v>
      </c>
      <c r="J47" s="121">
        <f>BaseRAB!F42</f>
        <v>0</v>
      </c>
      <c r="K47" s="122">
        <f t="shared" si="0"/>
        <v>0</v>
      </c>
      <c r="N47" s="53"/>
      <c r="O47" s="53"/>
      <c r="P47" s="53"/>
      <c r="Q47" s="53"/>
      <c r="R47" s="49">
        <f>SUMIFS('C. RAB (18)'!$H$19:$H$144,'C. RAB (18)'!$E$19:$E$144,'C.2 DRPB (18)'!D47)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15</v>
      </c>
      <c r="J48" s="121">
        <f>BaseRAB!F43</f>
        <v>0</v>
      </c>
      <c r="K48" s="122">
        <f t="shared" si="0"/>
        <v>0</v>
      </c>
      <c r="N48" s="53"/>
      <c r="O48" s="53"/>
      <c r="P48" s="53"/>
      <c r="Q48" s="53"/>
      <c r="R48" s="49">
        <f>SUMIFS('C. RAB (18)'!$H$19:$H$144,'C. RAB (18)'!$E$19:$E$144,'C.2 DRPB (18)'!D48)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15</v>
      </c>
      <c r="J49" s="121">
        <f>BaseRAB!F44</f>
        <v>0</v>
      </c>
      <c r="K49" s="122">
        <f t="shared" si="0"/>
        <v>0</v>
      </c>
      <c r="N49" s="53"/>
      <c r="O49" s="53"/>
      <c r="P49" s="53"/>
      <c r="Q49" s="53"/>
      <c r="R49" s="49">
        <f>SUMIFS('C. RAB (18)'!$H$19:$H$144,'C. RAB (18)'!$E$19:$E$144,'C.2 DRPB (18)'!D49)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15</v>
      </c>
      <c r="J50" s="121">
        <f>BaseRAB!F45</f>
        <v>0</v>
      </c>
      <c r="K50" s="122">
        <f t="shared" si="0"/>
        <v>0</v>
      </c>
      <c r="N50" s="53"/>
      <c r="O50" s="53"/>
      <c r="P50" s="53"/>
      <c r="Q50" s="53"/>
      <c r="R50" s="49">
        <f>SUMIFS('C. RAB (18)'!$H$19:$H$144,'C. RAB (18)'!$E$19:$E$144,'C.2 DRPB (18)'!D50)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15</v>
      </c>
      <c r="J51" s="121">
        <f>BaseRAB!F46</f>
        <v>0</v>
      </c>
      <c r="K51" s="122">
        <f t="shared" si="0"/>
        <v>0</v>
      </c>
      <c r="N51" s="53"/>
      <c r="O51" s="53"/>
      <c r="P51" s="53"/>
      <c r="Q51" s="53"/>
      <c r="R51" s="49">
        <f>SUMIFS('C. RAB (18)'!$H$19:$H$144,'C. RAB (18)'!$E$19:$E$144,'C.2 DRPB (18)'!D51)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15</v>
      </c>
      <c r="J52" s="121">
        <f>BaseRAB!F47</f>
        <v>0</v>
      </c>
      <c r="K52" s="122">
        <f t="shared" si="0"/>
        <v>0</v>
      </c>
      <c r="N52" s="53"/>
      <c r="O52" s="53"/>
      <c r="P52" s="53"/>
      <c r="Q52" s="53"/>
      <c r="R52" s="49">
        <f>SUMIFS('C. RAB (18)'!$H$19:$H$144,'C. RAB (18)'!$E$19:$E$144,'C.2 DRPB (18)'!D52)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15</v>
      </c>
      <c r="J53" s="121">
        <f>BaseRAB!F48</f>
        <v>0</v>
      </c>
      <c r="K53" s="122">
        <f t="shared" si="0"/>
        <v>0</v>
      </c>
      <c r="N53" s="53"/>
      <c r="O53" s="53"/>
      <c r="P53" s="53"/>
      <c r="Q53" s="53"/>
      <c r="R53" s="49">
        <f>SUMIFS('C. RAB (18)'!$H$19:$H$144,'C. RAB (18)'!$E$19:$E$144,'C.2 DRPB (18)'!D53)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15</v>
      </c>
      <c r="J54" s="121">
        <f>BaseRAB!F49</f>
        <v>0</v>
      </c>
      <c r="K54" s="122">
        <f t="shared" si="0"/>
        <v>0</v>
      </c>
      <c r="N54" s="53"/>
      <c r="O54" s="53"/>
      <c r="P54" s="53"/>
      <c r="Q54" s="53"/>
      <c r="R54" s="49">
        <f>SUMIFS('C. RAB (18)'!$H$19:$H$144,'C. RAB (18)'!$E$19:$E$144,'C.2 DRPB (18)'!D54)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15</v>
      </c>
      <c r="J55" s="121">
        <f>BaseRAB!F50</f>
        <v>0</v>
      </c>
      <c r="K55" s="122">
        <f t="shared" si="0"/>
        <v>0</v>
      </c>
      <c r="N55" s="53"/>
      <c r="O55" s="53"/>
      <c r="P55" s="53"/>
      <c r="Q55" s="53"/>
      <c r="R55" s="49">
        <f>SUMIFS('C. RAB (18)'!$H$19:$H$144,'C. RAB (18)'!$E$19:$E$144,'C.2 DRPB (18)'!D55)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15</v>
      </c>
      <c r="J56" s="121">
        <f>BaseRAB!F51</f>
        <v>0</v>
      </c>
      <c r="K56" s="122">
        <f t="shared" si="0"/>
        <v>0</v>
      </c>
      <c r="N56" s="53"/>
      <c r="O56" s="53"/>
      <c r="P56" s="53"/>
      <c r="Q56" s="53"/>
      <c r="R56" s="49">
        <f>SUMIFS('C. RAB (18)'!$H$19:$H$144,'C. RAB (18)'!$E$19:$E$144,'C.2 DRPB (18)'!D56)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15</v>
      </c>
      <c r="J57" s="121">
        <f>BaseRAB!F52</f>
        <v>0</v>
      </c>
      <c r="K57" s="122">
        <f t="shared" si="0"/>
        <v>0</v>
      </c>
      <c r="L57" s="49"/>
      <c r="M57" s="49"/>
      <c r="N57" s="53"/>
      <c r="O57" s="53"/>
      <c r="P57" s="53"/>
      <c r="Q57" s="53"/>
      <c r="R57" s="49">
        <f>SUMIFS('C. RAB (18)'!$H$19:$H$144,'C. RAB (18)'!$E$19:$E$144,'C.2 DRPB (18)'!D57)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15</v>
      </c>
      <c r="J58" s="121">
        <f>BaseRAB!F53</f>
        <v>0</v>
      </c>
      <c r="K58" s="122">
        <f t="shared" si="0"/>
        <v>0</v>
      </c>
      <c r="N58" s="53"/>
      <c r="O58" s="53"/>
      <c r="P58" s="53"/>
      <c r="Q58" s="53"/>
      <c r="R58" s="49">
        <f>SUMIFS('C. RAB (18)'!$H$19:$H$144,'C. RAB (18)'!$E$19:$E$144,'C.2 DRPB (18)'!D58)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15</v>
      </c>
      <c r="J59" s="121">
        <f>BaseRAB!F54</f>
        <v>0</v>
      </c>
      <c r="K59" s="122">
        <f t="shared" si="0"/>
        <v>0</v>
      </c>
      <c r="N59" s="53"/>
      <c r="O59" s="53"/>
      <c r="P59" s="53"/>
      <c r="Q59" s="53"/>
      <c r="R59" s="49">
        <f>SUMIFS('C. RAB (18)'!$H$19:$H$144,'C. RAB (18)'!$E$19:$E$144,'C.2 DRPB (18)'!D59)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15</v>
      </c>
      <c r="J60" s="121">
        <f>BaseRAB!F55</f>
        <v>0</v>
      </c>
      <c r="K60" s="122">
        <f t="shared" si="0"/>
        <v>0</v>
      </c>
      <c r="N60" s="53"/>
      <c r="O60" s="53"/>
      <c r="P60" s="53"/>
      <c r="Q60" s="53"/>
      <c r="R60" s="49">
        <f>SUMIFS('C. RAB (18)'!$H$19:$H$144,'C. RAB (18)'!$E$19:$E$144,'C.2 DRPB (18)'!D60)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15</v>
      </c>
      <c r="J61" s="121">
        <f>BaseRAB!F56</f>
        <v>0</v>
      </c>
      <c r="K61" s="122">
        <f t="shared" si="0"/>
        <v>0</v>
      </c>
      <c r="N61" s="53"/>
      <c r="O61" s="53"/>
      <c r="P61" s="53"/>
      <c r="Q61" s="53"/>
      <c r="R61" s="49">
        <f>SUMIFS('C. RAB (18)'!$H$19:$H$144,'C. RAB (18)'!$E$19:$E$144,'C.2 DRPB (18)'!D61)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15</v>
      </c>
      <c r="J62" s="121">
        <f>BaseRAB!F57</f>
        <v>0</v>
      </c>
      <c r="K62" s="122">
        <f t="shared" si="0"/>
        <v>0</v>
      </c>
      <c r="N62" s="53"/>
      <c r="O62" s="53"/>
      <c r="P62" s="53"/>
      <c r="Q62" s="53"/>
      <c r="R62" s="49">
        <f>SUMIFS('C. RAB (18)'!$H$19:$H$144,'C. RAB (18)'!$E$19:$E$144,'C.2 DRPB (18)'!D62)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15</v>
      </c>
      <c r="J63" s="121">
        <f>BaseRAB!F58</f>
        <v>0</v>
      </c>
      <c r="K63" s="122">
        <f t="shared" si="0"/>
        <v>0</v>
      </c>
      <c r="N63" s="53"/>
      <c r="O63" s="53"/>
      <c r="P63" s="53"/>
      <c r="Q63" s="53"/>
      <c r="R63" s="49">
        <f>SUMIFS('C. RAB (18)'!$H$19:$H$144,'C. RAB (18)'!$E$19:$E$144,'C.2 DRPB (18)'!D63)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15</v>
      </c>
      <c r="J64" s="121">
        <f>BaseRAB!F59</f>
        <v>0</v>
      </c>
      <c r="K64" s="122">
        <f t="shared" si="0"/>
        <v>0</v>
      </c>
      <c r="N64" s="53"/>
      <c r="O64" s="53"/>
      <c r="P64" s="53"/>
      <c r="Q64" s="53"/>
      <c r="R64" s="49">
        <f>SUMIFS('C. RAB (18)'!$H$19:$H$144,'C. RAB (18)'!$E$19:$E$144,'C.2 DRPB (18)'!D64)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15</v>
      </c>
      <c r="J65" s="121">
        <f>BaseRAB!F60</f>
        <v>0</v>
      </c>
      <c r="K65" s="122">
        <f t="shared" si="0"/>
        <v>0</v>
      </c>
      <c r="N65" s="53"/>
      <c r="O65" s="53"/>
      <c r="P65" s="53"/>
      <c r="Q65" s="53"/>
      <c r="R65" s="49">
        <f>SUMIFS('C. RAB (18)'!$H$19:$H$144,'C. RAB (18)'!$E$19:$E$144,'C.2 DRPB (18)'!D65)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15</v>
      </c>
      <c r="J66" s="121">
        <f>BaseRAB!F61</f>
        <v>0</v>
      </c>
      <c r="K66" s="122">
        <f t="shared" si="0"/>
        <v>0</v>
      </c>
      <c r="N66" s="53"/>
      <c r="O66" s="53"/>
      <c r="P66" s="53"/>
      <c r="Q66" s="53"/>
      <c r="R66" s="49">
        <f>SUMIFS('C. RAB (18)'!$H$19:$H$144,'C. RAB (18)'!$E$19:$E$144,'C.2 DRPB (18)'!D66)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15</v>
      </c>
      <c r="J67" s="121">
        <f>BaseRAB!F62</f>
        <v>0</v>
      </c>
      <c r="K67" s="122">
        <f t="shared" si="0"/>
        <v>0</v>
      </c>
      <c r="N67" s="53"/>
      <c r="O67" s="53"/>
      <c r="P67" s="53"/>
      <c r="Q67" s="53"/>
      <c r="R67" s="49">
        <f>SUMIFS('C. RAB (18)'!$H$19:$H$144,'C. RAB (18)'!$E$19:$E$144,'C.2 DRPB (18)'!D67)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15</v>
      </c>
      <c r="J68" s="121">
        <f>BaseRAB!F63</f>
        <v>0</v>
      </c>
      <c r="K68" s="122">
        <f t="shared" si="0"/>
        <v>0</v>
      </c>
      <c r="N68" s="53"/>
      <c r="O68" s="53"/>
      <c r="P68" s="53"/>
      <c r="Q68" s="53"/>
      <c r="R68" s="49">
        <f>SUMIFS('C. RAB (18)'!$H$19:$H$144,'C. RAB (18)'!$E$19:$E$144,'C.2 DRPB (18)'!D68)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15</v>
      </c>
      <c r="J69" s="121">
        <f>BaseRAB!F64</f>
        <v>0</v>
      </c>
      <c r="K69" s="122">
        <f t="shared" si="0"/>
        <v>0</v>
      </c>
      <c r="N69" s="53"/>
      <c r="O69" s="53"/>
      <c r="P69" s="53"/>
      <c r="Q69" s="53"/>
      <c r="R69" s="49">
        <f>SUMIFS('C. RAB (18)'!$H$19:$H$144,'C. RAB (18)'!$E$19:$E$144,'C.2 DRPB (18)'!D69)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15</v>
      </c>
      <c r="J70" s="121">
        <f>BaseRAB!F65</f>
        <v>0</v>
      </c>
      <c r="K70" s="122">
        <f t="shared" si="0"/>
        <v>0</v>
      </c>
      <c r="N70" s="53"/>
      <c r="O70" s="53"/>
      <c r="P70" s="53"/>
      <c r="Q70" s="53"/>
      <c r="R70" s="49">
        <f>SUMIFS('C. RAB (18)'!$H$19:$H$144,'C. RAB (18)'!$E$19:$E$144,'C.2 DRPB (18)'!D70)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15</v>
      </c>
      <c r="J71" s="121">
        <f>BaseRAB!F66</f>
        <v>0</v>
      </c>
      <c r="K71" s="122">
        <f t="shared" si="0"/>
        <v>0</v>
      </c>
      <c r="N71" s="53"/>
      <c r="O71" s="53"/>
      <c r="P71" s="53"/>
      <c r="Q71" s="53"/>
      <c r="R71" s="49">
        <f>SUMIFS('C. RAB (18)'!$H$19:$H$144,'C. RAB (18)'!$E$19:$E$144,'C.2 DRPB (18)'!D71)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15</v>
      </c>
      <c r="J72" s="121">
        <f>BaseRAB!F67</f>
        <v>0</v>
      </c>
      <c r="K72" s="122">
        <f t="shared" si="0"/>
        <v>0</v>
      </c>
      <c r="N72" s="53"/>
      <c r="O72" s="53"/>
      <c r="P72" s="53"/>
      <c r="Q72" s="53"/>
      <c r="R72" s="49">
        <f>SUMIFS('C. RAB (18)'!$H$19:$H$144,'C. RAB (18)'!$E$19:$E$144,'C.2 DRPB (18)'!D72)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(18)'!$H$19:$H$144,'C. RAB (18)'!$E$19:$E$144,'C.2 DRPB (18)'!D73)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(18)'!$H$19:$H$144,'C. RAB (18)'!$E$19:$E$144,'C.2 DRPB (18)'!D74)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(18)'!$H$19:$H$144,'C. RAB (18)'!$E$19:$E$144,'C.2 DRPB (18)'!D75)</f>
        <v>3</v>
      </c>
    </row>
    <row r="76" spans="1:18" s="49" customFormat="1" x14ac:dyDescent="0.15">
      <c r="C76" s="205" t="s">
        <v>247</v>
      </c>
      <c r="D76" s="206"/>
      <c r="E76" s="206"/>
      <c r="F76" s="206"/>
      <c r="G76" s="206"/>
      <c r="H76" s="206"/>
      <c r="I76" s="206"/>
      <c r="J76" s="207"/>
      <c r="K76" s="124">
        <f>SUM(K16:K75)</f>
        <v>4350000</v>
      </c>
      <c r="M76" s="137">
        <f>BaseRAB!$C$2-'C.2 DRPB (18)'!K95</f>
        <v>21500000</v>
      </c>
      <c r="N76" s="53"/>
      <c r="O76" s="53"/>
      <c r="P76" s="53"/>
      <c r="Q76" s="53"/>
    </row>
    <row r="77" spans="1:18" s="49" customFormat="1" x14ac:dyDescent="0.15">
      <c r="C77" s="198" t="str" cm="1">
        <f t="array" ref="C77">"Terbilang: "&amp;terbilang(K76)</f>
        <v>Terbilang: Empat Juta Tiga Ratus Lima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7850000</v>
      </c>
      <c r="N99" s="53"/>
      <c r="O99" s="53"/>
      <c r="P99" s="53"/>
      <c r="Q99" s="53"/>
    </row>
    <row r="100" spans="3:17" s="49" customFormat="1" x14ac:dyDescent="0.15">
      <c r="C100" s="198" t="str" cm="1">
        <f t="array" ref="C100">"Terbilang: "&amp;terbilang(K99)</f>
        <v>Terbilang: Tujuh Juta Delapan Ratus Lima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18</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000018</v>
      </c>
      <c r="G120" s="114"/>
      <c r="H120" s="51"/>
      <c r="N120" s="53"/>
      <c r="O120" s="53"/>
      <c r="P120" s="53"/>
      <c r="Q120" s="53"/>
    </row>
    <row r="121" spans="3:17" s="49" customFormat="1" x14ac:dyDescent="0.15">
      <c r="C121" s="139" t="s">
        <v>222</v>
      </c>
      <c r="D121" s="139"/>
      <c r="E121" s="139"/>
      <c r="F121" s="107" t="str">
        <f t="shared" ref="F121:F128" si="1">F4</f>
        <v>Nama PB 18</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1, RW 2</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1600006544353 -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(18)'!$L$19:$L$144,'C. RAB (18)'!$E$19:$E$144,'C.2 DRPB (18)'!D133)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(18)'!$L$19:$L$144,'C. RAB (18)'!$E$19:$E$144,'C.2 DRPB (18)'!D134)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(18)'!$L$19:$L$144,'C. RAB (18)'!$E$19:$E$144,'C.2 DRPB (18)'!D135)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(18)'!$L$19:$L$144,'C. RAB (18)'!$E$19:$E$144,'C.2 DRPB (18)'!D136)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(18)'!$L$19:$L$144,'C. RAB (18)'!$E$19:$E$144,'C.2 DRPB (18)'!D137)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(18)'!$L$19:$L$144,'C. RAB (18)'!$E$19:$E$144,'C.2 DRPB (18)'!D138)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(18)'!$L$19:$L$144,'C. RAB (18)'!$E$19:$E$144,'C.2 DRPB (18)'!D139)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(18)'!$L$19:$L$144,'C. RAB (18)'!$E$19:$E$144,'C.2 DRPB (18)'!D140)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(18)'!$L$19:$L$144,'C. RAB (18)'!$E$19:$E$144,'C.2 DRPB (18)'!D141)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(18)'!$L$19:$L$144,'C. RAB (18)'!$E$19:$E$144,'C.2 DRPB (18)'!D142)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(18)'!$L$19:$L$144,'C. RAB (18)'!$E$19:$E$144,'C.2 DRPB (18)'!D143)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(18)'!$L$19:$L$144,'C. RAB (18)'!$E$19:$E$144,'C.2 DRPB (18)'!D144)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(18)'!$L$19:$L$144,'C. RAB (18)'!$E$19:$E$144,'C.2 DRPB (18)'!D145)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(18)'!$L$19:$L$144,'C. RAB (18)'!$E$19:$E$144,'C.2 DRPB (18)'!D146)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(18)'!$L$19:$L$144,'C. RAB (18)'!$E$19:$E$144,'C.2 DRPB (18)'!D147)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(18)'!$L$19:$L$144,'C. RAB (18)'!$E$19:$E$144,'C.2 DRPB (18)'!D148)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(18)'!$L$19:$L$144,'C. RAB (18)'!$E$19:$E$144,'C.2 DRPB (18)'!D149)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(18)'!$L$19:$L$144,'C. RAB (18)'!$E$19:$E$144,'C.2 DRPB (18)'!D150)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(18)'!$L$19:$L$144,'C. RAB (18)'!$E$19:$E$144,'C.2 DRPB (18)'!D151)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(18)'!$L$19:$L$144,'C. RAB (18)'!$E$19:$E$144,'C.2 DRPB (18)'!D152)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(18)'!$L$19:$L$144,'C. RAB (18)'!$E$19:$E$144,'C.2 DRPB (18)'!D153)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(18)'!$L$19:$L$144,'C. RAB (18)'!$E$19:$E$144,'C.2 DRPB (18)'!D154)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(18)'!$L$19:$L$144,'C. RAB (18)'!$E$19:$E$144,'C.2 DRPB (18)'!D155)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(18)'!$L$19:$L$144,'C. RAB (18)'!$E$19:$E$144,'C.2 DRPB (18)'!D156)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(18)'!$L$19:$L$144,'C. RAB (18)'!$E$19:$E$144,'C.2 DRPB (18)'!D157)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(18)'!$L$19:$L$144,'C. RAB (18)'!$E$19:$E$144,'C.2 DRPB (18)'!D158)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(18)'!$L$19:$L$144,'C. RAB (18)'!$E$19:$E$144,'C.2 DRPB (18)'!D159)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(18)'!$L$19:$L$144,'C. RAB (18)'!$E$19:$E$144,'C.2 DRPB (18)'!D160)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(18)'!$L$19:$L$144,'C. RAB (18)'!$E$19:$E$144,'C.2 DRPB (18)'!D161)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(18)'!$L$19:$L$144,'C. RAB (18)'!$E$19:$E$144,'C.2 DRPB (18)'!D162)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(18)'!$L$19:$L$144,'C. RAB (18)'!$E$19:$E$144,'C.2 DRPB (18)'!D163)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(18)'!$L$19:$L$144,'C. RAB (18)'!$E$19:$E$144,'C.2 DRPB (18)'!D164)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(18)'!$L$19:$L$144,'C. RAB (18)'!$E$19:$E$144,'C.2 DRPB (18)'!D165)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(18)'!$L$19:$L$144,'C. RAB (18)'!$E$19:$E$144,'C.2 DRPB (18)'!D166)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(18)'!$L$19:$L$144,'C. RAB (18)'!$E$19:$E$144,'C.2 DRPB (18)'!D167)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(18)'!$L$19:$L$144,'C. RAB (18)'!$E$19:$E$144,'C.2 DRPB (18)'!D168)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(18)'!$L$19:$L$144,'C. RAB (18)'!$E$19:$E$144,'C.2 DRPB (18)'!D169)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(18)'!$L$19:$L$144,'C. RAB (18)'!$E$19:$E$144,'C.2 DRPB (18)'!D170)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(18)'!$L$19:$L$144,'C. RAB (18)'!$E$19:$E$144,'C.2 DRPB (18)'!D171)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(18)'!$L$19:$L$144,'C. RAB (18)'!$E$19:$E$144,'C.2 DRPB (18)'!D172)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(18)'!$L$19:$L$144,'C. RAB (18)'!$E$19:$E$144,'C.2 DRPB (18)'!D173)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(18)'!$L$19:$L$144,'C. RAB (18)'!$E$19:$E$144,'C.2 DRPB (18)'!D174)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(18)'!$L$19:$L$144,'C. RAB (18)'!$E$19:$E$144,'C.2 DRPB (18)'!D175)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(18)'!$L$19:$L$144,'C. RAB (18)'!$E$19:$E$144,'C.2 DRPB (18)'!D176)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(18)'!$L$19:$L$144,'C. RAB (18)'!$E$19:$E$144,'C.2 DRPB (18)'!D177)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(18)'!$L$19:$L$144,'C. RAB (18)'!$E$19:$E$144,'C.2 DRPB (18)'!D178)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(18)'!$L$19:$L$144,'C. RAB (18)'!$E$19:$E$144,'C.2 DRPB (18)'!D179)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(18)'!$L$19:$L$144,'C. RAB (18)'!$E$19:$E$144,'C.2 DRPB (18)'!D180)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(18)'!$L$19:$L$144,'C. RAB (18)'!$E$19:$E$144,'C.2 DRPB (18)'!D181)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(18)'!$L$19:$L$144,'C. RAB (18)'!$E$19:$E$144,'C.2 DRPB (18)'!D182)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(18)'!$L$19:$L$144,'C. RAB (18)'!$E$19:$E$144,'C.2 DRPB (18)'!D183)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(18)'!$L$19:$L$144,'C. RAB (18)'!$E$19:$E$144,'C.2 DRPB (18)'!D184)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(18)'!$L$19:$L$144,'C. RAB (18)'!$E$19:$E$144,'C.2 DRPB (18)'!D185)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(18)'!$L$19:$L$144,'C. RAB (18)'!$E$19:$E$144,'C.2 DRPB (18)'!D186)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(18)'!$L$19:$L$144,'C. RAB (18)'!$E$19:$E$144,'C.2 DRPB (18)'!D187)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(18)'!$L$19:$L$144,'C. RAB (18)'!$E$19:$E$144,'C.2 DRPB (18)'!D188)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(18)'!$L$19:$L$144,'C. RAB (18)'!$E$19:$E$144,'C.2 DRPB (18)'!D189)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(18)'!$L$19:$L$144,'C. RAB (18)'!$E$19:$E$144,'C.2 DRPB (18)'!D190)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(18)'!$L$19:$L$144,'C. RAB (18)'!$E$19:$E$144,'C.2 DRPB (18)'!D191)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(18)'!$L$19:$L$144,'C. RAB (18)'!$E$19:$E$144,'C.2 DRPB (18)'!D192)</f>
        <v>0</v>
      </c>
    </row>
    <row r="193" spans="3:17" s="49" customFormat="1" x14ac:dyDescent="0.15">
      <c r="C193" s="205" t="s">
        <v>247</v>
      </c>
      <c r="D193" s="206"/>
      <c r="E193" s="206"/>
      <c r="F193" s="206"/>
      <c r="G193" s="206"/>
      <c r="H193" s="206"/>
      <c r="I193" s="206"/>
      <c r="J193" s="207"/>
      <c r="K193" s="124">
        <f>SUM(K133:K192)</f>
        <v>18000000</v>
      </c>
      <c r="M193" s="137">
        <f>(BaseRAB!$C$2-'C.2 DRPB (18)'!$K$95)/2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18</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000018</v>
      </c>
      <c r="G237" s="114"/>
      <c r="H237" s="51"/>
      <c r="N237" s="53"/>
      <c r="O237" s="53"/>
      <c r="P237" s="53"/>
      <c r="Q237" s="53"/>
    </row>
    <row r="238" spans="3:17" s="49" customFormat="1" x14ac:dyDescent="0.15">
      <c r="C238" s="139" t="s">
        <v>222</v>
      </c>
      <c r="D238" s="139"/>
      <c r="E238" s="139"/>
      <c r="F238" s="107" t="str">
        <f t="shared" ref="F238:F245" si="3">F121</f>
        <v>Nama PB 18</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1, RW 2</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1600006544353 -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-185</v>
      </c>
      <c r="J250" s="121">
        <f>BaseRAB!F11</f>
        <v>90000</v>
      </c>
      <c r="K250" s="122">
        <f>I250*J250</f>
        <v>-16650000</v>
      </c>
      <c r="N250" s="53"/>
      <c r="O250" s="53"/>
      <c r="P250" s="53"/>
      <c r="Q250" s="53"/>
      <c r="R250" s="49">
        <f>SUMIFS('C. RAB (18)'!$M$19:$M$144,'C. RAB (18)'!$E$19:$E$144,'C.2 DRPB (18)'!D250)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15</v>
      </c>
      <c r="J251" s="121">
        <f>BaseRAB!F12</f>
        <v>80000</v>
      </c>
      <c r="K251" s="122">
        <f t="shared" ref="K251:K309" si="5">I251*J251</f>
        <v>1200000</v>
      </c>
      <c r="N251" s="53"/>
      <c r="O251" s="53"/>
      <c r="P251" s="53"/>
      <c r="Q251" s="53"/>
      <c r="R251" s="49">
        <f>SUMIFS('C. RAB (18)'!$M$19:$M$144,'C. RAB (18)'!$E$19:$E$144,'C.2 DRPB (18)'!D251)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15</v>
      </c>
      <c r="J252" s="121">
        <f>BaseRAB!F13</f>
        <v>0</v>
      </c>
      <c r="K252" s="122">
        <f t="shared" si="5"/>
        <v>0</v>
      </c>
      <c r="N252" s="53"/>
      <c r="O252" s="53"/>
      <c r="P252" s="53"/>
      <c r="Q252" s="53"/>
      <c r="R252" s="49">
        <f>SUMIFS('C. RAB (18)'!$M$19:$M$144,'C. RAB (18)'!$E$19:$E$144,'C.2 DRPB (18)'!D252)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15</v>
      </c>
      <c r="J253" s="121">
        <f>BaseRAB!F14</f>
        <v>0</v>
      </c>
      <c r="K253" s="122">
        <f t="shared" si="5"/>
        <v>0</v>
      </c>
      <c r="N253" s="53"/>
      <c r="O253" s="53"/>
      <c r="P253" s="53"/>
      <c r="Q253" s="53"/>
      <c r="R253" s="49">
        <f>SUMIFS('C. RAB (18)'!$M$19:$M$144,'C. RAB (18)'!$E$19:$E$144,'C.2 DRPB (18)'!D253)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15</v>
      </c>
      <c r="J254" s="121">
        <f>BaseRAB!F15</f>
        <v>0</v>
      </c>
      <c r="K254" s="122">
        <f t="shared" si="5"/>
        <v>0</v>
      </c>
      <c r="N254" s="53"/>
      <c r="O254" s="53"/>
      <c r="P254" s="53"/>
      <c r="Q254" s="53"/>
      <c r="R254" s="49">
        <f>SUMIFS('C. RAB (18)'!$M$19:$M$144,'C. RAB (18)'!$E$19:$E$144,'C.2 DRPB (18)'!D254)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15</v>
      </c>
      <c r="J255" s="121">
        <f>BaseRAB!F16</f>
        <v>0</v>
      </c>
      <c r="K255" s="122">
        <f t="shared" si="5"/>
        <v>0</v>
      </c>
      <c r="N255" s="53"/>
      <c r="O255" s="53"/>
      <c r="P255" s="53"/>
      <c r="Q255" s="53"/>
      <c r="R255" s="49">
        <f>SUMIFS('C. RAB (18)'!$M$19:$M$144,'C. RAB (18)'!$E$19:$E$144,'C.2 DRPB (18)'!D255)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15</v>
      </c>
      <c r="J256" s="121">
        <f>BaseRAB!F17</f>
        <v>0</v>
      </c>
      <c r="K256" s="122">
        <f t="shared" si="5"/>
        <v>0</v>
      </c>
      <c r="N256" s="53"/>
      <c r="O256" s="53"/>
      <c r="P256" s="53"/>
      <c r="Q256" s="53"/>
      <c r="R256" s="49">
        <f>SUMIFS('C. RAB (18)'!$M$19:$M$144,'C. RAB (18)'!$E$19:$E$144,'C.2 DRPB (18)'!D256)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15</v>
      </c>
      <c r="J257" s="121">
        <f>BaseRAB!F18</f>
        <v>0</v>
      </c>
      <c r="K257" s="122">
        <f t="shared" si="5"/>
        <v>0</v>
      </c>
      <c r="N257" s="53"/>
      <c r="O257" s="53"/>
      <c r="P257" s="53"/>
      <c r="Q257" s="53"/>
      <c r="R257" s="49">
        <f>SUMIFS('C. RAB (18)'!$M$19:$M$144,'C. RAB (18)'!$E$19:$E$144,'C.2 DRPB (18)'!D257)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15</v>
      </c>
      <c r="J258" s="121">
        <f>BaseRAB!F19</f>
        <v>0</v>
      </c>
      <c r="K258" s="122">
        <f t="shared" si="5"/>
        <v>0</v>
      </c>
      <c r="N258" s="53"/>
      <c r="O258" s="53"/>
      <c r="P258" s="53"/>
      <c r="Q258" s="53"/>
      <c r="R258" s="49">
        <f>SUMIFS('C. RAB (18)'!$M$19:$M$144,'C. RAB (18)'!$E$19:$E$144,'C.2 DRPB (18)'!D258)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15</v>
      </c>
      <c r="J259" s="121">
        <f>BaseRAB!F20</f>
        <v>0</v>
      </c>
      <c r="K259" s="122">
        <f t="shared" si="5"/>
        <v>0</v>
      </c>
      <c r="N259" s="53"/>
      <c r="O259" s="53"/>
      <c r="P259" s="53"/>
      <c r="Q259" s="53"/>
      <c r="R259" s="49">
        <f>SUMIFS('C. RAB (18)'!$M$19:$M$144,'C. RAB (18)'!$E$19:$E$144,'C.2 DRPB (18)'!D259)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15</v>
      </c>
      <c r="J260" s="121">
        <f>BaseRAB!F21</f>
        <v>0</v>
      </c>
      <c r="K260" s="122">
        <f t="shared" si="5"/>
        <v>0</v>
      </c>
      <c r="N260" s="53"/>
      <c r="O260" s="53"/>
      <c r="P260" s="53"/>
      <c r="Q260" s="53"/>
      <c r="R260" s="49">
        <f>SUMIFS('C. RAB (18)'!$M$19:$M$144,'C. RAB (18)'!$E$19:$E$144,'C.2 DRPB (18)'!D260)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15</v>
      </c>
      <c r="J261" s="121">
        <f>BaseRAB!F22</f>
        <v>0</v>
      </c>
      <c r="K261" s="122">
        <f t="shared" si="5"/>
        <v>0</v>
      </c>
      <c r="L261" s="49"/>
      <c r="M261" s="49"/>
      <c r="N261" s="53"/>
      <c r="O261" s="53"/>
      <c r="P261" s="53"/>
      <c r="Q261" s="53"/>
      <c r="R261" s="49">
        <f>SUMIFS('C. RAB (18)'!$M$19:$M$144,'C. RAB (18)'!$E$19:$E$144,'C.2 DRPB (18)'!D261)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15</v>
      </c>
      <c r="J262" s="121">
        <f>BaseRAB!F23</f>
        <v>0</v>
      </c>
      <c r="K262" s="122">
        <f t="shared" si="5"/>
        <v>0</v>
      </c>
      <c r="N262" s="53"/>
      <c r="O262" s="53"/>
      <c r="P262" s="53"/>
      <c r="Q262" s="53"/>
      <c r="R262" s="49">
        <f>SUMIFS('C. RAB (18)'!$M$19:$M$144,'C. RAB (18)'!$E$19:$E$144,'C.2 DRPB (18)'!D262)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15</v>
      </c>
      <c r="J263" s="121">
        <f>BaseRAB!F24</f>
        <v>0</v>
      </c>
      <c r="K263" s="122">
        <f t="shared" si="5"/>
        <v>0</v>
      </c>
      <c r="N263" s="53"/>
      <c r="O263" s="53"/>
      <c r="P263" s="53"/>
      <c r="Q263" s="53"/>
      <c r="R263" s="49">
        <f>SUMIFS('C. RAB (18)'!$M$19:$M$144,'C. RAB (18)'!$E$19:$E$144,'C.2 DRPB (18)'!D263)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15</v>
      </c>
      <c r="J264" s="121">
        <f>BaseRAB!F25</f>
        <v>0</v>
      </c>
      <c r="K264" s="122">
        <f t="shared" si="5"/>
        <v>0</v>
      </c>
      <c r="N264" s="53"/>
      <c r="O264" s="53"/>
      <c r="P264" s="53"/>
      <c r="Q264" s="53"/>
      <c r="R264" s="49">
        <f>SUMIFS('C. RAB (18)'!$M$19:$M$144,'C. RAB (18)'!$E$19:$E$144,'C.2 DRPB (18)'!D264)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15</v>
      </c>
      <c r="J265" s="121">
        <f>BaseRAB!F26</f>
        <v>0</v>
      </c>
      <c r="K265" s="122">
        <f t="shared" si="5"/>
        <v>0</v>
      </c>
      <c r="N265" s="53"/>
      <c r="O265" s="53"/>
      <c r="P265" s="53"/>
      <c r="Q265" s="53"/>
      <c r="R265" s="49">
        <f>SUMIFS('C. RAB (18)'!$M$19:$M$144,'C. RAB (18)'!$E$19:$E$144,'C.2 DRPB (18)'!D265)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15</v>
      </c>
      <c r="J266" s="121">
        <f>BaseRAB!F27</f>
        <v>0</v>
      </c>
      <c r="K266" s="122">
        <f t="shared" si="5"/>
        <v>0</v>
      </c>
      <c r="N266" s="53"/>
      <c r="O266" s="53"/>
      <c r="P266" s="53"/>
      <c r="Q266" s="53"/>
      <c r="R266" s="49">
        <f>SUMIFS('C. RAB (18)'!$M$19:$M$144,'C. RAB (18)'!$E$19:$E$144,'C.2 DRPB (18)'!D266)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15</v>
      </c>
      <c r="J267" s="121">
        <f>BaseRAB!F28</f>
        <v>0</v>
      </c>
      <c r="K267" s="122">
        <f t="shared" si="5"/>
        <v>0</v>
      </c>
      <c r="N267" s="53"/>
      <c r="O267" s="53"/>
      <c r="P267" s="53"/>
      <c r="Q267" s="53"/>
      <c r="R267" s="49">
        <f>SUMIFS('C. RAB (18)'!$M$19:$M$144,'C. RAB (18)'!$E$19:$E$144,'C.2 DRPB (18)'!D267)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15</v>
      </c>
      <c r="J268" s="121">
        <f>BaseRAB!F29</f>
        <v>120000</v>
      </c>
      <c r="K268" s="122">
        <f t="shared" si="5"/>
        <v>1800000</v>
      </c>
      <c r="N268" s="53"/>
      <c r="O268" s="53"/>
      <c r="P268" s="53"/>
      <c r="Q268" s="53"/>
      <c r="R268" s="49">
        <f>SUMIFS('C. RAB (18)'!$M$19:$M$144,'C. RAB (18)'!$E$19:$E$144,'C.2 DRPB (18)'!D268)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15</v>
      </c>
      <c r="J269" s="121">
        <f>BaseRAB!F30</f>
        <v>0</v>
      </c>
      <c r="K269" s="122">
        <f t="shared" si="5"/>
        <v>0</v>
      </c>
      <c r="N269" s="53"/>
      <c r="O269" s="53"/>
      <c r="P269" s="53"/>
      <c r="Q269" s="53"/>
      <c r="R269" s="49">
        <f>SUMIFS('C. RAB (18)'!$M$19:$M$144,'C. RAB (18)'!$E$19:$E$144,'C.2 DRPB (18)'!D269)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15</v>
      </c>
      <c r="J270" s="121">
        <f>BaseRAB!F31</f>
        <v>0</v>
      </c>
      <c r="K270" s="122">
        <f t="shared" si="5"/>
        <v>0</v>
      </c>
      <c r="N270" s="53"/>
      <c r="O270" s="53"/>
      <c r="P270" s="53"/>
      <c r="Q270" s="53"/>
      <c r="R270" s="49">
        <f>SUMIFS('C. RAB (18)'!$M$19:$M$144,'C. RAB (18)'!$E$19:$E$144,'C.2 DRPB (18)'!D270)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15</v>
      </c>
      <c r="J271" s="121">
        <f>BaseRAB!F32</f>
        <v>0</v>
      </c>
      <c r="K271" s="122">
        <f t="shared" si="5"/>
        <v>0</v>
      </c>
      <c r="N271" s="53"/>
      <c r="O271" s="53"/>
      <c r="P271" s="53"/>
      <c r="Q271" s="53"/>
      <c r="R271" s="49">
        <f>SUMIFS('C. RAB (18)'!$M$19:$M$144,'C. RAB (18)'!$E$19:$E$144,'C.2 DRPB (18)'!D271)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15</v>
      </c>
      <c r="J272" s="121">
        <f>BaseRAB!F33</f>
        <v>0</v>
      </c>
      <c r="K272" s="122">
        <f t="shared" si="5"/>
        <v>0</v>
      </c>
      <c r="N272" s="53"/>
      <c r="O272" s="53"/>
      <c r="P272" s="53"/>
      <c r="Q272" s="53"/>
      <c r="R272" s="49">
        <f>SUMIFS('C. RAB (18)'!$M$19:$M$144,'C. RAB (18)'!$E$19:$E$144,'C.2 DRPB (18)'!D272)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15</v>
      </c>
      <c r="J273" s="121">
        <f>BaseRAB!F34</f>
        <v>0</v>
      </c>
      <c r="K273" s="122">
        <f t="shared" si="5"/>
        <v>0</v>
      </c>
      <c r="N273" s="53"/>
      <c r="O273" s="53"/>
      <c r="P273" s="53"/>
      <c r="Q273" s="53"/>
      <c r="R273" s="49">
        <f>SUMIFS('C. RAB (18)'!$M$19:$M$144,'C. RAB (18)'!$E$19:$E$144,'C.2 DRPB (18)'!D273)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15</v>
      </c>
      <c r="J274" s="121">
        <f>BaseRAB!F35</f>
        <v>0</v>
      </c>
      <c r="K274" s="122">
        <f t="shared" si="5"/>
        <v>0</v>
      </c>
      <c r="N274" s="53"/>
      <c r="O274" s="53"/>
      <c r="P274" s="53"/>
      <c r="Q274" s="53"/>
      <c r="R274" s="49">
        <f>SUMIFS('C. RAB (18)'!$M$19:$M$144,'C. RAB (18)'!$E$19:$E$144,'C.2 DRPB (18)'!D274)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15</v>
      </c>
      <c r="J275" s="121">
        <f>BaseRAB!F36</f>
        <v>0</v>
      </c>
      <c r="K275" s="122">
        <f t="shared" si="5"/>
        <v>0</v>
      </c>
      <c r="N275" s="53"/>
      <c r="O275" s="53"/>
      <c r="P275" s="53"/>
      <c r="Q275" s="53"/>
      <c r="R275" s="49">
        <f>SUMIFS('C. RAB (18)'!$M$19:$M$144,'C. RAB (18)'!$E$19:$E$144,'C.2 DRPB (18)'!D275)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15</v>
      </c>
      <c r="J276" s="121">
        <f>BaseRAB!F37</f>
        <v>0</v>
      </c>
      <c r="K276" s="122">
        <f t="shared" si="5"/>
        <v>0</v>
      </c>
      <c r="N276" s="53"/>
      <c r="O276" s="53"/>
      <c r="P276" s="53"/>
      <c r="Q276" s="53"/>
      <c r="R276" s="49">
        <f>SUMIFS('C. RAB (18)'!$M$19:$M$144,'C. RAB (18)'!$E$19:$E$144,'C.2 DRPB (18)'!D276)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15</v>
      </c>
      <c r="J277" s="121">
        <f>BaseRAB!F38</f>
        <v>0</v>
      </c>
      <c r="K277" s="122">
        <f t="shared" si="5"/>
        <v>0</v>
      </c>
      <c r="N277" s="53"/>
      <c r="O277" s="53"/>
      <c r="P277" s="53"/>
      <c r="Q277" s="53"/>
      <c r="R277" s="49">
        <f>SUMIFS('C. RAB (18)'!$M$19:$M$144,'C. RAB (18)'!$E$19:$E$144,'C.2 DRPB (18)'!D277)</f>
        <v>0</v>
      </c>
    </row>
    <row r="278" spans="1:18" s="49" customFormat="1" x14ac:dyDescent="0.15">
      <c r="A278" s="135"/>
      <c r="C278" s="118">
        <f>_xlfn.AGGREGATE(2,5,$C$132:C277)+1</f>
        <v>90</v>
      </c>
      <c r="D278" s="133" t="str">
        <f>BaseRAB!C39</f>
        <v>Batako</v>
      </c>
      <c r="E278" s="134"/>
      <c r="F278" s="134"/>
      <c r="G278" s="134"/>
      <c r="H278" s="119" t="str">
        <f>BaseRAB!E39</f>
        <v>bh</v>
      </c>
      <c r="I278" s="120">
        <f t="shared" si="4"/>
        <v>15</v>
      </c>
      <c r="J278" s="121">
        <f>BaseRAB!F39</f>
        <v>0</v>
      </c>
      <c r="K278" s="122">
        <f t="shared" si="5"/>
        <v>0</v>
      </c>
      <c r="N278" s="53"/>
      <c r="O278" s="53"/>
      <c r="P278" s="53"/>
      <c r="Q278" s="53"/>
      <c r="R278" s="49">
        <f>SUMIFS('C. RAB (18)'!$M$19:$M$144,'C. RAB (18)'!$E$19:$E$144,'C.2 DRPB (18)'!D278)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15</v>
      </c>
      <c r="J279" s="121">
        <f>BaseRAB!F40</f>
        <v>0</v>
      </c>
      <c r="K279" s="122">
        <f t="shared" si="5"/>
        <v>0</v>
      </c>
      <c r="N279" s="53"/>
      <c r="O279" s="53"/>
      <c r="P279" s="53"/>
      <c r="Q279" s="53"/>
      <c r="R279" s="49">
        <f>SUMIFS('C. RAB (18)'!$M$19:$M$144,'C. RAB (18)'!$E$19:$E$144,'C.2 DRPB (18)'!D279)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15</v>
      </c>
      <c r="J280" s="121">
        <f>BaseRAB!F41</f>
        <v>0</v>
      </c>
      <c r="K280" s="122">
        <f t="shared" si="5"/>
        <v>0</v>
      </c>
      <c r="N280" s="53"/>
      <c r="O280" s="53"/>
      <c r="P280" s="53"/>
      <c r="Q280" s="53"/>
      <c r="R280" s="49">
        <f>SUMIFS('C. RAB (18)'!$M$19:$M$144,'C. RAB (18)'!$E$19:$E$144,'C.2 DRPB (18)'!D280)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15</v>
      </c>
      <c r="J281" s="121">
        <f>BaseRAB!F42</f>
        <v>0</v>
      </c>
      <c r="K281" s="122">
        <f t="shared" si="5"/>
        <v>0</v>
      </c>
      <c r="N281" s="53"/>
      <c r="O281" s="53"/>
      <c r="P281" s="53"/>
      <c r="Q281" s="53"/>
      <c r="R281" s="49">
        <f>SUMIFS('C. RAB (18)'!$M$19:$M$144,'C. RAB (18)'!$E$19:$E$144,'C.2 DRPB (18)'!D281)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15</v>
      </c>
      <c r="J282" s="121">
        <f>BaseRAB!F43</f>
        <v>0</v>
      </c>
      <c r="K282" s="122">
        <f t="shared" si="5"/>
        <v>0</v>
      </c>
      <c r="N282" s="53"/>
      <c r="O282" s="53"/>
      <c r="P282" s="53"/>
      <c r="Q282" s="53"/>
      <c r="R282" s="49">
        <f>SUMIFS('C. RAB (18)'!$M$19:$M$144,'C. RAB (18)'!$E$19:$E$144,'C.2 DRPB (18)'!D282)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15</v>
      </c>
      <c r="J283" s="121">
        <f>BaseRAB!F44</f>
        <v>0</v>
      </c>
      <c r="K283" s="122">
        <f t="shared" si="5"/>
        <v>0</v>
      </c>
      <c r="N283" s="53"/>
      <c r="O283" s="53"/>
      <c r="P283" s="53"/>
      <c r="Q283" s="53"/>
      <c r="R283" s="49">
        <f>SUMIFS('C. RAB (18)'!$M$19:$M$144,'C. RAB (18)'!$E$19:$E$144,'C.2 DRPB (18)'!D283)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15</v>
      </c>
      <c r="J284" s="121">
        <f>BaseRAB!F45</f>
        <v>0</v>
      </c>
      <c r="K284" s="122">
        <f t="shared" si="5"/>
        <v>0</v>
      </c>
      <c r="N284" s="53"/>
      <c r="O284" s="53"/>
      <c r="P284" s="53"/>
      <c r="Q284" s="53"/>
      <c r="R284" s="49">
        <f>SUMIFS('C. RAB (18)'!$M$19:$M$144,'C. RAB (18)'!$E$19:$E$144,'C.2 DRPB (18)'!D284)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15</v>
      </c>
      <c r="J285" s="121">
        <f>BaseRAB!F46</f>
        <v>0</v>
      </c>
      <c r="K285" s="122">
        <f t="shared" si="5"/>
        <v>0</v>
      </c>
      <c r="N285" s="53"/>
      <c r="O285" s="53"/>
      <c r="P285" s="53"/>
      <c r="Q285" s="53"/>
      <c r="R285" s="49">
        <f>SUMIFS('C. RAB (18)'!$M$19:$M$144,'C. RAB (18)'!$E$19:$E$144,'C.2 DRPB (18)'!D285)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15</v>
      </c>
      <c r="J286" s="121">
        <f>BaseRAB!F47</f>
        <v>0</v>
      </c>
      <c r="K286" s="122">
        <f t="shared" si="5"/>
        <v>0</v>
      </c>
      <c r="N286" s="53"/>
      <c r="O286" s="53"/>
      <c r="P286" s="53"/>
      <c r="Q286" s="53"/>
      <c r="R286" s="49">
        <f>SUMIFS('C. RAB (18)'!$M$19:$M$144,'C. RAB (18)'!$E$19:$E$144,'C.2 DRPB (18)'!D286)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15</v>
      </c>
      <c r="J287" s="121">
        <f>BaseRAB!F48</f>
        <v>0</v>
      </c>
      <c r="K287" s="122">
        <f t="shared" si="5"/>
        <v>0</v>
      </c>
      <c r="N287" s="53"/>
      <c r="O287" s="53"/>
      <c r="P287" s="53"/>
      <c r="Q287" s="53"/>
      <c r="R287" s="49">
        <f>SUMIFS('C. RAB (18)'!$M$19:$M$144,'C. RAB (18)'!$E$19:$E$144,'C.2 DRPB (18)'!D287)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15</v>
      </c>
      <c r="J288" s="121">
        <f>BaseRAB!F49</f>
        <v>0</v>
      </c>
      <c r="K288" s="122">
        <f t="shared" si="5"/>
        <v>0</v>
      </c>
      <c r="N288" s="53"/>
      <c r="O288" s="53"/>
      <c r="P288" s="53"/>
      <c r="Q288" s="53"/>
      <c r="R288" s="49">
        <f>SUMIFS('C. RAB (18)'!$M$19:$M$144,'C. RAB (18)'!$E$19:$E$144,'C.2 DRPB (18)'!D288)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15</v>
      </c>
      <c r="J289" s="121">
        <f>BaseRAB!F50</f>
        <v>0</v>
      </c>
      <c r="K289" s="122">
        <f t="shared" si="5"/>
        <v>0</v>
      </c>
      <c r="N289" s="53"/>
      <c r="O289" s="53"/>
      <c r="P289" s="53"/>
      <c r="Q289" s="53"/>
      <c r="R289" s="49">
        <f>SUMIFS('C. RAB (18)'!$M$19:$M$144,'C. RAB (18)'!$E$19:$E$144,'C.2 DRPB (18)'!D289)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15</v>
      </c>
      <c r="J290" s="121">
        <f>BaseRAB!F51</f>
        <v>0</v>
      </c>
      <c r="K290" s="122">
        <f t="shared" si="5"/>
        <v>0</v>
      </c>
      <c r="N290" s="53"/>
      <c r="O290" s="53"/>
      <c r="P290" s="53"/>
      <c r="Q290" s="53"/>
      <c r="R290" s="49">
        <f>SUMIFS('C. RAB (18)'!$M$19:$M$144,'C. RAB (18)'!$E$19:$E$144,'C.2 DRPB (18)'!D290)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15</v>
      </c>
      <c r="J291" s="121">
        <f>BaseRAB!F52</f>
        <v>0</v>
      </c>
      <c r="K291" s="122">
        <f t="shared" si="5"/>
        <v>0</v>
      </c>
      <c r="L291" s="49"/>
      <c r="M291" s="49"/>
      <c r="N291" s="53"/>
      <c r="O291" s="53"/>
      <c r="P291" s="53"/>
      <c r="Q291" s="53"/>
      <c r="R291" s="49">
        <f>SUMIFS('C. RAB (18)'!$M$19:$M$144,'C. RAB (18)'!$E$19:$E$144,'C.2 DRPB (18)'!D291)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15</v>
      </c>
      <c r="J292" s="121">
        <f>BaseRAB!F53</f>
        <v>0</v>
      </c>
      <c r="K292" s="122">
        <f t="shared" si="5"/>
        <v>0</v>
      </c>
      <c r="N292" s="53"/>
      <c r="O292" s="53"/>
      <c r="P292" s="53"/>
      <c r="Q292" s="53"/>
      <c r="R292" s="49">
        <f>SUMIFS('C. RAB (18)'!$M$19:$M$144,'C. RAB (18)'!$E$19:$E$144,'C.2 DRPB (18)'!D292)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15</v>
      </c>
      <c r="J293" s="121">
        <f>BaseRAB!F54</f>
        <v>0</v>
      </c>
      <c r="K293" s="122">
        <f t="shared" si="5"/>
        <v>0</v>
      </c>
      <c r="N293" s="53"/>
      <c r="O293" s="53"/>
      <c r="P293" s="53"/>
      <c r="Q293" s="53"/>
      <c r="R293" s="49">
        <f>SUMIFS('C. RAB (18)'!$M$19:$M$144,'C. RAB (18)'!$E$19:$E$144,'C.2 DRPB (18)'!D293)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15</v>
      </c>
      <c r="J294" s="121">
        <f>BaseRAB!F55</f>
        <v>0</v>
      </c>
      <c r="K294" s="122">
        <f t="shared" si="5"/>
        <v>0</v>
      </c>
      <c r="N294" s="53"/>
      <c r="O294" s="53"/>
      <c r="P294" s="53"/>
      <c r="Q294" s="53"/>
      <c r="R294" s="49">
        <f>SUMIFS('C. RAB (18)'!$M$19:$M$144,'C. RAB (18)'!$E$19:$E$144,'C.2 DRPB (18)'!D294)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15</v>
      </c>
      <c r="J295" s="121">
        <f>BaseRAB!F56</f>
        <v>0</v>
      </c>
      <c r="K295" s="122">
        <f t="shared" si="5"/>
        <v>0</v>
      </c>
      <c r="N295" s="53"/>
      <c r="O295" s="53"/>
      <c r="P295" s="53"/>
      <c r="Q295" s="53"/>
      <c r="R295" s="49">
        <f>SUMIFS('C. RAB (18)'!$M$19:$M$144,'C. RAB (18)'!$E$19:$E$144,'C.2 DRPB (18)'!D295)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15</v>
      </c>
      <c r="J296" s="121">
        <f>BaseRAB!F57</f>
        <v>0</v>
      </c>
      <c r="K296" s="122">
        <f t="shared" si="5"/>
        <v>0</v>
      </c>
      <c r="N296" s="53"/>
      <c r="O296" s="53"/>
      <c r="P296" s="53"/>
      <c r="Q296" s="53"/>
      <c r="R296" s="49">
        <f>SUMIFS('C. RAB (18)'!$M$19:$M$144,'C. RAB (18)'!$E$19:$E$144,'C.2 DRPB (18)'!D296)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15</v>
      </c>
      <c r="J297" s="121">
        <f>BaseRAB!F58</f>
        <v>0</v>
      </c>
      <c r="K297" s="122">
        <f t="shared" si="5"/>
        <v>0</v>
      </c>
      <c r="N297" s="53"/>
      <c r="O297" s="53"/>
      <c r="P297" s="53"/>
      <c r="Q297" s="53"/>
      <c r="R297" s="49">
        <f>SUMIFS('C. RAB (18)'!$M$19:$M$144,'C. RAB (18)'!$E$19:$E$144,'C.2 DRPB (18)'!D297)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15</v>
      </c>
      <c r="J298" s="121">
        <f>BaseRAB!F59</f>
        <v>0</v>
      </c>
      <c r="K298" s="122">
        <f t="shared" si="5"/>
        <v>0</v>
      </c>
      <c r="N298" s="53"/>
      <c r="O298" s="53"/>
      <c r="P298" s="53"/>
      <c r="Q298" s="53"/>
      <c r="R298" s="49">
        <f>SUMIFS('C. RAB (18)'!$M$19:$M$144,'C. RAB (18)'!$E$19:$E$144,'C.2 DRPB (18)'!D298)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15</v>
      </c>
      <c r="J299" s="121">
        <f>BaseRAB!F60</f>
        <v>0</v>
      </c>
      <c r="K299" s="122">
        <f t="shared" si="5"/>
        <v>0</v>
      </c>
      <c r="N299" s="53"/>
      <c r="O299" s="53"/>
      <c r="P299" s="53"/>
      <c r="Q299" s="53"/>
      <c r="R299" s="49">
        <f>SUMIFS('C. RAB (18)'!$M$19:$M$144,'C. RAB (18)'!$E$19:$E$144,'C.2 DRPB (18)'!D299)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15</v>
      </c>
      <c r="J300" s="121">
        <f>BaseRAB!F61</f>
        <v>0</v>
      </c>
      <c r="K300" s="122">
        <f t="shared" si="5"/>
        <v>0</v>
      </c>
      <c r="N300" s="53"/>
      <c r="O300" s="53"/>
      <c r="P300" s="53"/>
      <c r="Q300" s="53"/>
      <c r="R300" s="49">
        <f>SUMIFS('C. RAB (18)'!$M$19:$M$144,'C. RAB (18)'!$E$19:$E$144,'C.2 DRPB (18)'!D300)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15</v>
      </c>
      <c r="J301" s="121">
        <f>BaseRAB!F62</f>
        <v>0</v>
      </c>
      <c r="K301" s="122">
        <f t="shared" si="5"/>
        <v>0</v>
      </c>
      <c r="N301" s="53"/>
      <c r="O301" s="53"/>
      <c r="P301" s="53"/>
      <c r="Q301" s="53"/>
      <c r="R301" s="49">
        <f>SUMIFS('C. RAB (18)'!$M$19:$M$144,'C. RAB (18)'!$E$19:$E$144,'C.2 DRPB (18)'!D301)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15</v>
      </c>
      <c r="J302" s="121">
        <f>BaseRAB!F63</f>
        <v>0</v>
      </c>
      <c r="K302" s="122">
        <f t="shared" si="5"/>
        <v>0</v>
      </c>
      <c r="N302" s="53"/>
      <c r="O302" s="53"/>
      <c r="P302" s="53"/>
      <c r="Q302" s="53"/>
      <c r="R302" s="49">
        <f>SUMIFS('C. RAB (18)'!$M$19:$M$144,'C. RAB (18)'!$E$19:$E$144,'C.2 DRPB (18)'!D302)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15</v>
      </c>
      <c r="J303" s="121">
        <f>BaseRAB!F64</f>
        <v>0</v>
      </c>
      <c r="K303" s="122">
        <f t="shared" si="5"/>
        <v>0</v>
      </c>
      <c r="N303" s="53"/>
      <c r="O303" s="53"/>
      <c r="P303" s="53"/>
      <c r="Q303" s="53"/>
      <c r="R303" s="49">
        <f>SUMIFS('C. RAB (18)'!$M$19:$M$144,'C. RAB (18)'!$E$19:$E$144,'C.2 DRPB (18)'!D303)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15</v>
      </c>
      <c r="J304" s="121">
        <f>BaseRAB!F65</f>
        <v>0</v>
      </c>
      <c r="K304" s="122">
        <f t="shared" si="5"/>
        <v>0</v>
      </c>
      <c r="N304" s="53"/>
      <c r="O304" s="53"/>
      <c r="P304" s="53"/>
      <c r="Q304" s="53"/>
      <c r="R304" s="49">
        <f>SUMIFS('C. RAB (18)'!$M$19:$M$144,'C. RAB (18)'!$E$19:$E$144,'C.2 DRPB (18)'!D304)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15</v>
      </c>
      <c r="J305" s="121">
        <f>BaseRAB!F66</f>
        <v>0</v>
      </c>
      <c r="K305" s="122">
        <f t="shared" si="5"/>
        <v>0</v>
      </c>
      <c r="N305" s="53"/>
      <c r="O305" s="53"/>
      <c r="P305" s="53"/>
      <c r="Q305" s="53"/>
      <c r="R305" s="49">
        <f>SUMIFS('C. RAB (18)'!$M$19:$M$144,'C. RAB (18)'!$E$19:$E$144,'C.2 DRPB (18)'!D305)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15</v>
      </c>
      <c r="J306" s="121">
        <f>BaseRAB!F67</f>
        <v>0</v>
      </c>
      <c r="K306" s="122">
        <f t="shared" si="5"/>
        <v>0</v>
      </c>
      <c r="N306" s="53"/>
      <c r="O306" s="53"/>
      <c r="P306" s="53"/>
      <c r="Q306" s="53"/>
      <c r="R306" s="49">
        <f>SUMIFS('C. RAB (18)'!$M$19:$M$144,'C. RAB (18)'!$E$19:$E$144,'C.2 DRPB (18)'!D306)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(18)'!$M$19:$M$144,'C. RAB (18)'!$E$19:$E$144,'C.2 DRPB (18)'!D307)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(18)'!$M$19:$M$144,'C. RAB (18)'!$E$19:$E$144,'C.2 DRPB (18)'!D308)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(18)'!$M$19:$M$144,'C. RAB (18)'!$E$19:$E$144,'C.2 DRPB (18)'!D309)</f>
        <v>0</v>
      </c>
    </row>
    <row r="310" spans="1:18" s="49" customFormat="1" x14ac:dyDescent="0.15">
      <c r="C310" s="205" t="s">
        <v>247</v>
      </c>
      <c r="D310" s="206"/>
      <c r="E310" s="206"/>
      <c r="F310" s="206"/>
      <c r="G310" s="206"/>
      <c r="H310" s="206"/>
      <c r="I310" s="206"/>
      <c r="J310" s="207"/>
      <c r="K310" s="124">
        <f>SUM(K250:K309)</f>
        <v>-13650000</v>
      </c>
      <c r="M310" s="137">
        <f>(BaseRAB!$C$2-'C.2 DRPB (18)'!$K$95)/2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-11900000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18</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30" priority="9">
      <formula>$I16&lt;&gt;$R16</formula>
    </cfRule>
  </conditionalFormatting>
  <conditionalFormatting sqref="K76">
    <cfRule type="expression" dxfId="29" priority="7">
      <formula>$K$76&lt;&gt;$M$76</formula>
    </cfRule>
  </conditionalFormatting>
  <conditionalFormatting sqref="I133:I192">
    <cfRule type="expression" dxfId="28" priority="6" stopIfTrue="1">
      <formula>$K133&lt;&gt;$R133</formula>
    </cfRule>
  </conditionalFormatting>
  <conditionalFormatting sqref="K193">
    <cfRule type="expression" dxfId="27" priority="4" stopIfTrue="1">
      <formula>$K$193&lt;&gt;$M$193</formula>
    </cfRule>
  </conditionalFormatting>
  <conditionalFormatting sqref="I250:I309">
    <cfRule type="expression" dxfId="26" priority="3" stopIfTrue="1">
      <formula>$K250&lt;&gt;$R250</formula>
    </cfRule>
  </conditionalFormatting>
  <conditionalFormatting sqref="K310">
    <cfRule type="expression" dxfId="25"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48130"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13E92DF6-0A5B-C946-B379-19EA0D22E149}">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3F46A873-863E-8D49-9362-49EBBE4009C2}">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913524C3-AE5D-7B4E-8590-DB0FA7CE18A4}">
            <xm:f>$K$333&lt;&gt;(BaseRAB!$C$2/2)</xm:f>
            <x14:dxf>
              <font>
                <color rgb="FF9C0006"/>
              </font>
              <fill>
                <patternFill>
                  <bgColor rgb="FFFFC7CE"/>
                </patternFill>
              </fill>
            </x14:dxf>
          </x14:cfRule>
          <xm:sqref>K333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5C549-9FFF-9E48-90AD-AD5051C51573}">
  <sheetPr codeName="Sheet75">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19</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000019</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19</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1, RW 2</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19</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49154"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A3B92651-E884-604C-9C4D-605F5A72920C}">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077CE0AC-8531-A248-B2D4-51BD138019B6}">
            <xm:f>$M145&lt;&gt;BaseRAB!$C$2/2</xm:f>
            <x14:dxf>
              <font>
                <color rgb="FF9C0006"/>
              </font>
              <fill>
                <patternFill>
                  <bgColor rgb="FFFFC7CE"/>
                </patternFill>
              </fill>
            </x14:dxf>
          </x14:cfRule>
          <xm:sqref>M145</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1300E-7276-C349-B787-84D6FDBFCA66}">
  <sheetPr codeName="Sheet24">
    <tabColor theme="7" tint="0.79998168889431442"/>
  </sheetPr>
  <dimension ref="A1:R351"/>
  <sheetViews>
    <sheetView view="pageBreakPreview"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19</v>
      </c>
      <c r="N1" s="53" t="s">
        <v>240</v>
      </c>
      <c r="O1" s="53"/>
      <c r="P1" s="53" t="s">
        <v>166</v>
      </c>
      <c r="Q1" s="53"/>
    </row>
    <row r="2" spans="1:18" s="49" customFormat="1" x14ac:dyDescent="0.15">
      <c r="C2" s="9"/>
      <c r="D2" s="9"/>
      <c r="E2" s="110"/>
      <c r="F2" s="113"/>
      <c r="G2" s="113"/>
      <c r="H2" s="51"/>
      <c r="M2" s="111">
        <f>M1+1</f>
        <v>20</v>
      </c>
      <c r="N2" s="53"/>
      <c r="O2" s="53"/>
      <c r="P2" s="53">
        <v>19</v>
      </c>
      <c r="Q2" s="53">
        <v>75</v>
      </c>
    </row>
    <row r="3" spans="1:18" s="49" customFormat="1" x14ac:dyDescent="0.15">
      <c r="C3" s="139" t="s">
        <v>148</v>
      </c>
      <c r="D3" s="139"/>
      <c r="E3" s="139"/>
      <c r="F3" s="107" t="str">
        <f>VLOOKUP(M1,[3]Base_02!$A$5:$AG$24,2,0)</f>
        <v>000019</v>
      </c>
      <c r="G3" s="114"/>
      <c r="H3" s="51"/>
      <c r="N3" s="53"/>
      <c r="O3" s="53"/>
      <c r="P3" s="53">
        <v>133</v>
      </c>
      <c r="Q3" s="53">
        <v>192</v>
      </c>
    </row>
    <row r="4" spans="1:18" s="49" customFormat="1" x14ac:dyDescent="0.15">
      <c r="C4" s="139" t="s">
        <v>222</v>
      </c>
      <c r="D4" s="139"/>
      <c r="E4" s="139"/>
      <c r="F4" s="106" t="str">
        <f>VLOOKUP(M1,[3]Base_02!$A$5:$AG$24,3,0)</f>
        <v>Nama PB 19</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1, RW 2</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1600006586008 -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15</v>
      </c>
      <c r="J16" s="121">
        <f>BaseRAB!F11</f>
        <v>90000</v>
      </c>
      <c r="K16" s="122">
        <f>I16*J16</f>
        <v>1350000</v>
      </c>
      <c r="N16" s="53"/>
      <c r="O16" s="53"/>
      <c r="P16" s="53"/>
      <c r="Q16" s="53"/>
      <c r="R16" s="49">
        <f>SUMIFS('C. RAB (19)'!$H$19:$H$144,'C. RAB (19)'!$E$19:$E$144,'C.2 DRPB (19)'!D16)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15</v>
      </c>
      <c r="J17" s="121">
        <f>BaseRAB!F12</f>
        <v>80000</v>
      </c>
      <c r="K17" s="122">
        <f t="shared" ref="K17:K75" si="0">I17*J17</f>
        <v>1200000</v>
      </c>
      <c r="N17" s="53"/>
      <c r="O17" s="53"/>
      <c r="P17" s="53"/>
      <c r="Q17" s="53"/>
      <c r="R17" s="49">
        <f>SUMIFS('C. RAB (19)'!$H$19:$H$144,'C. RAB (19)'!$E$19:$E$144,'C.2 DRPB (19)'!D17)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15</v>
      </c>
      <c r="J18" s="121">
        <f>BaseRAB!F13</f>
        <v>0</v>
      </c>
      <c r="K18" s="122">
        <f t="shared" si="0"/>
        <v>0</v>
      </c>
      <c r="N18" s="53"/>
      <c r="O18" s="53"/>
      <c r="P18" s="53"/>
      <c r="Q18" s="53"/>
      <c r="R18" s="49">
        <f>SUMIFS('C. RAB (19)'!$H$19:$H$144,'C. RAB (19)'!$E$19:$E$144,'C.2 DRPB (19)'!D18)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15</v>
      </c>
      <c r="J19" s="121">
        <f>BaseRAB!F14</f>
        <v>0</v>
      </c>
      <c r="K19" s="122">
        <f t="shared" si="0"/>
        <v>0</v>
      </c>
      <c r="N19" s="53"/>
      <c r="O19" s="53"/>
      <c r="P19" s="53"/>
      <c r="Q19" s="53"/>
      <c r="R19" s="49">
        <f>SUMIFS('C. RAB (19)'!$H$19:$H$144,'C. RAB (19)'!$E$19:$E$144,'C.2 DRPB (19)'!D19)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15</v>
      </c>
      <c r="J20" s="121">
        <f>BaseRAB!F15</f>
        <v>0</v>
      </c>
      <c r="K20" s="122">
        <f t="shared" si="0"/>
        <v>0</v>
      </c>
      <c r="N20" s="53"/>
      <c r="O20" s="53"/>
      <c r="P20" s="53"/>
      <c r="Q20" s="53"/>
      <c r="R20" s="49">
        <f>SUMIFS('C. RAB (19)'!$H$19:$H$144,'C. RAB (19)'!$E$19:$E$144,'C.2 DRPB (19)'!D20)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15</v>
      </c>
      <c r="J21" s="121">
        <f>BaseRAB!F16</f>
        <v>0</v>
      </c>
      <c r="K21" s="122">
        <f t="shared" si="0"/>
        <v>0</v>
      </c>
      <c r="N21" s="53"/>
      <c r="O21" s="53"/>
      <c r="P21" s="53"/>
      <c r="Q21" s="53"/>
      <c r="R21" s="49">
        <f>SUMIFS('C. RAB (19)'!$H$19:$H$144,'C. RAB (19)'!$E$19:$E$144,'C.2 DRPB (19)'!D21)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15</v>
      </c>
      <c r="J22" s="121">
        <f>BaseRAB!F17</f>
        <v>0</v>
      </c>
      <c r="K22" s="122">
        <f t="shared" si="0"/>
        <v>0</v>
      </c>
      <c r="N22" s="53"/>
      <c r="O22" s="53"/>
      <c r="P22" s="53"/>
      <c r="Q22" s="53"/>
      <c r="R22" s="49">
        <f>SUMIFS('C. RAB (19)'!$H$19:$H$144,'C. RAB (19)'!$E$19:$E$144,'C.2 DRPB (19)'!D22)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15</v>
      </c>
      <c r="J23" s="121">
        <f>BaseRAB!F18</f>
        <v>0</v>
      </c>
      <c r="K23" s="122">
        <f t="shared" si="0"/>
        <v>0</v>
      </c>
      <c r="N23" s="53"/>
      <c r="O23" s="53"/>
      <c r="P23" s="53"/>
      <c r="Q23" s="53"/>
      <c r="R23" s="49">
        <f>SUMIFS('C. RAB (19)'!$H$19:$H$144,'C. RAB (19)'!$E$19:$E$144,'C.2 DRPB (19)'!D23)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15</v>
      </c>
      <c r="J24" s="121">
        <f>BaseRAB!F19</f>
        <v>0</v>
      </c>
      <c r="K24" s="122">
        <f t="shared" si="0"/>
        <v>0</v>
      </c>
      <c r="N24" s="53"/>
      <c r="O24" s="53"/>
      <c r="P24" s="53"/>
      <c r="Q24" s="53"/>
      <c r="R24" s="49">
        <f>SUMIFS('C. RAB (19)'!$H$19:$H$144,'C. RAB (19)'!$E$19:$E$144,'C.2 DRPB (19)'!D24)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15</v>
      </c>
      <c r="J25" s="121">
        <f>BaseRAB!F20</f>
        <v>0</v>
      </c>
      <c r="K25" s="122">
        <f t="shared" si="0"/>
        <v>0</v>
      </c>
      <c r="N25" s="53"/>
      <c r="O25" s="53"/>
      <c r="P25" s="53"/>
      <c r="Q25" s="53"/>
      <c r="R25" s="49">
        <f>SUMIFS('C. RAB (19)'!$H$19:$H$144,'C. RAB (19)'!$E$19:$E$144,'C.2 DRPB (19)'!D25)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15</v>
      </c>
      <c r="J26" s="121">
        <f>BaseRAB!F21</f>
        <v>0</v>
      </c>
      <c r="K26" s="122">
        <f t="shared" si="0"/>
        <v>0</v>
      </c>
      <c r="N26" s="53"/>
      <c r="O26" s="53"/>
      <c r="P26" s="53"/>
      <c r="Q26" s="53"/>
      <c r="R26" s="49">
        <f>SUMIFS('C. RAB (19)'!$H$19:$H$144,'C. RAB (19)'!$E$19:$E$144,'C.2 DRPB (19)'!D26)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15</v>
      </c>
      <c r="J27" s="121">
        <f>BaseRAB!F22</f>
        <v>0</v>
      </c>
      <c r="K27" s="122">
        <f t="shared" si="0"/>
        <v>0</v>
      </c>
      <c r="L27" s="49"/>
      <c r="M27" s="49"/>
      <c r="N27" s="53"/>
      <c r="O27" s="53"/>
      <c r="P27" s="53"/>
      <c r="Q27" s="53"/>
      <c r="R27" s="49">
        <f>SUMIFS('C. RAB (19)'!$H$19:$H$144,'C. RAB (19)'!$E$19:$E$144,'C.2 DRPB (19)'!D27)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15</v>
      </c>
      <c r="J28" s="121">
        <f>BaseRAB!F23</f>
        <v>0</v>
      </c>
      <c r="K28" s="122">
        <f t="shared" si="0"/>
        <v>0</v>
      </c>
      <c r="N28" s="53"/>
      <c r="O28" s="53"/>
      <c r="P28" s="53"/>
      <c r="Q28" s="53"/>
      <c r="R28" s="49">
        <f>SUMIFS('C. RAB (19)'!$H$19:$H$144,'C. RAB (19)'!$E$19:$E$144,'C.2 DRPB (19)'!D28)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15</v>
      </c>
      <c r="J29" s="121">
        <f>BaseRAB!F24</f>
        <v>0</v>
      </c>
      <c r="K29" s="122">
        <f t="shared" si="0"/>
        <v>0</v>
      </c>
      <c r="N29" s="53"/>
      <c r="O29" s="53"/>
      <c r="P29" s="53"/>
      <c r="Q29" s="53"/>
      <c r="R29" s="49">
        <f>SUMIFS('C. RAB (19)'!$H$19:$H$144,'C. RAB (19)'!$E$19:$E$144,'C.2 DRPB (19)'!D29)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15</v>
      </c>
      <c r="J30" s="121">
        <f>BaseRAB!F25</f>
        <v>0</v>
      </c>
      <c r="K30" s="122">
        <f t="shared" si="0"/>
        <v>0</v>
      </c>
      <c r="N30" s="53"/>
      <c r="O30" s="53"/>
      <c r="P30" s="53"/>
      <c r="Q30" s="53"/>
      <c r="R30" s="49">
        <f>SUMIFS('C. RAB (19)'!$H$19:$H$144,'C. RAB (19)'!$E$19:$E$144,'C.2 DRPB (19)'!D30)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15</v>
      </c>
      <c r="J31" s="121">
        <f>BaseRAB!F26</f>
        <v>0</v>
      </c>
      <c r="K31" s="122">
        <f t="shared" si="0"/>
        <v>0</v>
      </c>
      <c r="N31" s="53"/>
      <c r="O31" s="53"/>
      <c r="P31" s="53"/>
      <c r="Q31" s="53"/>
      <c r="R31" s="49">
        <f>SUMIFS('C. RAB (19)'!$H$19:$H$144,'C. RAB (19)'!$E$19:$E$144,'C.2 DRPB (19)'!D31)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15</v>
      </c>
      <c r="J32" s="121">
        <f>BaseRAB!F27</f>
        <v>0</v>
      </c>
      <c r="K32" s="122">
        <f t="shared" si="0"/>
        <v>0</v>
      </c>
      <c r="N32" s="53"/>
      <c r="O32" s="53"/>
      <c r="P32" s="53"/>
      <c r="Q32" s="53"/>
      <c r="R32" s="49">
        <f>SUMIFS('C. RAB (19)'!$H$19:$H$144,'C. RAB (19)'!$E$19:$E$144,'C.2 DRPB (19)'!D32)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15</v>
      </c>
      <c r="J33" s="121">
        <f>BaseRAB!F28</f>
        <v>0</v>
      </c>
      <c r="K33" s="122">
        <f t="shared" si="0"/>
        <v>0</v>
      </c>
      <c r="N33" s="53"/>
      <c r="O33" s="53"/>
      <c r="P33" s="53"/>
      <c r="Q33" s="53"/>
      <c r="R33" s="49">
        <f>SUMIFS('C. RAB (19)'!$H$19:$H$144,'C. RAB (19)'!$E$19:$E$144,'C.2 DRPB (19)'!D33)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15</v>
      </c>
      <c r="J34" s="121">
        <f>BaseRAB!F29</f>
        <v>120000</v>
      </c>
      <c r="K34" s="122">
        <f t="shared" si="0"/>
        <v>1800000</v>
      </c>
      <c r="N34" s="53"/>
      <c r="O34" s="53"/>
      <c r="P34" s="53"/>
      <c r="Q34" s="53"/>
      <c r="R34" s="49">
        <f>SUMIFS('C. RAB (19)'!$H$19:$H$144,'C. RAB (19)'!$E$19:$E$144,'C.2 DRPB (19)'!D34)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15</v>
      </c>
      <c r="J35" s="121">
        <f>BaseRAB!F30</f>
        <v>0</v>
      </c>
      <c r="K35" s="122">
        <f t="shared" si="0"/>
        <v>0</v>
      </c>
      <c r="N35" s="53"/>
      <c r="O35" s="53"/>
      <c r="P35" s="53"/>
      <c r="Q35" s="53"/>
      <c r="R35" s="49">
        <f>SUMIFS('C. RAB (19)'!$H$19:$H$144,'C. RAB (19)'!$E$19:$E$144,'C.2 DRPB (19)'!D35)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15</v>
      </c>
      <c r="J36" s="121">
        <f>BaseRAB!F31</f>
        <v>0</v>
      </c>
      <c r="K36" s="122">
        <f t="shared" si="0"/>
        <v>0</v>
      </c>
      <c r="N36" s="53"/>
      <c r="O36" s="53"/>
      <c r="P36" s="53"/>
      <c r="Q36" s="53"/>
      <c r="R36" s="49">
        <f>SUMIFS('C. RAB (19)'!$H$19:$H$144,'C. RAB (19)'!$E$19:$E$144,'C.2 DRPB (19)'!D36)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15</v>
      </c>
      <c r="J37" s="121">
        <f>BaseRAB!F32</f>
        <v>0</v>
      </c>
      <c r="K37" s="122">
        <f t="shared" si="0"/>
        <v>0</v>
      </c>
      <c r="N37" s="53"/>
      <c r="O37" s="53"/>
      <c r="P37" s="53"/>
      <c r="Q37" s="53"/>
      <c r="R37" s="49">
        <f>SUMIFS('C. RAB (19)'!$H$19:$H$144,'C. RAB (19)'!$E$19:$E$144,'C.2 DRPB (19)'!D37)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15</v>
      </c>
      <c r="J38" s="121">
        <f>BaseRAB!F33</f>
        <v>0</v>
      </c>
      <c r="K38" s="122">
        <f t="shared" si="0"/>
        <v>0</v>
      </c>
      <c r="N38" s="53"/>
      <c r="O38" s="53"/>
      <c r="P38" s="53"/>
      <c r="Q38" s="53"/>
      <c r="R38" s="49">
        <f>SUMIFS('C. RAB (19)'!$H$19:$H$144,'C. RAB (19)'!$E$19:$E$144,'C.2 DRPB (19)'!D38)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15</v>
      </c>
      <c r="J39" s="121">
        <f>BaseRAB!F34</f>
        <v>0</v>
      </c>
      <c r="K39" s="122">
        <f t="shared" si="0"/>
        <v>0</v>
      </c>
      <c r="N39" s="53"/>
      <c r="O39" s="53"/>
      <c r="P39" s="53"/>
      <c r="Q39" s="53"/>
      <c r="R39" s="49">
        <f>SUMIFS('C. RAB (19)'!$H$19:$H$144,'C. RAB (19)'!$E$19:$E$144,'C.2 DRPB (19)'!D39)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15</v>
      </c>
      <c r="J40" s="121">
        <f>BaseRAB!F35</f>
        <v>0</v>
      </c>
      <c r="K40" s="122">
        <f t="shared" si="0"/>
        <v>0</v>
      </c>
      <c r="N40" s="53"/>
      <c r="O40" s="53"/>
      <c r="P40" s="53"/>
      <c r="Q40" s="53"/>
      <c r="R40" s="49">
        <f>SUMIFS('C. RAB (19)'!$H$19:$H$144,'C. RAB (19)'!$E$19:$E$144,'C.2 DRPB (19)'!D40)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15</v>
      </c>
      <c r="J41" s="121">
        <f>BaseRAB!F36</f>
        <v>0</v>
      </c>
      <c r="K41" s="122">
        <f t="shared" si="0"/>
        <v>0</v>
      </c>
      <c r="N41" s="53"/>
      <c r="O41" s="53"/>
      <c r="P41" s="53"/>
      <c r="Q41" s="53"/>
      <c r="R41" s="49">
        <f>SUMIFS('C. RAB (19)'!$H$19:$H$144,'C. RAB (19)'!$E$19:$E$144,'C.2 DRPB (19)'!D41)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15</v>
      </c>
      <c r="J42" s="121">
        <f>BaseRAB!F37</f>
        <v>0</v>
      </c>
      <c r="K42" s="122">
        <f t="shared" si="0"/>
        <v>0</v>
      </c>
      <c r="N42" s="53"/>
      <c r="O42" s="53"/>
      <c r="P42" s="53"/>
      <c r="Q42" s="53"/>
      <c r="R42" s="49">
        <f>SUMIFS('C. RAB (19)'!$H$19:$H$144,'C. RAB (19)'!$E$19:$E$144,'C.2 DRPB (19)'!D42)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15</v>
      </c>
      <c r="J43" s="121">
        <f>BaseRAB!F38</f>
        <v>0</v>
      </c>
      <c r="K43" s="122">
        <f t="shared" si="0"/>
        <v>0</v>
      </c>
      <c r="N43" s="53"/>
      <c r="O43" s="53"/>
      <c r="P43" s="53"/>
      <c r="Q43" s="53"/>
      <c r="R43" s="49">
        <f>SUMIFS('C. RAB (19)'!$H$19:$H$144,'C. RAB (19)'!$E$19:$E$144,'C.2 DRPB (19)'!D43)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15</v>
      </c>
      <c r="J44" s="121">
        <f>BaseRAB!F39</f>
        <v>0</v>
      </c>
      <c r="K44" s="122">
        <f t="shared" si="0"/>
        <v>0</v>
      </c>
      <c r="N44" s="53"/>
      <c r="O44" s="53"/>
      <c r="P44" s="53"/>
      <c r="Q44" s="53"/>
      <c r="R44" s="49">
        <f>SUMIFS('C. RAB (19)'!$H$19:$H$144,'C. RAB (19)'!$E$19:$E$144,'C.2 DRPB (19)'!D44)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15</v>
      </c>
      <c r="J45" s="121">
        <f>BaseRAB!F40</f>
        <v>0</v>
      </c>
      <c r="K45" s="122">
        <f t="shared" si="0"/>
        <v>0</v>
      </c>
      <c r="N45" s="53"/>
      <c r="O45" s="53"/>
      <c r="P45" s="53"/>
      <c r="Q45" s="53"/>
      <c r="R45" s="49">
        <f>SUMIFS('C. RAB (19)'!$H$19:$H$144,'C. RAB (19)'!$E$19:$E$144,'C.2 DRPB (19)'!D45)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15</v>
      </c>
      <c r="J46" s="121">
        <f>BaseRAB!F41</f>
        <v>0</v>
      </c>
      <c r="K46" s="122">
        <f t="shared" si="0"/>
        <v>0</v>
      </c>
      <c r="N46" s="53"/>
      <c r="O46" s="53"/>
      <c r="P46" s="53"/>
      <c r="Q46" s="53"/>
      <c r="R46" s="49">
        <f>SUMIFS('C. RAB (19)'!$H$19:$H$144,'C. RAB (19)'!$E$19:$E$144,'C.2 DRPB (19)'!D46)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15</v>
      </c>
      <c r="J47" s="121">
        <f>BaseRAB!F42</f>
        <v>0</v>
      </c>
      <c r="K47" s="122">
        <f t="shared" si="0"/>
        <v>0</v>
      </c>
      <c r="N47" s="53"/>
      <c r="O47" s="53"/>
      <c r="P47" s="53"/>
      <c r="Q47" s="53"/>
      <c r="R47" s="49">
        <f>SUMIFS('C. RAB (19)'!$H$19:$H$144,'C. RAB (19)'!$E$19:$E$144,'C.2 DRPB (19)'!D47)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15</v>
      </c>
      <c r="J48" s="121">
        <f>BaseRAB!F43</f>
        <v>0</v>
      </c>
      <c r="K48" s="122">
        <f t="shared" si="0"/>
        <v>0</v>
      </c>
      <c r="N48" s="53"/>
      <c r="O48" s="53"/>
      <c r="P48" s="53"/>
      <c r="Q48" s="53"/>
      <c r="R48" s="49">
        <f>SUMIFS('C. RAB (19)'!$H$19:$H$144,'C. RAB (19)'!$E$19:$E$144,'C.2 DRPB (19)'!D48)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15</v>
      </c>
      <c r="J49" s="121">
        <f>BaseRAB!F44</f>
        <v>0</v>
      </c>
      <c r="K49" s="122">
        <f t="shared" si="0"/>
        <v>0</v>
      </c>
      <c r="N49" s="53"/>
      <c r="O49" s="53"/>
      <c r="P49" s="53"/>
      <c r="Q49" s="53"/>
      <c r="R49" s="49">
        <f>SUMIFS('C. RAB (19)'!$H$19:$H$144,'C. RAB (19)'!$E$19:$E$144,'C.2 DRPB (19)'!D49)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15</v>
      </c>
      <c r="J50" s="121">
        <f>BaseRAB!F45</f>
        <v>0</v>
      </c>
      <c r="K50" s="122">
        <f t="shared" si="0"/>
        <v>0</v>
      </c>
      <c r="N50" s="53"/>
      <c r="O50" s="53"/>
      <c r="P50" s="53"/>
      <c r="Q50" s="53"/>
      <c r="R50" s="49">
        <f>SUMIFS('C. RAB (19)'!$H$19:$H$144,'C. RAB (19)'!$E$19:$E$144,'C.2 DRPB (19)'!D50)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15</v>
      </c>
      <c r="J51" s="121">
        <f>BaseRAB!F46</f>
        <v>0</v>
      </c>
      <c r="K51" s="122">
        <f t="shared" si="0"/>
        <v>0</v>
      </c>
      <c r="N51" s="53"/>
      <c r="O51" s="53"/>
      <c r="P51" s="53"/>
      <c r="Q51" s="53"/>
      <c r="R51" s="49">
        <f>SUMIFS('C. RAB (19)'!$H$19:$H$144,'C. RAB (19)'!$E$19:$E$144,'C.2 DRPB (19)'!D51)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15</v>
      </c>
      <c r="J52" s="121">
        <f>BaseRAB!F47</f>
        <v>0</v>
      </c>
      <c r="K52" s="122">
        <f t="shared" si="0"/>
        <v>0</v>
      </c>
      <c r="N52" s="53"/>
      <c r="O52" s="53"/>
      <c r="P52" s="53"/>
      <c r="Q52" s="53"/>
      <c r="R52" s="49">
        <f>SUMIFS('C. RAB (19)'!$H$19:$H$144,'C. RAB (19)'!$E$19:$E$144,'C.2 DRPB (19)'!D52)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15</v>
      </c>
      <c r="J53" s="121">
        <f>BaseRAB!F48</f>
        <v>0</v>
      </c>
      <c r="K53" s="122">
        <f t="shared" si="0"/>
        <v>0</v>
      </c>
      <c r="N53" s="53"/>
      <c r="O53" s="53"/>
      <c r="P53" s="53"/>
      <c r="Q53" s="53"/>
      <c r="R53" s="49">
        <f>SUMIFS('C. RAB (19)'!$H$19:$H$144,'C. RAB (19)'!$E$19:$E$144,'C.2 DRPB (19)'!D53)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15</v>
      </c>
      <c r="J54" s="121">
        <f>BaseRAB!F49</f>
        <v>0</v>
      </c>
      <c r="K54" s="122">
        <f t="shared" si="0"/>
        <v>0</v>
      </c>
      <c r="N54" s="53"/>
      <c r="O54" s="53"/>
      <c r="P54" s="53"/>
      <c r="Q54" s="53"/>
      <c r="R54" s="49">
        <f>SUMIFS('C. RAB (19)'!$H$19:$H$144,'C. RAB (19)'!$E$19:$E$144,'C.2 DRPB (19)'!D54)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15</v>
      </c>
      <c r="J55" s="121">
        <f>BaseRAB!F50</f>
        <v>0</v>
      </c>
      <c r="K55" s="122">
        <f t="shared" si="0"/>
        <v>0</v>
      </c>
      <c r="N55" s="53"/>
      <c r="O55" s="53"/>
      <c r="P55" s="53"/>
      <c r="Q55" s="53"/>
      <c r="R55" s="49">
        <f>SUMIFS('C. RAB (19)'!$H$19:$H$144,'C. RAB (19)'!$E$19:$E$144,'C.2 DRPB (19)'!D55)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15</v>
      </c>
      <c r="J56" s="121">
        <f>BaseRAB!F51</f>
        <v>0</v>
      </c>
      <c r="K56" s="122">
        <f t="shared" si="0"/>
        <v>0</v>
      </c>
      <c r="N56" s="53"/>
      <c r="O56" s="53"/>
      <c r="P56" s="53"/>
      <c r="Q56" s="53"/>
      <c r="R56" s="49">
        <f>SUMIFS('C. RAB (19)'!$H$19:$H$144,'C. RAB (19)'!$E$19:$E$144,'C.2 DRPB (19)'!D56)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15</v>
      </c>
      <c r="J57" s="121">
        <f>BaseRAB!F52</f>
        <v>0</v>
      </c>
      <c r="K57" s="122">
        <f t="shared" si="0"/>
        <v>0</v>
      </c>
      <c r="L57" s="49"/>
      <c r="M57" s="49"/>
      <c r="N57" s="53"/>
      <c r="O57" s="53"/>
      <c r="P57" s="53"/>
      <c r="Q57" s="53"/>
      <c r="R57" s="49">
        <f>SUMIFS('C. RAB (19)'!$H$19:$H$144,'C. RAB (19)'!$E$19:$E$144,'C.2 DRPB (19)'!D57)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15</v>
      </c>
      <c r="J58" s="121">
        <f>BaseRAB!F53</f>
        <v>0</v>
      </c>
      <c r="K58" s="122">
        <f t="shared" si="0"/>
        <v>0</v>
      </c>
      <c r="N58" s="53"/>
      <c r="O58" s="53"/>
      <c r="P58" s="53"/>
      <c r="Q58" s="53"/>
      <c r="R58" s="49">
        <f>SUMIFS('C. RAB (19)'!$H$19:$H$144,'C. RAB (19)'!$E$19:$E$144,'C.2 DRPB (19)'!D58)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15</v>
      </c>
      <c r="J59" s="121">
        <f>BaseRAB!F54</f>
        <v>0</v>
      </c>
      <c r="K59" s="122">
        <f t="shared" si="0"/>
        <v>0</v>
      </c>
      <c r="N59" s="53"/>
      <c r="O59" s="53"/>
      <c r="P59" s="53"/>
      <c r="Q59" s="53"/>
      <c r="R59" s="49">
        <f>SUMIFS('C. RAB (19)'!$H$19:$H$144,'C. RAB (19)'!$E$19:$E$144,'C.2 DRPB (19)'!D59)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15</v>
      </c>
      <c r="J60" s="121">
        <f>BaseRAB!F55</f>
        <v>0</v>
      </c>
      <c r="K60" s="122">
        <f t="shared" si="0"/>
        <v>0</v>
      </c>
      <c r="N60" s="53"/>
      <c r="O60" s="53"/>
      <c r="P60" s="53"/>
      <c r="Q60" s="53"/>
      <c r="R60" s="49">
        <f>SUMIFS('C. RAB (19)'!$H$19:$H$144,'C. RAB (19)'!$E$19:$E$144,'C.2 DRPB (19)'!D60)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15</v>
      </c>
      <c r="J61" s="121">
        <f>BaseRAB!F56</f>
        <v>0</v>
      </c>
      <c r="K61" s="122">
        <f t="shared" si="0"/>
        <v>0</v>
      </c>
      <c r="N61" s="53"/>
      <c r="O61" s="53"/>
      <c r="P61" s="53"/>
      <c r="Q61" s="53"/>
      <c r="R61" s="49">
        <f>SUMIFS('C. RAB (19)'!$H$19:$H$144,'C. RAB (19)'!$E$19:$E$144,'C.2 DRPB (19)'!D61)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15</v>
      </c>
      <c r="J62" s="121">
        <f>BaseRAB!F57</f>
        <v>0</v>
      </c>
      <c r="K62" s="122">
        <f t="shared" si="0"/>
        <v>0</v>
      </c>
      <c r="N62" s="53"/>
      <c r="O62" s="53"/>
      <c r="P62" s="53"/>
      <c r="Q62" s="53"/>
      <c r="R62" s="49">
        <f>SUMIFS('C. RAB (19)'!$H$19:$H$144,'C. RAB (19)'!$E$19:$E$144,'C.2 DRPB (19)'!D62)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15</v>
      </c>
      <c r="J63" s="121">
        <f>BaseRAB!F58</f>
        <v>0</v>
      </c>
      <c r="K63" s="122">
        <f t="shared" si="0"/>
        <v>0</v>
      </c>
      <c r="N63" s="53"/>
      <c r="O63" s="53"/>
      <c r="P63" s="53"/>
      <c r="Q63" s="53"/>
      <c r="R63" s="49">
        <f>SUMIFS('C. RAB (19)'!$H$19:$H$144,'C. RAB (19)'!$E$19:$E$144,'C.2 DRPB (19)'!D63)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15</v>
      </c>
      <c r="J64" s="121">
        <f>BaseRAB!F59</f>
        <v>0</v>
      </c>
      <c r="K64" s="122">
        <f t="shared" si="0"/>
        <v>0</v>
      </c>
      <c r="N64" s="53"/>
      <c r="O64" s="53"/>
      <c r="P64" s="53"/>
      <c r="Q64" s="53"/>
      <c r="R64" s="49">
        <f>SUMIFS('C. RAB (19)'!$H$19:$H$144,'C. RAB (19)'!$E$19:$E$144,'C.2 DRPB (19)'!D64)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15</v>
      </c>
      <c r="J65" s="121">
        <f>BaseRAB!F60</f>
        <v>0</v>
      </c>
      <c r="K65" s="122">
        <f t="shared" si="0"/>
        <v>0</v>
      </c>
      <c r="N65" s="53"/>
      <c r="O65" s="53"/>
      <c r="P65" s="53"/>
      <c r="Q65" s="53"/>
      <c r="R65" s="49">
        <f>SUMIFS('C. RAB (19)'!$H$19:$H$144,'C. RAB (19)'!$E$19:$E$144,'C.2 DRPB (19)'!D65)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15</v>
      </c>
      <c r="J66" s="121">
        <f>BaseRAB!F61</f>
        <v>0</v>
      </c>
      <c r="K66" s="122">
        <f t="shared" si="0"/>
        <v>0</v>
      </c>
      <c r="N66" s="53"/>
      <c r="O66" s="53"/>
      <c r="P66" s="53"/>
      <c r="Q66" s="53"/>
      <c r="R66" s="49">
        <f>SUMIFS('C. RAB (19)'!$H$19:$H$144,'C. RAB (19)'!$E$19:$E$144,'C.2 DRPB (19)'!D66)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15</v>
      </c>
      <c r="J67" s="121">
        <f>BaseRAB!F62</f>
        <v>0</v>
      </c>
      <c r="K67" s="122">
        <f t="shared" si="0"/>
        <v>0</v>
      </c>
      <c r="N67" s="53"/>
      <c r="O67" s="53"/>
      <c r="P67" s="53"/>
      <c r="Q67" s="53"/>
      <c r="R67" s="49">
        <f>SUMIFS('C. RAB (19)'!$H$19:$H$144,'C. RAB (19)'!$E$19:$E$144,'C.2 DRPB (19)'!D67)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15</v>
      </c>
      <c r="J68" s="121">
        <f>BaseRAB!F63</f>
        <v>0</v>
      </c>
      <c r="K68" s="122">
        <f t="shared" si="0"/>
        <v>0</v>
      </c>
      <c r="N68" s="53"/>
      <c r="O68" s="53"/>
      <c r="P68" s="53"/>
      <c r="Q68" s="53"/>
      <c r="R68" s="49">
        <f>SUMIFS('C. RAB (19)'!$H$19:$H$144,'C. RAB (19)'!$E$19:$E$144,'C.2 DRPB (19)'!D68)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15</v>
      </c>
      <c r="J69" s="121">
        <f>BaseRAB!F64</f>
        <v>0</v>
      </c>
      <c r="K69" s="122">
        <f t="shared" si="0"/>
        <v>0</v>
      </c>
      <c r="N69" s="53"/>
      <c r="O69" s="53"/>
      <c r="P69" s="53"/>
      <c r="Q69" s="53"/>
      <c r="R69" s="49">
        <f>SUMIFS('C. RAB (19)'!$H$19:$H$144,'C. RAB (19)'!$E$19:$E$144,'C.2 DRPB (19)'!D69)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15</v>
      </c>
      <c r="J70" s="121">
        <f>BaseRAB!F65</f>
        <v>0</v>
      </c>
      <c r="K70" s="122">
        <f t="shared" si="0"/>
        <v>0</v>
      </c>
      <c r="N70" s="53"/>
      <c r="O70" s="53"/>
      <c r="P70" s="53"/>
      <c r="Q70" s="53"/>
      <c r="R70" s="49">
        <f>SUMIFS('C. RAB (19)'!$H$19:$H$144,'C. RAB (19)'!$E$19:$E$144,'C.2 DRPB (19)'!D70)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15</v>
      </c>
      <c r="J71" s="121">
        <f>BaseRAB!F66</f>
        <v>0</v>
      </c>
      <c r="K71" s="122">
        <f t="shared" si="0"/>
        <v>0</v>
      </c>
      <c r="N71" s="53"/>
      <c r="O71" s="53"/>
      <c r="P71" s="53"/>
      <c r="Q71" s="53"/>
      <c r="R71" s="49">
        <f>SUMIFS('C. RAB (19)'!$H$19:$H$144,'C. RAB (19)'!$E$19:$E$144,'C.2 DRPB (19)'!D71)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15</v>
      </c>
      <c r="J72" s="121">
        <f>BaseRAB!F67</f>
        <v>0</v>
      </c>
      <c r="K72" s="122">
        <f t="shared" si="0"/>
        <v>0</v>
      </c>
      <c r="N72" s="53"/>
      <c r="O72" s="53"/>
      <c r="P72" s="53"/>
      <c r="Q72" s="53"/>
      <c r="R72" s="49">
        <f>SUMIFS('C. RAB (19)'!$H$19:$H$144,'C. RAB (19)'!$E$19:$E$144,'C.2 DRPB (19)'!D72)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(19)'!$H$19:$H$144,'C. RAB (19)'!$E$19:$E$144,'C.2 DRPB (19)'!D73)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(19)'!$H$19:$H$144,'C. RAB (19)'!$E$19:$E$144,'C.2 DRPB (19)'!D74)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(19)'!$H$19:$H$144,'C. RAB (19)'!$E$19:$E$144,'C.2 DRPB (19)'!D75)</f>
        <v>3</v>
      </c>
    </row>
    <row r="76" spans="1:18" s="49" customFormat="1" x14ac:dyDescent="0.15">
      <c r="C76" s="205" t="s">
        <v>247</v>
      </c>
      <c r="D76" s="206"/>
      <c r="E76" s="206"/>
      <c r="F76" s="206"/>
      <c r="G76" s="206"/>
      <c r="H76" s="206"/>
      <c r="I76" s="206"/>
      <c r="J76" s="207"/>
      <c r="K76" s="124">
        <f>SUM(K16:K75)</f>
        <v>4350000</v>
      </c>
      <c r="M76" s="137">
        <f>BaseRAB!$C$2-'C.2 DRPB (19)'!K95</f>
        <v>21500000</v>
      </c>
      <c r="N76" s="53"/>
      <c r="O76" s="53"/>
      <c r="P76" s="53"/>
      <c r="Q76" s="53"/>
    </row>
    <row r="77" spans="1:18" s="49" customFormat="1" x14ac:dyDescent="0.15">
      <c r="C77" s="198" t="str" cm="1">
        <f t="array" ref="C77">"Terbilang: "&amp;terbilang(K76)</f>
        <v>Terbilang: Empat Juta Tiga Ratus Lima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7850000</v>
      </c>
      <c r="N99" s="53"/>
      <c r="O99" s="53"/>
      <c r="P99" s="53"/>
      <c r="Q99" s="53"/>
    </row>
    <row r="100" spans="3:17" s="49" customFormat="1" x14ac:dyDescent="0.15">
      <c r="C100" s="198" t="str" cm="1">
        <f t="array" ref="C100">"Terbilang: "&amp;terbilang(K99)</f>
        <v>Terbilang: Tujuh Juta Delapan Ratus Lima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19</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000019</v>
      </c>
      <c r="G120" s="114"/>
      <c r="H120" s="51"/>
      <c r="N120" s="53"/>
      <c r="O120" s="53"/>
      <c r="P120" s="53"/>
      <c r="Q120" s="53"/>
    </row>
    <row r="121" spans="3:17" s="49" customFormat="1" x14ac:dyDescent="0.15">
      <c r="C121" s="139" t="s">
        <v>222</v>
      </c>
      <c r="D121" s="139"/>
      <c r="E121" s="139"/>
      <c r="F121" s="107" t="str">
        <f t="shared" ref="F121:F128" si="1">F4</f>
        <v>Nama PB 19</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1, RW 2</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1600006586008 -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(19)'!$L$19:$L$144,'C. RAB (19)'!$E$19:$E$144,'C.2 DRPB (19)'!D133)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(19)'!$L$19:$L$144,'C. RAB (19)'!$E$19:$E$144,'C.2 DRPB (19)'!D134)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(19)'!$L$19:$L$144,'C. RAB (19)'!$E$19:$E$144,'C.2 DRPB (19)'!D135)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(19)'!$L$19:$L$144,'C. RAB (19)'!$E$19:$E$144,'C.2 DRPB (19)'!D136)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(19)'!$L$19:$L$144,'C. RAB (19)'!$E$19:$E$144,'C.2 DRPB (19)'!D137)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(19)'!$L$19:$L$144,'C. RAB (19)'!$E$19:$E$144,'C.2 DRPB (19)'!D138)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(19)'!$L$19:$L$144,'C. RAB (19)'!$E$19:$E$144,'C.2 DRPB (19)'!D139)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(19)'!$L$19:$L$144,'C. RAB (19)'!$E$19:$E$144,'C.2 DRPB (19)'!D140)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(19)'!$L$19:$L$144,'C. RAB (19)'!$E$19:$E$144,'C.2 DRPB (19)'!D141)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(19)'!$L$19:$L$144,'C. RAB (19)'!$E$19:$E$144,'C.2 DRPB (19)'!D142)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(19)'!$L$19:$L$144,'C. RAB (19)'!$E$19:$E$144,'C.2 DRPB (19)'!D143)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(19)'!$L$19:$L$144,'C. RAB (19)'!$E$19:$E$144,'C.2 DRPB (19)'!D144)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(19)'!$L$19:$L$144,'C. RAB (19)'!$E$19:$E$144,'C.2 DRPB (19)'!D145)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(19)'!$L$19:$L$144,'C. RAB (19)'!$E$19:$E$144,'C.2 DRPB (19)'!D146)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(19)'!$L$19:$L$144,'C. RAB (19)'!$E$19:$E$144,'C.2 DRPB (19)'!D147)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(19)'!$L$19:$L$144,'C. RAB (19)'!$E$19:$E$144,'C.2 DRPB (19)'!D148)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(19)'!$L$19:$L$144,'C. RAB (19)'!$E$19:$E$144,'C.2 DRPB (19)'!D149)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(19)'!$L$19:$L$144,'C. RAB (19)'!$E$19:$E$144,'C.2 DRPB (19)'!D150)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(19)'!$L$19:$L$144,'C. RAB (19)'!$E$19:$E$144,'C.2 DRPB (19)'!D151)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(19)'!$L$19:$L$144,'C. RAB (19)'!$E$19:$E$144,'C.2 DRPB (19)'!D152)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(19)'!$L$19:$L$144,'C. RAB (19)'!$E$19:$E$144,'C.2 DRPB (19)'!D153)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(19)'!$L$19:$L$144,'C. RAB (19)'!$E$19:$E$144,'C.2 DRPB (19)'!D154)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(19)'!$L$19:$L$144,'C. RAB (19)'!$E$19:$E$144,'C.2 DRPB (19)'!D155)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(19)'!$L$19:$L$144,'C. RAB (19)'!$E$19:$E$144,'C.2 DRPB (19)'!D156)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(19)'!$L$19:$L$144,'C. RAB (19)'!$E$19:$E$144,'C.2 DRPB (19)'!D157)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(19)'!$L$19:$L$144,'C. RAB (19)'!$E$19:$E$144,'C.2 DRPB (19)'!D158)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(19)'!$L$19:$L$144,'C. RAB (19)'!$E$19:$E$144,'C.2 DRPB (19)'!D159)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(19)'!$L$19:$L$144,'C. RAB (19)'!$E$19:$E$144,'C.2 DRPB (19)'!D160)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(19)'!$L$19:$L$144,'C. RAB (19)'!$E$19:$E$144,'C.2 DRPB (19)'!D161)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(19)'!$L$19:$L$144,'C. RAB (19)'!$E$19:$E$144,'C.2 DRPB (19)'!D162)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(19)'!$L$19:$L$144,'C. RAB (19)'!$E$19:$E$144,'C.2 DRPB (19)'!D163)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(19)'!$L$19:$L$144,'C. RAB (19)'!$E$19:$E$144,'C.2 DRPB (19)'!D164)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(19)'!$L$19:$L$144,'C. RAB (19)'!$E$19:$E$144,'C.2 DRPB (19)'!D165)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(19)'!$L$19:$L$144,'C. RAB (19)'!$E$19:$E$144,'C.2 DRPB (19)'!D166)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(19)'!$L$19:$L$144,'C. RAB (19)'!$E$19:$E$144,'C.2 DRPB (19)'!D167)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(19)'!$L$19:$L$144,'C. RAB (19)'!$E$19:$E$144,'C.2 DRPB (19)'!D168)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(19)'!$L$19:$L$144,'C. RAB (19)'!$E$19:$E$144,'C.2 DRPB (19)'!D169)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(19)'!$L$19:$L$144,'C. RAB (19)'!$E$19:$E$144,'C.2 DRPB (19)'!D170)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(19)'!$L$19:$L$144,'C. RAB (19)'!$E$19:$E$144,'C.2 DRPB (19)'!D171)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(19)'!$L$19:$L$144,'C. RAB (19)'!$E$19:$E$144,'C.2 DRPB (19)'!D172)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(19)'!$L$19:$L$144,'C. RAB (19)'!$E$19:$E$144,'C.2 DRPB (19)'!D173)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(19)'!$L$19:$L$144,'C. RAB (19)'!$E$19:$E$144,'C.2 DRPB (19)'!D174)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(19)'!$L$19:$L$144,'C. RAB (19)'!$E$19:$E$144,'C.2 DRPB (19)'!D175)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(19)'!$L$19:$L$144,'C. RAB (19)'!$E$19:$E$144,'C.2 DRPB (19)'!D176)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(19)'!$L$19:$L$144,'C. RAB (19)'!$E$19:$E$144,'C.2 DRPB (19)'!D177)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(19)'!$L$19:$L$144,'C. RAB (19)'!$E$19:$E$144,'C.2 DRPB (19)'!D178)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(19)'!$L$19:$L$144,'C. RAB (19)'!$E$19:$E$144,'C.2 DRPB (19)'!D179)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(19)'!$L$19:$L$144,'C. RAB (19)'!$E$19:$E$144,'C.2 DRPB (19)'!D180)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(19)'!$L$19:$L$144,'C. RAB (19)'!$E$19:$E$144,'C.2 DRPB (19)'!D181)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(19)'!$L$19:$L$144,'C. RAB (19)'!$E$19:$E$144,'C.2 DRPB (19)'!D182)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(19)'!$L$19:$L$144,'C. RAB (19)'!$E$19:$E$144,'C.2 DRPB (19)'!D183)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(19)'!$L$19:$L$144,'C. RAB (19)'!$E$19:$E$144,'C.2 DRPB (19)'!D184)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(19)'!$L$19:$L$144,'C. RAB (19)'!$E$19:$E$144,'C.2 DRPB (19)'!D185)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(19)'!$L$19:$L$144,'C. RAB (19)'!$E$19:$E$144,'C.2 DRPB (19)'!D186)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(19)'!$L$19:$L$144,'C. RAB (19)'!$E$19:$E$144,'C.2 DRPB (19)'!D187)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(19)'!$L$19:$L$144,'C. RAB (19)'!$E$19:$E$144,'C.2 DRPB (19)'!D188)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(19)'!$L$19:$L$144,'C. RAB (19)'!$E$19:$E$144,'C.2 DRPB (19)'!D189)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(19)'!$L$19:$L$144,'C. RAB (19)'!$E$19:$E$144,'C.2 DRPB (19)'!D190)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(19)'!$L$19:$L$144,'C. RAB (19)'!$E$19:$E$144,'C.2 DRPB (19)'!D191)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(19)'!$L$19:$L$144,'C. RAB (19)'!$E$19:$E$144,'C.2 DRPB (19)'!D192)</f>
        <v>0</v>
      </c>
    </row>
    <row r="193" spans="3:17" s="49" customFormat="1" x14ac:dyDescent="0.15">
      <c r="C193" s="205" t="s">
        <v>247</v>
      </c>
      <c r="D193" s="206"/>
      <c r="E193" s="206"/>
      <c r="F193" s="206"/>
      <c r="G193" s="206"/>
      <c r="H193" s="206"/>
      <c r="I193" s="206"/>
      <c r="J193" s="207"/>
      <c r="K193" s="124">
        <f>SUM(K133:K192)</f>
        <v>18000000</v>
      </c>
      <c r="M193" s="137">
        <f>(BaseRAB!$C$2-'C.2 DRPB (19)'!$K$95)/2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19</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000019</v>
      </c>
      <c r="G237" s="114"/>
      <c r="H237" s="51"/>
      <c r="N237" s="53"/>
      <c r="O237" s="53"/>
      <c r="P237" s="53"/>
      <c r="Q237" s="53"/>
    </row>
    <row r="238" spans="3:17" s="49" customFormat="1" x14ac:dyDescent="0.15">
      <c r="C238" s="139" t="s">
        <v>222</v>
      </c>
      <c r="D238" s="139"/>
      <c r="E238" s="139"/>
      <c r="F238" s="107" t="str">
        <f t="shared" ref="F238:F245" si="3">F121</f>
        <v>Nama PB 19</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1, RW 2</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1600006586008 -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-185</v>
      </c>
      <c r="J250" s="121">
        <f>BaseRAB!F11</f>
        <v>90000</v>
      </c>
      <c r="K250" s="122">
        <f>I250*J250</f>
        <v>-16650000</v>
      </c>
      <c r="N250" s="53"/>
      <c r="O250" s="53"/>
      <c r="P250" s="53"/>
      <c r="Q250" s="53"/>
      <c r="R250" s="49">
        <f>SUMIFS('C. RAB (19)'!$M$19:$M$144,'C. RAB (19)'!$E$19:$E$144,'C.2 DRPB (19)'!D250)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15</v>
      </c>
      <c r="J251" s="121">
        <f>BaseRAB!F12</f>
        <v>80000</v>
      </c>
      <c r="K251" s="122">
        <f t="shared" ref="K251:K309" si="5">I251*J251</f>
        <v>1200000</v>
      </c>
      <c r="N251" s="53"/>
      <c r="O251" s="53"/>
      <c r="P251" s="53"/>
      <c r="Q251" s="53"/>
      <c r="R251" s="49">
        <f>SUMIFS('C. RAB (19)'!$M$19:$M$144,'C. RAB (19)'!$E$19:$E$144,'C.2 DRPB (19)'!D251)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15</v>
      </c>
      <c r="J252" s="121">
        <f>BaseRAB!F13</f>
        <v>0</v>
      </c>
      <c r="K252" s="122">
        <f t="shared" si="5"/>
        <v>0</v>
      </c>
      <c r="N252" s="53"/>
      <c r="O252" s="53"/>
      <c r="P252" s="53"/>
      <c r="Q252" s="53"/>
      <c r="R252" s="49">
        <f>SUMIFS('C. RAB (19)'!$M$19:$M$144,'C. RAB (19)'!$E$19:$E$144,'C.2 DRPB (19)'!D252)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15</v>
      </c>
      <c r="J253" s="121">
        <f>BaseRAB!F14</f>
        <v>0</v>
      </c>
      <c r="K253" s="122">
        <f t="shared" si="5"/>
        <v>0</v>
      </c>
      <c r="N253" s="53"/>
      <c r="O253" s="53"/>
      <c r="P253" s="53"/>
      <c r="Q253" s="53"/>
      <c r="R253" s="49">
        <f>SUMIFS('C. RAB (19)'!$M$19:$M$144,'C. RAB (19)'!$E$19:$E$144,'C.2 DRPB (19)'!D253)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15</v>
      </c>
      <c r="J254" s="121">
        <f>BaseRAB!F15</f>
        <v>0</v>
      </c>
      <c r="K254" s="122">
        <f t="shared" si="5"/>
        <v>0</v>
      </c>
      <c r="N254" s="53"/>
      <c r="O254" s="53"/>
      <c r="P254" s="53"/>
      <c r="Q254" s="53"/>
      <c r="R254" s="49">
        <f>SUMIFS('C. RAB (19)'!$M$19:$M$144,'C. RAB (19)'!$E$19:$E$144,'C.2 DRPB (19)'!D254)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15</v>
      </c>
      <c r="J255" s="121">
        <f>BaseRAB!F16</f>
        <v>0</v>
      </c>
      <c r="K255" s="122">
        <f t="shared" si="5"/>
        <v>0</v>
      </c>
      <c r="N255" s="53"/>
      <c r="O255" s="53"/>
      <c r="P255" s="53"/>
      <c r="Q255" s="53"/>
      <c r="R255" s="49">
        <f>SUMIFS('C. RAB (19)'!$M$19:$M$144,'C. RAB (19)'!$E$19:$E$144,'C.2 DRPB (19)'!D255)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15</v>
      </c>
      <c r="J256" s="121">
        <f>BaseRAB!F17</f>
        <v>0</v>
      </c>
      <c r="K256" s="122">
        <f t="shared" si="5"/>
        <v>0</v>
      </c>
      <c r="N256" s="53"/>
      <c r="O256" s="53"/>
      <c r="P256" s="53"/>
      <c r="Q256" s="53"/>
      <c r="R256" s="49">
        <f>SUMIFS('C. RAB (19)'!$M$19:$M$144,'C. RAB (19)'!$E$19:$E$144,'C.2 DRPB (19)'!D256)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15</v>
      </c>
      <c r="J257" s="121">
        <f>BaseRAB!F18</f>
        <v>0</v>
      </c>
      <c r="K257" s="122">
        <f t="shared" si="5"/>
        <v>0</v>
      </c>
      <c r="N257" s="53"/>
      <c r="O257" s="53"/>
      <c r="P257" s="53"/>
      <c r="Q257" s="53"/>
      <c r="R257" s="49">
        <f>SUMIFS('C. RAB (19)'!$M$19:$M$144,'C. RAB (19)'!$E$19:$E$144,'C.2 DRPB (19)'!D257)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15</v>
      </c>
      <c r="J258" s="121">
        <f>BaseRAB!F19</f>
        <v>0</v>
      </c>
      <c r="K258" s="122">
        <f t="shared" si="5"/>
        <v>0</v>
      </c>
      <c r="N258" s="53"/>
      <c r="O258" s="53"/>
      <c r="P258" s="53"/>
      <c r="Q258" s="53"/>
      <c r="R258" s="49">
        <f>SUMIFS('C. RAB (19)'!$M$19:$M$144,'C. RAB (19)'!$E$19:$E$144,'C.2 DRPB (19)'!D258)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15</v>
      </c>
      <c r="J259" s="121">
        <f>BaseRAB!F20</f>
        <v>0</v>
      </c>
      <c r="K259" s="122">
        <f t="shared" si="5"/>
        <v>0</v>
      </c>
      <c r="N259" s="53"/>
      <c r="O259" s="53"/>
      <c r="P259" s="53"/>
      <c r="Q259" s="53"/>
      <c r="R259" s="49">
        <f>SUMIFS('C. RAB (19)'!$M$19:$M$144,'C. RAB (19)'!$E$19:$E$144,'C.2 DRPB (19)'!D259)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15</v>
      </c>
      <c r="J260" s="121">
        <f>BaseRAB!F21</f>
        <v>0</v>
      </c>
      <c r="K260" s="122">
        <f t="shared" si="5"/>
        <v>0</v>
      </c>
      <c r="N260" s="53"/>
      <c r="O260" s="53"/>
      <c r="P260" s="53"/>
      <c r="Q260" s="53"/>
      <c r="R260" s="49">
        <f>SUMIFS('C. RAB (19)'!$M$19:$M$144,'C. RAB (19)'!$E$19:$E$144,'C.2 DRPB (19)'!D260)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15</v>
      </c>
      <c r="J261" s="121">
        <f>BaseRAB!F22</f>
        <v>0</v>
      </c>
      <c r="K261" s="122">
        <f t="shared" si="5"/>
        <v>0</v>
      </c>
      <c r="L261" s="49"/>
      <c r="M261" s="49"/>
      <c r="N261" s="53"/>
      <c r="O261" s="53"/>
      <c r="P261" s="53"/>
      <c r="Q261" s="53"/>
      <c r="R261" s="49">
        <f>SUMIFS('C. RAB (19)'!$M$19:$M$144,'C. RAB (19)'!$E$19:$E$144,'C.2 DRPB (19)'!D261)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15</v>
      </c>
      <c r="J262" s="121">
        <f>BaseRAB!F23</f>
        <v>0</v>
      </c>
      <c r="K262" s="122">
        <f t="shared" si="5"/>
        <v>0</v>
      </c>
      <c r="N262" s="53"/>
      <c r="O262" s="53"/>
      <c r="P262" s="53"/>
      <c r="Q262" s="53"/>
      <c r="R262" s="49">
        <f>SUMIFS('C. RAB (19)'!$M$19:$M$144,'C. RAB (19)'!$E$19:$E$144,'C.2 DRPB (19)'!D262)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15</v>
      </c>
      <c r="J263" s="121">
        <f>BaseRAB!F24</f>
        <v>0</v>
      </c>
      <c r="K263" s="122">
        <f t="shared" si="5"/>
        <v>0</v>
      </c>
      <c r="N263" s="53"/>
      <c r="O263" s="53"/>
      <c r="P263" s="53"/>
      <c r="Q263" s="53"/>
      <c r="R263" s="49">
        <f>SUMIFS('C. RAB (19)'!$M$19:$M$144,'C. RAB (19)'!$E$19:$E$144,'C.2 DRPB (19)'!D263)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15</v>
      </c>
      <c r="J264" s="121">
        <f>BaseRAB!F25</f>
        <v>0</v>
      </c>
      <c r="K264" s="122">
        <f t="shared" si="5"/>
        <v>0</v>
      </c>
      <c r="N264" s="53"/>
      <c r="O264" s="53"/>
      <c r="P264" s="53"/>
      <c r="Q264" s="53"/>
      <c r="R264" s="49">
        <f>SUMIFS('C. RAB (19)'!$M$19:$M$144,'C. RAB (19)'!$E$19:$E$144,'C.2 DRPB (19)'!D264)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15</v>
      </c>
      <c r="J265" s="121">
        <f>BaseRAB!F26</f>
        <v>0</v>
      </c>
      <c r="K265" s="122">
        <f t="shared" si="5"/>
        <v>0</v>
      </c>
      <c r="N265" s="53"/>
      <c r="O265" s="53"/>
      <c r="P265" s="53"/>
      <c r="Q265" s="53"/>
      <c r="R265" s="49">
        <f>SUMIFS('C. RAB (19)'!$M$19:$M$144,'C. RAB (19)'!$E$19:$E$144,'C.2 DRPB (19)'!D265)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15</v>
      </c>
      <c r="J266" s="121">
        <f>BaseRAB!F27</f>
        <v>0</v>
      </c>
      <c r="K266" s="122">
        <f t="shared" si="5"/>
        <v>0</v>
      </c>
      <c r="N266" s="53"/>
      <c r="O266" s="53"/>
      <c r="P266" s="53"/>
      <c r="Q266" s="53"/>
      <c r="R266" s="49">
        <f>SUMIFS('C. RAB (19)'!$M$19:$M$144,'C. RAB (19)'!$E$19:$E$144,'C.2 DRPB (19)'!D266)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15</v>
      </c>
      <c r="J267" s="121">
        <f>BaseRAB!F28</f>
        <v>0</v>
      </c>
      <c r="K267" s="122">
        <f t="shared" si="5"/>
        <v>0</v>
      </c>
      <c r="N267" s="53"/>
      <c r="O267" s="53"/>
      <c r="P267" s="53"/>
      <c r="Q267" s="53"/>
      <c r="R267" s="49">
        <f>SUMIFS('C. RAB (19)'!$M$19:$M$144,'C. RAB (19)'!$E$19:$E$144,'C.2 DRPB (19)'!D267)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15</v>
      </c>
      <c r="J268" s="121">
        <f>BaseRAB!F29</f>
        <v>120000</v>
      </c>
      <c r="K268" s="122">
        <f t="shared" si="5"/>
        <v>1800000</v>
      </c>
      <c r="N268" s="53"/>
      <c r="O268" s="53"/>
      <c r="P268" s="53"/>
      <c r="Q268" s="53"/>
      <c r="R268" s="49">
        <f>SUMIFS('C. RAB (19)'!$M$19:$M$144,'C. RAB (19)'!$E$19:$E$144,'C.2 DRPB (19)'!D268)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15</v>
      </c>
      <c r="J269" s="121">
        <f>BaseRAB!F30</f>
        <v>0</v>
      </c>
      <c r="K269" s="122">
        <f t="shared" si="5"/>
        <v>0</v>
      </c>
      <c r="N269" s="53"/>
      <c r="O269" s="53"/>
      <c r="P269" s="53"/>
      <c r="Q269" s="53"/>
      <c r="R269" s="49">
        <f>SUMIFS('C. RAB (19)'!$M$19:$M$144,'C. RAB (19)'!$E$19:$E$144,'C.2 DRPB (19)'!D269)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15</v>
      </c>
      <c r="J270" s="121">
        <f>BaseRAB!F31</f>
        <v>0</v>
      </c>
      <c r="K270" s="122">
        <f t="shared" si="5"/>
        <v>0</v>
      </c>
      <c r="N270" s="53"/>
      <c r="O270" s="53"/>
      <c r="P270" s="53"/>
      <c r="Q270" s="53"/>
      <c r="R270" s="49">
        <f>SUMIFS('C. RAB (19)'!$M$19:$M$144,'C. RAB (19)'!$E$19:$E$144,'C.2 DRPB (19)'!D270)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15</v>
      </c>
      <c r="J271" s="121">
        <f>BaseRAB!F32</f>
        <v>0</v>
      </c>
      <c r="K271" s="122">
        <f t="shared" si="5"/>
        <v>0</v>
      </c>
      <c r="N271" s="53"/>
      <c r="O271" s="53"/>
      <c r="P271" s="53"/>
      <c r="Q271" s="53"/>
      <c r="R271" s="49">
        <f>SUMIFS('C. RAB (19)'!$M$19:$M$144,'C. RAB (19)'!$E$19:$E$144,'C.2 DRPB (19)'!D271)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15</v>
      </c>
      <c r="J272" s="121">
        <f>BaseRAB!F33</f>
        <v>0</v>
      </c>
      <c r="K272" s="122">
        <f t="shared" si="5"/>
        <v>0</v>
      </c>
      <c r="N272" s="53"/>
      <c r="O272" s="53"/>
      <c r="P272" s="53"/>
      <c r="Q272" s="53"/>
      <c r="R272" s="49">
        <f>SUMIFS('C. RAB (19)'!$M$19:$M$144,'C. RAB (19)'!$E$19:$E$144,'C.2 DRPB (19)'!D272)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15</v>
      </c>
      <c r="J273" s="121">
        <f>BaseRAB!F34</f>
        <v>0</v>
      </c>
      <c r="K273" s="122">
        <f t="shared" si="5"/>
        <v>0</v>
      </c>
      <c r="N273" s="53"/>
      <c r="O273" s="53"/>
      <c r="P273" s="53"/>
      <c r="Q273" s="53"/>
      <c r="R273" s="49">
        <f>SUMIFS('C. RAB (19)'!$M$19:$M$144,'C. RAB (19)'!$E$19:$E$144,'C.2 DRPB (19)'!D273)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15</v>
      </c>
      <c r="J274" s="121">
        <f>BaseRAB!F35</f>
        <v>0</v>
      </c>
      <c r="K274" s="122">
        <f t="shared" si="5"/>
        <v>0</v>
      </c>
      <c r="N274" s="53"/>
      <c r="O274" s="53"/>
      <c r="P274" s="53"/>
      <c r="Q274" s="53"/>
      <c r="R274" s="49">
        <f>SUMIFS('C. RAB (19)'!$M$19:$M$144,'C. RAB (19)'!$E$19:$E$144,'C.2 DRPB (19)'!D274)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15</v>
      </c>
      <c r="J275" s="121">
        <f>BaseRAB!F36</f>
        <v>0</v>
      </c>
      <c r="K275" s="122">
        <f t="shared" si="5"/>
        <v>0</v>
      </c>
      <c r="N275" s="53"/>
      <c r="O275" s="53"/>
      <c r="P275" s="53"/>
      <c r="Q275" s="53"/>
      <c r="R275" s="49">
        <f>SUMIFS('C. RAB (19)'!$M$19:$M$144,'C. RAB (19)'!$E$19:$E$144,'C.2 DRPB (19)'!D275)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15</v>
      </c>
      <c r="J276" s="121">
        <f>BaseRAB!F37</f>
        <v>0</v>
      </c>
      <c r="K276" s="122">
        <f t="shared" si="5"/>
        <v>0</v>
      </c>
      <c r="N276" s="53"/>
      <c r="O276" s="53"/>
      <c r="P276" s="53"/>
      <c r="Q276" s="53"/>
      <c r="R276" s="49">
        <f>SUMIFS('C. RAB (19)'!$M$19:$M$144,'C. RAB (19)'!$E$19:$E$144,'C.2 DRPB (19)'!D276)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15</v>
      </c>
      <c r="J277" s="121">
        <f>BaseRAB!F38</f>
        <v>0</v>
      </c>
      <c r="K277" s="122">
        <f t="shared" si="5"/>
        <v>0</v>
      </c>
      <c r="N277" s="53"/>
      <c r="O277" s="53"/>
      <c r="P277" s="53"/>
      <c r="Q277" s="53"/>
      <c r="R277" s="49">
        <f>SUMIFS('C. RAB (19)'!$M$19:$M$144,'C. RAB (19)'!$E$19:$E$144,'C.2 DRPB (19)'!D277)</f>
        <v>0</v>
      </c>
    </row>
    <row r="278" spans="1:18" s="49" customFormat="1" x14ac:dyDescent="0.15">
      <c r="A278" s="135"/>
      <c r="C278" s="118">
        <f>_xlfn.AGGREGATE(2,5,$C$132:C277)+1</f>
        <v>90</v>
      </c>
      <c r="D278" s="133" t="str">
        <f>BaseRAB!C39</f>
        <v>Batako</v>
      </c>
      <c r="E278" s="134"/>
      <c r="F278" s="134"/>
      <c r="G278" s="134"/>
      <c r="H278" s="119" t="str">
        <f>BaseRAB!E39</f>
        <v>bh</v>
      </c>
      <c r="I278" s="120">
        <f t="shared" si="4"/>
        <v>15</v>
      </c>
      <c r="J278" s="121">
        <f>BaseRAB!F39</f>
        <v>0</v>
      </c>
      <c r="K278" s="122">
        <f t="shared" si="5"/>
        <v>0</v>
      </c>
      <c r="N278" s="53"/>
      <c r="O278" s="53"/>
      <c r="P278" s="53"/>
      <c r="Q278" s="53"/>
      <c r="R278" s="49">
        <f>SUMIFS('C. RAB (19)'!$M$19:$M$144,'C. RAB (19)'!$E$19:$E$144,'C.2 DRPB (19)'!D278)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15</v>
      </c>
      <c r="J279" s="121">
        <f>BaseRAB!F40</f>
        <v>0</v>
      </c>
      <c r="K279" s="122">
        <f t="shared" si="5"/>
        <v>0</v>
      </c>
      <c r="N279" s="53"/>
      <c r="O279" s="53"/>
      <c r="P279" s="53"/>
      <c r="Q279" s="53"/>
      <c r="R279" s="49">
        <f>SUMIFS('C. RAB (19)'!$M$19:$M$144,'C. RAB (19)'!$E$19:$E$144,'C.2 DRPB (19)'!D279)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15</v>
      </c>
      <c r="J280" s="121">
        <f>BaseRAB!F41</f>
        <v>0</v>
      </c>
      <c r="K280" s="122">
        <f t="shared" si="5"/>
        <v>0</v>
      </c>
      <c r="N280" s="53"/>
      <c r="O280" s="53"/>
      <c r="P280" s="53"/>
      <c r="Q280" s="53"/>
      <c r="R280" s="49">
        <f>SUMIFS('C. RAB (19)'!$M$19:$M$144,'C. RAB (19)'!$E$19:$E$144,'C.2 DRPB (19)'!D280)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15</v>
      </c>
      <c r="J281" s="121">
        <f>BaseRAB!F42</f>
        <v>0</v>
      </c>
      <c r="K281" s="122">
        <f t="shared" si="5"/>
        <v>0</v>
      </c>
      <c r="N281" s="53"/>
      <c r="O281" s="53"/>
      <c r="P281" s="53"/>
      <c r="Q281" s="53"/>
      <c r="R281" s="49">
        <f>SUMIFS('C. RAB (19)'!$M$19:$M$144,'C. RAB (19)'!$E$19:$E$144,'C.2 DRPB (19)'!D281)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15</v>
      </c>
      <c r="J282" s="121">
        <f>BaseRAB!F43</f>
        <v>0</v>
      </c>
      <c r="K282" s="122">
        <f t="shared" si="5"/>
        <v>0</v>
      </c>
      <c r="N282" s="53"/>
      <c r="O282" s="53"/>
      <c r="P282" s="53"/>
      <c r="Q282" s="53"/>
      <c r="R282" s="49">
        <f>SUMIFS('C. RAB (19)'!$M$19:$M$144,'C. RAB (19)'!$E$19:$E$144,'C.2 DRPB (19)'!D282)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15</v>
      </c>
      <c r="J283" s="121">
        <f>BaseRAB!F44</f>
        <v>0</v>
      </c>
      <c r="K283" s="122">
        <f t="shared" si="5"/>
        <v>0</v>
      </c>
      <c r="N283" s="53"/>
      <c r="O283" s="53"/>
      <c r="P283" s="53"/>
      <c r="Q283" s="53"/>
      <c r="R283" s="49">
        <f>SUMIFS('C. RAB (19)'!$M$19:$M$144,'C. RAB (19)'!$E$19:$E$144,'C.2 DRPB (19)'!D283)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15</v>
      </c>
      <c r="J284" s="121">
        <f>BaseRAB!F45</f>
        <v>0</v>
      </c>
      <c r="K284" s="122">
        <f t="shared" si="5"/>
        <v>0</v>
      </c>
      <c r="N284" s="53"/>
      <c r="O284" s="53"/>
      <c r="P284" s="53"/>
      <c r="Q284" s="53"/>
      <c r="R284" s="49">
        <f>SUMIFS('C. RAB (19)'!$M$19:$M$144,'C. RAB (19)'!$E$19:$E$144,'C.2 DRPB (19)'!D284)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15</v>
      </c>
      <c r="J285" s="121">
        <f>BaseRAB!F46</f>
        <v>0</v>
      </c>
      <c r="K285" s="122">
        <f t="shared" si="5"/>
        <v>0</v>
      </c>
      <c r="N285" s="53"/>
      <c r="O285" s="53"/>
      <c r="P285" s="53"/>
      <c r="Q285" s="53"/>
      <c r="R285" s="49">
        <f>SUMIFS('C. RAB (19)'!$M$19:$M$144,'C. RAB (19)'!$E$19:$E$144,'C.2 DRPB (19)'!D285)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15</v>
      </c>
      <c r="J286" s="121">
        <f>BaseRAB!F47</f>
        <v>0</v>
      </c>
      <c r="K286" s="122">
        <f t="shared" si="5"/>
        <v>0</v>
      </c>
      <c r="N286" s="53"/>
      <c r="O286" s="53"/>
      <c r="P286" s="53"/>
      <c r="Q286" s="53"/>
      <c r="R286" s="49">
        <f>SUMIFS('C. RAB (19)'!$M$19:$M$144,'C. RAB (19)'!$E$19:$E$144,'C.2 DRPB (19)'!D286)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15</v>
      </c>
      <c r="J287" s="121">
        <f>BaseRAB!F48</f>
        <v>0</v>
      </c>
      <c r="K287" s="122">
        <f t="shared" si="5"/>
        <v>0</v>
      </c>
      <c r="N287" s="53"/>
      <c r="O287" s="53"/>
      <c r="P287" s="53"/>
      <c r="Q287" s="53"/>
      <c r="R287" s="49">
        <f>SUMIFS('C. RAB (19)'!$M$19:$M$144,'C. RAB (19)'!$E$19:$E$144,'C.2 DRPB (19)'!D287)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15</v>
      </c>
      <c r="J288" s="121">
        <f>BaseRAB!F49</f>
        <v>0</v>
      </c>
      <c r="K288" s="122">
        <f t="shared" si="5"/>
        <v>0</v>
      </c>
      <c r="N288" s="53"/>
      <c r="O288" s="53"/>
      <c r="P288" s="53"/>
      <c r="Q288" s="53"/>
      <c r="R288" s="49">
        <f>SUMIFS('C. RAB (19)'!$M$19:$M$144,'C. RAB (19)'!$E$19:$E$144,'C.2 DRPB (19)'!D288)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15</v>
      </c>
      <c r="J289" s="121">
        <f>BaseRAB!F50</f>
        <v>0</v>
      </c>
      <c r="K289" s="122">
        <f t="shared" si="5"/>
        <v>0</v>
      </c>
      <c r="N289" s="53"/>
      <c r="O289" s="53"/>
      <c r="P289" s="53"/>
      <c r="Q289" s="53"/>
      <c r="R289" s="49">
        <f>SUMIFS('C. RAB (19)'!$M$19:$M$144,'C. RAB (19)'!$E$19:$E$144,'C.2 DRPB (19)'!D289)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15</v>
      </c>
      <c r="J290" s="121">
        <f>BaseRAB!F51</f>
        <v>0</v>
      </c>
      <c r="K290" s="122">
        <f t="shared" si="5"/>
        <v>0</v>
      </c>
      <c r="N290" s="53"/>
      <c r="O290" s="53"/>
      <c r="P290" s="53"/>
      <c r="Q290" s="53"/>
      <c r="R290" s="49">
        <f>SUMIFS('C. RAB (19)'!$M$19:$M$144,'C. RAB (19)'!$E$19:$E$144,'C.2 DRPB (19)'!D290)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15</v>
      </c>
      <c r="J291" s="121">
        <f>BaseRAB!F52</f>
        <v>0</v>
      </c>
      <c r="K291" s="122">
        <f t="shared" si="5"/>
        <v>0</v>
      </c>
      <c r="L291" s="49"/>
      <c r="M291" s="49"/>
      <c r="N291" s="53"/>
      <c r="O291" s="53"/>
      <c r="P291" s="53"/>
      <c r="Q291" s="53"/>
      <c r="R291" s="49">
        <f>SUMIFS('C. RAB (19)'!$M$19:$M$144,'C. RAB (19)'!$E$19:$E$144,'C.2 DRPB (19)'!D291)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15</v>
      </c>
      <c r="J292" s="121">
        <f>BaseRAB!F53</f>
        <v>0</v>
      </c>
      <c r="K292" s="122">
        <f t="shared" si="5"/>
        <v>0</v>
      </c>
      <c r="N292" s="53"/>
      <c r="O292" s="53"/>
      <c r="P292" s="53"/>
      <c r="Q292" s="53"/>
      <c r="R292" s="49">
        <f>SUMIFS('C. RAB (19)'!$M$19:$M$144,'C. RAB (19)'!$E$19:$E$144,'C.2 DRPB (19)'!D292)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15</v>
      </c>
      <c r="J293" s="121">
        <f>BaseRAB!F54</f>
        <v>0</v>
      </c>
      <c r="K293" s="122">
        <f t="shared" si="5"/>
        <v>0</v>
      </c>
      <c r="N293" s="53"/>
      <c r="O293" s="53"/>
      <c r="P293" s="53"/>
      <c r="Q293" s="53"/>
      <c r="R293" s="49">
        <f>SUMIFS('C. RAB (19)'!$M$19:$M$144,'C. RAB (19)'!$E$19:$E$144,'C.2 DRPB (19)'!D293)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15</v>
      </c>
      <c r="J294" s="121">
        <f>BaseRAB!F55</f>
        <v>0</v>
      </c>
      <c r="K294" s="122">
        <f t="shared" si="5"/>
        <v>0</v>
      </c>
      <c r="N294" s="53"/>
      <c r="O294" s="53"/>
      <c r="P294" s="53"/>
      <c r="Q294" s="53"/>
      <c r="R294" s="49">
        <f>SUMIFS('C. RAB (19)'!$M$19:$M$144,'C. RAB (19)'!$E$19:$E$144,'C.2 DRPB (19)'!D294)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15</v>
      </c>
      <c r="J295" s="121">
        <f>BaseRAB!F56</f>
        <v>0</v>
      </c>
      <c r="K295" s="122">
        <f t="shared" si="5"/>
        <v>0</v>
      </c>
      <c r="N295" s="53"/>
      <c r="O295" s="53"/>
      <c r="P295" s="53"/>
      <c r="Q295" s="53"/>
      <c r="R295" s="49">
        <f>SUMIFS('C. RAB (19)'!$M$19:$M$144,'C. RAB (19)'!$E$19:$E$144,'C.2 DRPB (19)'!D295)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15</v>
      </c>
      <c r="J296" s="121">
        <f>BaseRAB!F57</f>
        <v>0</v>
      </c>
      <c r="K296" s="122">
        <f t="shared" si="5"/>
        <v>0</v>
      </c>
      <c r="N296" s="53"/>
      <c r="O296" s="53"/>
      <c r="P296" s="53"/>
      <c r="Q296" s="53"/>
      <c r="R296" s="49">
        <f>SUMIFS('C. RAB (19)'!$M$19:$M$144,'C. RAB (19)'!$E$19:$E$144,'C.2 DRPB (19)'!D296)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15</v>
      </c>
      <c r="J297" s="121">
        <f>BaseRAB!F58</f>
        <v>0</v>
      </c>
      <c r="K297" s="122">
        <f t="shared" si="5"/>
        <v>0</v>
      </c>
      <c r="N297" s="53"/>
      <c r="O297" s="53"/>
      <c r="P297" s="53"/>
      <c r="Q297" s="53"/>
      <c r="R297" s="49">
        <f>SUMIFS('C. RAB (19)'!$M$19:$M$144,'C. RAB (19)'!$E$19:$E$144,'C.2 DRPB (19)'!D297)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15</v>
      </c>
      <c r="J298" s="121">
        <f>BaseRAB!F59</f>
        <v>0</v>
      </c>
      <c r="K298" s="122">
        <f t="shared" si="5"/>
        <v>0</v>
      </c>
      <c r="N298" s="53"/>
      <c r="O298" s="53"/>
      <c r="P298" s="53"/>
      <c r="Q298" s="53"/>
      <c r="R298" s="49">
        <f>SUMIFS('C. RAB (19)'!$M$19:$M$144,'C. RAB (19)'!$E$19:$E$144,'C.2 DRPB (19)'!D298)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15</v>
      </c>
      <c r="J299" s="121">
        <f>BaseRAB!F60</f>
        <v>0</v>
      </c>
      <c r="K299" s="122">
        <f t="shared" si="5"/>
        <v>0</v>
      </c>
      <c r="N299" s="53"/>
      <c r="O299" s="53"/>
      <c r="P299" s="53"/>
      <c r="Q299" s="53"/>
      <c r="R299" s="49">
        <f>SUMIFS('C. RAB (19)'!$M$19:$M$144,'C. RAB (19)'!$E$19:$E$144,'C.2 DRPB (19)'!D299)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15</v>
      </c>
      <c r="J300" s="121">
        <f>BaseRAB!F61</f>
        <v>0</v>
      </c>
      <c r="K300" s="122">
        <f t="shared" si="5"/>
        <v>0</v>
      </c>
      <c r="N300" s="53"/>
      <c r="O300" s="53"/>
      <c r="P300" s="53"/>
      <c r="Q300" s="53"/>
      <c r="R300" s="49">
        <f>SUMIFS('C. RAB (19)'!$M$19:$M$144,'C. RAB (19)'!$E$19:$E$144,'C.2 DRPB (19)'!D300)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15</v>
      </c>
      <c r="J301" s="121">
        <f>BaseRAB!F62</f>
        <v>0</v>
      </c>
      <c r="K301" s="122">
        <f t="shared" si="5"/>
        <v>0</v>
      </c>
      <c r="N301" s="53"/>
      <c r="O301" s="53"/>
      <c r="P301" s="53"/>
      <c r="Q301" s="53"/>
      <c r="R301" s="49">
        <f>SUMIFS('C. RAB (19)'!$M$19:$M$144,'C. RAB (19)'!$E$19:$E$144,'C.2 DRPB (19)'!D301)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15</v>
      </c>
      <c r="J302" s="121">
        <f>BaseRAB!F63</f>
        <v>0</v>
      </c>
      <c r="K302" s="122">
        <f t="shared" si="5"/>
        <v>0</v>
      </c>
      <c r="N302" s="53"/>
      <c r="O302" s="53"/>
      <c r="P302" s="53"/>
      <c r="Q302" s="53"/>
      <c r="R302" s="49">
        <f>SUMIFS('C. RAB (19)'!$M$19:$M$144,'C. RAB (19)'!$E$19:$E$144,'C.2 DRPB (19)'!D302)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15</v>
      </c>
      <c r="J303" s="121">
        <f>BaseRAB!F64</f>
        <v>0</v>
      </c>
      <c r="K303" s="122">
        <f t="shared" si="5"/>
        <v>0</v>
      </c>
      <c r="N303" s="53"/>
      <c r="O303" s="53"/>
      <c r="P303" s="53"/>
      <c r="Q303" s="53"/>
      <c r="R303" s="49">
        <f>SUMIFS('C. RAB (19)'!$M$19:$M$144,'C. RAB (19)'!$E$19:$E$144,'C.2 DRPB (19)'!D303)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15</v>
      </c>
      <c r="J304" s="121">
        <f>BaseRAB!F65</f>
        <v>0</v>
      </c>
      <c r="K304" s="122">
        <f t="shared" si="5"/>
        <v>0</v>
      </c>
      <c r="N304" s="53"/>
      <c r="O304" s="53"/>
      <c r="P304" s="53"/>
      <c r="Q304" s="53"/>
      <c r="R304" s="49">
        <f>SUMIFS('C. RAB (19)'!$M$19:$M$144,'C. RAB (19)'!$E$19:$E$144,'C.2 DRPB (19)'!D304)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15</v>
      </c>
      <c r="J305" s="121">
        <f>BaseRAB!F66</f>
        <v>0</v>
      </c>
      <c r="K305" s="122">
        <f t="shared" si="5"/>
        <v>0</v>
      </c>
      <c r="N305" s="53"/>
      <c r="O305" s="53"/>
      <c r="P305" s="53"/>
      <c r="Q305" s="53"/>
      <c r="R305" s="49">
        <f>SUMIFS('C. RAB (19)'!$M$19:$M$144,'C. RAB (19)'!$E$19:$E$144,'C.2 DRPB (19)'!D305)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15</v>
      </c>
      <c r="J306" s="121">
        <f>BaseRAB!F67</f>
        <v>0</v>
      </c>
      <c r="K306" s="122">
        <f t="shared" si="5"/>
        <v>0</v>
      </c>
      <c r="N306" s="53"/>
      <c r="O306" s="53"/>
      <c r="P306" s="53"/>
      <c r="Q306" s="53"/>
      <c r="R306" s="49">
        <f>SUMIFS('C. RAB (19)'!$M$19:$M$144,'C. RAB (19)'!$E$19:$E$144,'C.2 DRPB (19)'!D306)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(19)'!$M$19:$M$144,'C. RAB (19)'!$E$19:$E$144,'C.2 DRPB (19)'!D307)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(19)'!$M$19:$M$144,'C. RAB (19)'!$E$19:$E$144,'C.2 DRPB (19)'!D308)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(19)'!$M$19:$M$144,'C. RAB (19)'!$E$19:$E$144,'C.2 DRPB (19)'!D309)</f>
        <v>0</v>
      </c>
    </row>
    <row r="310" spans="1:18" s="49" customFormat="1" x14ac:dyDescent="0.15">
      <c r="C310" s="205" t="s">
        <v>247</v>
      </c>
      <c r="D310" s="206"/>
      <c r="E310" s="206"/>
      <c r="F310" s="206"/>
      <c r="G310" s="206"/>
      <c r="H310" s="206"/>
      <c r="I310" s="206"/>
      <c r="J310" s="207"/>
      <c r="K310" s="124">
        <f>SUM(K250:K309)</f>
        <v>-13650000</v>
      </c>
      <c r="M310" s="137">
        <f>(BaseRAB!$C$2-'C.2 DRPB (19)'!$K$95)/2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-11900000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19</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19" priority="9">
      <formula>$I16&lt;&gt;$R16</formula>
    </cfRule>
  </conditionalFormatting>
  <conditionalFormatting sqref="K76">
    <cfRule type="expression" dxfId="18" priority="7">
      <formula>$K$76&lt;&gt;$M$76</formula>
    </cfRule>
  </conditionalFormatting>
  <conditionalFormatting sqref="I133:I192">
    <cfRule type="expression" dxfId="17" priority="6" stopIfTrue="1">
      <formula>$K133&lt;&gt;$R133</formula>
    </cfRule>
  </conditionalFormatting>
  <conditionalFormatting sqref="K193">
    <cfRule type="expression" dxfId="16" priority="4" stopIfTrue="1">
      <formula>$K$193&lt;&gt;$M$193</formula>
    </cfRule>
  </conditionalFormatting>
  <conditionalFormatting sqref="I250:I309">
    <cfRule type="expression" dxfId="15" priority="3" stopIfTrue="1">
      <formula>$K250&lt;&gt;$R250</formula>
    </cfRule>
  </conditionalFormatting>
  <conditionalFormatting sqref="K310">
    <cfRule type="expression" dxfId="14"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50178"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1A5A597A-B62D-464B-9F3B-2D75D96EC55C}">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99C01504-A6AE-F24D-B0B2-2227FAB5A0F5}">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6D85DAA5-C52E-8D48-A81B-8E91567CBB8E}">
            <xm:f>$K$333&lt;&gt;(BaseRAB!$C$2/2)</xm:f>
            <x14:dxf>
              <font>
                <color rgb="FF9C0006"/>
              </font>
              <fill>
                <patternFill>
                  <bgColor rgb="FFFFC7CE"/>
                </patternFill>
              </fill>
            </x14:dxf>
          </x14:cfRule>
          <xm:sqref>K333</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80363-FD1D-E64D-8FE1-CEF4CEB94D67}">
  <sheetPr codeName="Sheet76">
    <tabColor theme="8" tint="0.79998168889431442"/>
  </sheetPr>
  <dimension ref="A1:V166"/>
  <sheetViews>
    <sheetView view="pageBreakPreview" zoomScale="120" zoomScaleNormal="100" zoomScaleSheetLayoutView="120" workbookViewId="0">
      <pane xSplit="7" topLeftCell="H1" activePane="topRight" state="frozen"/>
      <selection activeCell="A144" sqref="A144"/>
      <selection pane="topRight" activeCell="Q2" sqref="Q2"/>
    </sheetView>
  </sheetViews>
  <sheetFormatPr baseColWidth="10" defaultColWidth="9.1640625" defaultRowHeight="14" x14ac:dyDescent="0.15"/>
  <cols>
    <col min="1" max="1" width="9.1640625" style="49"/>
    <col min="2" max="2" width="1" style="49" customWidth="1"/>
    <col min="3" max="3" width="5.5" style="47" customWidth="1"/>
    <col min="4" max="4" width="2" style="48" customWidth="1"/>
    <col min="5" max="5" width="31" style="49" customWidth="1"/>
    <col min="6" max="6" width="3.1640625" style="49" customWidth="1"/>
    <col min="7" max="7" width="7.5" style="49" customWidth="1"/>
    <col min="8" max="8" width="9.5" style="49" customWidth="1"/>
    <col min="9" max="9" width="10.1640625" style="49" customWidth="1"/>
    <col min="10" max="10" width="11.1640625" style="50" customWidth="1"/>
    <col min="11" max="11" width="11.5" style="51" bestFit="1" customWidth="1"/>
    <col min="12" max="15" width="11" style="49" customWidth="1"/>
    <col min="16" max="16" width="1" style="49" customWidth="1"/>
    <col min="17" max="17" width="13.6640625" style="49" bestFit="1" customWidth="1"/>
    <col min="18" max="22" width="13.6640625" style="53" customWidth="1"/>
    <col min="23" max="16384" width="9.1640625" style="49"/>
  </cols>
  <sheetData>
    <row r="1" spans="1:22" ht="18" customHeight="1" x14ac:dyDescent="0.2">
      <c r="C1" s="154" t="s">
        <v>147</v>
      </c>
      <c r="D1" s="154"/>
      <c r="E1" s="154"/>
      <c r="F1" s="154"/>
      <c r="G1" s="154"/>
      <c r="H1" s="154"/>
      <c r="I1" s="154"/>
      <c r="J1" s="154"/>
      <c r="K1" s="154"/>
      <c r="L1" s="154"/>
      <c r="M1" s="154"/>
      <c r="N1" s="154"/>
      <c r="O1" s="154"/>
      <c r="Q1" s="52">
        <v>20</v>
      </c>
      <c r="R1" s="49"/>
      <c r="S1" s="49"/>
      <c r="T1" s="49"/>
      <c r="U1" s="49"/>
      <c r="V1" s="49"/>
    </row>
    <row r="2" spans="1:22" ht="18" customHeight="1" x14ac:dyDescent="0.2">
      <c r="C2" s="154" t="s">
        <v>123</v>
      </c>
      <c r="D2" s="154"/>
      <c r="E2" s="154"/>
      <c r="F2" s="154"/>
      <c r="G2" s="154"/>
      <c r="H2" s="154"/>
      <c r="I2" s="154"/>
      <c r="J2" s="154"/>
      <c r="K2" s="154"/>
      <c r="L2" s="154"/>
      <c r="M2" s="154"/>
      <c r="N2" s="154"/>
      <c r="O2" s="154"/>
      <c r="R2" s="49"/>
      <c r="S2" s="49"/>
      <c r="T2" s="49"/>
      <c r="U2" s="49"/>
      <c r="V2" s="49"/>
    </row>
    <row r="3" spans="1:22" ht="18" customHeight="1" x14ac:dyDescent="0.15">
      <c r="G3" s="54"/>
    </row>
    <row r="4" spans="1:22" s="56" customFormat="1" ht="18" customHeight="1" x14ac:dyDescent="0.15">
      <c r="C4" s="48" t="s">
        <v>148</v>
      </c>
      <c r="D4" s="48"/>
      <c r="E4" s="106"/>
      <c r="F4" s="47" t="s">
        <v>125</v>
      </c>
      <c r="G4" s="107" t="str">
        <f>VLOOKUP(Q1,[3]Base_02!$A$5:$AG$24,2,0)</f>
        <v>000020</v>
      </c>
      <c r="J4" s="57"/>
      <c r="K4" s="58"/>
      <c r="R4" s="59"/>
      <c r="S4" s="59"/>
      <c r="T4" s="59"/>
      <c r="U4" s="59"/>
      <c r="V4" s="59"/>
    </row>
    <row r="5" spans="1:22" s="56" customFormat="1" ht="18" customHeight="1" x14ac:dyDescent="0.15">
      <c r="C5" s="48" t="s">
        <v>221</v>
      </c>
      <c r="D5" s="48"/>
      <c r="E5" s="106"/>
      <c r="F5" s="47" t="s">
        <v>125</v>
      </c>
      <c r="G5" s="106">
        <f>VLOOKUP(Q1,[3]Base_02!$A$5:$AG$24,14,0)</f>
        <v>0</v>
      </c>
      <c r="J5" s="57"/>
      <c r="K5" s="58"/>
      <c r="R5" s="59"/>
      <c r="S5" s="184" t="s">
        <v>126</v>
      </c>
      <c r="T5" s="185"/>
      <c r="V5" s="59"/>
    </row>
    <row r="6" spans="1:22" s="56" customFormat="1" ht="18" customHeight="1" x14ac:dyDescent="0.15">
      <c r="C6" s="48" t="s">
        <v>222</v>
      </c>
      <c r="D6" s="48"/>
      <c r="E6" s="106"/>
      <c r="F6" s="47" t="s">
        <v>125</v>
      </c>
      <c r="G6" s="106" t="str">
        <f>VLOOKUP(Q1,[3]Base_02!$A$5:$AG$24,3,0)</f>
        <v>Nama PB 20</v>
      </c>
      <c r="J6" s="57"/>
      <c r="K6" s="58"/>
      <c r="R6" s="59"/>
      <c r="S6" s="186"/>
      <c r="T6" s="187"/>
      <c r="V6" s="59"/>
    </row>
    <row r="7" spans="1:22" s="56" customFormat="1" ht="18" customHeight="1" x14ac:dyDescent="0.15">
      <c r="C7" s="48" t="s">
        <v>149</v>
      </c>
      <c r="D7" s="48"/>
      <c r="E7" s="106"/>
      <c r="F7" s="47" t="s">
        <v>125</v>
      </c>
      <c r="G7" s="106" t="str">
        <f>VLOOKUP(Q1,[3]Base_02!$A$5:$AG$24,11,0)&amp;", RT "&amp;VLOOKUP(Q1,[3]Base_02!$A$5:$AG$24,12,0)&amp;", RW "&amp;VLOOKUP(Q1,[3]Base_02!$A$5:$AG$24,13,0)</f>
        <v>Jalan Kanal Victory, RT 1, RW 2</v>
      </c>
      <c r="J7" s="57"/>
      <c r="K7" s="58"/>
      <c r="R7" s="59"/>
      <c r="S7" s="186"/>
      <c r="T7" s="187"/>
      <c r="V7" s="59"/>
    </row>
    <row r="8" spans="1:22" s="56" customFormat="1" ht="18" customHeight="1" x14ac:dyDescent="0.15">
      <c r="C8" s="48" t="str">
        <f>[3]Base_01!$B$2</f>
        <v>Kelurahan</v>
      </c>
      <c r="D8" s="48"/>
      <c r="E8" s="106"/>
      <c r="F8" s="47" t="s">
        <v>125</v>
      </c>
      <c r="G8" s="106" t="str">
        <f>[3]Base_01!$C$2</f>
        <v>Klasabi</v>
      </c>
      <c r="J8" s="57"/>
      <c r="K8" s="58"/>
      <c r="R8" s="59"/>
      <c r="S8" s="188"/>
      <c r="T8" s="189"/>
      <c r="V8" s="59"/>
    </row>
    <row r="9" spans="1:22" s="56" customFormat="1" ht="18" customHeight="1" x14ac:dyDescent="0.15">
      <c r="C9" s="48" t="s">
        <v>150</v>
      </c>
      <c r="D9" s="48"/>
      <c r="E9" s="106"/>
      <c r="F9" s="47" t="s">
        <v>125</v>
      </c>
      <c r="G9" s="106" t="str">
        <f>[3]Base_01!$C$3</f>
        <v>Sorong Manoi</v>
      </c>
      <c r="J9" s="57"/>
      <c r="K9" s="58"/>
      <c r="R9" s="59"/>
      <c r="S9" s="59"/>
      <c r="T9" s="59"/>
      <c r="U9" s="59"/>
      <c r="V9" s="59"/>
    </row>
    <row r="10" spans="1:22" s="56" customFormat="1" ht="18" customHeight="1" x14ac:dyDescent="0.15">
      <c r="C10" s="48" t="str">
        <f>[3]Base_01!$B$4</f>
        <v>Kota</v>
      </c>
      <c r="D10" s="48"/>
      <c r="E10" s="106"/>
      <c r="F10" s="47" t="s">
        <v>125</v>
      </c>
      <c r="G10" s="106" t="str">
        <f>[3]Base_01!$C$4</f>
        <v>Sorong</v>
      </c>
      <c r="J10" s="57"/>
      <c r="K10" s="58"/>
      <c r="R10" s="59"/>
      <c r="S10" s="59"/>
      <c r="T10" s="59"/>
      <c r="U10" s="59"/>
      <c r="V10" s="59"/>
    </row>
    <row r="11" spans="1:22" s="56" customFormat="1" ht="18" customHeight="1" x14ac:dyDescent="0.15">
      <c r="C11" s="48" t="s">
        <v>151</v>
      </c>
      <c r="D11" s="48"/>
      <c r="E11" s="106"/>
      <c r="F11" s="47" t="s">
        <v>125</v>
      </c>
      <c r="G11" s="106" t="str">
        <f>[3]Base_01!$C$5</f>
        <v>Papua Barat Daya</v>
      </c>
      <c r="J11" s="57"/>
      <c r="K11" s="58"/>
      <c r="R11" s="59"/>
      <c r="S11" s="59"/>
      <c r="T11" s="59"/>
      <c r="U11" s="59"/>
      <c r="V11" s="59"/>
    </row>
    <row r="12" spans="1:22" s="56" customFormat="1" ht="18" customHeight="1" x14ac:dyDescent="0.15">
      <c r="C12" s="48" t="s">
        <v>152</v>
      </c>
      <c r="D12" s="48"/>
      <c r="E12" s="106"/>
      <c r="F12" s="47" t="s">
        <v>125</v>
      </c>
      <c r="G12" s="106" t="s">
        <v>223</v>
      </c>
      <c r="J12" s="57"/>
      <c r="K12" s="58"/>
      <c r="R12" s="59"/>
      <c r="S12" s="59"/>
      <c r="T12" s="59"/>
      <c r="U12" s="59"/>
      <c r="V12" s="59"/>
    </row>
    <row r="13" spans="1:22" s="56" customFormat="1" ht="18" customHeight="1" x14ac:dyDescent="0.15">
      <c r="C13" s="48"/>
      <c r="D13" s="48"/>
      <c r="E13" s="49"/>
      <c r="F13" s="55"/>
      <c r="G13" s="49"/>
      <c r="J13" s="57"/>
      <c r="K13" s="58"/>
      <c r="R13" s="59"/>
      <c r="S13" s="59"/>
      <c r="T13" s="59"/>
      <c r="U13" s="59"/>
      <c r="V13" s="59"/>
    </row>
    <row r="14" spans="1:22" ht="18" customHeight="1" x14ac:dyDescent="0.15">
      <c r="C14" s="47" t="s">
        <v>224</v>
      </c>
      <c r="D14" s="48" t="s">
        <v>225</v>
      </c>
      <c r="R14" s="85" t="s">
        <v>231</v>
      </c>
    </row>
    <row r="15" spans="1:22" ht="18" customHeight="1" x14ac:dyDescent="0.15">
      <c r="A15" s="155"/>
      <c r="C15" s="156" t="s">
        <v>1</v>
      </c>
      <c r="D15" s="60"/>
      <c r="E15" s="159" t="s">
        <v>153</v>
      </c>
      <c r="F15" s="159"/>
      <c r="G15" s="160"/>
      <c r="H15" s="156" t="s">
        <v>154</v>
      </c>
      <c r="I15" s="156" t="s">
        <v>155</v>
      </c>
      <c r="J15" s="165" t="s">
        <v>156</v>
      </c>
      <c r="K15" s="168" t="s">
        <v>157</v>
      </c>
      <c r="L15" s="171" t="s">
        <v>158</v>
      </c>
      <c r="M15" s="172"/>
      <c r="N15" s="172"/>
      <c r="O15" s="173"/>
      <c r="R15" s="190" t="s">
        <v>159</v>
      </c>
      <c r="S15" s="190"/>
      <c r="T15" s="174" t="s">
        <v>160</v>
      </c>
      <c r="U15" s="174" t="s">
        <v>161</v>
      </c>
      <c r="V15" s="174" t="s">
        <v>162</v>
      </c>
    </row>
    <row r="16" spans="1:22" ht="29" customHeight="1" x14ac:dyDescent="0.15">
      <c r="A16" s="155"/>
      <c r="C16" s="157"/>
      <c r="D16" s="61"/>
      <c r="E16" s="161"/>
      <c r="F16" s="161"/>
      <c r="G16" s="162"/>
      <c r="H16" s="157"/>
      <c r="I16" s="157"/>
      <c r="J16" s="166"/>
      <c r="K16" s="169"/>
      <c r="L16" s="191" t="s">
        <v>228</v>
      </c>
      <c r="M16" s="191"/>
      <c r="N16" s="171" t="s">
        <v>163</v>
      </c>
      <c r="O16" s="173"/>
      <c r="R16" s="190"/>
      <c r="S16" s="190"/>
      <c r="T16" s="175"/>
      <c r="U16" s="175"/>
      <c r="V16" s="175"/>
    </row>
    <row r="17" spans="1:22" ht="60" x14ac:dyDescent="0.15">
      <c r="A17" s="155"/>
      <c r="C17" s="158"/>
      <c r="D17" s="63"/>
      <c r="E17" s="163"/>
      <c r="F17" s="163"/>
      <c r="G17" s="164"/>
      <c r="H17" s="158"/>
      <c r="I17" s="158"/>
      <c r="J17" s="167"/>
      <c r="K17" s="170"/>
      <c r="L17" s="62" t="s">
        <v>229</v>
      </c>
      <c r="M17" s="62" t="s">
        <v>230</v>
      </c>
      <c r="N17" s="64" t="s">
        <v>164</v>
      </c>
      <c r="O17" s="64" t="s">
        <v>165</v>
      </c>
      <c r="R17" s="65" t="s">
        <v>226</v>
      </c>
      <c r="S17" s="65" t="s">
        <v>227</v>
      </c>
      <c r="T17" s="176"/>
      <c r="U17" s="176"/>
      <c r="V17" s="176"/>
    </row>
    <row r="18" spans="1:22" s="56" customFormat="1" ht="18" customHeight="1" x14ac:dyDescent="0.15">
      <c r="A18" s="66"/>
      <c r="C18" s="91" t="s">
        <v>166</v>
      </c>
      <c r="D18" s="92" t="s">
        <v>167</v>
      </c>
      <c r="E18" s="93"/>
      <c r="F18" s="93"/>
      <c r="G18" s="94"/>
      <c r="H18" s="95"/>
      <c r="I18" s="96"/>
      <c r="J18" s="97"/>
      <c r="K18" s="97"/>
      <c r="L18" s="97"/>
      <c r="M18" s="97"/>
      <c r="N18" s="97"/>
      <c r="O18" s="97"/>
      <c r="R18" s="67"/>
      <c r="S18" s="67"/>
      <c r="T18" s="67"/>
      <c r="U18" s="67"/>
      <c r="V18" s="67">
        <v>100000</v>
      </c>
    </row>
    <row r="19" spans="1:22" ht="18" customHeight="1" x14ac:dyDescent="0.15">
      <c r="A19" s="68"/>
      <c r="C19" s="98"/>
      <c r="D19" s="99" t="s">
        <v>168</v>
      </c>
      <c r="E19" s="100"/>
      <c r="F19" s="100"/>
      <c r="G19" s="101"/>
      <c r="H19" s="102">
        <v>1</v>
      </c>
      <c r="I19" s="98" t="s">
        <v>169</v>
      </c>
      <c r="J19" s="103">
        <v>500000</v>
      </c>
      <c r="K19" s="103">
        <f>H19*J19</f>
        <v>500000</v>
      </c>
      <c r="L19" s="104">
        <f>J19*R19</f>
        <v>0</v>
      </c>
      <c r="M19" s="104">
        <f>J19*S19</f>
        <v>0</v>
      </c>
      <c r="N19" s="104">
        <f>T19*J19</f>
        <v>500000</v>
      </c>
      <c r="O19" s="103">
        <f>J19*U19</f>
        <v>0</v>
      </c>
      <c r="R19" s="69"/>
      <c r="S19" s="69"/>
      <c r="T19" s="70">
        <v>1</v>
      </c>
      <c r="U19" s="70"/>
      <c r="V19" s="71">
        <f>SUM(R19:U19)</f>
        <v>1</v>
      </c>
    </row>
    <row r="20" spans="1:22" s="56" customFormat="1" ht="18" customHeight="1" x14ac:dyDescent="0.15">
      <c r="A20" s="66"/>
      <c r="C20" s="91" t="s">
        <v>170</v>
      </c>
      <c r="D20" s="92" t="s">
        <v>171</v>
      </c>
      <c r="E20" s="93"/>
      <c r="F20" s="93"/>
      <c r="G20" s="94"/>
      <c r="H20" s="95"/>
      <c r="I20" s="96"/>
      <c r="J20" s="97"/>
      <c r="K20" s="97"/>
      <c r="L20" s="97"/>
      <c r="M20" s="97"/>
      <c r="N20" s="97"/>
      <c r="O20" s="97"/>
      <c r="R20" s="67"/>
      <c r="S20" s="67"/>
      <c r="T20" s="67"/>
      <c r="U20" s="67"/>
      <c r="V20" s="67">
        <v>100000</v>
      </c>
    </row>
    <row r="21" spans="1:22" ht="18" customHeight="1" x14ac:dyDescent="0.15">
      <c r="A21" s="68"/>
      <c r="C21" s="98">
        <f>_xlfn.AGGREGATE(2,5,$A$20:A20)+1</f>
        <v>1</v>
      </c>
      <c r="D21" s="99" t="s">
        <v>172</v>
      </c>
      <c r="E21" s="100"/>
      <c r="F21" s="100"/>
      <c r="G21" s="101"/>
      <c r="H21" s="102"/>
      <c r="I21" s="98"/>
      <c r="J21" s="104"/>
      <c r="K21" s="103"/>
      <c r="L21" s="104"/>
      <c r="M21" s="104"/>
      <c r="N21" s="104"/>
      <c r="O21" s="103"/>
      <c r="R21" s="69"/>
      <c r="S21" s="69"/>
      <c r="T21" s="70"/>
      <c r="U21" s="70"/>
      <c r="V21" s="71">
        <f>SUM(V22:V24)</f>
        <v>110</v>
      </c>
    </row>
    <row r="22" spans="1:22" ht="18" customHeight="1" x14ac:dyDescent="0.15">
      <c r="A22" s="68"/>
      <c r="C22" s="98"/>
      <c r="D22" s="99" t="s">
        <v>173</v>
      </c>
      <c r="E22" s="100" t="s">
        <v>12</v>
      </c>
      <c r="F22" s="100"/>
      <c r="G22" s="101"/>
      <c r="H22" s="102">
        <f>SUM(R22:U22)</f>
        <v>110</v>
      </c>
      <c r="I22" s="98" t="str">
        <f>IFERROR(VLOOKUP(E22,Bahan[[Nama Bahan]:[Satuan]],3,FALSE),"")</f>
        <v>Zak</v>
      </c>
      <c r="J22" s="103">
        <f>IFERROR(VLOOKUP(E22,Bahan[[Nama Bahan]:[Harga Satuan]],4,FALSE),"")</f>
        <v>90000</v>
      </c>
      <c r="K22" s="103">
        <f>H22*J22</f>
        <v>9900000</v>
      </c>
      <c r="L22" s="104">
        <f>J22*R22</f>
        <v>9000000</v>
      </c>
      <c r="M22" s="104">
        <f t="shared" ref="M22:M24" si="0">J22*S22</f>
        <v>900000</v>
      </c>
      <c r="N22" s="104">
        <f>T22*J22</f>
        <v>0</v>
      </c>
      <c r="O22" s="103">
        <f>J22*U22</f>
        <v>0</v>
      </c>
      <c r="R22" s="69">
        <v>100</v>
      </c>
      <c r="S22" s="69">
        <v>10</v>
      </c>
      <c r="T22" s="70"/>
      <c r="U22" s="70"/>
      <c r="V22" s="71">
        <f>SUM(R22:U22)</f>
        <v>110</v>
      </c>
    </row>
    <row r="23" spans="1:22" ht="18" customHeight="1" x14ac:dyDescent="0.15">
      <c r="A23" s="68"/>
      <c r="C23" s="98"/>
      <c r="D23" s="99" t="s">
        <v>173</v>
      </c>
      <c r="E23" s="100" t="s">
        <v>53</v>
      </c>
      <c r="F23" s="100"/>
      <c r="G23" s="101"/>
      <c r="H23" s="102">
        <f>SUM(R23:U23)</f>
        <v>0</v>
      </c>
      <c r="I23" s="98" t="str">
        <f>IFERROR(VLOOKUP(E23,Bahan[[Nama Bahan]:[Satuan]],3,FALSE),"")</f>
        <v>m3</v>
      </c>
      <c r="J23" s="103">
        <f>IFERROR(VLOOKUP(E23,Bahan[[Nama Bahan]:[Harga Satuan]],4,FALSE),"")</f>
        <v>0</v>
      </c>
      <c r="K23" s="103">
        <f>H23*J23</f>
        <v>0</v>
      </c>
      <c r="L23" s="104">
        <f>J23*R23</f>
        <v>0</v>
      </c>
      <c r="M23" s="104">
        <f t="shared" si="0"/>
        <v>0</v>
      </c>
      <c r="N23" s="104">
        <f>T23*J23</f>
        <v>0</v>
      </c>
      <c r="O23" s="103">
        <f>J23*U23</f>
        <v>0</v>
      </c>
      <c r="R23" s="69">
        <v>0</v>
      </c>
      <c r="S23" s="69"/>
      <c r="T23" s="70"/>
      <c r="U23" s="70"/>
      <c r="V23" s="71">
        <f>SUM(R23:U23)</f>
        <v>0</v>
      </c>
    </row>
    <row r="24" spans="1:22" ht="18" customHeight="1" x14ac:dyDescent="0.15">
      <c r="A24" s="68"/>
      <c r="C24" s="98"/>
      <c r="D24" s="99" t="s">
        <v>173</v>
      </c>
      <c r="E24" s="100" t="s">
        <v>237</v>
      </c>
      <c r="F24" s="100"/>
      <c r="G24" s="101"/>
      <c r="H24" s="102">
        <f>SUM(R24:U24)</f>
        <v>0</v>
      </c>
      <c r="I24" s="98" t="str">
        <f>IFERROR(VLOOKUP(E24,Bahan[[Nama Bahan]:[Satuan]],3,FALSE),"")</f>
        <v>m3</v>
      </c>
      <c r="J24" s="103">
        <f>IFERROR(VLOOKUP(E24,Bahan[[Nama Bahan]:[Harga Satuan]],4,FALSE),"")</f>
        <v>0</v>
      </c>
      <c r="K24" s="103">
        <f>H24*J24</f>
        <v>0</v>
      </c>
      <c r="L24" s="104">
        <f>J24*R24</f>
        <v>0</v>
      </c>
      <c r="M24" s="104">
        <f t="shared" si="0"/>
        <v>0</v>
      </c>
      <c r="N24" s="104">
        <f>T24*J24</f>
        <v>0</v>
      </c>
      <c r="O24" s="103">
        <f>J24*U24</f>
        <v>0</v>
      </c>
      <c r="R24" s="69">
        <v>0</v>
      </c>
      <c r="S24" s="69"/>
      <c r="T24" s="70"/>
      <c r="U24" s="70"/>
      <c r="V24" s="71">
        <f>SUM(R24:U24)</f>
        <v>0</v>
      </c>
    </row>
    <row r="25" spans="1:22" ht="18" customHeight="1" x14ac:dyDescent="0.15">
      <c r="A25" s="68"/>
      <c r="C25" s="98">
        <f>_xlfn.AGGREGATE(2,5,$A$20:C24)+1</f>
        <v>2</v>
      </c>
      <c r="D25" s="99" t="s">
        <v>174</v>
      </c>
      <c r="E25" s="100"/>
      <c r="F25" s="100"/>
      <c r="G25" s="101"/>
      <c r="H25" s="102"/>
      <c r="I25" s="98"/>
      <c r="J25" s="104"/>
      <c r="K25" s="103"/>
      <c r="L25" s="104"/>
      <c r="M25" s="104"/>
      <c r="N25" s="104"/>
      <c r="O25" s="103"/>
      <c r="R25" s="69"/>
      <c r="S25" s="69"/>
      <c r="T25" s="70"/>
      <c r="U25" s="70"/>
      <c r="V25" s="71">
        <f>SUM(V26:V30)</f>
        <v>100</v>
      </c>
    </row>
    <row r="26" spans="1:22" ht="18" customHeight="1" x14ac:dyDescent="0.15">
      <c r="A26" s="68"/>
      <c r="C26" s="98"/>
      <c r="D26" s="99" t="s">
        <v>173</v>
      </c>
      <c r="E26" s="100" t="s">
        <v>12</v>
      </c>
      <c r="F26" s="100"/>
      <c r="G26" s="101"/>
      <c r="H26" s="102">
        <f>SUM(R26:U26)</f>
        <v>100</v>
      </c>
      <c r="I26" s="98" t="str">
        <f>IFERROR(VLOOKUP(E26,Bahan[[Nama Bahan]:[Satuan]],3,FALSE),"")</f>
        <v>Zak</v>
      </c>
      <c r="J26" s="103">
        <f>IFERROR(VLOOKUP(E26,Bahan[[Nama Bahan]:[Harga Satuan]],4,FALSE),"")</f>
        <v>90000</v>
      </c>
      <c r="K26" s="103">
        <f>H26*J26</f>
        <v>9000000</v>
      </c>
      <c r="L26" s="104">
        <f>J26*R26</f>
        <v>9000000</v>
      </c>
      <c r="M26" s="104">
        <f t="shared" ref="M26:M30" si="1">J26*S26</f>
        <v>0</v>
      </c>
      <c r="N26" s="104">
        <f>T26*J26</f>
        <v>0</v>
      </c>
      <c r="O26" s="103">
        <f>J26*U26</f>
        <v>0</v>
      </c>
      <c r="R26" s="69">
        <v>100</v>
      </c>
      <c r="S26" s="69"/>
      <c r="T26" s="70"/>
      <c r="U26" s="70"/>
      <c r="V26" s="71">
        <f>SUM(R26:U26)</f>
        <v>100</v>
      </c>
    </row>
    <row r="27" spans="1:22" ht="18" customHeight="1" x14ac:dyDescent="0.15">
      <c r="A27" s="68"/>
      <c r="C27" s="98"/>
      <c r="D27" s="99" t="s">
        <v>173</v>
      </c>
      <c r="E27" s="100" t="s">
        <v>55</v>
      </c>
      <c r="F27" s="100"/>
      <c r="G27" s="101"/>
      <c r="H27" s="102">
        <f>SUM(R27:U27)</f>
        <v>0</v>
      </c>
      <c r="I27" s="98" t="str">
        <f>IFERROR(VLOOKUP(E27,Bahan[[Nama Bahan]:[Satuan]],3,FALSE),"")</f>
        <v>m3</v>
      </c>
      <c r="J27" s="103">
        <f>IFERROR(VLOOKUP(E27,Bahan[[Nama Bahan]:[Harga Satuan]],4,FALSE),"")</f>
        <v>0</v>
      </c>
      <c r="K27" s="103">
        <f>H27*J27</f>
        <v>0</v>
      </c>
      <c r="L27" s="104">
        <f>J27*R27</f>
        <v>0</v>
      </c>
      <c r="M27" s="104">
        <f t="shared" si="1"/>
        <v>0</v>
      </c>
      <c r="N27" s="104">
        <f>T27*J27</f>
        <v>0</v>
      </c>
      <c r="O27" s="103">
        <f>J27*U27</f>
        <v>0</v>
      </c>
      <c r="R27" s="69">
        <v>0</v>
      </c>
      <c r="S27" s="69"/>
      <c r="T27" s="70"/>
      <c r="U27" s="70"/>
      <c r="V27" s="71">
        <f>SUM(R27:U27)</f>
        <v>0</v>
      </c>
    </row>
    <row r="28" spans="1:22" ht="18" customHeight="1" x14ac:dyDescent="0.15">
      <c r="A28" s="68"/>
      <c r="C28" s="98"/>
      <c r="D28" s="99" t="s">
        <v>173</v>
      </c>
      <c r="E28" s="100" t="s">
        <v>58</v>
      </c>
      <c r="F28" s="100"/>
      <c r="G28" s="101"/>
      <c r="H28" s="102">
        <f>SUM(R28:U28)</f>
        <v>0</v>
      </c>
      <c r="I28" s="98" t="str">
        <f>IFERROR(VLOOKUP(E28,Bahan[[Nama Bahan]:[Satuan]],3,FALSE),"")</f>
        <v>bh</v>
      </c>
      <c r="J28" s="103">
        <f>IFERROR(VLOOKUP(E28,Bahan[[Nama Bahan]:[Harga Satuan]],4,FALSE),"")</f>
        <v>0</v>
      </c>
      <c r="K28" s="103">
        <f>H28*J28</f>
        <v>0</v>
      </c>
      <c r="L28" s="104">
        <f>J28*R28</f>
        <v>0</v>
      </c>
      <c r="M28" s="104">
        <f t="shared" si="1"/>
        <v>0</v>
      </c>
      <c r="N28" s="104">
        <f>T28*J28</f>
        <v>0</v>
      </c>
      <c r="O28" s="103">
        <f>J28*U28</f>
        <v>0</v>
      </c>
      <c r="R28" s="69">
        <v>0</v>
      </c>
      <c r="S28" s="69"/>
      <c r="T28" s="70"/>
      <c r="U28" s="70"/>
      <c r="V28" s="71">
        <f>SUM(R28:U28)</f>
        <v>0</v>
      </c>
    </row>
    <row r="29" spans="1:22" ht="18" customHeight="1" x14ac:dyDescent="0.15">
      <c r="A29" s="68"/>
      <c r="C29" s="98"/>
      <c r="D29" s="99" t="s">
        <v>173</v>
      </c>
      <c r="E29" s="100" t="s">
        <v>71</v>
      </c>
      <c r="F29" s="100"/>
      <c r="G29" s="101"/>
      <c r="H29" s="102">
        <f>SUM(R29:U29)</f>
        <v>0</v>
      </c>
      <c r="I29" s="98" t="str">
        <f>IFERROR(VLOOKUP(E29,Bahan[[Nama Bahan]:[Satuan]],3,FALSE),"")</f>
        <v>m</v>
      </c>
      <c r="J29" s="103">
        <f>IFERROR(VLOOKUP(E29,Bahan[[Nama Bahan]:[Harga Satuan]],4,FALSE),"")</f>
        <v>0</v>
      </c>
      <c r="K29" s="103">
        <f>H29*J29</f>
        <v>0</v>
      </c>
      <c r="L29" s="104">
        <f>J29*R29</f>
        <v>0</v>
      </c>
      <c r="M29" s="104">
        <f t="shared" si="1"/>
        <v>0</v>
      </c>
      <c r="N29" s="104">
        <f>T29*J29</f>
        <v>0</v>
      </c>
      <c r="O29" s="103">
        <f>J29*U29</f>
        <v>0</v>
      </c>
      <c r="R29" s="69">
        <v>0</v>
      </c>
      <c r="S29" s="69"/>
      <c r="T29" s="70"/>
      <c r="U29" s="70"/>
      <c r="V29" s="71">
        <f>SUM(R29:U29)</f>
        <v>0</v>
      </c>
    </row>
    <row r="30" spans="1:22" ht="18" customHeight="1" x14ac:dyDescent="0.15">
      <c r="A30" s="68"/>
      <c r="C30" s="98"/>
      <c r="D30" s="99" t="s">
        <v>173</v>
      </c>
      <c r="E30" s="100" t="s">
        <v>74</v>
      </c>
      <c r="F30" s="100"/>
      <c r="G30" s="101"/>
      <c r="H30" s="102">
        <f>SUM(R30:U30)</f>
        <v>0</v>
      </c>
      <c r="I30" s="98" t="str">
        <f>IFERROR(VLOOKUP(E30,Bahan[[Nama Bahan]:[Satuan]],3,FALSE),"")</f>
        <v>kg</v>
      </c>
      <c r="J30" s="103">
        <f>IFERROR(VLOOKUP(E30,Bahan[[Nama Bahan]:[Harga Satuan]],4,FALSE),"")</f>
        <v>0</v>
      </c>
      <c r="K30" s="103">
        <f>H30*J30</f>
        <v>0</v>
      </c>
      <c r="L30" s="104">
        <f>J30*R30</f>
        <v>0</v>
      </c>
      <c r="M30" s="104">
        <f t="shared" si="1"/>
        <v>0</v>
      </c>
      <c r="N30" s="104">
        <f>T30*J30</f>
        <v>0</v>
      </c>
      <c r="O30" s="103">
        <f>J30*U30</f>
        <v>0</v>
      </c>
      <c r="R30" s="69">
        <v>0</v>
      </c>
      <c r="S30" s="69"/>
      <c r="T30" s="70"/>
      <c r="U30" s="70"/>
      <c r="V30" s="71">
        <f>SUM(R30:U30)</f>
        <v>0</v>
      </c>
    </row>
    <row r="31" spans="1:22" ht="18" customHeight="1" x14ac:dyDescent="0.15">
      <c r="A31" s="68"/>
      <c r="C31" s="98">
        <f>_xlfn.AGGREGATE(2,5,$A$20:C30)+1</f>
        <v>3</v>
      </c>
      <c r="D31" s="99" t="s">
        <v>175</v>
      </c>
      <c r="E31" s="100"/>
      <c r="F31" s="100"/>
      <c r="G31" s="101"/>
      <c r="H31" s="102"/>
      <c r="I31" s="98"/>
      <c r="J31" s="104"/>
      <c r="K31" s="103"/>
      <c r="L31" s="104"/>
      <c r="M31" s="104"/>
      <c r="N31" s="104"/>
      <c r="O31" s="103"/>
      <c r="R31" s="69"/>
      <c r="S31" s="69"/>
      <c r="T31" s="70"/>
      <c r="U31" s="70"/>
      <c r="V31" s="71">
        <f>SUM(V32:V35)</f>
        <v>10</v>
      </c>
    </row>
    <row r="32" spans="1:22" ht="18" customHeight="1" x14ac:dyDescent="0.15">
      <c r="A32" s="68"/>
      <c r="C32" s="98"/>
      <c r="D32" s="99" t="s">
        <v>173</v>
      </c>
      <c r="E32" s="100" t="s">
        <v>12</v>
      </c>
      <c r="F32" s="100"/>
      <c r="G32" s="101"/>
      <c r="H32" s="102">
        <f>SUM(R32:U32)</f>
        <v>0</v>
      </c>
      <c r="I32" s="98" t="str">
        <f>IFERROR(VLOOKUP(E32,Bahan[[Nama Bahan]:[Satuan]],3,FALSE),"")</f>
        <v>Zak</v>
      </c>
      <c r="J32" s="103">
        <f>IFERROR(VLOOKUP(E32,Bahan[[Nama Bahan]:[Harga Satuan]],4,FALSE),"")</f>
        <v>90000</v>
      </c>
      <c r="K32" s="103">
        <f>H32*J32</f>
        <v>0</v>
      </c>
      <c r="L32" s="104">
        <f>J32*R32</f>
        <v>0</v>
      </c>
      <c r="M32" s="104">
        <f t="shared" ref="M32:M35" si="2">J32*S32</f>
        <v>0</v>
      </c>
      <c r="N32" s="104">
        <f>T32*J32</f>
        <v>0</v>
      </c>
      <c r="O32" s="103">
        <f>J32*U32</f>
        <v>0</v>
      </c>
      <c r="R32" s="69">
        <f>Q33/J32</f>
        <v>0</v>
      </c>
      <c r="S32" s="69"/>
      <c r="T32" s="70"/>
      <c r="U32" s="70"/>
      <c r="V32" s="71">
        <f>SUM(R32:U32)</f>
        <v>0</v>
      </c>
    </row>
    <row r="33" spans="1:22" ht="18" customHeight="1" x14ac:dyDescent="0.15">
      <c r="A33" s="68"/>
      <c r="C33" s="98"/>
      <c r="D33" s="99" t="s">
        <v>173</v>
      </c>
      <c r="E33" s="100" t="s">
        <v>53</v>
      </c>
      <c r="F33" s="100"/>
      <c r="G33" s="101"/>
      <c r="H33" s="102">
        <f>SUM(R33:U33)</f>
        <v>1</v>
      </c>
      <c r="I33" s="98" t="str">
        <f>IFERROR(VLOOKUP(E33,Bahan[[Nama Bahan]:[Satuan]],3,FALSE),"")</f>
        <v>m3</v>
      </c>
      <c r="J33" s="103">
        <f>IFERROR(VLOOKUP(E33,Bahan[[Nama Bahan]:[Harga Satuan]],4,FALSE),"")</f>
        <v>0</v>
      </c>
      <c r="K33" s="103">
        <f>H33*J33</f>
        <v>0</v>
      </c>
      <c r="L33" s="104">
        <f>J33*R33</f>
        <v>0</v>
      </c>
      <c r="M33" s="104">
        <f t="shared" si="2"/>
        <v>0</v>
      </c>
      <c r="N33" s="104">
        <f>T33*J33</f>
        <v>0</v>
      </c>
      <c r="O33" s="103">
        <f>J33*U33</f>
        <v>0</v>
      </c>
      <c r="Q33" s="51"/>
      <c r="R33" s="69">
        <v>1</v>
      </c>
      <c r="S33" s="69"/>
      <c r="T33" s="70"/>
      <c r="U33" s="70"/>
      <c r="V33" s="71">
        <f>SUM(R33:U33)</f>
        <v>1</v>
      </c>
    </row>
    <row r="34" spans="1:22" ht="18" customHeight="1" x14ac:dyDescent="0.15">
      <c r="A34" s="68"/>
      <c r="C34" s="98"/>
      <c r="D34" s="99" t="s">
        <v>173</v>
      </c>
      <c r="E34" s="100" t="s">
        <v>237</v>
      </c>
      <c r="F34" s="100"/>
      <c r="G34" s="101"/>
      <c r="H34" s="102">
        <f>SUM(R34:U34)</f>
        <v>1</v>
      </c>
      <c r="I34" s="98" t="str">
        <f>IFERROR(VLOOKUP(E34,Bahan[[Nama Bahan]:[Satuan]],3,FALSE),"")</f>
        <v>m3</v>
      </c>
      <c r="J34" s="103">
        <f>IFERROR(VLOOKUP(E34,Bahan[[Nama Bahan]:[Harga Satuan]],4,FALSE),"")</f>
        <v>0</v>
      </c>
      <c r="K34" s="103">
        <f>H34*J34</f>
        <v>0</v>
      </c>
      <c r="L34" s="104">
        <f>J34*R34</f>
        <v>0</v>
      </c>
      <c r="M34" s="104">
        <f t="shared" si="2"/>
        <v>0</v>
      </c>
      <c r="N34" s="104">
        <f>T34*J34</f>
        <v>0</v>
      </c>
      <c r="O34" s="103">
        <f>J34*U34</f>
        <v>0</v>
      </c>
      <c r="R34" s="69">
        <v>1</v>
      </c>
      <c r="S34" s="69"/>
      <c r="T34" s="70"/>
      <c r="U34" s="70"/>
      <c r="V34" s="71">
        <f>SUM(R34:U34)</f>
        <v>1</v>
      </c>
    </row>
    <row r="35" spans="1:22" ht="18" customHeight="1" x14ac:dyDescent="0.15">
      <c r="A35" s="68"/>
      <c r="C35" s="98"/>
      <c r="D35" s="99" t="s">
        <v>173</v>
      </c>
      <c r="E35" s="100" t="s">
        <v>43</v>
      </c>
      <c r="F35" s="100"/>
      <c r="G35" s="101"/>
      <c r="H35" s="102">
        <f>SUM(R35:U35)</f>
        <v>8</v>
      </c>
      <c r="I35" s="98" t="str">
        <f>IFERROR(VLOOKUP(E35,Bahan[[Nama Bahan]:[Satuan]],3,FALSE),"")</f>
        <v>Btng</v>
      </c>
      <c r="J35" s="103">
        <f>IFERROR(VLOOKUP(E35,Bahan[[Nama Bahan]:[Harga Satuan]],4,FALSE),"")</f>
        <v>0</v>
      </c>
      <c r="K35" s="103">
        <f>H35*J35</f>
        <v>0</v>
      </c>
      <c r="L35" s="104">
        <f>J35*R35</f>
        <v>0</v>
      </c>
      <c r="M35" s="104">
        <f t="shared" si="2"/>
        <v>0</v>
      </c>
      <c r="N35" s="104">
        <f>T35*J35</f>
        <v>0</v>
      </c>
      <c r="O35" s="103">
        <f>J35*U35</f>
        <v>0</v>
      </c>
      <c r="R35" s="69">
        <v>8</v>
      </c>
      <c r="S35" s="69"/>
      <c r="T35" s="70"/>
      <c r="U35" s="70"/>
      <c r="V35" s="71">
        <f>SUM(R35:U35)</f>
        <v>8</v>
      </c>
    </row>
    <row r="36" spans="1:22" s="56" customFormat="1" ht="18" customHeight="1" x14ac:dyDescent="0.15">
      <c r="A36" s="66"/>
      <c r="C36" s="91" t="s">
        <v>176</v>
      </c>
      <c r="D36" s="92" t="s">
        <v>177</v>
      </c>
      <c r="E36" s="93"/>
      <c r="F36" s="93"/>
      <c r="G36" s="94"/>
      <c r="H36" s="95"/>
      <c r="I36" s="96"/>
      <c r="J36" s="97"/>
      <c r="K36" s="97"/>
      <c r="L36" s="97"/>
      <c r="M36" s="97"/>
      <c r="N36" s="97"/>
      <c r="O36" s="97"/>
      <c r="R36" s="67"/>
      <c r="S36" s="67"/>
      <c r="T36" s="67"/>
      <c r="U36" s="67"/>
      <c r="V36" s="67">
        <v>100000</v>
      </c>
    </row>
    <row r="37" spans="1:22" ht="18" customHeight="1" x14ac:dyDescent="0.15">
      <c r="A37" s="68"/>
      <c r="C37" s="98">
        <f>_xlfn.AGGREGATE(2,5,$C$36:C36)+1</f>
        <v>1</v>
      </c>
      <c r="D37" s="99" t="s">
        <v>178</v>
      </c>
      <c r="E37" s="100"/>
      <c r="F37" s="100"/>
      <c r="G37" s="101"/>
      <c r="H37" s="102"/>
      <c r="I37" s="98"/>
      <c r="J37" s="104"/>
      <c r="K37" s="103"/>
      <c r="L37" s="104"/>
      <c r="M37" s="104"/>
      <c r="N37" s="104"/>
      <c r="O37" s="103"/>
      <c r="R37" s="69"/>
      <c r="S37" s="69"/>
      <c r="T37" s="70"/>
      <c r="U37" s="70"/>
      <c r="V37" s="71">
        <f>SUM(V38:V43)</f>
        <v>0</v>
      </c>
    </row>
    <row r="38" spans="1:22" ht="18" customHeight="1" x14ac:dyDescent="0.15">
      <c r="A38" s="68"/>
      <c r="C38" s="98"/>
      <c r="D38" s="99" t="s">
        <v>173</v>
      </c>
      <c r="E38" s="100" t="s">
        <v>71</v>
      </c>
      <c r="F38" s="100"/>
      <c r="G38" s="101"/>
      <c r="H38" s="102">
        <f t="shared" ref="H38:H43" si="3">SUM(R38:U38)</f>
        <v>0</v>
      </c>
      <c r="I38" s="98" t="str">
        <f>IFERROR(VLOOKUP(A38,Bahan[#Data],5,FALSE),"")</f>
        <v/>
      </c>
      <c r="J38" s="103">
        <f>IFERROR(VLOOKUP(E38,Bahan[[Nama Bahan]:[Harga Satuan]],4,FALSE),"")</f>
        <v>0</v>
      </c>
      <c r="K38" s="103">
        <f t="shared" ref="K38:K43" si="4">H38*J38</f>
        <v>0</v>
      </c>
      <c r="L38" s="104">
        <f t="shared" ref="L38:L43" si="5">J38*R38</f>
        <v>0</v>
      </c>
      <c r="M38" s="104">
        <f t="shared" ref="M38:M43" si="6">J38*S38</f>
        <v>0</v>
      </c>
      <c r="N38" s="104">
        <f t="shared" ref="N38:N43" si="7">T38*J38</f>
        <v>0</v>
      </c>
      <c r="O38" s="103">
        <f t="shared" ref="O38:O43" si="8">J38*U38</f>
        <v>0</v>
      </c>
      <c r="R38" s="69">
        <v>0</v>
      </c>
      <c r="S38" s="69"/>
      <c r="T38" s="70"/>
      <c r="U38" s="70"/>
      <c r="V38" s="71">
        <f t="shared" ref="V38:V43" si="9">SUM(R38:U38)</f>
        <v>0</v>
      </c>
    </row>
    <row r="39" spans="1:22" ht="18" customHeight="1" x14ac:dyDescent="0.15">
      <c r="A39" s="68"/>
      <c r="C39" s="98"/>
      <c r="D39" s="99" t="s">
        <v>173</v>
      </c>
      <c r="E39" s="100" t="s">
        <v>69</v>
      </c>
      <c r="F39" s="100"/>
      <c r="G39" s="101"/>
      <c r="H39" s="102">
        <f t="shared" si="3"/>
        <v>0</v>
      </c>
      <c r="I39" s="98" t="str">
        <f>IFERROR(VLOOKUP(A39,Bahan[#Data],5,FALSE),"")</f>
        <v/>
      </c>
      <c r="J39" s="103">
        <f>IFERROR(VLOOKUP(E39,Bahan[[Nama Bahan]:[Harga Satuan]],4,FALSE),"")</f>
        <v>0</v>
      </c>
      <c r="K39" s="103">
        <f t="shared" si="4"/>
        <v>0</v>
      </c>
      <c r="L39" s="104">
        <f t="shared" si="5"/>
        <v>0</v>
      </c>
      <c r="M39" s="104">
        <f t="shared" si="6"/>
        <v>0</v>
      </c>
      <c r="N39" s="104">
        <f t="shared" si="7"/>
        <v>0</v>
      </c>
      <c r="O39" s="103">
        <f t="shared" si="8"/>
        <v>0</v>
      </c>
      <c r="R39" s="69">
        <v>0</v>
      </c>
      <c r="S39" s="69"/>
      <c r="T39" s="70"/>
      <c r="U39" s="70"/>
      <c r="V39" s="71">
        <f t="shared" si="9"/>
        <v>0</v>
      </c>
    </row>
    <row r="40" spans="1:22" ht="18" customHeight="1" x14ac:dyDescent="0.15">
      <c r="A40" s="68"/>
      <c r="C40" s="98"/>
      <c r="D40" s="99" t="s">
        <v>173</v>
      </c>
      <c r="E40" s="100" t="s">
        <v>74</v>
      </c>
      <c r="F40" s="100"/>
      <c r="G40" s="101"/>
      <c r="H40" s="102">
        <f t="shared" si="3"/>
        <v>0</v>
      </c>
      <c r="I40" s="98" t="str">
        <f>IFERROR(VLOOKUP(A40,Bahan[#Data],5,FALSE),"")</f>
        <v/>
      </c>
      <c r="J40" s="103">
        <f>IFERROR(VLOOKUP(E40,Bahan[[Nama Bahan]:[Harga Satuan]],4,FALSE),"")</f>
        <v>0</v>
      </c>
      <c r="K40" s="103">
        <f t="shared" si="4"/>
        <v>0</v>
      </c>
      <c r="L40" s="104">
        <f t="shared" si="5"/>
        <v>0</v>
      </c>
      <c r="M40" s="104">
        <f t="shared" si="6"/>
        <v>0</v>
      </c>
      <c r="N40" s="104">
        <f t="shared" si="7"/>
        <v>0</v>
      </c>
      <c r="O40" s="103">
        <f t="shared" si="8"/>
        <v>0</v>
      </c>
      <c r="R40" s="69">
        <v>0</v>
      </c>
      <c r="S40" s="69"/>
      <c r="T40" s="70"/>
      <c r="U40" s="70"/>
      <c r="V40" s="71">
        <f t="shared" si="9"/>
        <v>0</v>
      </c>
    </row>
    <row r="41" spans="1:22" ht="18" customHeight="1" x14ac:dyDescent="0.15">
      <c r="A41" s="68"/>
      <c r="C41" s="98"/>
      <c r="D41" s="99" t="s">
        <v>173</v>
      </c>
      <c r="E41" s="100" t="s">
        <v>12</v>
      </c>
      <c r="F41" s="100"/>
      <c r="G41" s="101"/>
      <c r="H41" s="102">
        <f t="shared" si="3"/>
        <v>0</v>
      </c>
      <c r="I41" s="98" t="str">
        <f>IFERROR(VLOOKUP(A41,Bahan[#Data],5,FALSE),"")</f>
        <v/>
      </c>
      <c r="J41" s="103">
        <f>IFERROR(VLOOKUP(E41,Bahan[[Nama Bahan]:[Harga Satuan]],4,FALSE),"")</f>
        <v>90000</v>
      </c>
      <c r="K41" s="103">
        <f t="shared" si="4"/>
        <v>0</v>
      </c>
      <c r="L41" s="104">
        <f t="shared" si="5"/>
        <v>0</v>
      </c>
      <c r="M41" s="104">
        <f t="shared" si="6"/>
        <v>0</v>
      </c>
      <c r="N41" s="104">
        <f t="shared" si="7"/>
        <v>0</v>
      </c>
      <c r="O41" s="103">
        <f t="shared" si="8"/>
        <v>0</v>
      </c>
      <c r="R41" s="69">
        <v>0</v>
      </c>
      <c r="S41" s="69"/>
      <c r="T41" s="70"/>
      <c r="U41" s="70"/>
      <c r="V41" s="71">
        <f t="shared" si="9"/>
        <v>0</v>
      </c>
    </row>
    <row r="42" spans="1:22" ht="18" customHeight="1" x14ac:dyDescent="0.15">
      <c r="A42" s="68"/>
      <c r="C42" s="98"/>
      <c r="D42" s="99" t="s">
        <v>173</v>
      </c>
      <c r="E42" s="100" t="s">
        <v>55</v>
      </c>
      <c r="F42" s="100"/>
      <c r="G42" s="101"/>
      <c r="H42" s="102">
        <f t="shared" si="3"/>
        <v>0</v>
      </c>
      <c r="I42" s="98" t="str">
        <f>IFERROR(VLOOKUP(A42,Bahan[#Data],5,FALSE),"")</f>
        <v/>
      </c>
      <c r="J42" s="103">
        <f>IFERROR(VLOOKUP(E42,Bahan[[Nama Bahan]:[Harga Satuan]],4,FALSE),"")</f>
        <v>0</v>
      </c>
      <c r="K42" s="103">
        <f t="shared" si="4"/>
        <v>0</v>
      </c>
      <c r="L42" s="104">
        <f t="shared" si="5"/>
        <v>0</v>
      </c>
      <c r="M42" s="104">
        <f t="shared" si="6"/>
        <v>0</v>
      </c>
      <c r="N42" s="104">
        <f t="shared" si="7"/>
        <v>0</v>
      </c>
      <c r="O42" s="103">
        <f t="shared" si="8"/>
        <v>0</v>
      </c>
      <c r="R42" s="69">
        <v>0</v>
      </c>
      <c r="S42" s="69"/>
      <c r="T42" s="70"/>
      <c r="U42" s="70"/>
      <c r="V42" s="71">
        <f t="shared" si="9"/>
        <v>0</v>
      </c>
    </row>
    <row r="43" spans="1:22" ht="18" customHeight="1" x14ac:dyDescent="0.15">
      <c r="A43" s="68"/>
      <c r="C43" s="98"/>
      <c r="D43" s="99" t="s">
        <v>173</v>
      </c>
      <c r="E43" s="100" t="s">
        <v>58</v>
      </c>
      <c r="F43" s="100"/>
      <c r="G43" s="101"/>
      <c r="H43" s="102">
        <f t="shared" si="3"/>
        <v>0</v>
      </c>
      <c r="I43" s="98" t="str">
        <f>IFERROR(VLOOKUP(A43,Bahan[#Data],5,FALSE),"")</f>
        <v/>
      </c>
      <c r="J43" s="103">
        <f>IFERROR(VLOOKUP(E43,Bahan[[Nama Bahan]:[Harga Satuan]],4,FALSE),"")</f>
        <v>0</v>
      </c>
      <c r="K43" s="103">
        <f t="shared" si="4"/>
        <v>0</v>
      </c>
      <c r="L43" s="104">
        <f t="shared" si="5"/>
        <v>0</v>
      </c>
      <c r="M43" s="104">
        <f t="shared" si="6"/>
        <v>0</v>
      </c>
      <c r="N43" s="104">
        <f t="shared" si="7"/>
        <v>0</v>
      </c>
      <c r="O43" s="103">
        <f t="shared" si="8"/>
        <v>0</v>
      </c>
      <c r="R43" s="69">
        <v>0</v>
      </c>
      <c r="S43" s="69"/>
      <c r="T43" s="70"/>
      <c r="U43" s="70"/>
      <c r="V43" s="71">
        <f t="shared" si="9"/>
        <v>0</v>
      </c>
    </row>
    <row r="44" spans="1:22" ht="18" customHeight="1" x14ac:dyDescent="0.15">
      <c r="A44" s="68"/>
      <c r="C44" s="98">
        <f>_xlfn.AGGREGATE(2,5,$C$36:C43)+1</f>
        <v>2</v>
      </c>
      <c r="D44" s="99" t="s">
        <v>179</v>
      </c>
      <c r="E44" s="100"/>
      <c r="F44" s="100"/>
      <c r="G44" s="101"/>
      <c r="H44" s="102"/>
      <c r="I44" s="98"/>
      <c r="J44" s="103"/>
      <c r="K44" s="103"/>
      <c r="L44" s="104"/>
      <c r="M44" s="104"/>
      <c r="N44" s="104"/>
      <c r="O44" s="103"/>
      <c r="R44" s="69"/>
      <c r="S44" s="69"/>
      <c r="T44" s="70"/>
      <c r="U44" s="70"/>
      <c r="V44" s="71">
        <f>SUM(V45)</f>
        <v>20</v>
      </c>
    </row>
    <row r="45" spans="1:22" ht="18" customHeight="1" x14ac:dyDescent="0.15">
      <c r="A45" s="68"/>
      <c r="C45" s="98"/>
      <c r="D45" s="99" t="s">
        <v>173</v>
      </c>
      <c r="E45" s="100" t="s">
        <v>41</v>
      </c>
      <c r="F45" s="100"/>
      <c r="G45" s="101"/>
      <c r="H45" s="102">
        <f>SUM(R45:U45)</f>
        <v>20</v>
      </c>
      <c r="I45" s="98" t="str">
        <f>IFERROR(VLOOKUP(E45,Bahan[[Nama Bahan]:[Satuan]],3,FALSE),"")</f>
        <v>Btng</v>
      </c>
      <c r="J45" s="103">
        <f>IFERROR(VLOOKUP(E45,Bahan[[Nama Bahan]:[Harga Satuan]],4,FALSE),"")</f>
        <v>120000</v>
      </c>
      <c r="K45" s="103">
        <f>H45*J45</f>
        <v>2400000</v>
      </c>
      <c r="L45" s="104">
        <f>J45*R45</f>
        <v>2400000</v>
      </c>
      <c r="M45" s="104">
        <f>J45*S45</f>
        <v>0</v>
      </c>
      <c r="N45" s="104">
        <f>T45*J45</f>
        <v>0</v>
      </c>
      <c r="O45" s="103">
        <f>J45*U45</f>
        <v>0</v>
      </c>
      <c r="R45" s="69">
        <v>20</v>
      </c>
      <c r="S45" s="69"/>
      <c r="T45" s="70"/>
      <c r="U45" s="70"/>
      <c r="V45" s="71">
        <f>SUM(R45:U45)</f>
        <v>20</v>
      </c>
    </row>
    <row r="46" spans="1:22" s="56" customFormat="1" ht="18" customHeight="1" x14ac:dyDescent="0.15">
      <c r="A46" s="66"/>
      <c r="C46" s="91" t="s">
        <v>180</v>
      </c>
      <c r="D46" s="92" t="s">
        <v>181</v>
      </c>
      <c r="E46" s="93"/>
      <c r="F46" s="93"/>
      <c r="G46" s="94"/>
      <c r="H46" s="95"/>
      <c r="I46" s="96"/>
      <c r="J46" s="105"/>
      <c r="K46" s="97"/>
      <c r="L46" s="97"/>
      <c r="M46" s="97"/>
      <c r="N46" s="97"/>
      <c r="O46" s="97"/>
      <c r="R46" s="67"/>
      <c r="S46" s="67"/>
      <c r="T46" s="67"/>
      <c r="U46" s="67"/>
      <c r="V46" s="67">
        <v>100000</v>
      </c>
    </row>
    <row r="47" spans="1:22" ht="18" customHeight="1" x14ac:dyDescent="0.15">
      <c r="A47" s="68"/>
      <c r="C47" s="98">
        <f>_xlfn.AGGREGATE(2,5,$C$46:C46)+1</f>
        <v>1</v>
      </c>
      <c r="D47" s="99" t="s">
        <v>182</v>
      </c>
      <c r="E47" s="100"/>
      <c r="F47" s="100"/>
      <c r="G47" s="101"/>
      <c r="H47" s="102"/>
      <c r="I47" s="98"/>
      <c r="J47" s="104"/>
      <c r="K47" s="103"/>
      <c r="L47" s="104"/>
      <c r="M47" s="104"/>
      <c r="N47" s="104"/>
      <c r="O47" s="103"/>
      <c r="R47" s="69"/>
      <c r="S47" s="69"/>
      <c r="T47" s="70"/>
      <c r="U47" s="70"/>
      <c r="V47" s="71">
        <f>SUM(V48:V53)</f>
        <v>0</v>
      </c>
    </row>
    <row r="48" spans="1:22" ht="18" customHeight="1" x14ac:dyDescent="0.15">
      <c r="A48" s="68"/>
      <c r="C48" s="98"/>
      <c r="D48" s="99" t="s">
        <v>173</v>
      </c>
      <c r="E48" s="100" t="s">
        <v>71</v>
      </c>
      <c r="F48" s="100"/>
      <c r="G48" s="101"/>
      <c r="H48" s="102">
        <f t="shared" ref="H48:H53" si="10">SUM(R48:U48)</f>
        <v>0</v>
      </c>
      <c r="I48" s="98" t="str">
        <f>IFERROR(VLOOKUP(E48,Bahan[[Nama Bahan]:[Satuan]],3,FALSE),"")</f>
        <v>m</v>
      </c>
      <c r="J48" s="103">
        <f>IFERROR(VLOOKUP(E48,Bahan[[Nama Bahan]:[Harga Satuan]],4,FALSE),"")</f>
        <v>0</v>
      </c>
      <c r="K48" s="103">
        <f t="shared" ref="K48:K53" si="11">H48*J48</f>
        <v>0</v>
      </c>
      <c r="L48" s="104">
        <f t="shared" ref="L48:L53" si="12">J48*R48</f>
        <v>0</v>
      </c>
      <c r="M48" s="104">
        <f t="shared" ref="M48:M53" si="13">J48*S48</f>
        <v>0</v>
      </c>
      <c r="N48" s="104">
        <f t="shared" ref="N48:N53" si="14">T48*J48</f>
        <v>0</v>
      </c>
      <c r="O48" s="103">
        <f t="shared" ref="O48:O53" si="15">J48*U48</f>
        <v>0</v>
      </c>
      <c r="R48" s="69">
        <v>0</v>
      </c>
      <c r="S48" s="69"/>
      <c r="T48" s="70"/>
      <c r="U48" s="70"/>
      <c r="V48" s="71">
        <f t="shared" ref="V48:V53" si="16">SUM(R48:U48)</f>
        <v>0</v>
      </c>
    </row>
    <row r="49" spans="1:22" ht="18" customHeight="1" x14ac:dyDescent="0.15">
      <c r="A49" s="68"/>
      <c r="C49" s="98"/>
      <c r="D49" s="99" t="s">
        <v>173</v>
      </c>
      <c r="E49" s="100" t="s">
        <v>69</v>
      </c>
      <c r="F49" s="100"/>
      <c r="G49" s="101"/>
      <c r="H49" s="102">
        <f t="shared" si="10"/>
        <v>0</v>
      </c>
      <c r="I49" s="98" t="str">
        <f>IFERROR(VLOOKUP(E49,Bahan[[Nama Bahan]:[Satuan]],3,FALSE),"")</f>
        <v>kg</v>
      </c>
      <c r="J49" s="103">
        <f>IFERROR(VLOOKUP(E49,Bahan[[Nama Bahan]:[Harga Satuan]],4,FALSE),"")</f>
        <v>0</v>
      </c>
      <c r="K49" s="103">
        <f t="shared" si="11"/>
        <v>0</v>
      </c>
      <c r="L49" s="104">
        <f t="shared" si="12"/>
        <v>0</v>
      </c>
      <c r="M49" s="104">
        <f t="shared" si="13"/>
        <v>0</v>
      </c>
      <c r="N49" s="104">
        <f t="shared" si="14"/>
        <v>0</v>
      </c>
      <c r="O49" s="103">
        <f t="shared" si="15"/>
        <v>0</v>
      </c>
      <c r="R49" s="69">
        <v>0</v>
      </c>
      <c r="S49" s="69"/>
      <c r="T49" s="70"/>
      <c r="U49" s="70"/>
      <c r="V49" s="71">
        <f t="shared" si="16"/>
        <v>0</v>
      </c>
    </row>
    <row r="50" spans="1:22" ht="18" customHeight="1" x14ac:dyDescent="0.15">
      <c r="A50" s="68"/>
      <c r="C50" s="98"/>
      <c r="D50" s="99" t="s">
        <v>173</v>
      </c>
      <c r="E50" s="100" t="s">
        <v>74</v>
      </c>
      <c r="F50" s="100"/>
      <c r="G50" s="101"/>
      <c r="H50" s="102">
        <f t="shared" si="10"/>
        <v>0</v>
      </c>
      <c r="I50" s="98" t="str">
        <f>IFERROR(VLOOKUP(E50,Bahan[[Nama Bahan]:[Satuan]],3,FALSE),"")</f>
        <v>kg</v>
      </c>
      <c r="J50" s="103">
        <f>IFERROR(VLOOKUP(E50,Bahan[[Nama Bahan]:[Harga Satuan]],4,FALSE),"")</f>
        <v>0</v>
      </c>
      <c r="K50" s="103">
        <f t="shared" si="11"/>
        <v>0</v>
      </c>
      <c r="L50" s="104">
        <f t="shared" si="12"/>
        <v>0</v>
      </c>
      <c r="M50" s="104">
        <f t="shared" si="13"/>
        <v>0</v>
      </c>
      <c r="N50" s="104">
        <f t="shared" si="14"/>
        <v>0</v>
      </c>
      <c r="O50" s="103">
        <f t="shared" si="15"/>
        <v>0</v>
      </c>
      <c r="R50" s="69">
        <v>0</v>
      </c>
      <c r="S50" s="69"/>
      <c r="T50" s="70"/>
      <c r="U50" s="70"/>
      <c r="V50" s="71">
        <f t="shared" si="16"/>
        <v>0</v>
      </c>
    </row>
    <row r="51" spans="1:22" ht="18" customHeight="1" x14ac:dyDescent="0.15">
      <c r="A51" s="68"/>
      <c r="C51" s="98"/>
      <c r="D51" s="99" t="s">
        <v>173</v>
      </c>
      <c r="E51" s="100" t="s">
        <v>12</v>
      </c>
      <c r="F51" s="100"/>
      <c r="G51" s="101"/>
      <c r="H51" s="102">
        <f t="shared" si="10"/>
        <v>0</v>
      </c>
      <c r="I51" s="98" t="str">
        <f>IFERROR(VLOOKUP(E51,Bahan[[Nama Bahan]:[Satuan]],3,FALSE),"")</f>
        <v>Zak</v>
      </c>
      <c r="J51" s="103">
        <f>IFERROR(VLOOKUP(E51,Bahan[[Nama Bahan]:[Harga Satuan]],4,FALSE),"")</f>
        <v>90000</v>
      </c>
      <c r="K51" s="103">
        <f t="shared" si="11"/>
        <v>0</v>
      </c>
      <c r="L51" s="104">
        <f t="shared" si="12"/>
        <v>0</v>
      </c>
      <c r="M51" s="104">
        <f t="shared" si="13"/>
        <v>0</v>
      </c>
      <c r="N51" s="104">
        <f t="shared" si="14"/>
        <v>0</v>
      </c>
      <c r="O51" s="103">
        <f t="shared" si="15"/>
        <v>0</v>
      </c>
      <c r="R51" s="69">
        <v>0</v>
      </c>
      <c r="S51" s="69"/>
      <c r="T51" s="70"/>
      <c r="U51" s="70"/>
      <c r="V51" s="71">
        <f t="shared" si="16"/>
        <v>0</v>
      </c>
    </row>
    <row r="52" spans="1:22" ht="18" customHeight="1" x14ac:dyDescent="0.15">
      <c r="A52" s="68"/>
      <c r="C52" s="98"/>
      <c r="D52" s="99" t="s">
        <v>173</v>
      </c>
      <c r="E52" s="100" t="s">
        <v>55</v>
      </c>
      <c r="F52" s="100"/>
      <c r="G52" s="101"/>
      <c r="H52" s="102">
        <f t="shared" si="10"/>
        <v>0</v>
      </c>
      <c r="I52" s="98" t="str">
        <f>IFERROR(VLOOKUP(E52,Bahan[[Nama Bahan]:[Satuan]],3,FALSE),"")</f>
        <v>m3</v>
      </c>
      <c r="J52" s="103">
        <f>IFERROR(VLOOKUP(E52,Bahan[[Nama Bahan]:[Harga Satuan]],4,FALSE),"")</f>
        <v>0</v>
      </c>
      <c r="K52" s="103">
        <f t="shared" si="11"/>
        <v>0</v>
      </c>
      <c r="L52" s="104">
        <f t="shared" si="12"/>
        <v>0</v>
      </c>
      <c r="M52" s="104">
        <f t="shared" si="13"/>
        <v>0</v>
      </c>
      <c r="N52" s="104">
        <f t="shared" si="14"/>
        <v>0</v>
      </c>
      <c r="O52" s="103">
        <f t="shared" si="15"/>
        <v>0</v>
      </c>
      <c r="R52" s="69">
        <v>0</v>
      </c>
      <c r="S52" s="69"/>
      <c r="T52" s="70"/>
      <c r="U52" s="70"/>
      <c r="V52" s="71">
        <f t="shared" si="16"/>
        <v>0</v>
      </c>
    </row>
    <row r="53" spans="1:22" ht="18" customHeight="1" x14ac:dyDescent="0.15">
      <c r="A53" s="68"/>
      <c r="C53" s="98"/>
      <c r="D53" s="99" t="s">
        <v>173</v>
      </c>
      <c r="E53" s="100" t="s">
        <v>58</v>
      </c>
      <c r="F53" s="100"/>
      <c r="G53" s="101"/>
      <c r="H53" s="102">
        <f t="shared" si="10"/>
        <v>0</v>
      </c>
      <c r="I53" s="98" t="str">
        <f>IFERROR(VLOOKUP(E53,Bahan[[Nama Bahan]:[Satuan]],3,FALSE),"")</f>
        <v>bh</v>
      </c>
      <c r="J53" s="103">
        <f>IFERROR(VLOOKUP(E53,Bahan[[Nama Bahan]:[Harga Satuan]],4,FALSE),"")</f>
        <v>0</v>
      </c>
      <c r="K53" s="103">
        <f t="shared" si="11"/>
        <v>0</v>
      </c>
      <c r="L53" s="104">
        <f t="shared" si="12"/>
        <v>0</v>
      </c>
      <c r="M53" s="104">
        <f t="shared" si="13"/>
        <v>0</v>
      </c>
      <c r="N53" s="104">
        <f t="shared" si="14"/>
        <v>0</v>
      </c>
      <c r="O53" s="103">
        <f t="shared" si="15"/>
        <v>0</v>
      </c>
      <c r="R53" s="69">
        <v>0</v>
      </c>
      <c r="S53" s="69"/>
      <c r="T53" s="70"/>
      <c r="U53" s="70"/>
      <c r="V53" s="71">
        <f t="shared" si="16"/>
        <v>0</v>
      </c>
    </row>
    <row r="54" spans="1:22" ht="18" customHeight="1" x14ac:dyDescent="0.15">
      <c r="A54" s="68"/>
      <c r="C54" s="98">
        <f>_xlfn.AGGREGATE(2,5,$C$46:C53)+1</f>
        <v>2</v>
      </c>
      <c r="D54" s="99" t="s">
        <v>183</v>
      </c>
      <c r="E54" s="100"/>
      <c r="F54" s="100"/>
      <c r="G54" s="101"/>
      <c r="H54" s="102"/>
      <c r="I54" s="98"/>
      <c r="J54" s="103"/>
      <c r="K54" s="103"/>
      <c r="L54" s="104"/>
      <c r="M54" s="104"/>
      <c r="N54" s="104"/>
      <c r="O54" s="103"/>
      <c r="R54" s="69"/>
      <c r="S54" s="69"/>
      <c r="T54" s="70"/>
      <c r="U54" s="70"/>
      <c r="V54" s="71">
        <f>SUM(V55)</f>
        <v>8</v>
      </c>
    </row>
    <row r="55" spans="1:22" ht="18" customHeight="1" x14ac:dyDescent="0.15">
      <c r="A55" s="68"/>
      <c r="C55" s="98"/>
      <c r="D55" s="99" t="s">
        <v>173</v>
      </c>
      <c r="E55" s="100" t="s">
        <v>43</v>
      </c>
      <c r="F55" s="100"/>
      <c r="G55" s="101"/>
      <c r="H55" s="102">
        <f>SUM(R55:U55)</f>
        <v>8</v>
      </c>
      <c r="I55" s="98" t="str">
        <f>IFERROR(VLOOKUP(E55,Bahan[[Nama Bahan]:[Satuan]],3,FALSE),"")</f>
        <v>Btng</v>
      </c>
      <c r="J55" s="103">
        <f>IFERROR(VLOOKUP(E55,Bahan[[Nama Bahan]:[Harga Satuan]],4,FALSE),"")</f>
        <v>0</v>
      </c>
      <c r="K55" s="103">
        <f>H55*J55</f>
        <v>0</v>
      </c>
      <c r="L55" s="104">
        <f>J55*R55</f>
        <v>0</v>
      </c>
      <c r="M55" s="104">
        <f>J55*S55</f>
        <v>0</v>
      </c>
      <c r="N55" s="104">
        <f>T55*J55</f>
        <v>0</v>
      </c>
      <c r="O55" s="103">
        <f>J55*U55</f>
        <v>0</v>
      </c>
      <c r="R55" s="69">
        <v>8</v>
      </c>
      <c r="S55" s="69"/>
      <c r="T55" s="70"/>
      <c r="U55" s="70"/>
      <c r="V55" s="71">
        <f>SUM(R55:U55)</f>
        <v>8</v>
      </c>
    </row>
    <row r="56" spans="1:22" s="56" customFormat="1" ht="18" customHeight="1" x14ac:dyDescent="0.15">
      <c r="A56" s="66"/>
      <c r="C56" s="91" t="s">
        <v>136</v>
      </c>
      <c r="D56" s="92" t="s">
        <v>184</v>
      </c>
      <c r="E56" s="93"/>
      <c r="F56" s="93"/>
      <c r="G56" s="94"/>
      <c r="H56" s="95"/>
      <c r="I56" s="96"/>
      <c r="J56" s="105"/>
      <c r="K56" s="97"/>
      <c r="L56" s="97"/>
      <c r="M56" s="97"/>
      <c r="N56" s="97"/>
      <c r="O56" s="97"/>
      <c r="R56" s="67"/>
      <c r="S56" s="67"/>
      <c r="T56" s="67"/>
      <c r="U56" s="67"/>
      <c r="V56" s="67">
        <v>100000</v>
      </c>
    </row>
    <row r="57" spans="1:22" ht="18" customHeight="1" x14ac:dyDescent="0.15">
      <c r="A57" s="68"/>
      <c r="C57" s="98">
        <f>_xlfn.AGGREGATE(2,5,$C$56:C56)+1</f>
        <v>1</v>
      </c>
      <c r="D57" s="99" t="s">
        <v>185</v>
      </c>
      <c r="E57" s="100"/>
      <c r="F57" s="100"/>
      <c r="G57" s="101"/>
      <c r="H57" s="102"/>
      <c r="I57" s="98"/>
      <c r="J57" s="104"/>
      <c r="K57" s="103"/>
      <c r="L57" s="104"/>
      <c r="M57" s="104"/>
      <c r="N57" s="104"/>
      <c r="O57" s="103"/>
      <c r="R57" s="69"/>
      <c r="S57" s="69"/>
      <c r="T57" s="70"/>
      <c r="U57" s="70"/>
      <c r="V57" s="71">
        <f>SUM(V58:V60)</f>
        <v>0</v>
      </c>
    </row>
    <row r="58" spans="1:22" ht="18" customHeight="1" x14ac:dyDescent="0.15">
      <c r="A58" s="68"/>
      <c r="C58" s="98"/>
      <c r="D58" s="99" t="s">
        <v>173</v>
      </c>
      <c r="E58" s="100" t="s">
        <v>13</v>
      </c>
      <c r="F58" s="100"/>
      <c r="G58" s="101"/>
      <c r="H58" s="102">
        <f>SUM(R58:U58)</f>
        <v>0</v>
      </c>
      <c r="I58" s="98" t="str">
        <f>IFERROR(VLOOKUP(E58,Bahan[[Nama Bahan]:[Satuan]],3,FALSE),"")</f>
        <v>Zak</v>
      </c>
      <c r="J58" s="103">
        <f>IFERROR(VLOOKUP(E58,Bahan[[Nama Bahan]:[Harga Satuan]],4,FALSE),"")</f>
        <v>0</v>
      </c>
      <c r="K58" s="103">
        <f>H58*J58</f>
        <v>0</v>
      </c>
      <c r="L58" s="104">
        <f>J58*R58</f>
        <v>0</v>
      </c>
      <c r="M58" s="104">
        <f t="shared" ref="M58:M60" si="17">J58*S58</f>
        <v>0</v>
      </c>
      <c r="N58" s="104">
        <f>T58*J58</f>
        <v>0</v>
      </c>
      <c r="O58" s="103">
        <f>J58*U58</f>
        <v>0</v>
      </c>
      <c r="R58" s="69">
        <v>0</v>
      </c>
      <c r="S58" s="69"/>
      <c r="T58" s="70"/>
      <c r="U58" s="70"/>
      <c r="V58" s="71">
        <f>SUM(R58:U58)</f>
        <v>0</v>
      </c>
    </row>
    <row r="59" spans="1:22" ht="18" customHeight="1" x14ac:dyDescent="0.15">
      <c r="A59" s="68"/>
      <c r="C59" s="98"/>
      <c r="D59" s="99" t="s">
        <v>173</v>
      </c>
      <c r="E59" s="100" t="s">
        <v>53</v>
      </c>
      <c r="F59" s="100"/>
      <c r="G59" s="101"/>
      <c r="H59" s="102">
        <f>SUM(R59:U59)</f>
        <v>0</v>
      </c>
      <c r="I59" s="98" t="str">
        <f>IFERROR(VLOOKUP(E59,Bahan[[Nama Bahan]:[Satuan]],3,FALSE),"")</f>
        <v>m3</v>
      </c>
      <c r="J59" s="103">
        <f>IFERROR(VLOOKUP(E59,Bahan[[Nama Bahan]:[Harga Satuan]],4,FALSE),"")</f>
        <v>0</v>
      </c>
      <c r="K59" s="103">
        <f>H59*J59</f>
        <v>0</v>
      </c>
      <c r="L59" s="104">
        <f>J59*R59</f>
        <v>0</v>
      </c>
      <c r="M59" s="104">
        <f t="shared" si="17"/>
        <v>0</v>
      </c>
      <c r="N59" s="104">
        <f>T59*J59</f>
        <v>0</v>
      </c>
      <c r="O59" s="103">
        <f>J59*U59</f>
        <v>0</v>
      </c>
      <c r="R59" s="69">
        <v>0</v>
      </c>
      <c r="S59" s="69"/>
      <c r="T59" s="70"/>
      <c r="U59" s="70"/>
      <c r="V59" s="71">
        <f>SUM(R59:U59)</f>
        <v>0</v>
      </c>
    </row>
    <row r="60" spans="1:22" ht="18" customHeight="1" x14ac:dyDescent="0.15">
      <c r="A60" s="68"/>
      <c r="C60" s="98"/>
      <c r="D60" s="99" t="s">
        <v>173</v>
      </c>
      <c r="E60" s="100" t="s">
        <v>63</v>
      </c>
      <c r="F60" s="100"/>
      <c r="G60" s="101"/>
      <c r="H60" s="102">
        <f>SUM(R60:U60)</f>
        <v>0</v>
      </c>
      <c r="I60" s="98" t="str">
        <f>IFERROR(VLOOKUP(E60,Bahan[[Nama Bahan]:[Satuan]],3,FALSE),"")</f>
        <v>btg</v>
      </c>
      <c r="J60" s="103">
        <f>IFERROR(VLOOKUP(E60,Bahan[[Nama Bahan]:[Harga Satuan]],4,FALSE),"")</f>
        <v>0</v>
      </c>
      <c r="K60" s="103">
        <f>H60*J60</f>
        <v>0</v>
      </c>
      <c r="L60" s="104">
        <f>J60*R60</f>
        <v>0</v>
      </c>
      <c r="M60" s="104">
        <f t="shared" si="17"/>
        <v>0</v>
      </c>
      <c r="N60" s="104">
        <f>T60*J60</f>
        <v>0</v>
      </c>
      <c r="O60" s="103">
        <f>J60*U60</f>
        <v>0</v>
      </c>
      <c r="R60" s="69">
        <v>0</v>
      </c>
      <c r="S60" s="69"/>
      <c r="T60" s="70"/>
      <c r="U60" s="70"/>
      <c r="V60" s="71">
        <f>SUM(R60:U60)</f>
        <v>0</v>
      </c>
    </row>
    <row r="61" spans="1:22" ht="18" customHeight="1" x14ac:dyDescent="0.15">
      <c r="A61" s="68"/>
      <c r="C61" s="98">
        <f>_xlfn.AGGREGATE(2,5,$C$56:C60)+1</f>
        <v>2</v>
      </c>
      <c r="D61" s="99" t="s">
        <v>186</v>
      </c>
      <c r="E61" s="100"/>
      <c r="F61" s="100"/>
      <c r="G61" s="101"/>
      <c r="H61" s="102"/>
      <c r="I61" s="98"/>
      <c r="J61" s="104"/>
      <c r="K61" s="103"/>
      <c r="L61" s="104"/>
      <c r="M61" s="104"/>
      <c r="N61" s="104"/>
      <c r="O61" s="103"/>
      <c r="R61" s="69"/>
      <c r="S61" s="69"/>
      <c r="T61" s="70"/>
      <c r="U61" s="70"/>
      <c r="V61" s="71">
        <f>SUM(V62:V64)</f>
        <v>0</v>
      </c>
    </row>
    <row r="62" spans="1:22" ht="18" customHeight="1" x14ac:dyDescent="0.15">
      <c r="A62" s="68"/>
      <c r="C62" s="98"/>
      <c r="D62" s="99" t="s">
        <v>173</v>
      </c>
      <c r="E62" s="100" t="s">
        <v>13</v>
      </c>
      <c r="F62" s="100"/>
      <c r="G62" s="101"/>
      <c r="H62" s="102">
        <f>SUM(R62:U62)</f>
        <v>0</v>
      </c>
      <c r="I62" s="98" t="str">
        <f>IFERROR(VLOOKUP(E62,Bahan[[Nama Bahan]:[Satuan]],3,FALSE),"")</f>
        <v>Zak</v>
      </c>
      <c r="J62" s="103">
        <f>IFERROR(VLOOKUP(E62,Bahan[[Nama Bahan]:[Harga Satuan]],4,FALSE),"")</f>
        <v>0</v>
      </c>
      <c r="K62" s="103">
        <f>H62*J62</f>
        <v>0</v>
      </c>
      <c r="L62" s="104">
        <f>J62*R62</f>
        <v>0</v>
      </c>
      <c r="M62" s="104">
        <f t="shared" ref="M62:M64" si="18">J62*S62</f>
        <v>0</v>
      </c>
      <c r="N62" s="104">
        <f>T62*J62</f>
        <v>0</v>
      </c>
      <c r="O62" s="103">
        <f>J62*U62</f>
        <v>0</v>
      </c>
      <c r="R62" s="69">
        <v>0</v>
      </c>
      <c r="S62" s="69"/>
      <c r="T62" s="70"/>
      <c r="U62" s="70"/>
      <c r="V62" s="71">
        <f>SUM(R62:U62)</f>
        <v>0</v>
      </c>
    </row>
    <row r="63" spans="1:22" ht="18" customHeight="1" x14ac:dyDescent="0.15">
      <c r="A63" s="68"/>
      <c r="C63" s="98"/>
      <c r="D63" s="99" t="s">
        <v>173</v>
      </c>
      <c r="E63" s="100" t="s">
        <v>53</v>
      </c>
      <c r="F63" s="100"/>
      <c r="G63" s="101"/>
      <c r="H63" s="102">
        <f>SUM(R63:U63)</f>
        <v>0</v>
      </c>
      <c r="I63" s="98" t="str">
        <f>IFERROR(VLOOKUP(E63,Bahan[[Nama Bahan]:[Satuan]],3,FALSE),"")</f>
        <v>m3</v>
      </c>
      <c r="J63" s="103">
        <f>IFERROR(VLOOKUP(E63,Bahan[[Nama Bahan]:[Harga Satuan]],4,FALSE),"")</f>
        <v>0</v>
      </c>
      <c r="K63" s="103">
        <f>H63*J63</f>
        <v>0</v>
      </c>
      <c r="L63" s="104">
        <f>J63*R63</f>
        <v>0</v>
      </c>
      <c r="M63" s="104">
        <f t="shared" si="18"/>
        <v>0</v>
      </c>
      <c r="N63" s="104">
        <f>T63*J63</f>
        <v>0</v>
      </c>
      <c r="O63" s="103">
        <f>J63*U63</f>
        <v>0</v>
      </c>
      <c r="R63" s="69">
        <v>0</v>
      </c>
      <c r="S63" s="69"/>
      <c r="T63" s="70"/>
      <c r="U63" s="70"/>
      <c r="V63" s="71">
        <f>SUM(R63:U63)</f>
        <v>0</v>
      </c>
    </row>
    <row r="64" spans="1:22" ht="18" customHeight="1" x14ac:dyDescent="0.15">
      <c r="A64" s="68"/>
      <c r="C64" s="98"/>
      <c r="D64" s="99" t="s">
        <v>173</v>
      </c>
      <c r="E64" s="100" t="s">
        <v>61</v>
      </c>
      <c r="F64" s="100"/>
      <c r="G64" s="101"/>
      <c r="H64" s="102">
        <f>SUM(R64:U64)</f>
        <v>0</v>
      </c>
      <c r="I64" s="98" t="str">
        <f>IFERROR(VLOOKUP(E64,Bahan[[Nama Bahan]:[Satuan]],3,FALSE),"")</f>
        <v>bh</v>
      </c>
      <c r="J64" s="103">
        <f>IFERROR(VLOOKUP(E64,Bahan[[Nama Bahan]:[Harga Satuan]],4,FALSE),"")</f>
        <v>0</v>
      </c>
      <c r="K64" s="103">
        <f>H64*J64</f>
        <v>0</v>
      </c>
      <c r="L64" s="104">
        <f>J64*R64</f>
        <v>0</v>
      </c>
      <c r="M64" s="104">
        <f t="shared" si="18"/>
        <v>0</v>
      </c>
      <c r="N64" s="104">
        <f>T64*J64</f>
        <v>0</v>
      </c>
      <c r="O64" s="103">
        <f>J64*U64</f>
        <v>0</v>
      </c>
      <c r="R64" s="69">
        <v>0</v>
      </c>
      <c r="S64" s="69"/>
      <c r="T64" s="70"/>
      <c r="U64" s="70"/>
      <c r="V64" s="71">
        <f>SUM(R64:U64)</f>
        <v>0</v>
      </c>
    </row>
    <row r="65" spans="1:22" ht="18" customHeight="1" x14ac:dyDescent="0.15">
      <c r="A65" s="68"/>
      <c r="C65" s="98">
        <f>_xlfn.AGGREGATE(2,5,$C$56:C64)+1</f>
        <v>3</v>
      </c>
      <c r="D65" s="99" t="s">
        <v>187</v>
      </c>
      <c r="E65" s="100"/>
      <c r="F65" s="100"/>
      <c r="G65" s="101"/>
      <c r="H65" s="102"/>
      <c r="I65" s="98"/>
      <c r="J65" s="104"/>
      <c r="K65" s="103"/>
      <c r="L65" s="104"/>
      <c r="M65" s="104"/>
      <c r="N65" s="104"/>
      <c r="O65" s="103"/>
      <c r="R65" s="69"/>
      <c r="S65" s="69"/>
      <c r="T65" s="70"/>
      <c r="U65" s="70"/>
      <c r="V65" s="71">
        <f>SUM(V66:V70)</f>
        <v>0</v>
      </c>
    </row>
    <row r="66" spans="1:22" ht="18" customHeight="1" x14ac:dyDescent="0.15">
      <c r="A66" s="68"/>
      <c r="C66" s="98"/>
      <c r="D66" s="99" t="s">
        <v>173</v>
      </c>
      <c r="E66" s="100" t="s">
        <v>13</v>
      </c>
      <c r="F66" s="100"/>
      <c r="G66" s="101"/>
      <c r="H66" s="102">
        <f>SUM(R66:U66)</f>
        <v>0</v>
      </c>
      <c r="I66" s="98" t="str">
        <f>IFERROR(VLOOKUP(E66,Bahan[[Nama Bahan]:[Satuan]],3,FALSE),"")</f>
        <v>Zak</v>
      </c>
      <c r="J66" s="103">
        <f>IFERROR(VLOOKUP(E66,Bahan[[Nama Bahan]:[Harga Satuan]],4,FALSE),"")</f>
        <v>0</v>
      </c>
      <c r="K66" s="103">
        <f>H66*J66</f>
        <v>0</v>
      </c>
      <c r="L66" s="104">
        <f>J66*R66</f>
        <v>0</v>
      </c>
      <c r="M66" s="104">
        <f t="shared" ref="M66:M70" si="19">J66*S66</f>
        <v>0</v>
      </c>
      <c r="N66" s="104">
        <f>T66*J66</f>
        <v>0</v>
      </c>
      <c r="O66" s="103">
        <f>J66*U66</f>
        <v>0</v>
      </c>
      <c r="R66" s="69">
        <v>0</v>
      </c>
      <c r="S66" s="69"/>
      <c r="T66" s="70"/>
      <c r="U66" s="70"/>
      <c r="V66" s="71">
        <f>SUM(R66:U66)</f>
        <v>0</v>
      </c>
    </row>
    <row r="67" spans="1:22" ht="18" customHeight="1" x14ac:dyDescent="0.15">
      <c r="A67" s="68"/>
      <c r="C67" s="98"/>
      <c r="D67" s="99" t="s">
        <v>173</v>
      </c>
      <c r="E67" s="100" t="s">
        <v>53</v>
      </c>
      <c r="F67" s="100"/>
      <c r="G67" s="101"/>
      <c r="H67" s="102">
        <f>SUM(R67:U67)</f>
        <v>0</v>
      </c>
      <c r="I67" s="98" t="str">
        <f>IFERROR(VLOOKUP(E67,Bahan[[Nama Bahan]:[Satuan]],3,FALSE),"")</f>
        <v>m3</v>
      </c>
      <c r="J67" s="103">
        <f>IFERROR(VLOOKUP(E67,Bahan[[Nama Bahan]:[Harga Satuan]],4,FALSE),"")</f>
        <v>0</v>
      </c>
      <c r="K67" s="103">
        <f>H67*J67</f>
        <v>0</v>
      </c>
      <c r="L67" s="104">
        <f>J67*R67</f>
        <v>0</v>
      </c>
      <c r="M67" s="104">
        <f t="shared" si="19"/>
        <v>0</v>
      </c>
      <c r="N67" s="104">
        <f>T67*J67</f>
        <v>0</v>
      </c>
      <c r="O67" s="103">
        <f>J67*U67</f>
        <v>0</v>
      </c>
      <c r="R67" s="69">
        <v>0</v>
      </c>
      <c r="S67" s="69"/>
      <c r="T67" s="70"/>
      <c r="U67" s="70"/>
      <c r="V67" s="71">
        <f>SUM(R67:U67)</f>
        <v>0</v>
      </c>
    </row>
    <row r="68" spans="1:22" ht="18" customHeight="1" x14ac:dyDescent="0.15">
      <c r="A68" s="68"/>
      <c r="C68" s="98"/>
      <c r="D68" s="99" t="s">
        <v>173</v>
      </c>
      <c r="E68" s="100" t="s">
        <v>65</v>
      </c>
      <c r="F68" s="100"/>
      <c r="G68" s="101"/>
      <c r="H68" s="102">
        <f>SUM(R68:U68)</f>
        <v>0</v>
      </c>
      <c r="I68" s="98" t="str">
        <f>IFERROR(VLOOKUP(E68,Bahan[[Nama Bahan]:[Satuan]],3,FALSE),"")</f>
        <v>btg</v>
      </c>
      <c r="J68" s="103">
        <f>IFERROR(VLOOKUP(E68,Bahan[[Nama Bahan]:[Harga Satuan]],4,FALSE),"")</f>
        <v>0</v>
      </c>
      <c r="K68" s="103">
        <f>H68*J68</f>
        <v>0</v>
      </c>
      <c r="L68" s="104">
        <f>J68*R68</f>
        <v>0</v>
      </c>
      <c r="M68" s="104">
        <f t="shared" si="19"/>
        <v>0</v>
      </c>
      <c r="N68" s="104">
        <f>T68*J68</f>
        <v>0</v>
      </c>
      <c r="O68" s="103">
        <f>J68*U68</f>
        <v>0</v>
      </c>
      <c r="R68" s="69">
        <v>0</v>
      </c>
      <c r="S68" s="69"/>
      <c r="T68" s="70"/>
      <c r="U68" s="70"/>
      <c r="V68" s="71">
        <f>SUM(R68:U68)</f>
        <v>0</v>
      </c>
    </row>
    <row r="69" spans="1:22" ht="18" customHeight="1" x14ac:dyDescent="0.15">
      <c r="A69" s="68"/>
      <c r="C69" s="98"/>
      <c r="D69" s="99" t="s">
        <v>173</v>
      </c>
      <c r="E69" s="100" t="s">
        <v>67</v>
      </c>
      <c r="F69" s="100"/>
      <c r="G69" s="101"/>
      <c r="H69" s="102">
        <f>SUM(R69:U69)</f>
        <v>0</v>
      </c>
      <c r="I69" s="98" t="str">
        <f>IFERROR(VLOOKUP(E69,Bahan[[Nama Bahan]:[Satuan]],3,FALSE),"")</f>
        <v>btg</v>
      </c>
      <c r="J69" s="103">
        <f>IFERROR(VLOOKUP(E69,Bahan[[Nama Bahan]:[Harga Satuan]],4,FALSE),"")</f>
        <v>0</v>
      </c>
      <c r="K69" s="103">
        <f>H69*J69</f>
        <v>0</v>
      </c>
      <c r="L69" s="104">
        <f>J69*R69</f>
        <v>0</v>
      </c>
      <c r="M69" s="104">
        <f t="shared" si="19"/>
        <v>0</v>
      </c>
      <c r="N69" s="104">
        <f>T69*J69</f>
        <v>0</v>
      </c>
      <c r="O69" s="103">
        <f>J69*U69</f>
        <v>0</v>
      </c>
      <c r="R69" s="69">
        <v>0</v>
      </c>
      <c r="S69" s="69"/>
      <c r="T69" s="70"/>
      <c r="U69" s="70"/>
      <c r="V69" s="71">
        <f>SUM(R69:U69)</f>
        <v>0</v>
      </c>
    </row>
    <row r="70" spans="1:22" ht="18" customHeight="1" x14ac:dyDescent="0.15">
      <c r="A70" s="68"/>
      <c r="C70" s="98"/>
      <c r="D70" s="99" t="s">
        <v>173</v>
      </c>
      <c r="E70" s="100" t="s">
        <v>76</v>
      </c>
      <c r="F70" s="100"/>
      <c r="G70" s="101"/>
      <c r="H70" s="102">
        <f>SUM(R70:U70)</f>
        <v>0</v>
      </c>
      <c r="I70" s="98" t="str">
        <f>IFERROR(VLOOKUP(E70,Bahan[[Nama Bahan]:[Satuan]],3,FALSE),"")</f>
        <v>kg</v>
      </c>
      <c r="J70" s="103">
        <f>IFERROR(VLOOKUP(E70,Bahan[[Nama Bahan]:[Harga Satuan]],4,FALSE),"")</f>
        <v>0</v>
      </c>
      <c r="K70" s="103">
        <f>H70*J70</f>
        <v>0</v>
      </c>
      <c r="L70" s="104">
        <f>J70*R70</f>
        <v>0</v>
      </c>
      <c r="M70" s="104">
        <f t="shared" si="19"/>
        <v>0</v>
      </c>
      <c r="N70" s="104">
        <f>T70*J70</f>
        <v>0</v>
      </c>
      <c r="O70" s="103">
        <f>J70*U70</f>
        <v>0</v>
      </c>
      <c r="R70" s="69">
        <v>0</v>
      </c>
      <c r="S70" s="69"/>
      <c r="T70" s="70"/>
      <c r="U70" s="70"/>
      <c r="V70" s="71">
        <f>SUM(R70:U70)</f>
        <v>0</v>
      </c>
    </row>
    <row r="71" spans="1:22" ht="18" customHeight="1" x14ac:dyDescent="0.15">
      <c r="A71" s="68"/>
      <c r="C71" s="98">
        <f>_xlfn.AGGREGATE(2,5,$C$56:C67)+1</f>
        <v>4</v>
      </c>
      <c r="D71" s="99" t="s">
        <v>188</v>
      </c>
      <c r="E71" s="100"/>
      <c r="F71" s="100"/>
      <c r="G71" s="101"/>
      <c r="H71" s="102"/>
      <c r="I71" s="98"/>
      <c r="J71" s="104"/>
      <c r="K71" s="103"/>
      <c r="L71" s="104"/>
      <c r="M71" s="104"/>
      <c r="N71" s="104"/>
      <c r="O71" s="103"/>
      <c r="R71" s="69"/>
      <c r="S71" s="69"/>
      <c r="T71" s="70"/>
      <c r="U71" s="70"/>
      <c r="V71" s="71">
        <f>SUM(V72:V73)</f>
        <v>0</v>
      </c>
    </row>
    <row r="72" spans="1:22" ht="18" customHeight="1" x14ac:dyDescent="0.15">
      <c r="A72" s="68"/>
      <c r="C72" s="98"/>
      <c r="D72" s="99" t="s">
        <v>173</v>
      </c>
      <c r="E72" s="100" t="s">
        <v>13</v>
      </c>
      <c r="F72" s="100"/>
      <c r="G72" s="101"/>
      <c r="H72" s="102">
        <f>SUM(R72:U72)</f>
        <v>0</v>
      </c>
      <c r="I72" s="98" t="str">
        <f>IFERROR(VLOOKUP(E72,Bahan[[Nama Bahan]:[Satuan]],3,FALSE),"")</f>
        <v>Zak</v>
      </c>
      <c r="J72" s="103">
        <f>IFERROR(VLOOKUP(E72,Bahan[[Nama Bahan]:[Harga Satuan]],4,FALSE),"")</f>
        <v>0</v>
      </c>
      <c r="K72" s="103">
        <f>H72*J72</f>
        <v>0</v>
      </c>
      <c r="L72" s="104">
        <f>J72*R72</f>
        <v>0</v>
      </c>
      <c r="M72" s="104">
        <f t="shared" ref="M72:M73" si="20">J72*S72</f>
        <v>0</v>
      </c>
      <c r="N72" s="104">
        <f>T72*J72</f>
        <v>0</v>
      </c>
      <c r="O72" s="103">
        <f>J72*U72</f>
        <v>0</v>
      </c>
      <c r="R72" s="69">
        <v>0</v>
      </c>
      <c r="S72" s="69"/>
      <c r="T72" s="70"/>
      <c r="U72" s="70"/>
      <c r="V72" s="71">
        <f>SUM(R72:U72)</f>
        <v>0</v>
      </c>
    </row>
    <row r="73" spans="1:22" ht="18" customHeight="1" x14ac:dyDescent="0.15">
      <c r="A73" s="68"/>
      <c r="C73" s="98"/>
      <c r="D73" s="99" t="s">
        <v>173</v>
      </c>
      <c r="E73" s="100" t="s">
        <v>53</v>
      </c>
      <c r="F73" s="100"/>
      <c r="G73" s="101"/>
      <c r="H73" s="102">
        <f>SUM(R73:U73)</f>
        <v>0</v>
      </c>
      <c r="I73" s="98" t="str">
        <f>IFERROR(VLOOKUP(E73,Bahan[[Nama Bahan]:[Satuan]],3,FALSE),"")</f>
        <v>m3</v>
      </c>
      <c r="J73" s="103">
        <f>IFERROR(VLOOKUP(E73,Bahan[[Nama Bahan]:[Harga Satuan]],4,FALSE),"")</f>
        <v>0</v>
      </c>
      <c r="K73" s="103">
        <f>H73*J73</f>
        <v>0</v>
      </c>
      <c r="L73" s="104">
        <f>J73*R73</f>
        <v>0</v>
      </c>
      <c r="M73" s="104">
        <f t="shared" si="20"/>
        <v>0</v>
      </c>
      <c r="N73" s="104">
        <f>T73*J73</f>
        <v>0</v>
      </c>
      <c r="O73" s="103">
        <f>J73*U73</f>
        <v>0</v>
      </c>
      <c r="R73" s="69">
        <v>0</v>
      </c>
      <c r="S73" s="69"/>
      <c r="T73" s="70"/>
      <c r="U73" s="70"/>
      <c r="V73" s="71">
        <f>SUM(R73:U73)</f>
        <v>0</v>
      </c>
    </row>
    <row r="74" spans="1:22" ht="18" customHeight="1" x14ac:dyDescent="0.15">
      <c r="A74" s="68"/>
      <c r="C74" s="98">
        <f>_xlfn.AGGREGATE(2,5,$C$56:C70)+1</f>
        <v>4</v>
      </c>
      <c r="D74" s="99" t="s">
        <v>189</v>
      </c>
      <c r="E74" s="100"/>
      <c r="F74" s="100"/>
      <c r="G74" s="101"/>
      <c r="H74" s="102"/>
      <c r="I74" s="98"/>
      <c r="J74" s="104"/>
      <c r="K74" s="103"/>
      <c r="L74" s="104"/>
      <c r="M74" s="104"/>
      <c r="N74" s="104"/>
      <c r="O74" s="103"/>
      <c r="R74" s="69"/>
      <c r="S74" s="69"/>
      <c r="T74" s="70"/>
      <c r="U74" s="70"/>
      <c r="V74" s="71">
        <f>SUM(V75:V76)</f>
        <v>0</v>
      </c>
    </row>
    <row r="75" spans="1:22" ht="18" customHeight="1" x14ac:dyDescent="0.15">
      <c r="A75" s="68"/>
      <c r="C75" s="98"/>
      <c r="D75" s="99" t="s">
        <v>173</v>
      </c>
      <c r="E75" s="100" t="s">
        <v>45</v>
      </c>
      <c r="F75" s="100"/>
      <c r="G75" s="101"/>
      <c r="H75" s="102">
        <f>SUM(R75:U75)</f>
        <v>0</v>
      </c>
      <c r="I75" s="98" t="str">
        <f>IFERROR(VLOOKUP(E75,Bahan[[Nama Bahan]:[Satuan]],3,FALSE),"")</f>
        <v>lbr</v>
      </c>
      <c r="J75" s="103">
        <f>IFERROR(VLOOKUP(E75,Bahan[[Nama Bahan]:[Harga Satuan]],4,FALSE),"")</f>
        <v>0</v>
      </c>
      <c r="K75" s="103">
        <f>H75*J75</f>
        <v>0</v>
      </c>
      <c r="L75" s="104">
        <f>J75*R75</f>
        <v>0</v>
      </c>
      <c r="M75" s="104">
        <f t="shared" ref="M75:M76" si="21">J75*S75</f>
        <v>0</v>
      </c>
      <c r="N75" s="104">
        <f>T75*J75</f>
        <v>0</v>
      </c>
      <c r="O75" s="103">
        <f>J75*U75</f>
        <v>0</v>
      </c>
      <c r="R75" s="69">
        <v>0</v>
      </c>
      <c r="S75" s="69"/>
      <c r="T75" s="70"/>
      <c r="U75" s="70"/>
      <c r="V75" s="71">
        <f>SUM(R75:U75)</f>
        <v>0</v>
      </c>
    </row>
    <row r="76" spans="1:22" ht="18" customHeight="1" x14ac:dyDescent="0.15">
      <c r="A76" s="68"/>
      <c r="C76" s="98"/>
      <c r="D76" s="99" t="s">
        <v>173</v>
      </c>
      <c r="E76" s="100" t="s">
        <v>47</v>
      </c>
      <c r="F76" s="100"/>
      <c r="G76" s="101"/>
      <c r="H76" s="102">
        <f>SUM(R76:U76)</f>
        <v>0</v>
      </c>
      <c r="I76" s="98" t="str">
        <f>IFERROR(VLOOKUP(E76,Bahan[[Nama Bahan]:[Satuan]],3,FALSE),"")</f>
        <v>lbr</v>
      </c>
      <c r="J76" s="103">
        <f>IFERROR(VLOOKUP(E76,Bahan[[Nama Bahan]:[Harga Satuan]],4,FALSE),"")</f>
        <v>0</v>
      </c>
      <c r="K76" s="103">
        <f>H76*J76</f>
        <v>0</v>
      </c>
      <c r="L76" s="104">
        <f>J76*R76</f>
        <v>0</v>
      </c>
      <c r="M76" s="104">
        <f t="shared" si="21"/>
        <v>0</v>
      </c>
      <c r="N76" s="104">
        <f>T76*J76</f>
        <v>0</v>
      </c>
      <c r="O76" s="103">
        <f>J76*U76</f>
        <v>0</v>
      </c>
      <c r="R76" s="69"/>
      <c r="S76" s="69"/>
      <c r="T76" s="70"/>
      <c r="U76" s="70"/>
      <c r="V76" s="71">
        <f>SUM(R76:U76)</f>
        <v>0</v>
      </c>
    </row>
    <row r="77" spans="1:22" s="56" customFormat="1" ht="18" customHeight="1" x14ac:dyDescent="0.15">
      <c r="A77" s="66"/>
      <c r="C77" s="91" t="s">
        <v>190</v>
      </c>
      <c r="D77" s="92" t="s">
        <v>191</v>
      </c>
      <c r="E77" s="93"/>
      <c r="F77" s="93"/>
      <c r="G77" s="94"/>
      <c r="H77" s="95"/>
      <c r="I77" s="96"/>
      <c r="J77" s="105"/>
      <c r="K77" s="97"/>
      <c r="L77" s="97"/>
      <c r="M77" s="97"/>
      <c r="N77" s="97"/>
      <c r="O77" s="97"/>
      <c r="R77" s="67"/>
      <c r="S77" s="67"/>
      <c r="T77" s="67"/>
      <c r="U77" s="67"/>
      <c r="V77" s="67">
        <v>100000</v>
      </c>
    </row>
    <row r="78" spans="1:22" ht="18" customHeight="1" x14ac:dyDescent="0.15">
      <c r="A78" s="68"/>
      <c r="C78" s="98">
        <f>_xlfn.AGGREGATE(2,5,$C$77:C77)+1</f>
        <v>1</v>
      </c>
      <c r="D78" s="99" t="s">
        <v>192</v>
      </c>
      <c r="E78" s="100"/>
      <c r="F78" s="100"/>
      <c r="G78" s="101"/>
      <c r="H78" s="102"/>
      <c r="I78" s="98"/>
      <c r="J78" s="104"/>
      <c r="K78" s="103"/>
      <c r="L78" s="104"/>
      <c r="M78" s="104"/>
      <c r="N78" s="104"/>
      <c r="O78" s="103"/>
      <c r="R78" s="69"/>
      <c r="S78" s="69"/>
      <c r="T78" s="70"/>
      <c r="U78" s="70"/>
      <c r="V78" s="71">
        <f>SUM(V79:V81)</f>
        <v>6</v>
      </c>
    </row>
    <row r="79" spans="1:22" ht="18" customHeight="1" x14ac:dyDescent="0.15">
      <c r="A79" s="68"/>
      <c r="C79" s="98"/>
      <c r="D79" s="99" t="s">
        <v>173</v>
      </c>
      <c r="E79" s="100" t="s">
        <v>41</v>
      </c>
      <c r="F79" s="100"/>
      <c r="G79" s="101"/>
      <c r="H79" s="102">
        <f>SUM(R79:U79)</f>
        <v>0</v>
      </c>
      <c r="I79" s="98" t="str">
        <f>IFERROR(VLOOKUP(E79,Bahan[[Nama Bahan]:[Satuan]],3,FALSE),"")</f>
        <v>Btng</v>
      </c>
      <c r="J79" s="103">
        <f>IFERROR(VLOOKUP(E79,Bahan[[Nama Bahan]:[Harga Satuan]],4,FALSE),"")</f>
        <v>120000</v>
      </c>
      <c r="K79" s="103">
        <f>H79*J79</f>
        <v>0</v>
      </c>
      <c r="L79" s="104">
        <f>J79*R79</f>
        <v>0</v>
      </c>
      <c r="M79" s="104">
        <f t="shared" ref="M79:M81" si="22">J79*S79</f>
        <v>0</v>
      </c>
      <c r="N79" s="104">
        <f>T79*J79</f>
        <v>0</v>
      </c>
      <c r="O79" s="103">
        <f>J79*U79</f>
        <v>0</v>
      </c>
      <c r="R79" s="69">
        <v>0</v>
      </c>
      <c r="S79" s="69"/>
      <c r="T79" s="70"/>
      <c r="U79" s="70"/>
      <c r="V79" s="71">
        <f>SUM(R79:U79)</f>
        <v>0</v>
      </c>
    </row>
    <row r="80" spans="1:22" ht="18" customHeight="1" x14ac:dyDescent="0.15">
      <c r="A80" s="68"/>
      <c r="C80" s="98"/>
      <c r="D80" s="99" t="s">
        <v>173</v>
      </c>
      <c r="E80" s="100" t="s">
        <v>111</v>
      </c>
      <c r="F80" s="100"/>
      <c r="G80" s="101"/>
      <c r="H80" s="102">
        <f>SUM(R80:U80)</f>
        <v>3</v>
      </c>
      <c r="I80" s="98" t="str">
        <f>IFERROR(VLOOKUP(E80,Bahan[[Nama Bahan]:[Satuan]],3,FALSE),"")</f>
        <v>Unit</v>
      </c>
      <c r="J80" s="103">
        <f>IFERROR(VLOOKUP(E80,Bahan[[Nama Bahan]:[Harga Satuan]],4,FALSE),"")</f>
        <v>0</v>
      </c>
      <c r="K80" s="103">
        <f>H80*J80</f>
        <v>0</v>
      </c>
      <c r="L80" s="104">
        <f>J80*R80</f>
        <v>0</v>
      </c>
      <c r="M80" s="104">
        <f t="shared" si="22"/>
        <v>0</v>
      </c>
      <c r="N80" s="104">
        <f>T80*J80</f>
        <v>0</v>
      </c>
      <c r="O80" s="103">
        <f>J80*U80</f>
        <v>0</v>
      </c>
      <c r="R80" s="69">
        <v>3</v>
      </c>
      <c r="S80" s="69"/>
      <c r="T80" s="70"/>
      <c r="U80" s="70"/>
      <c r="V80" s="71">
        <f>SUM(R80:U80)</f>
        <v>3</v>
      </c>
    </row>
    <row r="81" spans="1:22" ht="18" customHeight="1" x14ac:dyDescent="0.15">
      <c r="A81" s="68"/>
      <c r="C81" s="98"/>
      <c r="D81" s="99" t="s">
        <v>173</v>
      </c>
      <c r="E81" s="100" t="s">
        <v>113</v>
      </c>
      <c r="F81" s="100"/>
      <c r="G81" s="101"/>
      <c r="H81" s="102">
        <f>SUM(R81:U81)</f>
        <v>3</v>
      </c>
      <c r="I81" s="98" t="str">
        <f>IFERROR(VLOOKUP(E81,Bahan[[Nama Bahan]:[Satuan]],3,FALSE),"")</f>
        <v>Unit</v>
      </c>
      <c r="J81" s="103">
        <f>IFERROR(VLOOKUP(E81,Bahan[[Nama Bahan]:[Harga Satuan]],4,FALSE),"")</f>
        <v>0</v>
      </c>
      <c r="K81" s="103">
        <f>H81*J81</f>
        <v>0</v>
      </c>
      <c r="L81" s="104">
        <f>J81*R81</f>
        <v>0</v>
      </c>
      <c r="M81" s="104">
        <f t="shared" si="22"/>
        <v>0</v>
      </c>
      <c r="N81" s="104">
        <f>T81*J81</f>
        <v>0</v>
      </c>
      <c r="O81" s="103">
        <f>J81*U81</f>
        <v>0</v>
      </c>
      <c r="R81" s="69">
        <v>3</v>
      </c>
      <c r="S81" s="69"/>
      <c r="T81" s="70"/>
      <c r="U81" s="70"/>
      <c r="V81" s="71">
        <f>SUM(R81:U81)</f>
        <v>3</v>
      </c>
    </row>
    <row r="82" spans="1:22" ht="18" customHeight="1" x14ac:dyDescent="0.15">
      <c r="A82" s="68"/>
      <c r="C82" s="98">
        <f>_xlfn.AGGREGATE(2,5,$C$77:C81)+1</f>
        <v>2</v>
      </c>
      <c r="D82" s="99" t="s">
        <v>193</v>
      </c>
      <c r="E82" s="100"/>
      <c r="F82" s="100"/>
      <c r="G82" s="101"/>
      <c r="H82" s="102"/>
      <c r="I82" s="98"/>
      <c r="J82" s="104"/>
      <c r="K82" s="103"/>
      <c r="L82" s="104"/>
      <c r="M82" s="104"/>
      <c r="N82" s="104"/>
      <c r="O82" s="103"/>
      <c r="R82" s="69"/>
      <c r="S82" s="69"/>
      <c r="T82" s="70"/>
      <c r="U82" s="70"/>
      <c r="V82" s="71">
        <f>SUM(V83:V89)</f>
        <v>27</v>
      </c>
    </row>
    <row r="83" spans="1:22" ht="18" customHeight="1" x14ac:dyDescent="0.15">
      <c r="A83" s="68"/>
      <c r="C83" s="98"/>
      <c r="D83" s="99" t="s">
        <v>173</v>
      </c>
      <c r="E83" s="100" t="s">
        <v>115</v>
      </c>
      <c r="F83" s="100"/>
      <c r="G83" s="101"/>
      <c r="H83" s="102">
        <f t="shared" ref="H83:H89" si="23">SUM(R83:U83)</f>
        <v>3</v>
      </c>
      <c r="I83" s="98" t="str">
        <f>IFERROR(VLOOKUP(E83,Bahan[[Nama Bahan]:[Satuan]],3,FALSE),"")</f>
        <v>Unit</v>
      </c>
      <c r="J83" s="103">
        <f>IFERROR(VLOOKUP(E83,Bahan[[Nama Bahan]:[Harga Satuan]],4,FALSE),"")</f>
        <v>0</v>
      </c>
      <c r="K83" s="103">
        <f t="shared" ref="K83:K89" si="24">H83*J83</f>
        <v>0</v>
      </c>
      <c r="L83" s="104">
        <f t="shared" ref="L83:L89" si="25">J83*R83</f>
        <v>0</v>
      </c>
      <c r="M83" s="104">
        <f t="shared" ref="M83:M89" si="26">J83*S83</f>
        <v>0</v>
      </c>
      <c r="N83" s="104">
        <f t="shared" ref="N83:N89" si="27">T83*J83</f>
        <v>0</v>
      </c>
      <c r="O83" s="103">
        <f t="shared" ref="O83:O89" si="28">J83*U83</f>
        <v>0</v>
      </c>
      <c r="R83" s="69">
        <v>3</v>
      </c>
      <c r="S83" s="69"/>
      <c r="T83" s="70"/>
      <c r="U83" s="70"/>
      <c r="V83" s="71">
        <f t="shared" ref="V83:V89" si="29">SUM(R83:U83)</f>
        <v>3</v>
      </c>
    </row>
    <row r="84" spans="1:22" ht="18" customHeight="1" x14ac:dyDescent="0.15">
      <c r="A84" s="68"/>
      <c r="C84" s="98"/>
      <c r="D84" s="99" t="s">
        <v>173</v>
      </c>
      <c r="E84" s="100" t="s">
        <v>117</v>
      </c>
      <c r="F84" s="100"/>
      <c r="G84" s="101"/>
      <c r="H84" s="102">
        <f t="shared" si="23"/>
        <v>3</v>
      </c>
      <c r="I84" s="98" t="str">
        <f>IFERROR(VLOOKUP(E84,Bahan[[Nama Bahan]:[Satuan]],3,FALSE),"")</f>
        <v>Unit</v>
      </c>
      <c r="J84" s="103">
        <f>IFERROR(VLOOKUP(E84,Bahan[[Nama Bahan]:[Harga Satuan]],4,FALSE),"")</f>
        <v>0</v>
      </c>
      <c r="K84" s="103">
        <f t="shared" si="24"/>
        <v>0</v>
      </c>
      <c r="L84" s="104">
        <f t="shared" si="25"/>
        <v>0</v>
      </c>
      <c r="M84" s="104">
        <f t="shared" si="26"/>
        <v>0</v>
      </c>
      <c r="N84" s="104">
        <f t="shared" si="27"/>
        <v>0</v>
      </c>
      <c r="O84" s="103">
        <f t="shared" si="28"/>
        <v>0</v>
      </c>
      <c r="R84" s="69">
        <v>3</v>
      </c>
      <c r="S84" s="69"/>
      <c r="T84" s="70"/>
      <c r="U84" s="70"/>
      <c r="V84" s="71">
        <f t="shared" si="29"/>
        <v>3</v>
      </c>
    </row>
    <row r="85" spans="1:22" ht="18" customHeight="1" x14ac:dyDescent="0.15">
      <c r="A85" s="68"/>
      <c r="C85" s="98"/>
      <c r="D85" s="99" t="s">
        <v>173</v>
      </c>
      <c r="E85" s="100" t="s">
        <v>27</v>
      </c>
      <c r="F85" s="100"/>
      <c r="G85" s="101"/>
      <c r="H85" s="102">
        <f t="shared" si="23"/>
        <v>6</v>
      </c>
      <c r="I85" s="98" t="str">
        <f>IFERROR(VLOOKUP(E85,Bahan[[Nama Bahan]:[Satuan]],3,FALSE),"")</f>
        <v>Set</v>
      </c>
      <c r="J85" s="103">
        <f>IFERROR(VLOOKUP(E85,Bahan[[Nama Bahan]:[Harga Satuan]],4,FALSE),"")</f>
        <v>0</v>
      </c>
      <c r="K85" s="103">
        <f t="shared" si="24"/>
        <v>0</v>
      </c>
      <c r="L85" s="104">
        <f t="shared" si="25"/>
        <v>0</v>
      </c>
      <c r="M85" s="104">
        <f t="shared" si="26"/>
        <v>0</v>
      </c>
      <c r="N85" s="104">
        <f t="shared" si="27"/>
        <v>0</v>
      </c>
      <c r="O85" s="103">
        <f t="shared" si="28"/>
        <v>0</v>
      </c>
      <c r="R85" s="69">
        <v>6</v>
      </c>
      <c r="S85" s="69"/>
      <c r="T85" s="70"/>
      <c r="U85" s="70"/>
      <c r="V85" s="71">
        <f t="shared" si="29"/>
        <v>6</v>
      </c>
    </row>
    <row r="86" spans="1:22" ht="18" customHeight="1" x14ac:dyDescent="0.15">
      <c r="A86" s="68"/>
      <c r="C86" s="98"/>
      <c r="D86" s="99" t="s">
        <v>173</v>
      </c>
      <c r="E86" s="100" t="s">
        <v>29</v>
      </c>
      <c r="F86" s="100"/>
      <c r="G86" s="101"/>
      <c r="H86" s="102">
        <f t="shared" si="23"/>
        <v>6</v>
      </c>
      <c r="I86" s="98" t="str">
        <f>IFERROR(VLOOKUP(E86,Bahan[[Nama Bahan]:[Satuan]],3,FALSE),"")</f>
        <v>Set</v>
      </c>
      <c r="J86" s="103">
        <f>IFERROR(VLOOKUP(E86,Bahan[[Nama Bahan]:[Harga Satuan]],4,FALSE),"")</f>
        <v>0</v>
      </c>
      <c r="K86" s="103">
        <f t="shared" si="24"/>
        <v>0</v>
      </c>
      <c r="L86" s="104">
        <f t="shared" si="25"/>
        <v>0</v>
      </c>
      <c r="M86" s="104">
        <f t="shared" si="26"/>
        <v>0</v>
      </c>
      <c r="N86" s="104">
        <f t="shared" si="27"/>
        <v>0</v>
      </c>
      <c r="O86" s="103">
        <f t="shared" si="28"/>
        <v>0</v>
      </c>
      <c r="R86" s="69">
        <v>6</v>
      </c>
      <c r="S86" s="69"/>
      <c r="T86" s="70"/>
      <c r="U86" s="70"/>
      <c r="V86" s="71">
        <f t="shared" si="29"/>
        <v>6</v>
      </c>
    </row>
    <row r="87" spans="1:22" ht="18" customHeight="1" x14ac:dyDescent="0.15">
      <c r="A87" s="68"/>
      <c r="C87" s="98"/>
      <c r="D87" s="99" t="s">
        <v>173</v>
      </c>
      <c r="E87" s="100" t="s">
        <v>31</v>
      </c>
      <c r="F87" s="100"/>
      <c r="G87" s="101"/>
      <c r="H87" s="102">
        <f t="shared" si="23"/>
        <v>0</v>
      </c>
      <c r="I87" s="98" t="str">
        <f>IFERROR(VLOOKUP(E87,Bahan[[Nama Bahan]:[Satuan]],3,FALSE),"")</f>
        <v>Set</v>
      </c>
      <c r="J87" s="103">
        <f>IFERROR(VLOOKUP(E87,Bahan[[Nama Bahan]:[Harga Satuan]],4,FALSE),"")</f>
        <v>0</v>
      </c>
      <c r="K87" s="103">
        <f t="shared" si="24"/>
        <v>0</v>
      </c>
      <c r="L87" s="104">
        <f t="shared" si="25"/>
        <v>0</v>
      </c>
      <c r="M87" s="104">
        <f t="shared" si="26"/>
        <v>0</v>
      </c>
      <c r="N87" s="104">
        <f t="shared" si="27"/>
        <v>0</v>
      </c>
      <c r="O87" s="103">
        <f t="shared" si="28"/>
        <v>0</v>
      </c>
      <c r="R87" s="69">
        <v>0</v>
      </c>
      <c r="S87" s="69"/>
      <c r="T87" s="70"/>
      <c r="U87" s="70"/>
      <c r="V87" s="71">
        <f t="shared" si="29"/>
        <v>0</v>
      </c>
    </row>
    <row r="88" spans="1:22" ht="18" customHeight="1" x14ac:dyDescent="0.15">
      <c r="A88" s="68"/>
      <c r="C88" s="98"/>
      <c r="D88" s="99" t="s">
        <v>173</v>
      </c>
      <c r="E88" s="100" t="s">
        <v>33</v>
      </c>
      <c r="F88" s="100"/>
      <c r="G88" s="101"/>
      <c r="H88" s="102">
        <f t="shared" si="23"/>
        <v>6</v>
      </c>
      <c r="I88" s="98" t="str">
        <f>IFERROR(VLOOKUP(E88,Bahan[[Nama Bahan]:[Satuan]],3,FALSE),"")</f>
        <v>Set</v>
      </c>
      <c r="J88" s="103">
        <f>IFERROR(VLOOKUP(E88,Bahan[[Nama Bahan]:[Harga Satuan]],4,FALSE),"")</f>
        <v>0</v>
      </c>
      <c r="K88" s="103">
        <f t="shared" si="24"/>
        <v>0</v>
      </c>
      <c r="L88" s="104">
        <f t="shared" si="25"/>
        <v>0</v>
      </c>
      <c r="M88" s="104">
        <f t="shared" si="26"/>
        <v>0</v>
      </c>
      <c r="N88" s="104">
        <f t="shared" si="27"/>
        <v>0</v>
      </c>
      <c r="O88" s="103">
        <f t="shared" si="28"/>
        <v>0</v>
      </c>
      <c r="R88" s="69">
        <v>6</v>
      </c>
      <c r="S88" s="69"/>
      <c r="T88" s="70"/>
      <c r="U88" s="70"/>
      <c r="V88" s="71">
        <f t="shared" si="29"/>
        <v>6</v>
      </c>
    </row>
    <row r="89" spans="1:22" ht="18" customHeight="1" x14ac:dyDescent="0.15">
      <c r="A89" s="68"/>
      <c r="C89" s="98"/>
      <c r="D89" s="99" t="s">
        <v>173</v>
      </c>
      <c r="E89" s="100" t="s">
        <v>35</v>
      </c>
      <c r="F89" s="100"/>
      <c r="G89" s="101"/>
      <c r="H89" s="102">
        <f t="shared" si="23"/>
        <v>3</v>
      </c>
      <c r="I89" s="98" t="str">
        <f>IFERROR(VLOOKUP(E89,Bahan[[Nama Bahan]:[Satuan]],3,FALSE),"")</f>
        <v>Set</v>
      </c>
      <c r="J89" s="103">
        <f>IFERROR(VLOOKUP(E89,Bahan[[Nama Bahan]:[Harga Satuan]],4,FALSE),"")</f>
        <v>0</v>
      </c>
      <c r="K89" s="103">
        <f t="shared" si="24"/>
        <v>0</v>
      </c>
      <c r="L89" s="104">
        <f t="shared" si="25"/>
        <v>0</v>
      </c>
      <c r="M89" s="104">
        <f t="shared" si="26"/>
        <v>0</v>
      </c>
      <c r="N89" s="104">
        <f t="shared" si="27"/>
        <v>0</v>
      </c>
      <c r="O89" s="103">
        <f t="shared" si="28"/>
        <v>0</v>
      </c>
      <c r="R89" s="69">
        <v>3</v>
      </c>
      <c r="S89" s="69"/>
      <c r="T89" s="70"/>
      <c r="U89" s="70"/>
      <c r="V89" s="71">
        <f t="shared" si="29"/>
        <v>3</v>
      </c>
    </row>
    <row r="90" spans="1:22" s="56" customFormat="1" ht="18" customHeight="1" x14ac:dyDescent="0.15">
      <c r="A90" s="66"/>
      <c r="C90" s="91" t="s">
        <v>194</v>
      </c>
      <c r="D90" s="92" t="s">
        <v>195</v>
      </c>
      <c r="E90" s="93"/>
      <c r="F90" s="93"/>
      <c r="G90" s="94"/>
      <c r="H90" s="95"/>
      <c r="I90" s="96"/>
      <c r="J90" s="105"/>
      <c r="K90" s="97"/>
      <c r="L90" s="97"/>
      <c r="M90" s="97"/>
      <c r="N90" s="97"/>
      <c r="O90" s="97"/>
      <c r="R90" s="67"/>
      <c r="S90" s="67"/>
      <c r="T90" s="67"/>
      <c r="U90" s="67"/>
      <c r="V90" s="67">
        <v>100000</v>
      </c>
    </row>
    <row r="91" spans="1:22" ht="18" customHeight="1" x14ac:dyDescent="0.15">
      <c r="A91" s="68"/>
      <c r="C91" s="98">
        <f>_xlfn.AGGREGATE(2,5,$C$90:C90)+1</f>
        <v>1</v>
      </c>
      <c r="D91" s="99" t="s">
        <v>196</v>
      </c>
      <c r="E91" s="100"/>
      <c r="F91" s="100"/>
      <c r="G91" s="101"/>
      <c r="H91" s="102"/>
      <c r="I91" s="98"/>
      <c r="J91" s="104"/>
      <c r="K91" s="103"/>
      <c r="L91" s="104"/>
      <c r="M91" s="104"/>
      <c r="N91" s="104"/>
      <c r="O91" s="103"/>
      <c r="R91" s="69"/>
      <c r="S91" s="69"/>
      <c r="T91" s="70"/>
      <c r="U91" s="70"/>
      <c r="V91" s="71">
        <f>SUM(V92:V96)</f>
        <v>0</v>
      </c>
    </row>
    <row r="92" spans="1:22" ht="18" customHeight="1" x14ac:dyDescent="0.15">
      <c r="A92" s="68"/>
      <c r="C92" s="98"/>
      <c r="D92" s="99" t="s">
        <v>173</v>
      </c>
      <c r="E92" s="100" t="s">
        <v>71</v>
      </c>
      <c r="F92" s="100"/>
      <c r="G92" s="101"/>
      <c r="H92" s="102">
        <f>SUM(R92:U92)</f>
        <v>0</v>
      </c>
      <c r="I92" s="98" t="str">
        <f>IFERROR(VLOOKUP(E92,Bahan[[Nama Bahan]:[Satuan]],3,FALSE),"")</f>
        <v>m</v>
      </c>
      <c r="J92" s="103">
        <f>IFERROR(VLOOKUP(E92,Bahan[[Nama Bahan]:[Harga Satuan]],4,FALSE),"")</f>
        <v>0</v>
      </c>
      <c r="K92" s="103">
        <f>H92*J92</f>
        <v>0</v>
      </c>
      <c r="L92" s="104">
        <f>J92*R92</f>
        <v>0</v>
      </c>
      <c r="M92" s="104">
        <f t="shared" ref="M92:M96" si="30">J92*S92</f>
        <v>0</v>
      </c>
      <c r="N92" s="104">
        <f>T92*J92</f>
        <v>0</v>
      </c>
      <c r="O92" s="103">
        <f>J92*U92</f>
        <v>0</v>
      </c>
      <c r="R92" s="69">
        <v>0</v>
      </c>
      <c r="S92" s="69"/>
      <c r="T92" s="70"/>
      <c r="U92" s="70"/>
      <c r="V92" s="71">
        <f>SUM(R92:U92)</f>
        <v>0</v>
      </c>
    </row>
    <row r="93" spans="1:22" ht="18" customHeight="1" x14ac:dyDescent="0.15">
      <c r="A93" s="68"/>
      <c r="C93" s="98"/>
      <c r="D93" s="99" t="s">
        <v>173</v>
      </c>
      <c r="E93" s="100" t="s">
        <v>69</v>
      </c>
      <c r="F93" s="100"/>
      <c r="G93" s="101"/>
      <c r="H93" s="102">
        <f>SUM(R93:U93)</f>
        <v>0</v>
      </c>
      <c r="I93" s="98" t="str">
        <f>IFERROR(VLOOKUP(E93,Bahan[[Nama Bahan]:[Satuan]],3,FALSE),"")</f>
        <v>kg</v>
      </c>
      <c r="J93" s="103">
        <f>IFERROR(VLOOKUP(E93,Bahan[[Nama Bahan]:[Harga Satuan]],4,FALSE),"")</f>
        <v>0</v>
      </c>
      <c r="K93" s="103">
        <f>H93*J93</f>
        <v>0</v>
      </c>
      <c r="L93" s="104">
        <f>J93*R93</f>
        <v>0</v>
      </c>
      <c r="M93" s="104">
        <f t="shared" si="30"/>
        <v>0</v>
      </c>
      <c r="N93" s="104">
        <f>T93*J93</f>
        <v>0</v>
      </c>
      <c r="O93" s="103">
        <f>J93*U93</f>
        <v>0</v>
      </c>
      <c r="R93" s="69">
        <v>0</v>
      </c>
      <c r="S93" s="69"/>
      <c r="T93" s="70"/>
      <c r="U93" s="70"/>
      <c r="V93" s="71">
        <f>SUM(R93:U93)</f>
        <v>0</v>
      </c>
    </row>
    <row r="94" spans="1:22" ht="18" customHeight="1" x14ac:dyDescent="0.15">
      <c r="A94" s="68"/>
      <c r="C94" s="98"/>
      <c r="D94" s="99" t="s">
        <v>173</v>
      </c>
      <c r="E94" s="100" t="s">
        <v>12</v>
      </c>
      <c r="F94" s="100"/>
      <c r="G94" s="101"/>
      <c r="H94" s="102">
        <f>SUM(R94:U94)</f>
        <v>0</v>
      </c>
      <c r="I94" s="98" t="str">
        <f>IFERROR(VLOOKUP(E94,Bahan[[Nama Bahan]:[Satuan]],3,FALSE),"")</f>
        <v>Zak</v>
      </c>
      <c r="J94" s="103">
        <f>IFERROR(VLOOKUP(E94,Bahan[[Nama Bahan]:[Harga Satuan]],4,FALSE),"")</f>
        <v>90000</v>
      </c>
      <c r="K94" s="103">
        <f>H94*J94</f>
        <v>0</v>
      </c>
      <c r="L94" s="104">
        <f>J94*R94</f>
        <v>0</v>
      </c>
      <c r="M94" s="104">
        <f t="shared" si="30"/>
        <v>0</v>
      </c>
      <c r="N94" s="104">
        <f>T94*J94</f>
        <v>0</v>
      </c>
      <c r="O94" s="103">
        <f>J94*U94</f>
        <v>0</v>
      </c>
      <c r="R94" s="69">
        <v>0</v>
      </c>
      <c r="S94" s="69"/>
      <c r="T94" s="70"/>
      <c r="U94" s="70"/>
      <c r="V94" s="71">
        <f>SUM(R94:U94)</f>
        <v>0</v>
      </c>
    </row>
    <row r="95" spans="1:22" ht="18" customHeight="1" x14ac:dyDescent="0.15">
      <c r="A95" s="68"/>
      <c r="C95" s="98"/>
      <c r="D95" s="99" t="s">
        <v>173</v>
      </c>
      <c r="E95" s="100" t="s">
        <v>55</v>
      </c>
      <c r="F95" s="100"/>
      <c r="G95" s="101"/>
      <c r="H95" s="102">
        <f>SUM(R95:U95)</f>
        <v>0</v>
      </c>
      <c r="I95" s="98" t="str">
        <f>IFERROR(VLOOKUP(E95,Bahan[[Nama Bahan]:[Satuan]],3,FALSE),"")</f>
        <v>m3</v>
      </c>
      <c r="J95" s="103">
        <f>IFERROR(VLOOKUP(E95,Bahan[[Nama Bahan]:[Harga Satuan]],4,FALSE),"")</f>
        <v>0</v>
      </c>
      <c r="K95" s="103">
        <f>H95*J95</f>
        <v>0</v>
      </c>
      <c r="L95" s="104">
        <f>J95*R95</f>
        <v>0</v>
      </c>
      <c r="M95" s="104">
        <f t="shared" si="30"/>
        <v>0</v>
      </c>
      <c r="N95" s="104">
        <f>T95*J95</f>
        <v>0</v>
      </c>
      <c r="O95" s="103">
        <f>J95*U95</f>
        <v>0</v>
      </c>
      <c r="R95" s="69">
        <v>0</v>
      </c>
      <c r="S95" s="69"/>
      <c r="T95" s="70"/>
      <c r="U95" s="70"/>
      <c r="V95" s="71">
        <f>SUM(R95:U95)</f>
        <v>0</v>
      </c>
    </row>
    <row r="96" spans="1:22" ht="18" customHeight="1" x14ac:dyDescent="0.15">
      <c r="A96" s="68"/>
      <c r="C96" s="98"/>
      <c r="D96" s="99" t="s">
        <v>173</v>
      </c>
      <c r="E96" s="100" t="s">
        <v>58</v>
      </c>
      <c r="F96" s="100"/>
      <c r="G96" s="101"/>
      <c r="H96" s="102">
        <f>SUM(R96:U96)</f>
        <v>0</v>
      </c>
      <c r="I96" s="98" t="str">
        <f>IFERROR(VLOOKUP(E96,Bahan[[Nama Bahan]:[Satuan]],3,FALSE),"")</f>
        <v>bh</v>
      </c>
      <c r="J96" s="103">
        <f>IFERROR(VLOOKUP(E96,Bahan[[Nama Bahan]:[Harga Satuan]],4,FALSE),"")</f>
        <v>0</v>
      </c>
      <c r="K96" s="103">
        <f>H96*J96</f>
        <v>0</v>
      </c>
      <c r="L96" s="104">
        <f>J96*R96</f>
        <v>0</v>
      </c>
      <c r="M96" s="104">
        <f t="shared" si="30"/>
        <v>0</v>
      </c>
      <c r="N96" s="104">
        <f>T96*J96</f>
        <v>0</v>
      </c>
      <c r="O96" s="103">
        <f>J96*U96</f>
        <v>0</v>
      </c>
      <c r="R96" s="69">
        <v>0</v>
      </c>
      <c r="S96" s="69"/>
      <c r="T96" s="70"/>
      <c r="U96" s="70"/>
      <c r="V96" s="71">
        <f>SUM(R96:U96)</f>
        <v>0</v>
      </c>
    </row>
    <row r="97" spans="1:22" ht="18" customHeight="1" x14ac:dyDescent="0.15">
      <c r="A97" s="68"/>
      <c r="C97" s="98">
        <f>_xlfn.AGGREGATE(2,5,$C$90:C96)+1</f>
        <v>2</v>
      </c>
      <c r="D97" s="99" t="s">
        <v>197</v>
      </c>
      <c r="E97" s="100"/>
      <c r="F97" s="100"/>
      <c r="G97" s="101"/>
      <c r="H97" s="102"/>
      <c r="I97" s="98"/>
      <c r="J97" s="103"/>
      <c r="K97" s="103"/>
      <c r="L97" s="104"/>
      <c r="M97" s="104"/>
      <c r="N97" s="104"/>
      <c r="O97" s="103"/>
      <c r="R97" s="69"/>
      <c r="S97" s="69"/>
      <c r="T97" s="70"/>
      <c r="U97" s="70"/>
      <c r="V97" s="71">
        <f>SUM(V98)</f>
        <v>10</v>
      </c>
    </row>
    <row r="98" spans="1:22" ht="18" customHeight="1" x14ac:dyDescent="0.15">
      <c r="A98" s="68"/>
      <c r="C98" s="98"/>
      <c r="D98" s="99" t="s">
        <v>173</v>
      </c>
      <c r="E98" s="100" t="s">
        <v>43</v>
      </c>
      <c r="F98" s="100"/>
      <c r="G98" s="101"/>
      <c r="H98" s="102">
        <f>SUM(R98:U98)</f>
        <v>10</v>
      </c>
      <c r="I98" s="98" t="str">
        <f>IFERROR(VLOOKUP(E98,Bahan[[Nama Bahan]:[Satuan]],3,FALSE),"")</f>
        <v>Btng</v>
      </c>
      <c r="J98" s="103">
        <f>IFERROR(VLOOKUP(E98,Bahan[[Nama Bahan]:[Harga Satuan]],4,FALSE),"")</f>
        <v>0</v>
      </c>
      <c r="K98" s="103">
        <f>H98*J98</f>
        <v>0</v>
      </c>
      <c r="L98" s="104">
        <f>J98*R98</f>
        <v>0</v>
      </c>
      <c r="M98" s="104">
        <f>J98*S98</f>
        <v>0</v>
      </c>
      <c r="N98" s="104">
        <f>T98*J98</f>
        <v>0</v>
      </c>
      <c r="O98" s="103">
        <f>J98*U98</f>
        <v>0</v>
      </c>
      <c r="R98" s="69">
        <v>10</v>
      </c>
      <c r="S98" s="69"/>
      <c r="T98" s="70"/>
      <c r="U98" s="70"/>
      <c r="V98" s="71">
        <f>SUM(R98:U98)</f>
        <v>10</v>
      </c>
    </row>
    <row r="99" spans="1:22" s="56" customFormat="1" ht="18" customHeight="1" x14ac:dyDescent="0.15">
      <c r="A99" s="66"/>
      <c r="C99" s="91" t="s">
        <v>198</v>
      </c>
      <c r="D99" s="92" t="s">
        <v>199</v>
      </c>
      <c r="E99" s="93"/>
      <c r="F99" s="93"/>
      <c r="G99" s="94"/>
      <c r="H99" s="95"/>
      <c r="I99" s="96"/>
      <c r="J99" s="105"/>
      <c r="K99" s="97"/>
      <c r="L99" s="97"/>
      <c r="M99" s="97"/>
      <c r="N99" s="97"/>
      <c r="O99" s="97"/>
      <c r="R99" s="67"/>
      <c r="S99" s="67"/>
      <c r="T99" s="67"/>
      <c r="U99" s="67"/>
      <c r="V99" s="67">
        <v>100000</v>
      </c>
    </row>
    <row r="100" spans="1:22" ht="18" customHeight="1" x14ac:dyDescent="0.15">
      <c r="A100" s="68"/>
      <c r="C100" s="98">
        <f>_xlfn.AGGREGATE(2,5,$C$99:C99)+1</f>
        <v>1</v>
      </c>
      <c r="D100" s="99" t="s">
        <v>200</v>
      </c>
      <c r="E100" s="100"/>
      <c r="F100" s="100"/>
      <c r="G100" s="101"/>
      <c r="H100" s="102"/>
      <c r="I100" s="98"/>
      <c r="J100" s="104"/>
      <c r="K100" s="103"/>
      <c r="L100" s="104"/>
      <c r="M100" s="104"/>
      <c r="N100" s="104"/>
      <c r="O100" s="103"/>
      <c r="R100" s="69"/>
      <c r="S100" s="69"/>
      <c r="T100" s="70"/>
      <c r="U100" s="70"/>
      <c r="V100" s="71">
        <f>SUM(V101)</f>
        <v>10</v>
      </c>
    </row>
    <row r="101" spans="1:22" ht="18" customHeight="1" x14ac:dyDescent="0.15">
      <c r="A101" s="68"/>
      <c r="C101" s="98"/>
      <c r="D101" s="99" t="s">
        <v>173</v>
      </c>
      <c r="E101" s="100" t="s">
        <v>41</v>
      </c>
      <c r="F101" s="100"/>
      <c r="G101" s="101"/>
      <c r="H101" s="102">
        <f>SUM(R101:U101)</f>
        <v>10</v>
      </c>
      <c r="I101" s="98" t="str">
        <f>IFERROR(VLOOKUP(E101,Bahan[[Nama Bahan]:[Satuan]],3,FALSE),"")</f>
        <v>Btng</v>
      </c>
      <c r="J101" s="103">
        <f>IFERROR(VLOOKUP(E101,Bahan[[Nama Bahan]:[Harga Satuan]],4,FALSE),"")</f>
        <v>120000</v>
      </c>
      <c r="K101" s="103">
        <f>H101*J101</f>
        <v>1200000</v>
      </c>
      <c r="L101" s="104">
        <f>J101*R101</f>
        <v>1200000</v>
      </c>
      <c r="M101" s="104">
        <f>J101*S101</f>
        <v>0</v>
      </c>
      <c r="N101" s="104">
        <f>T101*J101</f>
        <v>0</v>
      </c>
      <c r="O101" s="103">
        <f>J101*U101</f>
        <v>0</v>
      </c>
      <c r="R101" s="69">
        <v>10</v>
      </c>
      <c r="S101" s="69"/>
      <c r="T101" s="70"/>
      <c r="U101" s="70"/>
      <c r="V101" s="71">
        <f>SUM(R101:U101)</f>
        <v>10</v>
      </c>
    </row>
    <row r="102" spans="1:22" ht="18" customHeight="1" x14ac:dyDescent="0.15">
      <c r="A102" s="68"/>
      <c r="C102" s="98">
        <f>_xlfn.AGGREGATE(2,5,$C$99:C101)+1</f>
        <v>2</v>
      </c>
      <c r="D102" s="99" t="s">
        <v>201</v>
      </c>
      <c r="E102" s="100"/>
      <c r="F102" s="100"/>
      <c r="G102" s="101"/>
      <c r="H102" s="102"/>
      <c r="I102" s="98"/>
      <c r="J102" s="104"/>
      <c r="K102" s="103"/>
      <c r="L102" s="104"/>
      <c r="M102" s="104"/>
      <c r="N102" s="104"/>
      <c r="O102" s="103"/>
      <c r="R102" s="69"/>
      <c r="S102" s="69"/>
      <c r="T102" s="70"/>
      <c r="U102" s="70"/>
      <c r="V102" s="71">
        <f>SUM(V103)</f>
        <v>10</v>
      </c>
    </row>
    <row r="103" spans="1:22" ht="18" customHeight="1" x14ac:dyDescent="0.15">
      <c r="A103" s="68"/>
      <c r="C103" s="98"/>
      <c r="D103" s="99" t="s">
        <v>173</v>
      </c>
      <c r="E103" s="100" t="s">
        <v>38</v>
      </c>
      <c r="F103" s="100"/>
      <c r="G103" s="101"/>
      <c r="H103" s="102">
        <f>SUM(R103:U103)</f>
        <v>10</v>
      </c>
      <c r="I103" s="98" t="str">
        <f>IFERROR(VLOOKUP(E103,Bahan[[Nama Bahan]:[Satuan]],3,FALSE),"")</f>
        <v>Btng</v>
      </c>
      <c r="J103" s="103">
        <f>IFERROR(VLOOKUP(E103,Bahan[[Nama Bahan]:[Harga Satuan]],4,FALSE),"")</f>
        <v>0</v>
      </c>
      <c r="K103" s="103">
        <f>H103*J103</f>
        <v>0</v>
      </c>
      <c r="L103" s="104">
        <f>J103*R103</f>
        <v>0</v>
      </c>
      <c r="M103" s="104">
        <f>J103*S103</f>
        <v>0</v>
      </c>
      <c r="N103" s="104">
        <f>T103*J103</f>
        <v>0</v>
      </c>
      <c r="O103" s="103">
        <f>J103*U103</f>
        <v>0</v>
      </c>
      <c r="R103" s="69">
        <v>10</v>
      </c>
      <c r="S103" s="69"/>
      <c r="T103" s="70"/>
      <c r="U103" s="70"/>
      <c r="V103" s="71">
        <f>SUM(R103:U103)</f>
        <v>10</v>
      </c>
    </row>
    <row r="104" spans="1:22" s="56" customFormat="1" ht="18" customHeight="1" x14ac:dyDescent="0.15">
      <c r="A104" s="66"/>
      <c r="C104" s="91" t="s">
        <v>202</v>
      </c>
      <c r="D104" s="92" t="s">
        <v>203</v>
      </c>
      <c r="E104" s="93"/>
      <c r="F104" s="93"/>
      <c r="G104" s="94"/>
      <c r="H104" s="95"/>
      <c r="I104" s="96"/>
      <c r="J104" s="105"/>
      <c r="K104" s="97"/>
      <c r="L104" s="97"/>
      <c r="M104" s="97"/>
      <c r="N104" s="97"/>
      <c r="O104" s="97"/>
      <c r="R104" s="67"/>
      <c r="S104" s="67"/>
      <c r="T104" s="67"/>
      <c r="U104" s="67"/>
      <c r="V104" s="67">
        <v>100000</v>
      </c>
    </row>
    <row r="105" spans="1:22" ht="18" customHeight="1" x14ac:dyDescent="0.15">
      <c r="A105" s="68"/>
      <c r="C105" s="98">
        <f>_xlfn.AGGREGATE(2,5,$C$104:C104)+1</f>
        <v>1</v>
      </c>
      <c r="D105" s="99" t="s">
        <v>204</v>
      </c>
      <c r="E105" s="100"/>
      <c r="F105" s="100"/>
      <c r="G105" s="101"/>
      <c r="H105" s="102"/>
      <c r="I105" s="98"/>
      <c r="J105" s="104"/>
      <c r="K105" s="103"/>
      <c r="L105" s="104"/>
      <c r="M105" s="104"/>
      <c r="N105" s="104"/>
      <c r="O105" s="103"/>
      <c r="R105" s="69"/>
      <c r="S105" s="69"/>
      <c r="T105" s="70"/>
      <c r="U105" s="70"/>
      <c r="V105" s="71">
        <f>SUM(V106:V109)</f>
        <v>36</v>
      </c>
    </row>
    <row r="106" spans="1:22" ht="18" customHeight="1" x14ac:dyDescent="0.15">
      <c r="A106" s="68"/>
      <c r="C106" s="98"/>
      <c r="D106" s="99" t="s">
        <v>173</v>
      </c>
      <c r="E106" s="100" t="s">
        <v>16</v>
      </c>
      <c r="F106" s="100"/>
      <c r="G106" s="101"/>
      <c r="H106" s="102">
        <f>SUM(R106:U106)</f>
        <v>36</v>
      </c>
      <c r="I106" s="98" t="str">
        <f>IFERROR(VLOOKUP(A106,Bahan[#Data],5,FALSE),"")</f>
        <v/>
      </c>
      <c r="J106" s="103">
        <f>IFERROR(VLOOKUP(E106,Bahan[[Nama Bahan]:[Harga Satuan]],4,FALSE),"")</f>
        <v>0</v>
      </c>
      <c r="K106" s="103">
        <f>H106*J106</f>
        <v>0</v>
      </c>
      <c r="L106" s="104">
        <f>J106*R106</f>
        <v>0</v>
      </c>
      <c r="M106" s="104">
        <f t="shared" ref="M106:M109" si="31">J106*S106</f>
        <v>0</v>
      </c>
      <c r="N106" s="104">
        <f>T106*J106</f>
        <v>0</v>
      </c>
      <c r="O106" s="103">
        <f>J106*U106</f>
        <v>0</v>
      </c>
      <c r="R106" s="69">
        <f>42-6</f>
        <v>36</v>
      </c>
      <c r="S106" s="69"/>
      <c r="T106" s="70"/>
      <c r="U106" s="70"/>
      <c r="V106" s="71">
        <f>SUM(R106:U106)</f>
        <v>36</v>
      </c>
    </row>
    <row r="107" spans="1:22" ht="18" customHeight="1" x14ac:dyDescent="0.15">
      <c r="A107" s="68"/>
      <c r="C107" s="98"/>
      <c r="D107" s="99" t="s">
        <v>173</v>
      </c>
      <c r="E107" s="100" t="s">
        <v>16</v>
      </c>
      <c r="F107" s="100"/>
      <c r="G107" s="101"/>
      <c r="H107" s="102">
        <f>SUM(R107:U107)</f>
        <v>0</v>
      </c>
      <c r="I107" s="98" t="str">
        <f>IFERROR(VLOOKUP(A107,Bahan[#Data],5,FALSE),"")</f>
        <v/>
      </c>
      <c r="J107" s="103">
        <f>IFERROR(VLOOKUP(E107,Bahan[[Nama Bahan]:[Harga Satuan]],4,FALSE),"")</f>
        <v>0</v>
      </c>
      <c r="K107" s="103">
        <f>H107*J107</f>
        <v>0</v>
      </c>
      <c r="L107" s="104">
        <f>J107*R107</f>
        <v>0</v>
      </c>
      <c r="M107" s="104">
        <f t="shared" si="31"/>
        <v>0</v>
      </c>
      <c r="N107" s="104">
        <f>T107*J107</f>
        <v>0</v>
      </c>
      <c r="O107" s="103">
        <f>J107*U107</f>
        <v>0</v>
      </c>
      <c r="R107" s="69">
        <v>0</v>
      </c>
      <c r="S107" s="69"/>
      <c r="T107" s="70"/>
      <c r="U107" s="70"/>
      <c r="V107" s="71">
        <f>SUM(R107:U107)</f>
        <v>0</v>
      </c>
    </row>
    <row r="108" spans="1:22" ht="18" customHeight="1" x14ac:dyDescent="0.15">
      <c r="A108" s="68"/>
      <c r="C108" s="98"/>
      <c r="D108" s="99" t="s">
        <v>173</v>
      </c>
      <c r="E108" s="100" t="s">
        <v>19</v>
      </c>
      <c r="F108" s="100"/>
      <c r="G108" s="101"/>
      <c r="H108" s="102">
        <f>SUM(R108:U108)</f>
        <v>0</v>
      </c>
      <c r="I108" s="98" t="str">
        <f>IFERROR(VLOOKUP(A108,Bahan[#Data],5,FALSE),"")</f>
        <v/>
      </c>
      <c r="J108" s="103">
        <f>IFERROR(VLOOKUP(E108,Bahan[[Nama Bahan]:[Harga Satuan]],4,FALSE),"")</f>
        <v>0</v>
      </c>
      <c r="K108" s="103">
        <f>H108*J108</f>
        <v>0</v>
      </c>
      <c r="L108" s="104">
        <f>J108*R108</f>
        <v>0</v>
      </c>
      <c r="M108" s="104">
        <f t="shared" si="31"/>
        <v>0</v>
      </c>
      <c r="N108" s="104">
        <f>T108*J108</f>
        <v>0</v>
      </c>
      <c r="O108" s="103">
        <f>J108*U108</f>
        <v>0</v>
      </c>
      <c r="R108" s="69">
        <v>0</v>
      </c>
      <c r="S108" s="69"/>
      <c r="T108" s="70"/>
      <c r="U108" s="70"/>
      <c r="V108" s="71">
        <f>SUM(R108:U108)</f>
        <v>0</v>
      </c>
    </row>
    <row r="109" spans="1:22" ht="18" customHeight="1" x14ac:dyDescent="0.15">
      <c r="A109" s="68"/>
      <c r="C109" s="98"/>
      <c r="D109" s="99" t="s">
        <v>173</v>
      </c>
      <c r="E109" s="100" t="s">
        <v>21</v>
      </c>
      <c r="F109" s="100"/>
      <c r="G109" s="101"/>
      <c r="H109" s="102">
        <f>SUM(R109:U109)</f>
        <v>0</v>
      </c>
      <c r="I109" s="98" t="str">
        <f>IFERROR(VLOOKUP(A109,Bahan[#Data],5,FALSE),"")</f>
        <v/>
      </c>
      <c r="J109" s="103">
        <f>IFERROR(VLOOKUP(E109,Bahan[[Nama Bahan]:[Harga Satuan]],4,FALSE),"")</f>
        <v>0</v>
      </c>
      <c r="K109" s="103">
        <f>H109*J109</f>
        <v>0</v>
      </c>
      <c r="L109" s="104">
        <f>J109*R109</f>
        <v>0</v>
      </c>
      <c r="M109" s="104">
        <f t="shared" si="31"/>
        <v>0</v>
      </c>
      <c r="N109" s="104">
        <f>T109*J109</f>
        <v>0</v>
      </c>
      <c r="O109" s="103">
        <f>J109*U109</f>
        <v>0</v>
      </c>
      <c r="R109" s="69">
        <v>0</v>
      </c>
      <c r="S109" s="69"/>
      <c r="T109" s="70"/>
      <c r="U109" s="70"/>
      <c r="V109" s="71">
        <f>SUM(R109:U109)</f>
        <v>0</v>
      </c>
    </row>
    <row r="110" spans="1:22" ht="18" customHeight="1" x14ac:dyDescent="0.15">
      <c r="A110" s="68"/>
      <c r="C110" s="98">
        <f>_xlfn.AGGREGATE(2,5,$C$104:C109)+1</f>
        <v>2</v>
      </c>
      <c r="D110" s="99" t="s">
        <v>205</v>
      </c>
      <c r="E110" s="100"/>
      <c r="F110" s="100"/>
      <c r="G110" s="101"/>
      <c r="H110" s="102"/>
      <c r="I110" s="98"/>
      <c r="J110" s="103"/>
      <c r="K110" s="103"/>
      <c r="L110" s="104"/>
      <c r="M110" s="104"/>
      <c r="N110" s="104"/>
      <c r="O110" s="103"/>
      <c r="R110" s="69"/>
      <c r="S110" s="69"/>
      <c r="T110" s="70"/>
      <c r="U110" s="70"/>
      <c r="V110" s="71">
        <f>SUM(V111:V112)</f>
        <v>36</v>
      </c>
    </row>
    <row r="111" spans="1:22" ht="18" customHeight="1" x14ac:dyDescent="0.15">
      <c r="A111" s="68"/>
      <c r="C111" s="98"/>
      <c r="D111" s="99" t="s">
        <v>173</v>
      </c>
      <c r="E111" s="100" t="s">
        <v>23</v>
      </c>
      <c r="F111" s="100"/>
      <c r="G111" s="101"/>
      <c r="H111" s="102">
        <f>SUM(R111:U111)</f>
        <v>36</v>
      </c>
      <c r="I111" s="98" t="str">
        <f>IFERROR(VLOOKUP(A111,Bahan[#Data],5,FALSE),"")</f>
        <v/>
      </c>
      <c r="J111" s="103">
        <f>IFERROR(VLOOKUP(E111,Bahan[[Nama Bahan]:[Harga Satuan]],4,FALSE),"")</f>
        <v>0</v>
      </c>
      <c r="K111" s="103">
        <f>H111*J111</f>
        <v>0</v>
      </c>
      <c r="L111" s="104">
        <f>J111*R111</f>
        <v>0</v>
      </c>
      <c r="M111" s="104">
        <f t="shared" ref="M111:M112" si="32">J111*S111</f>
        <v>0</v>
      </c>
      <c r="N111" s="104">
        <f>T111*J111</f>
        <v>0</v>
      </c>
      <c r="O111" s="103">
        <f>J111*U111</f>
        <v>0</v>
      </c>
      <c r="R111" s="69">
        <f>42-6</f>
        <v>36</v>
      </c>
      <c r="S111" s="69"/>
      <c r="T111" s="70"/>
      <c r="U111" s="70"/>
      <c r="V111" s="71">
        <f>SUM(R111:U111)</f>
        <v>36</v>
      </c>
    </row>
    <row r="112" spans="1:22" ht="18" customHeight="1" x14ac:dyDescent="0.15">
      <c r="A112" s="68"/>
      <c r="C112" s="98"/>
      <c r="D112" s="99" t="s">
        <v>173</v>
      </c>
      <c r="E112" s="100" t="s">
        <v>25</v>
      </c>
      <c r="F112" s="100"/>
      <c r="G112" s="101"/>
      <c r="H112" s="102">
        <f>SUM(R112:U112)</f>
        <v>0</v>
      </c>
      <c r="I112" s="98" t="str">
        <f>IFERROR(VLOOKUP(A112,Bahan[#Data],5,FALSE),"")</f>
        <v/>
      </c>
      <c r="J112" s="103">
        <f>IFERROR(VLOOKUP(E112,Bahan[[Nama Bahan]:[Harga Satuan]],4,FALSE),"")</f>
        <v>0</v>
      </c>
      <c r="K112" s="103">
        <f>H112*J112</f>
        <v>0</v>
      </c>
      <c r="L112" s="104">
        <f>J112*R112</f>
        <v>0</v>
      </c>
      <c r="M112" s="104">
        <f t="shared" si="32"/>
        <v>0</v>
      </c>
      <c r="N112" s="104">
        <f>T112*J112</f>
        <v>0</v>
      </c>
      <c r="O112" s="103">
        <f>J112*U112</f>
        <v>0</v>
      </c>
      <c r="R112" s="69">
        <v>0</v>
      </c>
      <c r="S112" s="69"/>
      <c r="T112" s="70"/>
      <c r="U112" s="70"/>
      <c r="V112" s="71">
        <f>SUM(R112:U112)</f>
        <v>0</v>
      </c>
    </row>
    <row r="113" spans="1:22" ht="18" customHeight="1" x14ac:dyDescent="0.15">
      <c r="A113" s="68"/>
      <c r="C113" s="98">
        <f>_xlfn.AGGREGATE(2,5,$C$104:C112)+1</f>
        <v>3</v>
      </c>
      <c r="D113" s="99" t="s">
        <v>206</v>
      </c>
      <c r="E113" s="100"/>
      <c r="F113" s="100"/>
      <c r="G113" s="101"/>
      <c r="H113" s="102"/>
      <c r="I113" s="98"/>
      <c r="J113" s="103"/>
      <c r="K113" s="103"/>
      <c r="L113" s="104"/>
      <c r="M113" s="104"/>
      <c r="N113" s="104"/>
      <c r="O113" s="103"/>
      <c r="R113" s="69"/>
      <c r="S113" s="69"/>
      <c r="T113" s="70"/>
      <c r="U113" s="70"/>
      <c r="V113" s="71">
        <f>SUM(V114:V115)</f>
        <v>36</v>
      </c>
    </row>
    <row r="114" spans="1:22" ht="18" customHeight="1" x14ac:dyDescent="0.15">
      <c r="A114" s="68"/>
      <c r="C114" s="98"/>
      <c r="D114" s="99" t="s">
        <v>173</v>
      </c>
      <c r="E114" s="100" t="s">
        <v>23</v>
      </c>
      <c r="F114" s="100"/>
      <c r="G114" s="101"/>
      <c r="H114" s="102">
        <f>SUM(R114:U114)</f>
        <v>36</v>
      </c>
      <c r="I114" s="98" t="str">
        <f>IFERROR(VLOOKUP(A114,Bahan[#Data],5,FALSE),"")</f>
        <v/>
      </c>
      <c r="J114" s="103">
        <f>IFERROR(VLOOKUP(E114,Bahan[[Nama Bahan]:[Harga Satuan]],4,FALSE),"")</f>
        <v>0</v>
      </c>
      <c r="K114" s="103">
        <f>H114*J114</f>
        <v>0</v>
      </c>
      <c r="L114" s="104">
        <f>J114*R114</f>
        <v>0</v>
      </c>
      <c r="M114" s="104">
        <f t="shared" ref="M114:M115" si="33">J114*S114</f>
        <v>0</v>
      </c>
      <c r="N114" s="104">
        <f>T114*J114</f>
        <v>0</v>
      </c>
      <c r="O114" s="103">
        <f>J114*U114</f>
        <v>0</v>
      </c>
      <c r="R114" s="69">
        <f>42-6</f>
        <v>36</v>
      </c>
      <c r="S114" s="69"/>
      <c r="T114" s="70"/>
      <c r="U114" s="70"/>
      <c r="V114" s="71">
        <f>SUM(R114:U114)</f>
        <v>36</v>
      </c>
    </row>
    <row r="115" spans="1:22" ht="18" customHeight="1" x14ac:dyDescent="0.15">
      <c r="A115" s="68"/>
      <c r="C115" s="98"/>
      <c r="D115" s="99" t="s">
        <v>173</v>
      </c>
      <c r="E115" s="100" t="s">
        <v>25</v>
      </c>
      <c r="F115" s="100"/>
      <c r="G115" s="101"/>
      <c r="H115" s="102">
        <f>SUM(R115:U115)</f>
        <v>0</v>
      </c>
      <c r="I115" s="98" t="str">
        <f>IFERROR(VLOOKUP(A115,Bahan[#Data],5,FALSE),"")</f>
        <v/>
      </c>
      <c r="J115" s="103">
        <f>IFERROR(VLOOKUP(E115,Bahan[[Nama Bahan]:[Harga Satuan]],4,FALSE),"")</f>
        <v>0</v>
      </c>
      <c r="K115" s="103">
        <f>H115*J115</f>
        <v>0</v>
      </c>
      <c r="L115" s="104">
        <f>J115*R115</f>
        <v>0</v>
      </c>
      <c r="M115" s="104">
        <f t="shared" si="33"/>
        <v>0</v>
      </c>
      <c r="N115" s="104">
        <f>T115*J115</f>
        <v>0</v>
      </c>
      <c r="O115" s="103">
        <f>J115*U115</f>
        <v>0</v>
      </c>
      <c r="R115" s="69">
        <v>0</v>
      </c>
      <c r="S115" s="69"/>
      <c r="T115" s="70"/>
      <c r="U115" s="70"/>
      <c r="V115" s="71">
        <f>SUM(R115:U115)</f>
        <v>0</v>
      </c>
    </row>
    <row r="116" spans="1:22" s="56" customFormat="1" ht="18" customHeight="1" x14ac:dyDescent="0.15">
      <c r="A116" s="66"/>
      <c r="C116" s="91" t="s">
        <v>207</v>
      </c>
      <c r="D116" s="92" t="s">
        <v>208</v>
      </c>
      <c r="E116" s="93"/>
      <c r="F116" s="93"/>
      <c r="G116" s="94"/>
      <c r="H116" s="95"/>
      <c r="I116" s="96"/>
      <c r="J116" s="105"/>
      <c r="K116" s="97"/>
      <c r="L116" s="97"/>
      <c r="M116" s="97"/>
      <c r="N116" s="97"/>
      <c r="O116" s="97"/>
      <c r="R116" s="67"/>
      <c r="S116" s="67"/>
      <c r="T116" s="67"/>
      <c r="U116" s="67"/>
      <c r="V116" s="67">
        <v>100000</v>
      </c>
    </row>
    <row r="117" spans="1:22" ht="18" customHeight="1" x14ac:dyDescent="0.15">
      <c r="A117" s="68"/>
      <c r="C117" s="98">
        <f>_xlfn.AGGREGATE(2,5,$C$116:C116)+1</f>
        <v>1</v>
      </c>
      <c r="D117" s="99" t="s">
        <v>209</v>
      </c>
      <c r="E117" s="100"/>
      <c r="F117" s="100"/>
      <c r="G117" s="101"/>
      <c r="H117" s="102"/>
      <c r="I117" s="98"/>
      <c r="J117" s="104"/>
      <c r="K117" s="103"/>
      <c r="L117" s="104"/>
      <c r="M117" s="104"/>
      <c r="N117" s="104"/>
      <c r="O117" s="103"/>
      <c r="R117" s="69"/>
      <c r="S117" s="69"/>
      <c r="T117" s="70"/>
      <c r="U117" s="70"/>
      <c r="V117" s="71">
        <f>SUM(V118:V121)</f>
        <v>0</v>
      </c>
    </row>
    <row r="118" spans="1:22" ht="18" customHeight="1" x14ac:dyDescent="0.15">
      <c r="A118" s="68"/>
      <c r="C118" s="98"/>
      <c r="D118" s="99" t="s">
        <v>173</v>
      </c>
      <c r="E118" s="100" t="s">
        <v>13</v>
      </c>
      <c r="F118" s="100"/>
      <c r="G118" s="101"/>
      <c r="H118" s="102">
        <f>SUM(R118:U118)</f>
        <v>0</v>
      </c>
      <c r="I118" s="98" t="str">
        <f>IFERROR(VLOOKUP(A118,Bahan[#Data],5,FALSE),"")</f>
        <v/>
      </c>
      <c r="J118" s="103">
        <f>IFERROR(VLOOKUP(E118,Bahan[[Nama Bahan]:[Harga Satuan]],4,FALSE),"")</f>
        <v>0</v>
      </c>
      <c r="K118" s="103">
        <f>H118*J118</f>
        <v>0</v>
      </c>
      <c r="L118" s="104">
        <f>J118*R118</f>
        <v>0</v>
      </c>
      <c r="M118" s="104">
        <f t="shared" ref="M118:M121" si="34">J118*S118</f>
        <v>0</v>
      </c>
      <c r="N118" s="104">
        <f>T118*J118</f>
        <v>0</v>
      </c>
      <c r="O118" s="103">
        <f>J118*U118</f>
        <v>0</v>
      </c>
      <c r="R118" s="69">
        <v>0</v>
      </c>
      <c r="S118" s="69"/>
      <c r="T118" s="70"/>
      <c r="U118" s="70"/>
      <c r="V118" s="71">
        <f>SUM(R118:U118)</f>
        <v>0</v>
      </c>
    </row>
    <row r="119" spans="1:22" ht="18" customHeight="1" x14ac:dyDescent="0.15">
      <c r="A119" s="68"/>
      <c r="C119" s="98"/>
      <c r="D119" s="99" t="s">
        <v>173</v>
      </c>
      <c r="E119" s="100" t="s">
        <v>55</v>
      </c>
      <c r="F119" s="100"/>
      <c r="G119" s="101"/>
      <c r="H119" s="102">
        <f>SUM(R119:U119)</f>
        <v>0</v>
      </c>
      <c r="I119" s="98" t="str">
        <f>IFERROR(VLOOKUP(A119,Bahan[#Data],5,FALSE),"")</f>
        <v/>
      </c>
      <c r="J119" s="103">
        <f>IFERROR(VLOOKUP(E119,Bahan[[Nama Bahan]:[Harga Satuan]],4,FALSE),"")</f>
        <v>0</v>
      </c>
      <c r="K119" s="103">
        <f>H119*J119</f>
        <v>0</v>
      </c>
      <c r="L119" s="104">
        <f>J119*R119</f>
        <v>0</v>
      </c>
      <c r="M119" s="104">
        <f t="shared" si="34"/>
        <v>0</v>
      </c>
      <c r="N119" s="104">
        <f>T119*J119</f>
        <v>0</v>
      </c>
      <c r="O119" s="103">
        <f>J119*U119</f>
        <v>0</v>
      </c>
      <c r="R119" s="69">
        <v>0</v>
      </c>
      <c r="S119" s="69"/>
      <c r="T119" s="70"/>
      <c r="U119" s="70"/>
      <c r="V119" s="71">
        <f>SUM(R119:U119)</f>
        <v>0</v>
      </c>
    </row>
    <row r="120" spans="1:22" ht="18" customHeight="1" x14ac:dyDescent="0.15">
      <c r="A120" s="68"/>
      <c r="C120" s="98"/>
      <c r="D120" s="99" t="s">
        <v>173</v>
      </c>
      <c r="E120" s="100" t="s">
        <v>53</v>
      </c>
      <c r="F120" s="100"/>
      <c r="G120" s="101"/>
      <c r="H120" s="102">
        <f>SUM(R120:U120)</f>
        <v>0</v>
      </c>
      <c r="I120" s="98" t="str">
        <f>IFERROR(VLOOKUP(A120,Bahan[#Data],5,FALSE),"")</f>
        <v/>
      </c>
      <c r="J120" s="103">
        <f>IFERROR(VLOOKUP(E120,Bahan[[Nama Bahan]:[Harga Satuan]],4,FALSE),"")</f>
        <v>0</v>
      </c>
      <c r="K120" s="103">
        <f>H120*J120</f>
        <v>0</v>
      </c>
      <c r="L120" s="104">
        <f>J120*R120</f>
        <v>0</v>
      </c>
      <c r="M120" s="104">
        <f t="shared" si="34"/>
        <v>0</v>
      </c>
      <c r="N120" s="104">
        <f>T120*J120</f>
        <v>0</v>
      </c>
      <c r="O120" s="103">
        <f>J120*U120</f>
        <v>0</v>
      </c>
      <c r="R120" s="69">
        <v>0</v>
      </c>
      <c r="S120" s="69"/>
      <c r="T120" s="70"/>
      <c r="U120" s="70"/>
      <c r="V120" s="71">
        <f>SUM(R120:U120)</f>
        <v>0</v>
      </c>
    </row>
    <row r="121" spans="1:22" ht="18" customHeight="1" x14ac:dyDescent="0.15">
      <c r="A121" s="68"/>
      <c r="C121" s="98"/>
      <c r="D121" s="99" t="s">
        <v>173</v>
      </c>
      <c r="E121" s="100" t="s">
        <v>58</v>
      </c>
      <c r="F121" s="100"/>
      <c r="G121" s="101"/>
      <c r="H121" s="102">
        <f>SUM(R121:U121)</f>
        <v>0</v>
      </c>
      <c r="I121" s="98" t="str">
        <f>IFERROR(VLOOKUP(A121,Bahan[#Data],5,FALSE),"")</f>
        <v/>
      </c>
      <c r="J121" s="103">
        <f>IFERROR(VLOOKUP(E121,Bahan[[Nama Bahan]:[Harga Satuan]],4,FALSE),"")</f>
        <v>0</v>
      </c>
      <c r="K121" s="103">
        <f>H121*J121</f>
        <v>0</v>
      </c>
      <c r="L121" s="104">
        <f>J121*R121</f>
        <v>0</v>
      </c>
      <c r="M121" s="104">
        <f t="shared" si="34"/>
        <v>0</v>
      </c>
      <c r="N121" s="104">
        <f>T121*J121</f>
        <v>0</v>
      </c>
      <c r="O121" s="103">
        <f>J121*U121</f>
        <v>0</v>
      </c>
      <c r="R121" s="69">
        <v>0</v>
      </c>
      <c r="S121" s="69"/>
      <c r="T121" s="70"/>
      <c r="U121" s="70"/>
      <c r="V121" s="71">
        <f>SUM(R121:U121)</f>
        <v>0</v>
      </c>
    </row>
    <row r="122" spans="1:22" ht="18" customHeight="1" x14ac:dyDescent="0.15">
      <c r="A122" s="68"/>
      <c r="C122" s="98">
        <f>_xlfn.AGGREGATE(2,5,$C$116:C121)+1</f>
        <v>2</v>
      </c>
      <c r="D122" s="99" t="s">
        <v>210</v>
      </c>
      <c r="E122" s="100"/>
      <c r="F122" s="100"/>
      <c r="G122" s="101"/>
      <c r="H122" s="102"/>
      <c r="I122" s="98"/>
      <c r="J122" s="104"/>
      <c r="K122" s="103"/>
      <c r="L122" s="104"/>
      <c r="M122" s="104"/>
      <c r="N122" s="104"/>
      <c r="O122" s="103"/>
      <c r="R122" s="69"/>
      <c r="S122" s="69"/>
      <c r="T122" s="70"/>
      <c r="U122" s="70"/>
      <c r="V122" s="71">
        <f>SUM(V123:V124)</f>
        <v>70</v>
      </c>
    </row>
    <row r="123" spans="1:22" ht="18" customHeight="1" x14ac:dyDescent="0.15">
      <c r="A123" s="68"/>
      <c r="C123" s="98"/>
      <c r="D123" s="99" t="s">
        <v>173</v>
      </c>
      <c r="E123" s="100" t="s">
        <v>49</v>
      </c>
      <c r="F123" s="100"/>
      <c r="G123" s="101"/>
      <c r="H123" s="102">
        <f>SUM(R123:U123)</f>
        <v>70</v>
      </c>
      <c r="I123" s="98" t="str">
        <f>IFERROR(VLOOKUP(A123,Bahan[#Data],5,FALSE),"")</f>
        <v/>
      </c>
      <c r="J123" s="103">
        <f>IFERROR(VLOOKUP(E123,Bahan[[Nama Bahan]:[Harga Satuan]],4,FALSE),"")</f>
        <v>0</v>
      </c>
      <c r="K123" s="103">
        <f>H123*J123</f>
        <v>0</v>
      </c>
      <c r="L123" s="104">
        <f>J123*R123</f>
        <v>0</v>
      </c>
      <c r="M123" s="104">
        <f t="shared" ref="M123:M124" si="35">J123*S123</f>
        <v>0</v>
      </c>
      <c r="N123" s="104">
        <f>T123*J123</f>
        <v>0</v>
      </c>
      <c r="O123" s="103">
        <f>J123*U123</f>
        <v>0</v>
      </c>
      <c r="R123" s="69">
        <v>40</v>
      </c>
      <c r="S123" s="69"/>
      <c r="T123" s="70">
        <v>30</v>
      </c>
      <c r="U123" s="70"/>
      <c r="V123" s="71">
        <f>SUM(R123:U123)</f>
        <v>70</v>
      </c>
    </row>
    <row r="124" spans="1:22" ht="18" customHeight="1" x14ac:dyDescent="0.15">
      <c r="A124" s="68"/>
      <c r="C124" s="98"/>
      <c r="D124" s="99" t="s">
        <v>173</v>
      </c>
      <c r="E124" s="100" t="s">
        <v>51</v>
      </c>
      <c r="F124" s="100"/>
      <c r="G124" s="101"/>
      <c r="H124" s="102">
        <f>SUM(R124:U124)</f>
        <v>0</v>
      </c>
      <c r="I124" s="98" t="str">
        <f>IFERROR(VLOOKUP(A124,Bahan[#Data],5,FALSE),"")</f>
        <v/>
      </c>
      <c r="J124" s="103">
        <f>IFERROR(VLOOKUP(E124,Bahan[[Nama Bahan]:[Harga Satuan]],4,FALSE),"")</f>
        <v>0</v>
      </c>
      <c r="K124" s="103">
        <f>H124*J124</f>
        <v>0</v>
      </c>
      <c r="L124" s="104">
        <f>J124*R124</f>
        <v>0</v>
      </c>
      <c r="M124" s="104">
        <f t="shared" si="35"/>
        <v>0</v>
      </c>
      <c r="N124" s="104">
        <f>T124*J124</f>
        <v>0</v>
      </c>
      <c r="O124" s="103">
        <f>J124*U124</f>
        <v>0</v>
      </c>
      <c r="R124" s="69">
        <v>0</v>
      </c>
      <c r="S124" s="69"/>
      <c r="T124" s="70"/>
      <c r="U124" s="70"/>
      <c r="V124" s="71">
        <f>SUM(R124:U124)</f>
        <v>0</v>
      </c>
    </row>
    <row r="125" spans="1:22" s="56" customFormat="1" ht="18" customHeight="1" x14ac:dyDescent="0.15">
      <c r="A125" s="66"/>
      <c r="C125" s="91" t="s">
        <v>211</v>
      </c>
      <c r="D125" s="92" t="s">
        <v>212</v>
      </c>
      <c r="E125" s="93"/>
      <c r="F125" s="93"/>
      <c r="G125" s="94"/>
      <c r="H125" s="95"/>
      <c r="I125" s="96"/>
      <c r="J125" s="105"/>
      <c r="K125" s="97"/>
      <c r="L125" s="97"/>
      <c r="M125" s="97"/>
      <c r="N125" s="97"/>
      <c r="O125" s="97"/>
      <c r="R125" s="67"/>
      <c r="S125" s="67"/>
      <c r="T125" s="67"/>
      <c r="U125" s="67"/>
      <c r="V125" s="67">
        <v>100000</v>
      </c>
    </row>
    <row r="126" spans="1:22" ht="18" customHeight="1" x14ac:dyDescent="0.15">
      <c r="A126" s="68"/>
      <c r="C126" s="98"/>
      <c r="D126" s="99" t="s">
        <v>173</v>
      </c>
      <c r="E126" s="100" t="s">
        <v>101</v>
      </c>
      <c r="F126" s="100"/>
      <c r="G126" s="101"/>
      <c r="H126" s="102">
        <f t="shared" ref="H126:H133" si="36">SUM(R126:U126)</f>
        <v>0</v>
      </c>
      <c r="I126" s="98" t="str">
        <f>IFERROR(VLOOKUP(A126,Bahan[#Data],5,FALSE),"")</f>
        <v/>
      </c>
      <c r="J126" s="103">
        <f>IFERROR(VLOOKUP(E126,Bahan[[Nama Bahan]:[Harga Satuan]],4,FALSE),"")</f>
        <v>0</v>
      </c>
      <c r="K126" s="103">
        <f t="shared" ref="K126:K133" si="37">H126*J126</f>
        <v>0</v>
      </c>
      <c r="L126" s="104">
        <f t="shared" ref="L126:L133" si="38">J126*R126</f>
        <v>0</v>
      </c>
      <c r="M126" s="104">
        <f t="shared" ref="M126:M133" si="39">J126*S126</f>
        <v>0</v>
      </c>
      <c r="N126" s="104">
        <f t="shared" ref="N126:N133" si="40">T126*J126</f>
        <v>0</v>
      </c>
      <c r="O126" s="103">
        <f t="shared" ref="O126:O133" si="41">J126*U126</f>
        <v>0</v>
      </c>
      <c r="R126" s="69">
        <v>0</v>
      </c>
      <c r="S126" s="69"/>
      <c r="T126" s="70"/>
      <c r="U126" s="70"/>
      <c r="V126" s="71">
        <f t="shared" ref="V126:V133" si="42">SUM(R126:U126)</f>
        <v>0</v>
      </c>
    </row>
    <row r="127" spans="1:22" ht="18" customHeight="1" x14ac:dyDescent="0.15">
      <c r="A127" s="68"/>
      <c r="C127" s="98"/>
      <c r="D127" s="99" t="s">
        <v>173</v>
      </c>
      <c r="E127" s="100" t="s">
        <v>103</v>
      </c>
      <c r="F127" s="100"/>
      <c r="G127" s="101"/>
      <c r="H127" s="102">
        <f t="shared" si="36"/>
        <v>0</v>
      </c>
      <c r="I127" s="98" t="str">
        <f>IFERROR(VLOOKUP(A127,Bahan[#Data],5,FALSE),"")</f>
        <v/>
      </c>
      <c r="J127" s="103">
        <f>IFERROR(VLOOKUP(E127,Bahan[[Nama Bahan]:[Harga Satuan]],4,FALSE),"")</f>
        <v>0</v>
      </c>
      <c r="K127" s="103">
        <f t="shared" si="37"/>
        <v>0</v>
      </c>
      <c r="L127" s="104">
        <f t="shared" si="38"/>
        <v>0</v>
      </c>
      <c r="M127" s="104">
        <f t="shared" si="39"/>
        <v>0</v>
      </c>
      <c r="N127" s="104">
        <f t="shared" si="40"/>
        <v>0</v>
      </c>
      <c r="O127" s="103">
        <f t="shared" si="41"/>
        <v>0</v>
      </c>
      <c r="R127" s="69">
        <v>0</v>
      </c>
      <c r="S127" s="69"/>
      <c r="T127" s="70"/>
      <c r="U127" s="70"/>
      <c r="V127" s="71">
        <f t="shared" si="42"/>
        <v>0</v>
      </c>
    </row>
    <row r="128" spans="1:22" ht="18" customHeight="1" x14ac:dyDescent="0.15">
      <c r="A128" s="68"/>
      <c r="C128" s="98"/>
      <c r="D128" s="99" t="s">
        <v>173</v>
      </c>
      <c r="E128" s="100" t="s">
        <v>105</v>
      </c>
      <c r="F128" s="100"/>
      <c r="G128" s="101"/>
      <c r="H128" s="102">
        <f t="shared" si="36"/>
        <v>0</v>
      </c>
      <c r="I128" s="98" t="str">
        <f>IFERROR(VLOOKUP(A128,Bahan[#Data],5,FALSE),"")</f>
        <v/>
      </c>
      <c r="J128" s="103">
        <f>IFERROR(VLOOKUP(E128,Bahan[[Nama Bahan]:[Harga Satuan]],4,FALSE),"")</f>
        <v>0</v>
      </c>
      <c r="K128" s="103">
        <f t="shared" si="37"/>
        <v>0</v>
      </c>
      <c r="L128" s="104">
        <f t="shared" si="38"/>
        <v>0</v>
      </c>
      <c r="M128" s="104">
        <f t="shared" si="39"/>
        <v>0</v>
      </c>
      <c r="N128" s="104">
        <f t="shared" si="40"/>
        <v>0</v>
      </c>
      <c r="O128" s="103">
        <f t="shared" si="41"/>
        <v>0</v>
      </c>
      <c r="R128" s="69">
        <v>0</v>
      </c>
      <c r="S128" s="69"/>
      <c r="T128" s="70"/>
      <c r="U128" s="70"/>
      <c r="V128" s="71">
        <f t="shared" si="42"/>
        <v>0</v>
      </c>
    </row>
    <row r="129" spans="1:22" ht="18" customHeight="1" x14ac:dyDescent="0.15">
      <c r="A129" s="68"/>
      <c r="C129" s="98"/>
      <c r="D129" s="99" t="s">
        <v>173</v>
      </c>
      <c r="E129" s="100" t="s">
        <v>107</v>
      </c>
      <c r="F129" s="100"/>
      <c r="G129" s="101"/>
      <c r="H129" s="102">
        <f t="shared" si="36"/>
        <v>0</v>
      </c>
      <c r="I129" s="98" t="str">
        <f>IFERROR(VLOOKUP(A129,Bahan[#Data],5,FALSE),"")</f>
        <v/>
      </c>
      <c r="J129" s="103">
        <f>IFERROR(VLOOKUP(E129,Bahan[[Nama Bahan]:[Harga Satuan]],4,FALSE),"")</f>
        <v>0</v>
      </c>
      <c r="K129" s="103">
        <f t="shared" si="37"/>
        <v>0</v>
      </c>
      <c r="L129" s="104">
        <f t="shared" si="38"/>
        <v>0</v>
      </c>
      <c r="M129" s="104">
        <f t="shared" si="39"/>
        <v>0</v>
      </c>
      <c r="N129" s="104">
        <f t="shared" si="40"/>
        <v>0</v>
      </c>
      <c r="O129" s="103">
        <f t="shared" si="41"/>
        <v>0</v>
      </c>
      <c r="R129" s="69">
        <v>0</v>
      </c>
      <c r="S129" s="69"/>
      <c r="T129" s="70"/>
      <c r="U129" s="70"/>
      <c r="V129" s="71">
        <f t="shared" si="42"/>
        <v>0</v>
      </c>
    </row>
    <row r="130" spans="1:22" ht="18" customHeight="1" x14ac:dyDescent="0.15">
      <c r="A130" s="68"/>
      <c r="C130" s="98"/>
      <c r="D130" s="99" t="s">
        <v>173</v>
      </c>
      <c r="E130" s="100" t="s">
        <v>109</v>
      </c>
      <c r="F130" s="100"/>
      <c r="G130" s="101"/>
      <c r="H130" s="102">
        <f t="shared" si="36"/>
        <v>0</v>
      </c>
      <c r="I130" s="98" t="str">
        <f>IFERROR(VLOOKUP(A130,Bahan[#Data],5,FALSE),"")</f>
        <v/>
      </c>
      <c r="J130" s="103">
        <f>IFERROR(VLOOKUP(E130,Bahan[[Nama Bahan]:[Harga Satuan]],4,FALSE),"")</f>
        <v>0</v>
      </c>
      <c r="K130" s="103">
        <f t="shared" si="37"/>
        <v>0</v>
      </c>
      <c r="L130" s="104">
        <f t="shared" si="38"/>
        <v>0</v>
      </c>
      <c r="M130" s="104">
        <f t="shared" si="39"/>
        <v>0</v>
      </c>
      <c r="N130" s="104">
        <f t="shared" si="40"/>
        <v>0</v>
      </c>
      <c r="O130" s="103">
        <f t="shared" si="41"/>
        <v>0</v>
      </c>
      <c r="R130" s="69">
        <v>0</v>
      </c>
      <c r="S130" s="69"/>
      <c r="T130" s="70"/>
      <c r="U130" s="70"/>
      <c r="V130" s="71">
        <f t="shared" si="42"/>
        <v>0</v>
      </c>
    </row>
    <row r="131" spans="1:22" ht="18" customHeight="1" x14ac:dyDescent="0.15">
      <c r="A131" s="68"/>
      <c r="C131" s="98"/>
      <c r="D131" s="99" t="s">
        <v>173</v>
      </c>
      <c r="E131" s="100" t="s">
        <v>92</v>
      </c>
      <c r="F131" s="100"/>
      <c r="G131" s="101"/>
      <c r="H131" s="102">
        <f t="shared" si="36"/>
        <v>0</v>
      </c>
      <c r="I131" s="98" t="str">
        <f>IFERROR(VLOOKUP(A131,Bahan[#Data],5,FALSE),"")</f>
        <v/>
      </c>
      <c r="J131" s="103">
        <f>IFERROR(VLOOKUP(E131,Bahan[[Nama Bahan]:[Harga Satuan]],4,FALSE),"")</f>
        <v>0</v>
      </c>
      <c r="K131" s="103">
        <f t="shared" si="37"/>
        <v>0</v>
      </c>
      <c r="L131" s="104">
        <f t="shared" si="38"/>
        <v>0</v>
      </c>
      <c r="M131" s="104">
        <f t="shared" si="39"/>
        <v>0</v>
      </c>
      <c r="N131" s="104">
        <f t="shared" si="40"/>
        <v>0</v>
      </c>
      <c r="O131" s="103">
        <f t="shared" si="41"/>
        <v>0</v>
      </c>
      <c r="R131" s="69">
        <v>0</v>
      </c>
      <c r="S131" s="69"/>
      <c r="T131" s="70"/>
      <c r="U131" s="70"/>
      <c r="V131" s="71">
        <f t="shared" si="42"/>
        <v>0</v>
      </c>
    </row>
    <row r="132" spans="1:22" ht="18" customHeight="1" x14ac:dyDescent="0.15">
      <c r="A132" s="68"/>
      <c r="C132" s="98"/>
      <c r="D132" s="99" t="s">
        <v>173</v>
      </c>
      <c r="E132" s="100" t="s">
        <v>98</v>
      </c>
      <c r="F132" s="100"/>
      <c r="G132" s="101"/>
      <c r="H132" s="102">
        <f t="shared" si="36"/>
        <v>0</v>
      </c>
      <c r="I132" s="98" t="str">
        <f>IFERROR(VLOOKUP(A132,Bahan[#Data],5,FALSE),"")</f>
        <v/>
      </c>
      <c r="J132" s="103">
        <f>IFERROR(VLOOKUP(E132,Bahan[[Nama Bahan]:[Harga Satuan]],4,FALSE),"")</f>
        <v>0</v>
      </c>
      <c r="K132" s="103">
        <f t="shared" si="37"/>
        <v>0</v>
      </c>
      <c r="L132" s="104">
        <f t="shared" si="38"/>
        <v>0</v>
      </c>
      <c r="M132" s="104">
        <f t="shared" si="39"/>
        <v>0</v>
      </c>
      <c r="N132" s="104">
        <f t="shared" si="40"/>
        <v>0</v>
      </c>
      <c r="O132" s="103">
        <f t="shared" si="41"/>
        <v>0</v>
      </c>
      <c r="R132" s="69">
        <v>0</v>
      </c>
      <c r="S132" s="69"/>
      <c r="T132" s="70"/>
      <c r="U132" s="70"/>
      <c r="V132" s="71">
        <f t="shared" si="42"/>
        <v>0</v>
      </c>
    </row>
    <row r="133" spans="1:22" ht="18" customHeight="1" x14ac:dyDescent="0.15">
      <c r="A133" s="68"/>
      <c r="C133" s="98"/>
      <c r="D133" s="99" t="s">
        <v>173</v>
      </c>
      <c r="E133" s="100" t="s">
        <v>238</v>
      </c>
      <c r="F133" s="100"/>
      <c r="G133" s="101"/>
      <c r="H133" s="102">
        <f t="shared" si="36"/>
        <v>0</v>
      </c>
      <c r="I133" s="98" t="str">
        <f>IFERROR(VLOOKUP(A133,Bahan[#Data],5,FALSE),"")</f>
        <v/>
      </c>
      <c r="J133" s="103">
        <f>IFERROR(VLOOKUP(E133,Bahan[[Nama Bahan]:[Harga Satuan]],4,FALSE),"")</f>
        <v>0</v>
      </c>
      <c r="K133" s="103">
        <f t="shared" si="37"/>
        <v>0</v>
      </c>
      <c r="L133" s="104">
        <f t="shared" si="38"/>
        <v>0</v>
      </c>
      <c r="M133" s="104">
        <f t="shared" si="39"/>
        <v>0</v>
      </c>
      <c r="N133" s="104">
        <f t="shared" si="40"/>
        <v>0</v>
      </c>
      <c r="O133" s="103">
        <f t="shared" si="41"/>
        <v>0</v>
      </c>
      <c r="R133" s="69">
        <v>0</v>
      </c>
      <c r="S133" s="69"/>
      <c r="T133" s="70"/>
      <c r="U133" s="70"/>
      <c r="V133" s="71">
        <f t="shared" si="42"/>
        <v>0</v>
      </c>
    </row>
    <row r="134" spans="1:22" s="56" customFormat="1" ht="18" customHeight="1" x14ac:dyDescent="0.15">
      <c r="A134" s="66"/>
      <c r="C134" s="91" t="s">
        <v>213</v>
      </c>
      <c r="D134" s="92" t="s">
        <v>214</v>
      </c>
      <c r="E134" s="93"/>
      <c r="F134" s="93"/>
      <c r="G134" s="94"/>
      <c r="H134" s="95"/>
      <c r="I134" s="96"/>
      <c r="J134" s="105"/>
      <c r="K134" s="97"/>
      <c r="L134" s="97"/>
      <c r="M134" s="97"/>
      <c r="N134" s="97"/>
      <c r="O134" s="97"/>
      <c r="R134" s="67"/>
      <c r="S134" s="67"/>
      <c r="T134" s="67"/>
      <c r="U134" s="67"/>
      <c r="V134" s="67">
        <v>100000</v>
      </c>
    </row>
    <row r="135" spans="1:22" ht="18" customHeight="1" x14ac:dyDescent="0.15">
      <c r="A135" s="68"/>
      <c r="C135" s="98"/>
      <c r="D135" s="99" t="s">
        <v>173</v>
      </c>
      <c r="E135" s="100" t="s">
        <v>78</v>
      </c>
      <c r="F135" s="100"/>
      <c r="G135" s="101"/>
      <c r="H135" s="102">
        <f t="shared" ref="H135:H141" si="43">SUM(R135:U135)</f>
        <v>10</v>
      </c>
      <c r="I135" s="98" t="str">
        <f>IFERROR(VLOOKUP(A135,Bahan[#Data],5,FALSE),"")</f>
        <v/>
      </c>
      <c r="J135" s="103">
        <f>IFERROR(VLOOKUP(E135,Bahan[[Nama Bahan]:[Harga Satuan]],4,FALSE),"")</f>
        <v>0</v>
      </c>
      <c r="K135" s="103">
        <f t="shared" ref="K135:K141" si="44">H135*J135</f>
        <v>0</v>
      </c>
      <c r="L135" s="104">
        <f t="shared" ref="L135:L141" si="45">J135*R135</f>
        <v>0</v>
      </c>
      <c r="M135" s="104">
        <f t="shared" ref="M135:M141" si="46">J135*S135</f>
        <v>0</v>
      </c>
      <c r="N135" s="104">
        <f t="shared" ref="N135:N141" si="47">T135*J135</f>
        <v>0</v>
      </c>
      <c r="O135" s="103">
        <f t="shared" ref="O135:O141" si="48">J135*U135</f>
        <v>0</v>
      </c>
      <c r="R135" s="69">
        <v>10</v>
      </c>
      <c r="S135" s="69"/>
      <c r="T135" s="70"/>
      <c r="U135" s="70"/>
      <c r="V135" s="71">
        <f t="shared" ref="V135:V141" si="49">SUM(R135:U135)</f>
        <v>10</v>
      </c>
    </row>
    <row r="136" spans="1:22" ht="18" customHeight="1" x14ac:dyDescent="0.15">
      <c r="A136" s="68"/>
      <c r="C136" s="98"/>
      <c r="D136" s="99" t="s">
        <v>173</v>
      </c>
      <c r="E136" s="100" t="s">
        <v>80</v>
      </c>
      <c r="F136" s="100"/>
      <c r="G136" s="101"/>
      <c r="H136" s="102">
        <f t="shared" si="43"/>
        <v>3</v>
      </c>
      <c r="I136" s="98" t="str">
        <f>IFERROR(VLOOKUP(A136,Bahan[#Data],5,FALSE),"")</f>
        <v/>
      </c>
      <c r="J136" s="103">
        <f>IFERROR(VLOOKUP(E136,Bahan[[Nama Bahan]:[Harga Satuan]],4,FALSE),"")</f>
        <v>0</v>
      </c>
      <c r="K136" s="103">
        <f t="shared" si="44"/>
        <v>0</v>
      </c>
      <c r="L136" s="104">
        <f t="shared" si="45"/>
        <v>0</v>
      </c>
      <c r="M136" s="104">
        <f t="shared" si="46"/>
        <v>0</v>
      </c>
      <c r="N136" s="104">
        <f t="shared" si="47"/>
        <v>0</v>
      </c>
      <c r="O136" s="103">
        <f t="shared" si="48"/>
        <v>0</v>
      </c>
      <c r="R136" s="69">
        <v>3</v>
      </c>
      <c r="S136" s="69"/>
      <c r="T136" s="70"/>
      <c r="U136" s="70"/>
      <c r="V136" s="71">
        <f t="shared" si="49"/>
        <v>3</v>
      </c>
    </row>
    <row r="137" spans="1:22" ht="18" customHeight="1" x14ac:dyDescent="0.15">
      <c r="A137" s="68"/>
      <c r="C137" s="98"/>
      <c r="D137" s="99" t="s">
        <v>173</v>
      </c>
      <c r="E137" s="100" t="s">
        <v>82</v>
      </c>
      <c r="F137" s="100"/>
      <c r="G137" s="101"/>
      <c r="H137" s="102">
        <f t="shared" si="43"/>
        <v>0</v>
      </c>
      <c r="I137" s="98" t="str">
        <f>IFERROR(VLOOKUP(A137,Bahan[#Data],5,FALSE),"")</f>
        <v/>
      </c>
      <c r="J137" s="103">
        <f>IFERROR(VLOOKUP(E137,Bahan[[Nama Bahan]:[Harga Satuan]],4,FALSE),"")</f>
        <v>0</v>
      </c>
      <c r="K137" s="103">
        <f t="shared" si="44"/>
        <v>0</v>
      </c>
      <c r="L137" s="104">
        <f t="shared" si="45"/>
        <v>0</v>
      </c>
      <c r="M137" s="104">
        <f t="shared" si="46"/>
        <v>0</v>
      </c>
      <c r="N137" s="104">
        <f t="shared" si="47"/>
        <v>0</v>
      </c>
      <c r="O137" s="103">
        <f t="shared" si="48"/>
        <v>0</v>
      </c>
      <c r="R137" s="69"/>
      <c r="S137" s="69"/>
      <c r="T137" s="70"/>
      <c r="U137" s="70"/>
      <c r="V137" s="71">
        <f t="shared" si="49"/>
        <v>0</v>
      </c>
    </row>
    <row r="138" spans="1:22" ht="18" customHeight="1" x14ac:dyDescent="0.15">
      <c r="A138" s="68"/>
      <c r="C138" s="98"/>
      <c r="D138" s="99" t="s">
        <v>173</v>
      </c>
      <c r="E138" s="100" t="s">
        <v>84</v>
      </c>
      <c r="F138" s="100"/>
      <c r="G138" s="101"/>
      <c r="H138" s="102">
        <f t="shared" si="43"/>
        <v>0</v>
      </c>
      <c r="I138" s="98" t="str">
        <f>IFERROR(VLOOKUP(A138,Bahan[#Data],5,FALSE),"")</f>
        <v/>
      </c>
      <c r="J138" s="103">
        <f>IFERROR(VLOOKUP(E138,Bahan[[Nama Bahan]:[Harga Satuan]],4,FALSE),"")</f>
        <v>0</v>
      </c>
      <c r="K138" s="103">
        <f t="shared" si="44"/>
        <v>0</v>
      </c>
      <c r="L138" s="104">
        <f t="shared" si="45"/>
        <v>0</v>
      </c>
      <c r="M138" s="104">
        <f t="shared" si="46"/>
        <v>0</v>
      </c>
      <c r="N138" s="104">
        <f t="shared" si="47"/>
        <v>0</v>
      </c>
      <c r="O138" s="103">
        <f t="shared" si="48"/>
        <v>0</v>
      </c>
      <c r="R138" s="69"/>
      <c r="S138" s="69"/>
      <c r="T138" s="70"/>
      <c r="U138" s="70"/>
      <c r="V138" s="71">
        <f t="shared" si="49"/>
        <v>0</v>
      </c>
    </row>
    <row r="139" spans="1:22" ht="18" customHeight="1" x14ac:dyDescent="0.15">
      <c r="A139" s="68"/>
      <c r="C139" s="98"/>
      <c r="D139" s="99" t="s">
        <v>173</v>
      </c>
      <c r="E139" s="100" t="s">
        <v>86</v>
      </c>
      <c r="F139" s="100"/>
      <c r="G139" s="101"/>
      <c r="H139" s="102">
        <f t="shared" si="43"/>
        <v>0</v>
      </c>
      <c r="I139" s="98" t="str">
        <f>IFERROR(VLOOKUP(A139,Bahan[#Data],5,FALSE),"")</f>
        <v/>
      </c>
      <c r="J139" s="103">
        <f>IFERROR(VLOOKUP(E139,Bahan[[Nama Bahan]:[Harga Satuan]],4,FALSE),"")</f>
        <v>0</v>
      </c>
      <c r="K139" s="103">
        <f t="shared" si="44"/>
        <v>0</v>
      </c>
      <c r="L139" s="104">
        <f t="shared" si="45"/>
        <v>0</v>
      </c>
      <c r="M139" s="104">
        <f t="shared" si="46"/>
        <v>0</v>
      </c>
      <c r="N139" s="104">
        <f t="shared" si="47"/>
        <v>0</v>
      </c>
      <c r="O139" s="103">
        <f t="shared" si="48"/>
        <v>0</v>
      </c>
      <c r="R139" s="69"/>
      <c r="S139" s="69"/>
      <c r="T139" s="70"/>
      <c r="U139" s="70"/>
      <c r="V139" s="71">
        <f t="shared" si="49"/>
        <v>0</v>
      </c>
    </row>
    <row r="140" spans="1:22" ht="18" customHeight="1" x14ac:dyDescent="0.15">
      <c r="A140" s="68"/>
      <c r="C140" s="98"/>
      <c r="D140" s="99" t="s">
        <v>173</v>
      </c>
      <c r="E140" s="100" t="s">
        <v>88</v>
      </c>
      <c r="F140" s="100"/>
      <c r="G140" s="101"/>
      <c r="H140" s="102">
        <f t="shared" si="43"/>
        <v>0</v>
      </c>
      <c r="I140" s="98" t="str">
        <f>IFERROR(VLOOKUP(A140,Bahan[#Data],5,FALSE),"")</f>
        <v/>
      </c>
      <c r="J140" s="103">
        <f>IFERROR(VLOOKUP(E140,Bahan[[Nama Bahan]:[Harga Satuan]],4,FALSE),"")</f>
        <v>0</v>
      </c>
      <c r="K140" s="103">
        <f t="shared" si="44"/>
        <v>0</v>
      </c>
      <c r="L140" s="104">
        <f t="shared" si="45"/>
        <v>0</v>
      </c>
      <c r="M140" s="104">
        <f t="shared" si="46"/>
        <v>0</v>
      </c>
      <c r="N140" s="104">
        <f t="shared" si="47"/>
        <v>0</v>
      </c>
      <c r="O140" s="103">
        <f t="shared" si="48"/>
        <v>0</v>
      </c>
      <c r="R140" s="69"/>
      <c r="S140" s="69"/>
      <c r="T140" s="70"/>
      <c r="U140" s="70"/>
      <c r="V140" s="71">
        <f t="shared" si="49"/>
        <v>0</v>
      </c>
    </row>
    <row r="141" spans="1:22" ht="18" customHeight="1" x14ac:dyDescent="0.15">
      <c r="A141" s="68"/>
      <c r="C141" s="98"/>
      <c r="D141" s="99" t="s">
        <v>173</v>
      </c>
      <c r="E141" s="100" t="s">
        <v>90</v>
      </c>
      <c r="F141" s="100"/>
      <c r="G141" s="101"/>
      <c r="H141" s="102">
        <f t="shared" si="43"/>
        <v>0</v>
      </c>
      <c r="I141" s="98" t="str">
        <f>IFERROR(VLOOKUP(A141,Bahan[#Data],5,FALSE),"")</f>
        <v/>
      </c>
      <c r="J141" s="103">
        <f>IFERROR(VLOOKUP(E141,Bahan[[Nama Bahan]:[Harga Satuan]],4,FALSE),"")</f>
        <v>0</v>
      </c>
      <c r="K141" s="103">
        <f t="shared" si="44"/>
        <v>0</v>
      </c>
      <c r="L141" s="104">
        <f t="shared" si="45"/>
        <v>0</v>
      </c>
      <c r="M141" s="104">
        <f t="shared" si="46"/>
        <v>0</v>
      </c>
      <c r="N141" s="104">
        <f t="shared" si="47"/>
        <v>0</v>
      </c>
      <c r="O141" s="103">
        <f t="shared" si="48"/>
        <v>0</v>
      </c>
      <c r="R141" s="69"/>
      <c r="S141" s="69"/>
      <c r="T141" s="70"/>
      <c r="U141" s="70"/>
      <c r="V141" s="71">
        <f t="shared" si="49"/>
        <v>0</v>
      </c>
    </row>
    <row r="142" spans="1:22" s="56" customFormat="1" ht="18" customHeight="1" x14ac:dyDescent="0.15">
      <c r="A142" s="66"/>
      <c r="C142" s="91" t="s">
        <v>194</v>
      </c>
      <c r="D142" s="92" t="s">
        <v>215</v>
      </c>
      <c r="E142" s="93"/>
      <c r="F142" s="93"/>
      <c r="G142" s="94"/>
      <c r="H142" s="95"/>
      <c r="I142" s="96"/>
      <c r="J142" s="97"/>
      <c r="K142" s="97"/>
      <c r="L142" s="97"/>
      <c r="M142" s="97"/>
      <c r="N142" s="97"/>
      <c r="O142" s="97"/>
      <c r="R142" s="67"/>
      <c r="S142" s="67"/>
      <c r="T142" s="67"/>
      <c r="U142" s="67"/>
      <c r="V142" s="67">
        <v>100000</v>
      </c>
    </row>
    <row r="143" spans="1:22" ht="18" customHeight="1" x14ac:dyDescent="0.15">
      <c r="A143" s="68" t="s">
        <v>119</v>
      </c>
      <c r="C143" s="98"/>
      <c r="D143" s="99" t="s">
        <v>173</v>
      </c>
      <c r="E143" s="100" t="str">
        <f>IFERROR(VLOOKUP(A143,Tukang[#Data],3,FALSE),"")</f>
        <v>Tukang</v>
      </c>
      <c r="F143" s="100"/>
      <c r="G143" s="101"/>
      <c r="H143" s="102">
        <f>SUM(R143:U143)</f>
        <v>20</v>
      </c>
      <c r="I143" s="98" t="str">
        <f>VLOOKUP(A143,Tukang[#Data],4,FALSE)</f>
        <v>Org/Hari</v>
      </c>
      <c r="J143" s="103">
        <f>VLOOKUP(A143,Tukang[#Data],5,FALSE)</f>
        <v>175000</v>
      </c>
      <c r="K143" s="103">
        <f>H143*J143</f>
        <v>3500000</v>
      </c>
      <c r="L143" s="104">
        <f>J143*R143</f>
        <v>1750000</v>
      </c>
      <c r="M143" s="104">
        <f>J143*S143</f>
        <v>1750000</v>
      </c>
      <c r="N143" s="104">
        <f>T143*J143</f>
        <v>0</v>
      </c>
      <c r="O143" s="103">
        <f>J143*U143</f>
        <v>0</v>
      </c>
      <c r="R143" s="69">
        <v>10</v>
      </c>
      <c r="S143" s="69">
        <v>10</v>
      </c>
      <c r="T143" s="70"/>
      <c r="U143" s="70"/>
      <c r="V143" s="71">
        <f>SUM(R143:U143)</f>
        <v>20</v>
      </c>
    </row>
    <row r="144" spans="1:22" ht="18" customHeight="1" x14ac:dyDescent="0.15">
      <c r="A144" s="68" t="s">
        <v>118</v>
      </c>
      <c r="C144" s="98"/>
      <c r="D144" s="99" t="s">
        <v>173</v>
      </c>
      <c r="E144" s="100" t="str">
        <f>IFERROR(VLOOKUP(A144,Tukang[#Data],3,FALSE),"")</f>
        <v>Pembantu Tukang</v>
      </c>
      <c r="F144" s="100"/>
      <c r="G144" s="101"/>
      <c r="H144" s="102">
        <f>SUM(R144:U144)</f>
        <v>0</v>
      </c>
      <c r="I144" s="98" t="str">
        <f>VLOOKUP(A144,Tukang[#Data],4,FALSE)</f>
        <v>Org/Hari</v>
      </c>
      <c r="J144" s="103">
        <f>VLOOKUP(A144,Tukang[#Data],5,FALSE)</f>
        <v>125000</v>
      </c>
      <c r="K144" s="103">
        <f>H144*J144</f>
        <v>0</v>
      </c>
      <c r="L144" s="104">
        <f>J144*R144</f>
        <v>0</v>
      </c>
      <c r="M144" s="104">
        <f>J144*S144</f>
        <v>0</v>
      </c>
      <c r="N144" s="104">
        <f>T144*J144</f>
        <v>0</v>
      </c>
      <c r="O144" s="103">
        <f>J144*U144</f>
        <v>0</v>
      </c>
      <c r="R144" s="69">
        <v>0</v>
      </c>
      <c r="S144" s="69">
        <v>0</v>
      </c>
      <c r="T144" s="70"/>
      <c r="U144" s="70"/>
      <c r="V144" s="71">
        <f>SUM(R144:U144)</f>
        <v>0</v>
      </c>
    </row>
    <row r="145" spans="3:22" ht="18" customHeight="1" x14ac:dyDescent="0.15">
      <c r="C145" s="177" t="s">
        <v>216</v>
      </c>
      <c r="D145" s="178"/>
      <c r="E145" s="178"/>
      <c r="F145" s="178"/>
      <c r="G145" s="178"/>
      <c r="H145" s="178"/>
      <c r="I145" s="178"/>
      <c r="J145" s="179"/>
      <c r="K145" s="108">
        <f>SUM(K18:K144)</f>
        <v>26500000</v>
      </c>
      <c r="L145" s="108">
        <f>SUM(L18:L144)</f>
        <v>23350000</v>
      </c>
      <c r="M145" s="108">
        <f>SUM(M18:M144)</f>
        <v>2650000</v>
      </c>
      <c r="N145" s="108">
        <f>SUM(N18:N144)</f>
        <v>500000</v>
      </c>
      <c r="O145" s="108">
        <f>SUM(O18:O144)</f>
        <v>0</v>
      </c>
      <c r="R145" s="49"/>
      <c r="S145" s="49"/>
      <c r="T145" s="49"/>
      <c r="U145" s="49"/>
      <c r="V145" s="49"/>
    </row>
    <row r="146" spans="3:22" ht="18" customHeight="1" x14ac:dyDescent="0.15">
      <c r="C146" s="72" t="s">
        <v>217</v>
      </c>
      <c r="D146" s="72"/>
      <c r="E146" s="73"/>
      <c r="F146" s="73"/>
      <c r="G146" s="73"/>
      <c r="H146" s="73"/>
      <c r="I146" s="73"/>
      <c r="J146" s="74"/>
      <c r="K146" s="75"/>
      <c r="L146" s="73"/>
      <c r="M146" s="73"/>
      <c r="N146" s="73"/>
      <c r="O146" s="73"/>
      <c r="R146" s="76"/>
      <c r="S146" s="76"/>
      <c r="T146" s="76"/>
      <c r="U146" s="76"/>
      <c r="V146" s="76"/>
    </row>
    <row r="147" spans="3:22" ht="18" customHeight="1" x14ac:dyDescent="0.15"/>
    <row r="148" spans="3:22" ht="18" customHeight="1" x14ac:dyDescent="0.15">
      <c r="O148" s="77" t="str">
        <f>[3]Base_01!$C$4&amp;",…..  …........................  2026"</f>
        <v>Sorong,…..  …........................  2026</v>
      </c>
    </row>
    <row r="149" spans="3:22" ht="18" customHeight="1" x14ac:dyDescent="0.15">
      <c r="C149" s="181" t="s">
        <v>232</v>
      </c>
      <c r="D149" s="181"/>
      <c r="E149" s="181"/>
      <c r="F149" s="181"/>
      <c r="G149" s="181"/>
      <c r="J149" s="49"/>
      <c r="K149" s="49"/>
      <c r="L149" s="181" t="s">
        <v>218</v>
      </c>
      <c r="M149" s="181"/>
      <c r="N149" s="181"/>
      <c r="O149" s="181"/>
      <c r="R149" s="49"/>
      <c r="S149" s="49"/>
      <c r="T149" s="49"/>
      <c r="U149" s="49"/>
      <c r="V149" s="49"/>
    </row>
    <row r="150" spans="3:22" s="56" customFormat="1" ht="18" customHeight="1" x14ac:dyDescent="0.15">
      <c r="C150" s="182" t="s">
        <v>219</v>
      </c>
      <c r="D150" s="182"/>
      <c r="E150" s="182"/>
      <c r="F150" s="182"/>
      <c r="G150" s="182"/>
      <c r="L150" s="182" t="s">
        <v>220</v>
      </c>
      <c r="M150" s="182"/>
      <c r="N150" s="182"/>
      <c r="O150" s="182"/>
    </row>
    <row r="151" spans="3:22" ht="18" customHeight="1" x14ac:dyDescent="0.15">
      <c r="C151" s="49"/>
      <c r="D151" s="49"/>
      <c r="E151" s="50"/>
      <c r="F151" s="51"/>
    </row>
    <row r="152" spans="3:22" ht="18" customHeight="1" x14ac:dyDescent="0.15">
      <c r="C152" s="49"/>
      <c r="D152" s="49"/>
      <c r="E152" s="50"/>
      <c r="F152" s="51"/>
    </row>
    <row r="153" spans="3:22" ht="18" customHeight="1" x14ac:dyDescent="0.15">
      <c r="C153" s="49"/>
      <c r="D153" s="49"/>
      <c r="E153" s="50"/>
      <c r="F153" s="51"/>
    </row>
    <row r="154" spans="3:22" ht="18" customHeight="1" x14ac:dyDescent="0.15">
      <c r="C154" s="49"/>
      <c r="D154" s="49"/>
      <c r="E154" s="50"/>
      <c r="F154" s="51"/>
    </row>
    <row r="155" spans="3:22" s="78" customFormat="1" ht="20" customHeight="1" x14ac:dyDescent="0.2">
      <c r="C155" s="183" t="str">
        <f>[3]Base_02!$C$28</f>
        <v>Nama PB 1</v>
      </c>
      <c r="D155" s="183"/>
      <c r="E155" s="183"/>
      <c r="F155" s="183"/>
      <c r="G155" s="183"/>
      <c r="L155" s="183" t="str">
        <f>G6</f>
        <v>Nama PB 20</v>
      </c>
      <c r="M155" s="183"/>
      <c r="N155" s="183"/>
      <c r="O155" s="183"/>
    </row>
    <row r="156" spans="3:22" s="79" customFormat="1" ht="18" customHeight="1" x14ac:dyDescent="0.2">
      <c r="C156" s="80"/>
      <c r="D156" s="81"/>
      <c r="J156" s="82"/>
      <c r="K156" s="83"/>
      <c r="R156" s="84"/>
      <c r="S156" s="84"/>
      <c r="T156" s="84"/>
      <c r="U156" s="84"/>
      <c r="V156" s="84"/>
    </row>
    <row r="157" spans="3:22" ht="18" customHeight="1" x14ac:dyDescent="0.15">
      <c r="C157" s="181"/>
      <c r="D157" s="181"/>
      <c r="E157" s="181"/>
      <c r="F157" s="181"/>
      <c r="G157" s="181"/>
      <c r="H157" s="181" t="s">
        <v>233</v>
      </c>
      <c r="I157" s="181"/>
      <c r="J157" s="181"/>
      <c r="K157" s="181"/>
      <c r="L157" s="181"/>
      <c r="M157" s="181"/>
      <c r="N157" s="181"/>
      <c r="O157" s="181"/>
      <c r="R157" s="49"/>
      <c r="S157" s="49"/>
      <c r="T157" s="49"/>
      <c r="U157" s="49"/>
      <c r="V157" s="49"/>
    </row>
    <row r="158" spans="3:22" s="56" customFormat="1" ht="18" customHeight="1" x14ac:dyDescent="0.15">
      <c r="C158" s="182"/>
      <c r="D158" s="182"/>
      <c r="E158" s="182"/>
      <c r="F158" s="182"/>
      <c r="G158" s="182"/>
      <c r="H158" s="182" t="s">
        <v>145</v>
      </c>
      <c r="I158" s="182"/>
      <c r="J158" s="182"/>
      <c r="K158" s="182"/>
      <c r="L158" s="182"/>
      <c r="M158" s="182"/>
      <c r="N158" s="182"/>
      <c r="O158" s="182"/>
    </row>
    <row r="159" spans="3:22" ht="18" customHeight="1" x14ac:dyDescent="0.15"/>
    <row r="160" spans="3:22" ht="18" customHeight="1" x14ac:dyDescent="0.15"/>
    <row r="161" spans="3:22" ht="18" customHeight="1" x14ac:dyDescent="0.15"/>
    <row r="162" spans="3:22" ht="18" customHeight="1" x14ac:dyDescent="0.15"/>
    <row r="163" spans="3:22" s="78" customFormat="1" ht="20" customHeight="1" x14ac:dyDescent="0.2">
      <c r="C163" s="183"/>
      <c r="D163" s="183"/>
      <c r="E163" s="183"/>
      <c r="F163" s="183"/>
      <c r="G163" s="183"/>
      <c r="H163" s="183" t="str">
        <f>[3]Base_01!$C$20</f>
        <v>…...............         …...............</v>
      </c>
      <c r="I163" s="183"/>
      <c r="J163" s="183"/>
      <c r="K163" s="183"/>
      <c r="L163" s="192"/>
      <c r="M163" s="192"/>
      <c r="N163" s="183"/>
      <c r="O163" s="183"/>
    </row>
    <row r="164" spans="3:22" s="79" customFormat="1" ht="18" customHeight="1" x14ac:dyDescent="0.2">
      <c r="C164" s="81" t="s">
        <v>234</v>
      </c>
      <c r="D164" s="80"/>
      <c r="E164" s="80"/>
      <c r="F164" s="80"/>
      <c r="G164" s="80"/>
      <c r="J164" s="82"/>
      <c r="K164" s="83"/>
      <c r="R164" s="84"/>
      <c r="S164" s="84"/>
      <c r="T164" s="84"/>
      <c r="U164" s="84"/>
      <c r="V164" s="84"/>
    </row>
    <row r="165" spans="3:22" ht="18" customHeight="1" x14ac:dyDescent="0.15">
      <c r="C165" s="180" t="s">
        <v>235</v>
      </c>
      <c r="D165" s="180"/>
      <c r="E165" s="180"/>
      <c r="F165" s="180"/>
      <c r="G165" s="180"/>
      <c r="H165" s="180"/>
      <c r="I165" s="180"/>
      <c r="J165" s="180"/>
      <c r="K165" s="180"/>
      <c r="L165" s="180"/>
      <c r="M165" s="180"/>
      <c r="N165" s="180"/>
      <c r="O165" s="180"/>
    </row>
    <row r="166" spans="3:22" x14ac:dyDescent="0.15">
      <c r="C166" s="180"/>
      <c r="D166" s="180"/>
      <c r="E166" s="180"/>
      <c r="F166" s="180"/>
      <c r="G166" s="180"/>
      <c r="H166" s="180"/>
      <c r="I166" s="180"/>
      <c r="J166" s="180"/>
      <c r="K166" s="180"/>
      <c r="L166" s="180"/>
      <c r="M166" s="180"/>
      <c r="N166" s="180"/>
      <c r="O166" s="180"/>
    </row>
  </sheetData>
  <mergeCells count="34">
    <mergeCell ref="A15:A17"/>
    <mergeCell ref="C15:C17"/>
    <mergeCell ref="E15:G17"/>
    <mergeCell ref="H15:H17"/>
    <mergeCell ref="I15:I17"/>
    <mergeCell ref="U15:U17"/>
    <mergeCell ref="V15:V17"/>
    <mergeCell ref="L16:M16"/>
    <mergeCell ref="N16:O16"/>
    <mergeCell ref="C1:O1"/>
    <mergeCell ref="C2:O2"/>
    <mergeCell ref="S5:T8"/>
    <mergeCell ref="J15:J17"/>
    <mergeCell ref="K15:K17"/>
    <mergeCell ref="C155:G155"/>
    <mergeCell ref="L155:O155"/>
    <mergeCell ref="L15:O15"/>
    <mergeCell ref="R15:S16"/>
    <mergeCell ref="T15:T17"/>
    <mergeCell ref="C145:J145"/>
    <mergeCell ref="C149:G149"/>
    <mergeCell ref="L149:O149"/>
    <mergeCell ref="C150:G150"/>
    <mergeCell ref="L150:O150"/>
    <mergeCell ref="C163:G163"/>
    <mergeCell ref="H163:K163"/>
    <mergeCell ref="L163:O163"/>
    <mergeCell ref="C165:O166"/>
    <mergeCell ref="C157:G157"/>
    <mergeCell ref="H157:K157"/>
    <mergeCell ref="L157:O157"/>
    <mergeCell ref="C158:G158"/>
    <mergeCell ref="H158:K158"/>
    <mergeCell ref="L158:O158"/>
  </mergeCells>
  <printOptions horizontalCentered="1"/>
  <pageMargins left="0.39370078740157483" right="0.39370078740157483" top="0.39370078740157483" bottom="0.39370078740157483" header="0" footer="0"/>
  <pageSetup paperSize="9" scale="65" fitToHeight="4" orientation="portrait" r:id="rId1"/>
  <rowBreaks count="1" manualBreakCount="1">
    <brk id="139" min="2"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HideBarisKosong2">
                <anchor moveWithCells="1">
                  <from>
                    <xdr:col>17</xdr:col>
                    <xdr:colOff>266700</xdr:colOff>
                    <xdr:row>4</xdr:row>
                    <xdr:rowOff>12700</xdr:rowOff>
                  </from>
                  <to>
                    <xdr:col>17</xdr:col>
                    <xdr:colOff>977900</xdr:colOff>
                    <xdr:row>5</xdr:row>
                    <xdr:rowOff>50800</xdr:rowOff>
                  </to>
                </anchor>
              </controlPr>
            </control>
          </mc:Choice>
        </mc:AlternateContent>
        <mc:AlternateContent xmlns:mc="http://schemas.openxmlformats.org/markup-compatibility/2006">
          <mc:Choice Requires="x14">
            <control shapeId="51202" r:id="rId5" name="Button 2">
              <controlPr defaultSize="0" print="0" autoFill="0" autoPict="0" macro="[0]!TampilkanRABAwal">
                <anchor moveWithCells="1">
                  <from>
                    <xdr:col>17</xdr:col>
                    <xdr:colOff>266700</xdr:colOff>
                    <xdr:row>6</xdr:row>
                    <xdr:rowOff>165100</xdr:rowOff>
                  </from>
                  <to>
                    <xdr:col>17</xdr:col>
                    <xdr:colOff>977900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28D52AD5-6969-5149-84DB-A106B9AA78E7}">
            <xm:f>$L145&lt;&gt;BaseRAB!$C$2/2</xm:f>
            <x14:dxf>
              <font>
                <color rgb="FF9C0006"/>
              </font>
              <fill>
                <patternFill>
                  <bgColor rgb="FFFFC7CE"/>
                </patternFill>
              </fill>
            </x14:dxf>
          </x14:cfRule>
          <xm:sqref>L145</xm:sqref>
        </x14:conditionalFormatting>
        <x14:conditionalFormatting xmlns:xm="http://schemas.microsoft.com/office/excel/2006/main">
          <x14:cfRule type="expression" priority="1" id="{573A62E2-5D2A-6A4D-8192-0E7DF29100E6}">
            <xm:f>$M145&lt;&gt;BaseRAB!$C$2/2</xm:f>
            <x14:dxf>
              <font>
                <color rgb="FF9C0006"/>
              </font>
              <fill>
                <patternFill>
                  <bgColor rgb="FFFFC7CE"/>
                </patternFill>
              </fill>
            </x14:dxf>
          </x14:cfRule>
          <xm:sqref>M145</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A5684-DAE1-994C-A5F5-7168E5951A18}">
  <sheetPr codeName="Sheet25">
    <tabColor theme="7" tint="0.79998168889431442"/>
  </sheetPr>
  <dimension ref="A1:R351"/>
  <sheetViews>
    <sheetView view="pageBreakPreview" topLeftCell="A74" zoomScaleNormal="100" zoomScaleSheetLayoutView="110" workbookViewId="0">
      <selection activeCell="C236" sqref="C236"/>
    </sheetView>
  </sheetViews>
  <sheetFormatPr baseColWidth="10" defaultRowHeight="14" x14ac:dyDescent="0.15"/>
  <cols>
    <col min="1" max="1" width="10.83203125" style="132"/>
    <col min="2" max="2" width="2.33203125" style="132" customWidth="1"/>
    <col min="3" max="3" width="5.33203125" style="132" customWidth="1"/>
    <col min="4" max="4" width="10.83203125" style="132"/>
    <col min="5" max="5" width="19.5" style="132" customWidth="1"/>
    <col min="6" max="6" width="10.6640625" style="132" customWidth="1"/>
    <col min="7" max="7" width="6.6640625" style="132" customWidth="1"/>
    <col min="8" max="9" width="10.83203125" style="132"/>
    <col min="10" max="10" width="17.33203125" style="132" customWidth="1"/>
    <col min="11" max="11" width="17.1640625" style="132" customWidth="1"/>
    <col min="12" max="12" width="10.83203125" style="132"/>
    <col min="13" max="13" width="11.5" style="132" bestFit="1" customWidth="1"/>
    <col min="14" max="17" width="10.83203125" style="132"/>
    <col min="18" max="18" width="10.83203125" style="132" customWidth="1"/>
    <col min="19" max="16384" width="10.83203125" style="132"/>
  </cols>
  <sheetData>
    <row r="1" spans="1:18" s="49" customFormat="1" x14ac:dyDescent="0.15">
      <c r="C1" s="213" t="s">
        <v>241</v>
      </c>
      <c r="D1" s="213"/>
      <c r="E1" s="213"/>
      <c r="F1" s="213"/>
      <c r="G1" s="213"/>
      <c r="H1" s="213"/>
      <c r="I1" s="213"/>
      <c r="J1" s="213"/>
      <c r="K1" s="213"/>
      <c r="M1" s="52">
        <v>20</v>
      </c>
      <c r="N1" s="53" t="s">
        <v>240</v>
      </c>
      <c r="O1" s="53"/>
      <c r="P1" s="53" t="s">
        <v>166</v>
      </c>
      <c r="Q1" s="53"/>
    </row>
    <row r="2" spans="1:18" s="49" customFormat="1" x14ac:dyDescent="0.15">
      <c r="C2" s="9"/>
      <c r="D2" s="9"/>
      <c r="E2" s="110"/>
      <c r="F2" s="113"/>
      <c r="G2" s="113"/>
      <c r="H2" s="51"/>
      <c r="M2" s="111">
        <f>M1+1</f>
        <v>21</v>
      </c>
      <c r="N2" s="53"/>
      <c r="O2" s="53"/>
      <c r="P2" s="53">
        <v>19</v>
      </c>
      <c r="Q2" s="53">
        <v>75</v>
      </c>
    </row>
    <row r="3" spans="1:18" s="49" customFormat="1" x14ac:dyDescent="0.15">
      <c r="C3" s="139" t="s">
        <v>148</v>
      </c>
      <c r="D3" s="139"/>
      <c r="E3" s="139"/>
      <c r="F3" s="107" t="str">
        <f>VLOOKUP(M1,[3]Base_02!$A$5:$AG$24,2,0)</f>
        <v>000020</v>
      </c>
      <c r="G3" s="114"/>
      <c r="H3" s="51"/>
      <c r="N3" s="53"/>
      <c r="O3" s="53"/>
      <c r="P3" s="53">
        <v>133</v>
      </c>
      <c r="Q3" s="53">
        <v>192</v>
      </c>
    </row>
    <row r="4" spans="1:18" s="49" customFormat="1" x14ac:dyDescent="0.15">
      <c r="C4" s="139" t="s">
        <v>222</v>
      </c>
      <c r="D4" s="139"/>
      <c r="E4" s="139"/>
      <c r="F4" s="106" t="str">
        <f>VLOOKUP(M1,[3]Base_02!$A$5:$AG$24,3,0)</f>
        <v>Nama PB 20</v>
      </c>
      <c r="G4" s="114"/>
      <c r="H4" s="51"/>
      <c r="N4" s="53"/>
      <c r="O4" s="53"/>
      <c r="P4" s="53">
        <v>250</v>
      </c>
      <c r="Q4" s="53">
        <v>309</v>
      </c>
    </row>
    <row r="5" spans="1:18" s="49" customFormat="1" x14ac:dyDescent="0.15">
      <c r="C5" s="139" t="s">
        <v>261</v>
      </c>
      <c r="D5" s="139"/>
      <c r="E5" s="139"/>
      <c r="F5" s="106">
        <f>VLOOKUP(M1,[3]Base_02!$A$5:$AG$24,14,0)</f>
        <v>0</v>
      </c>
      <c r="G5" s="114"/>
      <c r="H5" s="51"/>
      <c r="N5" s="53"/>
      <c r="O5" s="53"/>
      <c r="P5" s="53"/>
      <c r="Q5" s="53"/>
    </row>
    <row r="6" spans="1:18" s="49" customFormat="1" x14ac:dyDescent="0.15">
      <c r="C6" s="139" t="s">
        <v>149</v>
      </c>
      <c r="D6" s="139"/>
      <c r="E6" s="139"/>
      <c r="F6" s="106" t="str">
        <f>VLOOKUP(M1,[3]Base_02!$A$5:$AG$24,11,0)&amp;", RT "&amp;VLOOKUP(M1,[3]Base_02!$A$5:$AG$24,12,0)&amp;", RW "&amp;VLOOKUP(M1,[3]Base_02!$A$5:$AG$24,13,0)</f>
        <v>Jalan Kanal Victory, RT 1, RW 2</v>
      </c>
      <c r="G6" s="114"/>
      <c r="H6" s="51"/>
      <c r="N6" s="53"/>
      <c r="O6" s="53"/>
      <c r="P6" s="53"/>
      <c r="Q6" s="53"/>
    </row>
    <row r="7" spans="1:18" s="49" customFormat="1" x14ac:dyDescent="0.15">
      <c r="C7" s="139" t="str">
        <f>[3]Base_01!$B$2</f>
        <v>Kelurahan</v>
      </c>
      <c r="D7" s="139" t="str">
        <f>[3]Base_01!$B$2</f>
        <v>Kelurahan</v>
      </c>
      <c r="E7" s="139" t="str">
        <f>[3]Base_01!$B$2</f>
        <v>Kelurahan</v>
      </c>
      <c r="F7" s="106" t="str">
        <f>[3]Base_01!$C$2</f>
        <v>Klasabi</v>
      </c>
      <c r="G7" s="114"/>
      <c r="H7" s="51"/>
      <c r="N7" s="141" t="s">
        <v>126</v>
      </c>
      <c r="O7" s="141"/>
      <c r="P7" s="53"/>
      <c r="Q7" s="53"/>
    </row>
    <row r="8" spans="1:18" s="49" customFormat="1" x14ac:dyDescent="0.15">
      <c r="C8" s="139" t="s">
        <v>150</v>
      </c>
      <c r="D8" s="139"/>
      <c r="E8" s="139"/>
      <c r="F8" s="106" t="str">
        <f>[3]Base_01!$C$3</f>
        <v>Sorong Manoi</v>
      </c>
      <c r="G8" s="114"/>
      <c r="H8" s="51"/>
      <c r="N8" s="141"/>
      <c r="O8" s="141"/>
      <c r="P8" s="53"/>
      <c r="Q8" s="53"/>
    </row>
    <row r="9" spans="1:18" s="49" customFormat="1" x14ac:dyDescent="0.15">
      <c r="C9" s="139" t="str">
        <f>[3]Base_01!$B$4</f>
        <v>Kota</v>
      </c>
      <c r="D9" s="139" t="str">
        <f>[3]Base_01!$B$4</f>
        <v>Kota</v>
      </c>
      <c r="E9" s="139" t="str">
        <f>[3]Base_01!$B$4</f>
        <v>Kota</v>
      </c>
      <c r="F9" s="106" t="str">
        <f>[3]Base_01!$C$4</f>
        <v>Sorong</v>
      </c>
      <c r="G9" s="114"/>
      <c r="H9" s="51"/>
      <c r="N9" s="141"/>
      <c r="O9" s="141"/>
      <c r="P9" s="53"/>
      <c r="Q9" s="53"/>
    </row>
    <row r="10" spans="1:18" s="49" customFormat="1" x14ac:dyDescent="0.15">
      <c r="C10" s="139" t="s">
        <v>151</v>
      </c>
      <c r="D10" s="139"/>
      <c r="E10" s="139"/>
      <c r="F10" s="106" t="str">
        <f>[3]Base_01!$C$5</f>
        <v>Papua Barat Daya</v>
      </c>
      <c r="G10" s="114"/>
      <c r="H10" s="51"/>
      <c r="N10" s="141"/>
      <c r="O10" s="141"/>
      <c r="P10" s="53"/>
      <c r="Q10" s="53"/>
    </row>
    <row r="11" spans="1:18" s="49" customFormat="1" x14ac:dyDescent="0.15">
      <c r="C11" s="139" t="s">
        <v>242</v>
      </c>
      <c r="D11" s="139"/>
      <c r="E11" s="139"/>
      <c r="F11" s="214" t="str">
        <f>VLOOKUP(M1,[3]Base_02!$A$5:$AG$24,32,0)&amp;" - "&amp;VLOOKUP(M1,[3]Base_02!$A$5:$AG$24,31,0)</f>
        <v>1600006544361 - Bank Mandiri</v>
      </c>
      <c r="G11" s="214"/>
      <c r="H11" s="214"/>
      <c r="I11" s="214"/>
      <c r="N11" s="53"/>
      <c r="O11" s="53"/>
      <c r="P11" s="53"/>
      <c r="Q11" s="53"/>
    </row>
    <row r="12" spans="1:18" s="49" customFormat="1" x14ac:dyDescent="0.15">
      <c r="C12" s="9"/>
      <c r="D12" s="9"/>
      <c r="E12" s="109"/>
      <c r="F12" s="115"/>
      <c r="G12" s="115"/>
      <c r="H12" s="51"/>
      <c r="N12" s="53" t="s">
        <v>267</v>
      </c>
      <c r="O12" s="53"/>
      <c r="P12" s="53"/>
      <c r="Q12" s="53"/>
    </row>
    <row r="13" spans="1:18" s="49" customFormat="1" x14ac:dyDescent="0.15">
      <c r="C13" s="116" t="s">
        <v>243</v>
      </c>
      <c r="D13" s="117" t="s">
        <v>262</v>
      </c>
      <c r="E13" s="109"/>
      <c r="F13" s="115"/>
      <c r="G13" s="115"/>
      <c r="H13" s="51"/>
      <c r="N13" s="53"/>
      <c r="O13" s="53"/>
      <c r="P13" s="53"/>
      <c r="Q13" s="53"/>
    </row>
    <row r="14" spans="1:18" s="49" customFormat="1" ht="14" customHeight="1" x14ac:dyDescent="0.15">
      <c r="A14" s="208"/>
      <c r="C14" s="199" t="s">
        <v>244</v>
      </c>
      <c r="D14" s="209" t="s">
        <v>245</v>
      </c>
      <c r="E14" s="210"/>
      <c r="F14" s="210"/>
      <c r="G14" s="210"/>
      <c r="H14" s="203" t="s">
        <v>155</v>
      </c>
      <c r="I14" s="204" t="s">
        <v>154</v>
      </c>
      <c r="J14" s="204" t="s">
        <v>156</v>
      </c>
      <c r="K14" s="201" t="s">
        <v>246</v>
      </c>
      <c r="N14" s="53"/>
      <c r="O14" s="53"/>
      <c r="P14" s="53"/>
      <c r="Q14" s="53"/>
    </row>
    <row r="15" spans="1:18" s="49" customFormat="1" ht="14" customHeight="1" x14ac:dyDescent="0.15">
      <c r="A15" s="208"/>
      <c r="C15" s="199"/>
      <c r="D15" s="211"/>
      <c r="E15" s="212"/>
      <c r="F15" s="212"/>
      <c r="G15" s="212"/>
      <c r="H15" s="203"/>
      <c r="I15" s="204"/>
      <c r="J15" s="204"/>
      <c r="K15" s="201"/>
      <c r="N15" s="53"/>
      <c r="O15" s="53"/>
      <c r="P15" s="53"/>
      <c r="Q15" s="53"/>
    </row>
    <row r="16" spans="1:18" s="49" customFormat="1" x14ac:dyDescent="0.15">
      <c r="A16" s="135"/>
      <c r="C16" s="118">
        <f>_xlfn.AGGREGATE(2,5,$C$15:C15)+1</f>
        <v>1</v>
      </c>
      <c r="D16" s="133" t="str">
        <f>BaseRAB!C11</f>
        <v>Semen Tonasa @50 Kg</v>
      </c>
      <c r="E16" s="134"/>
      <c r="F16" s="134"/>
      <c r="G16" s="134"/>
      <c r="H16" s="119" t="str">
        <f>BaseRAB!E11</f>
        <v>Zak</v>
      </c>
      <c r="I16" s="120">
        <f>IFERROR(VLOOKUP(D16,RekapDRPB[#Data],$M$2,0),0)</f>
        <v>15</v>
      </c>
      <c r="J16" s="121">
        <f>BaseRAB!F11</f>
        <v>90000</v>
      </c>
      <c r="K16" s="122">
        <f>I16*J16</f>
        <v>1350000</v>
      </c>
      <c r="N16" s="53"/>
      <c r="O16" s="53"/>
      <c r="P16" s="53"/>
      <c r="Q16" s="53"/>
      <c r="R16" s="49">
        <f>SUMIFS('C. RAB (20)'!$H$19:$H$144,'C. RAB (20)'!$E$19:$E$144,'C.2 DRPB (20)'!D16)</f>
        <v>210</v>
      </c>
    </row>
    <row r="17" spans="1:18" s="49" customFormat="1" x14ac:dyDescent="0.15">
      <c r="A17" s="135"/>
      <c r="C17" s="118">
        <f>_xlfn.AGGREGATE(2,5,$C$15:C16)+1</f>
        <v>2</v>
      </c>
      <c r="D17" s="133" t="str">
        <f>BaseRAB!C12</f>
        <v>Semen Tonasa @40 Kg</v>
      </c>
      <c r="E17" s="134"/>
      <c r="F17" s="134"/>
      <c r="G17" s="134"/>
      <c r="H17" s="119" t="str">
        <f>BaseRAB!E12</f>
        <v>Zak</v>
      </c>
      <c r="I17" s="120">
        <f>IFERROR(VLOOKUP(D17,RekapDRPB[#Data],$M$2,0),0)</f>
        <v>15</v>
      </c>
      <c r="J17" s="121">
        <f>BaseRAB!F12</f>
        <v>80000</v>
      </c>
      <c r="K17" s="122">
        <f t="shared" ref="K17:K75" si="0">I17*J17</f>
        <v>1200000</v>
      </c>
      <c r="N17" s="53"/>
      <c r="O17" s="53"/>
      <c r="P17" s="53"/>
      <c r="Q17" s="53"/>
      <c r="R17" s="49">
        <f>SUMIFS('C. RAB (20)'!$H$19:$H$144,'C. RAB (20)'!$E$19:$E$144,'C.2 DRPB (20)'!D17)</f>
        <v>0</v>
      </c>
    </row>
    <row r="18" spans="1:18" s="49" customFormat="1" x14ac:dyDescent="0.15">
      <c r="A18" s="135"/>
      <c r="C18" s="118">
        <f>_xlfn.AGGREGATE(2,5,$C$15:C17)+1</f>
        <v>3</v>
      </c>
      <c r="D18" s="133" t="str">
        <f>BaseRAB!C13</f>
        <v>Semen Conch @50 Kg</v>
      </c>
      <c r="E18" s="134"/>
      <c r="F18" s="134"/>
      <c r="G18" s="134"/>
      <c r="H18" s="119" t="str">
        <f>BaseRAB!E13</f>
        <v>Zak</v>
      </c>
      <c r="I18" s="120">
        <f>IFERROR(VLOOKUP(D18,RekapDRPB[#Data],$M$2,0),0)</f>
        <v>15</v>
      </c>
      <c r="J18" s="121">
        <f>BaseRAB!F13</f>
        <v>0</v>
      </c>
      <c r="K18" s="122">
        <f t="shared" si="0"/>
        <v>0</v>
      </c>
      <c r="N18" s="53"/>
      <c r="O18" s="53"/>
      <c r="P18" s="53"/>
      <c r="Q18" s="53"/>
      <c r="R18" s="49">
        <f>SUMIFS('C. RAB (20)'!$H$19:$H$144,'C. RAB (20)'!$E$19:$E$144,'C.2 DRPB (20)'!D18)</f>
        <v>0</v>
      </c>
    </row>
    <row r="19" spans="1:18" s="49" customFormat="1" x14ac:dyDescent="0.15">
      <c r="A19" s="135"/>
      <c r="C19" s="118">
        <f>_xlfn.AGGREGATE(2,5,$C$15:C18)+1</f>
        <v>4</v>
      </c>
      <c r="D19" s="133" t="str">
        <f>BaseRAB!C14</f>
        <v>Semen Conch @40 Kg</v>
      </c>
      <c r="E19" s="134"/>
      <c r="F19" s="134"/>
      <c r="G19" s="134"/>
      <c r="H19" s="119" t="str">
        <f>BaseRAB!E14</f>
        <v>Zak</v>
      </c>
      <c r="I19" s="120">
        <f>IFERROR(VLOOKUP(D19,RekapDRPB[#Data],$M$2,0),0)</f>
        <v>15</v>
      </c>
      <c r="J19" s="121">
        <f>BaseRAB!F14</f>
        <v>0</v>
      </c>
      <c r="K19" s="122">
        <f t="shared" si="0"/>
        <v>0</v>
      </c>
      <c r="N19" s="53"/>
      <c r="O19" s="53"/>
      <c r="P19" s="53"/>
      <c r="Q19" s="53"/>
      <c r="R19" s="49">
        <f>SUMIFS('C. RAB (20)'!$H$19:$H$144,'C. RAB (20)'!$E$19:$E$144,'C.2 DRPB (20)'!D19)</f>
        <v>0</v>
      </c>
    </row>
    <row r="20" spans="1:18" s="49" customFormat="1" x14ac:dyDescent="0.15">
      <c r="A20" s="135"/>
      <c r="C20" s="118">
        <f>_xlfn.AGGREGATE(2,5,$C$15:C19)+1</f>
        <v>5</v>
      </c>
      <c r="D20" s="133" t="str">
        <f>BaseRAB!C15</f>
        <v>Seng Gelombang Polos Lbr : 6 Kaki Tbl : 0,3 mm</v>
      </c>
      <c r="E20" s="134"/>
      <c r="F20" s="134"/>
      <c r="G20" s="134"/>
      <c r="H20" s="119" t="str">
        <f>BaseRAB!E15</f>
        <v>lbr</v>
      </c>
      <c r="I20" s="120">
        <f>IFERROR(VLOOKUP(D20,RekapDRPB[#Data],$M$2,0),0)</f>
        <v>15</v>
      </c>
      <c r="J20" s="121">
        <f>BaseRAB!F15</f>
        <v>0</v>
      </c>
      <c r="K20" s="122">
        <f t="shared" si="0"/>
        <v>0</v>
      </c>
      <c r="N20" s="53"/>
      <c r="O20" s="53"/>
      <c r="P20" s="53"/>
      <c r="Q20" s="53"/>
      <c r="R20" s="49">
        <f>SUMIFS('C. RAB (20)'!$H$19:$H$144,'C. RAB (20)'!$E$19:$E$144,'C.2 DRPB (20)'!D20)</f>
        <v>36</v>
      </c>
    </row>
    <row r="21" spans="1:18" s="49" customFormat="1" x14ac:dyDescent="0.15">
      <c r="A21" s="135"/>
      <c r="C21" s="118">
        <f>_xlfn.AGGREGATE(2,5,$C$15:C20)+1</f>
        <v>6</v>
      </c>
      <c r="D21" s="133" t="str">
        <f>BaseRAB!C16</f>
        <v>Seng Gelombang Polos Lbr : 6 Kaki Tbl : 0,3 mm</v>
      </c>
      <c r="E21" s="134"/>
      <c r="F21" s="134"/>
      <c r="G21" s="134"/>
      <c r="H21" s="119" t="str">
        <f>BaseRAB!E16</f>
        <v>lbr</v>
      </c>
      <c r="I21" s="120">
        <f>IFERROR(VLOOKUP(D21,RekapDRPB[#Data],$M$2,0),0)</f>
        <v>15</v>
      </c>
      <c r="J21" s="121">
        <f>BaseRAB!F16</f>
        <v>0</v>
      </c>
      <c r="K21" s="122">
        <f t="shared" si="0"/>
        <v>0</v>
      </c>
      <c r="N21" s="53"/>
      <c r="O21" s="53"/>
      <c r="P21" s="53"/>
      <c r="Q21" s="53"/>
      <c r="R21" s="49">
        <f>SUMIFS('C. RAB (20)'!$H$19:$H$144,'C. RAB (20)'!$E$19:$E$144,'C.2 DRPB (20)'!D21)</f>
        <v>36</v>
      </c>
    </row>
    <row r="22" spans="1:18" s="49" customFormat="1" x14ac:dyDescent="0.15">
      <c r="A22" s="135"/>
      <c r="C22" s="118">
        <f>_xlfn.AGGREGATE(2,5,$C$15:C21)+1</f>
        <v>7</v>
      </c>
      <c r="D22" s="133" t="str">
        <f>BaseRAB!C17</f>
        <v>Seng Gelombang Warna Lbr : 6 Kaki Tbl : 0,3 mm</v>
      </c>
      <c r="E22" s="134"/>
      <c r="F22" s="134"/>
      <c r="G22" s="134"/>
      <c r="H22" s="119" t="str">
        <f>BaseRAB!E17</f>
        <v>lbr</v>
      </c>
      <c r="I22" s="120">
        <f>IFERROR(VLOOKUP(D22,RekapDRPB[#Data],$M$2,0),0)</f>
        <v>15</v>
      </c>
      <c r="J22" s="121">
        <f>BaseRAB!F17</f>
        <v>0</v>
      </c>
      <c r="K22" s="122">
        <f t="shared" si="0"/>
        <v>0</v>
      </c>
      <c r="N22" s="53"/>
      <c r="O22" s="53"/>
      <c r="P22" s="53"/>
      <c r="Q22" s="53"/>
      <c r="R22" s="49">
        <f>SUMIFS('C. RAB (20)'!$H$19:$H$144,'C. RAB (20)'!$E$19:$E$144,'C.2 DRPB (20)'!D22)</f>
        <v>0</v>
      </c>
    </row>
    <row r="23" spans="1:18" s="49" customFormat="1" x14ac:dyDescent="0.15">
      <c r="A23" s="135"/>
      <c r="C23" s="118">
        <f>_xlfn.AGGREGATE(2,5,$C$15:C22)+1</f>
        <v>8</v>
      </c>
      <c r="D23" s="133" t="str">
        <f>BaseRAB!C18</f>
        <v>Seng Gelombang Warna Lbr : 7 Kaki Tbl : 0,3 mm</v>
      </c>
      <c r="E23" s="134"/>
      <c r="F23" s="134"/>
      <c r="G23" s="134"/>
      <c r="H23" s="119" t="str">
        <f>BaseRAB!E18</f>
        <v>lbr</v>
      </c>
      <c r="I23" s="120">
        <f>IFERROR(VLOOKUP(D23,RekapDRPB[#Data],$M$2,0),0)</f>
        <v>15</v>
      </c>
      <c r="J23" s="121">
        <f>BaseRAB!F18</f>
        <v>0</v>
      </c>
      <c r="K23" s="122">
        <f t="shared" si="0"/>
        <v>0</v>
      </c>
      <c r="N23" s="53"/>
      <c r="O23" s="53"/>
      <c r="P23" s="53"/>
      <c r="Q23" s="53"/>
      <c r="R23" s="49">
        <f>SUMIFS('C. RAB (20)'!$H$19:$H$144,'C. RAB (20)'!$E$19:$E$144,'C.2 DRPB (20)'!D23)</f>
        <v>0</v>
      </c>
    </row>
    <row r="24" spans="1:18" s="49" customFormat="1" x14ac:dyDescent="0.15">
      <c r="A24" s="135"/>
      <c r="C24" s="118">
        <f>_xlfn.AGGREGATE(2,5,$C$15:C23)+1</f>
        <v>9</v>
      </c>
      <c r="D24" s="133" t="str">
        <f>BaseRAB!C19</f>
        <v>Seng Plat 0,3 mm (Talang) Biasa</v>
      </c>
      <c r="E24" s="134"/>
      <c r="F24" s="134"/>
      <c r="G24" s="134"/>
      <c r="H24" s="119" t="str">
        <f>BaseRAB!E19</f>
        <v>meter</v>
      </c>
      <c r="I24" s="120">
        <f>IFERROR(VLOOKUP(D24,RekapDRPB[#Data],$M$2,0),0)</f>
        <v>15</v>
      </c>
      <c r="J24" s="121">
        <f>BaseRAB!F19</f>
        <v>0</v>
      </c>
      <c r="K24" s="122">
        <f t="shared" si="0"/>
        <v>0</v>
      </c>
      <c r="N24" s="53"/>
      <c r="O24" s="53"/>
      <c r="P24" s="53"/>
      <c r="Q24" s="53"/>
      <c r="R24" s="49">
        <f>SUMIFS('C. RAB (20)'!$H$19:$H$144,'C. RAB (20)'!$E$19:$E$144,'C.2 DRPB (20)'!D24)</f>
        <v>72</v>
      </c>
    </row>
    <row r="25" spans="1:18" s="49" customFormat="1" x14ac:dyDescent="0.15">
      <c r="A25" s="135"/>
      <c r="C25" s="118">
        <f>_xlfn.AGGREGATE(2,5,$C$15:C24)+1</f>
        <v>10</v>
      </c>
      <c r="D25" s="133" t="str">
        <f>BaseRAB!C20</f>
        <v>Seng Plat 0,3 mm (Talang) Warna</v>
      </c>
      <c r="E25" s="134"/>
      <c r="F25" s="134"/>
      <c r="G25" s="134"/>
      <c r="H25" s="119" t="str">
        <f>BaseRAB!E20</f>
        <v>meter</v>
      </c>
      <c r="I25" s="120">
        <f>IFERROR(VLOOKUP(D25,RekapDRPB[#Data],$M$2,0),0)</f>
        <v>15</v>
      </c>
      <c r="J25" s="121">
        <f>BaseRAB!F20</f>
        <v>0</v>
      </c>
      <c r="K25" s="122">
        <f t="shared" si="0"/>
        <v>0</v>
      </c>
      <c r="N25" s="53"/>
      <c r="O25" s="53"/>
      <c r="P25" s="53"/>
      <c r="Q25" s="53"/>
      <c r="R25" s="49">
        <f>SUMIFS('C. RAB (20)'!$H$19:$H$144,'C. RAB (20)'!$E$19:$E$144,'C.2 DRPB (20)'!D25)</f>
        <v>0</v>
      </c>
    </row>
    <row r="26" spans="1:18" s="49" customFormat="1" x14ac:dyDescent="0.15">
      <c r="A26" s="135"/>
      <c r="C26" s="118">
        <f>_xlfn.AGGREGATE(2,5,$C$15:C25)+1</f>
        <v>11</v>
      </c>
      <c r="D26" s="133" t="str">
        <f>BaseRAB!C21</f>
        <v>Engsel Pintu</v>
      </c>
      <c r="E26" s="134"/>
      <c r="F26" s="134"/>
      <c r="G26" s="134"/>
      <c r="H26" s="119" t="str">
        <f>BaseRAB!E21</f>
        <v>Set</v>
      </c>
      <c r="I26" s="120">
        <f>IFERROR(VLOOKUP(D26,RekapDRPB[#Data],$M$2,0),0)</f>
        <v>15</v>
      </c>
      <c r="J26" s="121">
        <f>BaseRAB!F21</f>
        <v>0</v>
      </c>
      <c r="K26" s="122">
        <f t="shared" si="0"/>
        <v>0</v>
      </c>
      <c r="N26" s="53"/>
      <c r="O26" s="53"/>
      <c r="P26" s="53"/>
      <c r="Q26" s="53"/>
      <c r="R26" s="49">
        <f>SUMIFS('C. RAB (20)'!$H$19:$H$144,'C. RAB (20)'!$E$19:$E$144,'C.2 DRPB (20)'!D26)</f>
        <v>6</v>
      </c>
    </row>
    <row r="27" spans="1:18" s="123" customFormat="1" x14ac:dyDescent="0.15">
      <c r="A27" s="135"/>
      <c r="B27" s="49"/>
      <c r="C27" s="118">
        <f>_xlfn.AGGREGATE(2,5,$C$15:C26)+1</f>
        <v>12</v>
      </c>
      <c r="D27" s="133" t="str">
        <f>BaseRAB!C22</f>
        <v>Engsel Jendela</v>
      </c>
      <c r="E27" s="134"/>
      <c r="F27" s="134"/>
      <c r="G27" s="134"/>
      <c r="H27" s="119" t="str">
        <f>BaseRAB!E22</f>
        <v>Set</v>
      </c>
      <c r="I27" s="120">
        <f>IFERROR(VLOOKUP(D27,RekapDRPB[#Data],$M$2,0),0)</f>
        <v>15</v>
      </c>
      <c r="J27" s="121">
        <f>BaseRAB!F22</f>
        <v>0</v>
      </c>
      <c r="K27" s="122">
        <f t="shared" si="0"/>
        <v>0</v>
      </c>
      <c r="L27" s="49"/>
      <c r="M27" s="49"/>
      <c r="N27" s="53"/>
      <c r="O27" s="53"/>
      <c r="P27" s="53"/>
      <c r="Q27" s="53"/>
      <c r="R27" s="49">
        <f>SUMIFS('C. RAB (20)'!$H$19:$H$144,'C. RAB (20)'!$E$19:$E$144,'C.2 DRPB (20)'!D27)</f>
        <v>6</v>
      </c>
    </row>
    <row r="28" spans="1:18" s="49" customFormat="1" x14ac:dyDescent="0.15">
      <c r="A28" s="135"/>
      <c r="C28" s="118">
        <f>_xlfn.AGGREGATE(2,5,$C$15:C27)+1</f>
        <v>13</v>
      </c>
      <c r="D28" s="133" t="str">
        <f>BaseRAB!C23</f>
        <v>Grendel Jendela</v>
      </c>
      <c r="E28" s="134"/>
      <c r="F28" s="134"/>
      <c r="G28" s="134"/>
      <c r="H28" s="119" t="str">
        <f>BaseRAB!E23</f>
        <v>Set</v>
      </c>
      <c r="I28" s="120">
        <f>IFERROR(VLOOKUP(D28,RekapDRPB[#Data],$M$2,0),0)</f>
        <v>15</v>
      </c>
      <c r="J28" s="121">
        <f>BaseRAB!F23</f>
        <v>0</v>
      </c>
      <c r="K28" s="122">
        <f t="shared" si="0"/>
        <v>0</v>
      </c>
      <c r="N28" s="53"/>
      <c r="O28" s="53"/>
      <c r="P28" s="53"/>
      <c r="Q28" s="53"/>
      <c r="R28" s="49">
        <f>SUMIFS('C. RAB (20)'!$H$19:$H$144,'C. RAB (20)'!$E$19:$E$144,'C.2 DRPB (20)'!D28)</f>
        <v>0</v>
      </c>
    </row>
    <row r="29" spans="1:18" s="49" customFormat="1" x14ac:dyDescent="0.15">
      <c r="A29" s="135"/>
      <c r="C29" s="118">
        <f>_xlfn.AGGREGATE(2,5,$C$15:C28)+1</f>
        <v>14</v>
      </c>
      <c r="D29" s="133" t="str">
        <f>BaseRAB!C24</f>
        <v>Hak Angin</v>
      </c>
      <c r="E29" s="134"/>
      <c r="F29" s="134"/>
      <c r="G29" s="134"/>
      <c r="H29" s="119" t="str">
        <f>BaseRAB!E24</f>
        <v>Set</v>
      </c>
      <c r="I29" s="120">
        <f>IFERROR(VLOOKUP(D29,RekapDRPB[#Data],$M$2,0),0)</f>
        <v>15</v>
      </c>
      <c r="J29" s="121">
        <f>BaseRAB!F24</f>
        <v>0</v>
      </c>
      <c r="K29" s="122">
        <f t="shared" si="0"/>
        <v>0</v>
      </c>
      <c r="N29" s="53"/>
      <c r="O29" s="53"/>
      <c r="P29" s="53"/>
      <c r="Q29" s="53"/>
      <c r="R29" s="49">
        <f>SUMIFS('C. RAB (20)'!$H$19:$H$144,'C. RAB (20)'!$E$19:$E$144,'C.2 DRPB (20)'!D29)</f>
        <v>6</v>
      </c>
    </row>
    <row r="30" spans="1:18" s="49" customFormat="1" x14ac:dyDescent="0.15">
      <c r="A30" s="135"/>
      <c r="C30" s="118">
        <f>_xlfn.AGGREGATE(2,5,$C$15:C29)+1</f>
        <v>15</v>
      </c>
      <c r="D30" s="133" t="str">
        <f>BaseRAB!C25</f>
        <v>Kunci Tanam Dua Slaag</v>
      </c>
      <c r="E30" s="134"/>
      <c r="F30" s="134"/>
      <c r="G30" s="134"/>
      <c r="H30" s="119" t="str">
        <f>BaseRAB!E25</f>
        <v>Set</v>
      </c>
      <c r="I30" s="120">
        <f>IFERROR(VLOOKUP(D30,RekapDRPB[#Data],$M$2,0),0)</f>
        <v>15</v>
      </c>
      <c r="J30" s="121">
        <f>BaseRAB!F25</f>
        <v>0</v>
      </c>
      <c r="K30" s="122">
        <f t="shared" si="0"/>
        <v>0</v>
      </c>
      <c r="N30" s="53"/>
      <c r="O30" s="53"/>
      <c r="P30" s="53"/>
      <c r="Q30" s="53"/>
      <c r="R30" s="49">
        <f>SUMIFS('C. RAB (20)'!$H$19:$H$144,'C. RAB (20)'!$E$19:$E$144,'C.2 DRPB (20)'!D30)</f>
        <v>3</v>
      </c>
    </row>
    <row r="31" spans="1:18" s="49" customFormat="1" x14ac:dyDescent="0.15">
      <c r="A31" s="135"/>
      <c r="C31" s="118">
        <f>_xlfn.AGGREGATE(2,5,$C$15:C30)+1</f>
        <v>16</v>
      </c>
      <c r="D31" s="133" t="str">
        <f>BaseRAB!C26</f>
        <v>Kayu Balok 5x5 cm (Matoa)</v>
      </c>
      <c r="E31" s="134"/>
      <c r="F31" s="134"/>
      <c r="G31" s="134"/>
      <c r="H31" s="119" t="str">
        <f>BaseRAB!E26</f>
        <v>Btng</v>
      </c>
      <c r="I31" s="120">
        <f>IFERROR(VLOOKUP(D31,RekapDRPB[#Data],$M$2,0),0)</f>
        <v>15</v>
      </c>
      <c r="J31" s="121">
        <f>BaseRAB!F26</f>
        <v>0</v>
      </c>
      <c r="K31" s="122">
        <f t="shared" si="0"/>
        <v>0</v>
      </c>
      <c r="N31" s="53"/>
      <c r="O31" s="53"/>
      <c r="P31" s="53"/>
      <c r="Q31" s="53"/>
      <c r="R31" s="49">
        <f>SUMIFS('C. RAB (20)'!$H$19:$H$144,'C. RAB (20)'!$E$19:$E$144,'C.2 DRPB (20)'!D31)</f>
        <v>0</v>
      </c>
    </row>
    <row r="32" spans="1:18" s="49" customFormat="1" x14ac:dyDescent="0.15">
      <c r="A32" s="135"/>
      <c r="C32" s="118">
        <f>_xlfn.AGGREGATE(2,5,$C$15:C31)+1</f>
        <v>17</v>
      </c>
      <c r="D32" s="133" t="str">
        <f>BaseRAB!C27</f>
        <v>Kayu Balok 5x10 cm (Matoa)</v>
      </c>
      <c r="E32" s="134"/>
      <c r="F32" s="134"/>
      <c r="G32" s="134"/>
      <c r="H32" s="119" t="str">
        <f>BaseRAB!E27</f>
        <v>Btng</v>
      </c>
      <c r="I32" s="120">
        <f>IFERROR(VLOOKUP(D32,RekapDRPB[#Data],$M$2,0),0)</f>
        <v>15</v>
      </c>
      <c r="J32" s="121">
        <f>BaseRAB!F27</f>
        <v>0</v>
      </c>
      <c r="K32" s="122">
        <f t="shared" si="0"/>
        <v>0</v>
      </c>
      <c r="N32" s="53"/>
      <c r="O32" s="53"/>
      <c r="P32" s="53"/>
      <c r="Q32" s="53"/>
      <c r="R32" s="49">
        <f>SUMIFS('C. RAB (20)'!$H$19:$H$144,'C. RAB (20)'!$E$19:$E$144,'C.2 DRPB (20)'!D32)</f>
        <v>10</v>
      </c>
    </row>
    <row r="33" spans="1:18" s="49" customFormat="1" x14ac:dyDescent="0.15">
      <c r="A33" s="135"/>
      <c r="C33" s="118">
        <f>_xlfn.AGGREGATE(2,5,$C$15:C32)+1</f>
        <v>18</v>
      </c>
      <c r="D33" s="133" t="str">
        <f>BaseRAB!C28</f>
        <v>Kayu Balok 5x5 cm (Kayu Besi)</v>
      </c>
      <c r="E33" s="134"/>
      <c r="F33" s="134"/>
      <c r="G33" s="134"/>
      <c r="H33" s="119" t="str">
        <f>BaseRAB!E28</f>
        <v>Btng</v>
      </c>
      <c r="I33" s="120">
        <f>IFERROR(VLOOKUP(D33,RekapDRPB[#Data],$M$2,0),0)</f>
        <v>15</v>
      </c>
      <c r="J33" s="121">
        <f>BaseRAB!F28</f>
        <v>0</v>
      </c>
      <c r="K33" s="122">
        <f t="shared" si="0"/>
        <v>0</v>
      </c>
      <c r="N33" s="53"/>
      <c r="O33" s="53"/>
      <c r="P33" s="53"/>
      <c r="Q33" s="53"/>
      <c r="R33" s="49">
        <f>SUMIFS('C. RAB (20)'!$H$19:$H$144,'C. RAB (20)'!$E$19:$E$144,'C.2 DRPB (20)'!D33)</f>
        <v>0</v>
      </c>
    </row>
    <row r="34" spans="1:18" s="49" customFormat="1" x14ac:dyDescent="0.15">
      <c r="A34" s="135"/>
      <c r="C34" s="118">
        <f>_xlfn.AGGREGATE(2,5,$C$15:C33)+1</f>
        <v>19</v>
      </c>
      <c r="D34" s="133" t="str">
        <f>BaseRAB!C29</f>
        <v>Kayu Balok 5x10 cm (Kayu Besi)</v>
      </c>
      <c r="E34" s="134"/>
      <c r="F34" s="134"/>
      <c r="G34" s="134"/>
      <c r="H34" s="119" t="str">
        <f>BaseRAB!E29</f>
        <v>Btng</v>
      </c>
      <c r="I34" s="120">
        <f>IFERROR(VLOOKUP(D34,RekapDRPB[#Data],$M$2,0),0)</f>
        <v>15</v>
      </c>
      <c r="J34" s="121">
        <f>BaseRAB!F29</f>
        <v>120000</v>
      </c>
      <c r="K34" s="122">
        <f t="shared" si="0"/>
        <v>1800000</v>
      </c>
      <c r="N34" s="53"/>
      <c r="O34" s="53"/>
      <c r="P34" s="53"/>
      <c r="Q34" s="53"/>
      <c r="R34" s="49">
        <f>SUMIFS('C. RAB (20)'!$H$19:$H$144,'C. RAB (20)'!$E$19:$E$144,'C.2 DRPB (20)'!D34)</f>
        <v>30</v>
      </c>
    </row>
    <row r="35" spans="1:18" s="49" customFormat="1" x14ac:dyDescent="0.15">
      <c r="A35" s="135"/>
      <c r="C35" s="118">
        <f>_xlfn.AGGREGATE(2,5,$C$15:C34)+1</f>
        <v>20</v>
      </c>
      <c r="D35" s="133" t="str">
        <f>BaseRAB!C30</f>
        <v>Kayu Balok 10x10 cm (Kayu Besi)</v>
      </c>
      <c r="E35" s="134"/>
      <c r="F35" s="134"/>
      <c r="G35" s="134"/>
      <c r="H35" s="119" t="str">
        <f>BaseRAB!E30</f>
        <v>Btng</v>
      </c>
      <c r="I35" s="120">
        <f>IFERROR(VLOOKUP(D35,RekapDRPB[#Data],$M$2,0),0)</f>
        <v>15</v>
      </c>
      <c r="J35" s="121">
        <f>BaseRAB!F30</f>
        <v>0</v>
      </c>
      <c r="K35" s="122">
        <f t="shared" si="0"/>
        <v>0</v>
      </c>
      <c r="N35" s="53"/>
      <c r="O35" s="53"/>
      <c r="P35" s="53"/>
      <c r="Q35" s="53"/>
      <c r="R35" s="49">
        <f>SUMIFS('C. RAB (20)'!$H$19:$H$144,'C. RAB (20)'!$E$19:$E$144,'C.2 DRPB (20)'!D35)</f>
        <v>26</v>
      </c>
    </row>
    <row r="36" spans="1:18" s="49" customFormat="1" x14ac:dyDescent="0.15">
      <c r="A36" s="135"/>
      <c r="C36" s="118">
        <f>_xlfn.AGGREGATE(2,5,$C$15:C35)+1</f>
        <v>21</v>
      </c>
      <c r="D36" s="133" t="str">
        <f>BaseRAB!C31</f>
        <v>Papan 2,5x20x400 cm (Kayu Matoa)</v>
      </c>
      <c r="E36" s="134"/>
      <c r="F36" s="134"/>
      <c r="G36" s="134"/>
      <c r="H36" s="119" t="str">
        <f>BaseRAB!E31</f>
        <v>lbr</v>
      </c>
      <c r="I36" s="120">
        <f>IFERROR(VLOOKUP(D36,RekapDRPB[#Data],$M$2,0),0)</f>
        <v>15</v>
      </c>
      <c r="J36" s="121">
        <f>BaseRAB!F31</f>
        <v>0</v>
      </c>
      <c r="K36" s="122">
        <f t="shared" si="0"/>
        <v>0</v>
      </c>
      <c r="N36" s="53"/>
      <c r="O36" s="53"/>
      <c r="P36" s="53"/>
      <c r="Q36" s="53"/>
      <c r="R36" s="49">
        <f>SUMIFS('C. RAB (20)'!$H$19:$H$144,'C. RAB (20)'!$E$19:$E$144,'C.2 DRPB (20)'!D36)</f>
        <v>0</v>
      </c>
    </row>
    <row r="37" spans="1:18" s="49" customFormat="1" x14ac:dyDescent="0.15">
      <c r="A37" s="135"/>
      <c r="C37" s="118">
        <f>_xlfn.AGGREGATE(2,5,$C$15:C36)+1</f>
        <v>22</v>
      </c>
      <c r="D37" s="133" t="str">
        <f>BaseRAB!C32</f>
        <v>Papan 2,5x25x400 cm (Kayu Matoa)</v>
      </c>
      <c r="E37" s="134"/>
      <c r="F37" s="134"/>
      <c r="G37" s="134"/>
      <c r="H37" s="119" t="str">
        <f>BaseRAB!E32</f>
        <v>lbr</v>
      </c>
      <c r="I37" s="120">
        <f>IFERROR(VLOOKUP(D37,RekapDRPB[#Data],$M$2,0),0)</f>
        <v>15</v>
      </c>
      <c r="J37" s="121">
        <f>BaseRAB!F32</f>
        <v>0</v>
      </c>
      <c r="K37" s="122">
        <f t="shared" si="0"/>
        <v>0</v>
      </c>
      <c r="N37" s="53"/>
      <c r="O37" s="53"/>
      <c r="P37" s="53"/>
      <c r="Q37" s="53"/>
      <c r="R37" s="49">
        <f>SUMIFS('C. RAB (20)'!$H$19:$H$144,'C. RAB (20)'!$E$19:$E$144,'C.2 DRPB (20)'!D37)</f>
        <v>0</v>
      </c>
    </row>
    <row r="38" spans="1:18" s="49" customFormat="1" x14ac:dyDescent="0.15">
      <c r="A38" s="135"/>
      <c r="C38" s="118">
        <f>_xlfn.AGGREGATE(2,5,$C$15:C37)+1</f>
        <v>23</v>
      </c>
      <c r="D38" s="133" t="str">
        <f>BaseRAB!C33</f>
        <v>Papan 2,5x20x400 cm (Kayu Besi)</v>
      </c>
      <c r="E38" s="134"/>
      <c r="F38" s="134"/>
      <c r="G38" s="134"/>
      <c r="H38" s="119" t="str">
        <f>BaseRAB!E33</f>
        <v>lbr</v>
      </c>
      <c r="I38" s="120">
        <f>IFERROR(VLOOKUP(D38,RekapDRPB[#Data],$M$2,0),0)</f>
        <v>15</v>
      </c>
      <c r="J38" s="121">
        <f>BaseRAB!F33</f>
        <v>0</v>
      </c>
      <c r="K38" s="122">
        <f t="shared" si="0"/>
        <v>0</v>
      </c>
      <c r="N38" s="53"/>
      <c r="O38" s="53"/>
      <c r="P38" s="53"/>
      <c r="Q38" s="53"/>
      <c r="R38" s="49">
        <f>SUMIFS('C. RAB (20)'!$H$19:$H$144,'C. RAB (20)'!$E$19:$E$144,'C.2 DRPB (20)'!D38)</f>
        <v>70</v>
      </c>
    </row>
    <row r="39" spans="1:18" s="49" customFormat="1" x14ac:dyDescent="0.15">
      <c r="A39" s="135"/>
      <c r="C39" s="118">
        <f>_xlfn.AGGREGATE(2,5,$C$15:C38)+1</f>
        <v>24</v>
      </c>
      <c r="D39" s="133" t="str">
        <f>BaseRAB!C34</f>
        <v>Papan 2,5x25x400 cm (Kayu Besi)</v>
      </c>
      <c r="E39" s="134"/>
      <c r="F39" s="134"/>
      <c r="G39" s="134"/>
      <c r="H39" s="119" t="str">
        <f>BaseRAB!E34</f>
        <v>lbr</v>
      </c>
      <c r="I39" s="120">
        <f>IFERROR(VLOOKUP(D39,RekapDRPB[#Data],$M$2,0),0)</f>
        <v>15</v>
      </c>
      <c r="J39" s="121">
        <f>BaseRAB!F34</f>
        <v>0</v>
      </c>
      <c r="K39" s="122">
        <f t="shared" si="0"/>
        <v>0</v>
      </c>
      <c r="N39" s="53"/>
      <c r="O39" s="53"/>
      <c r="P39" s="53"/>
      <c r="Q39" s="53"/>
      <c r="R39" s="49">
        <f>SUMIFS('C. RAB (20)'!$H$19:$H$144,'C. RAB (20)'!$E$19:$E$144,'C.2 DRPB (20)'!D39)</f>
        <v>0</v>
      </c>
    </row>
    <row r="40" spans="1:18" s="49" customFormat="1" x14ac:dyDescent="0.15">
      <c r="A40" s="135"/>
      <c r="C40" s="118">
        <f>_xlfn.AGGREGATE(2,5,$C$15:C39)+1</f>
        <v>25</v>
      </c>
      <c r="D40" s="133" t="str">
        <f>BaseRAB!C35</f>
        <v>Pasir Pasang</v>
      </c>
      <c r="E40" s="134"/>
      <c r="F40" s="134"/>
      <c r="G40" s="134"/>
      <c r="H40" s="119" t="str">
        <f>BaseRAB!E35</f>
        <v>m3</v>
      </c>
      <c r="I40" s="120">
        <f>IFERROR(VLOOKUP(D40,RekapDRPB[#Data],$M$2,0),0)</f>
        <v>15</v>
      </c>
      <c r="J40" s="121">
        <f>BaseRAB!F35</f>
        <v>0</v>
      </c>
      <c r="K40" s="122">
        <f t="shared" si="0"/>
        <v>0</v>
      </c>
      <c r="N40" s="53"/>
      <c r="O40" s="53"/>
      <c r="P40" s="53"/>
      <c r="Q40" s="53"/>
      <c r="R40" s="49">
        <f>SUMIFS('C. RAB (20)'!$H$19:$H$144,'C. RAB (20)'!$E$19:$E$144,'C.2 DRPB (20)'!D40)</f>
        <v>1</v>
      </c>
    </row>
    <row r="41" spans="1:18" s="49" customFormat="1" x14ac:dyDescent="0.15">
      <c r="A41" s="135"/>
      <c r="C41" s="118">
        <f>_xlfn.AGGREGATE(2,5,$C$15:C40)+1</f>
        <v>26</v>
      </c>
      <c r="D41" s="133" t="str">
        <f>BaseRAB!C36</f>
        <v>Pasir Beton / Pasir Cor</v>
      </c>
      <c r="E41" s="134"/>
      <c r="F41" s="134"/>
      <c r="G41" s="134"/>
      <c r="H41" s="119" t="str">
        <f>BaseRAB!E36</f>
        <v>m3</v>
      </c>
      <c r="I41" s="120">
        <f>IFERROR(VLOOKUP(D41,RekapDRPB[#Data],$M$2,0),0)</f>
        <v>15</v>
      </c>
      <c r="J41" s="121">
        <f>BaseRAB!F36</f>
        <v>0</v>
      </c>
      <c r="K41" s="122">
        <f t="shared" si="0"/>
        <v>0</v>
      </c>
      <c r="N41" s="53"/>
      <c r="O41" s="53"/>
      <c r="P41" s="53"/>
      <c r="Q41" s="53"/>
      <c r="R41" s="49">
        <f>SUMIFS('C. RAB (20)'!$H$19:$H$144,'C. RAB (20)'!$E$19:$E$144,'C.2 DRPB (20)'!D41)</f>
        <v>0</v>
      </c>
    </row>
    <row r="42" spans="1:18" s="49" customFormat="1" x14ac:dyDescent="0.15">
      <c r="A42" s="135"/>
      <c r="C42" s="118">
        <f>_xlfn.AGGREGATE(2,5,$C$15:C41)+1</f>
        <v>27</v>
      </c>
      <c r="D42" s="133" t="str">
        <f>BaseRAB!C37</f>
        <v>Batu Kali / Batu Belah</v>
      </c>
      <c r="E42" s="134"/>
      <c r="F42" s="134"/>
      <c r="G42" s="134"/>
      <c r="H42" s="119" t="str">
        <f>BaseRAB!E37</f>
        <v>m3</v>
      </c>
      <c r="I42" s="120">
        <f>IFERROR(VLOOKUP(D42,RekapDRPB[#Data],$M$2,0),0)</f>
        <v>15</v>
      </c>
      <c r="J42" s="121">
        <f>BaseRAB!F37</f>
        <v>0</v>
      </c>
      <c r="K42" s="122">
        <f t="shared" si="0"/>
        <v>0</v>
      </c>
      <c r="N42" s="53"/>
      <c r="O42" s="53"/>
      <c r="P42" s="53"/>
      <c r="Q42" s="53"/>
      <c r="R42" s="49">
        <f>SUMIFS('C. RAB (20)'!$H$19:$H$144,'C. RAB (20)'!$E$19:$E$144,'C.2 DRPB (20)'!D42)</f>
        <v>1</v>
      </c>
    </row>
    <row r="43" spans="1:18" s="49" customFormat="1" x14ac:dyDescent="0.15">
      <c r="A43" s="135"/>
      <c r="C43" s="118">
        <f>_xlfn.AGGREGATE(2,5,$C$15:C42)+1</f>
        <v>28</v>
      </c>
      <c r="D43" s="133" t="str">
        <f>BaseRAB!C38</f>
        <v>Batu Pecah/ Kerikil</v>
      </c>
      <c r="E43" s="134"/>
      <c r="F43" s="134"/>
      <c r="G43" s="134"/>
      <c r="H43" s="119" t="str">
        <f>BaseRAB!E38</f>
        <v>bh</v>
      </c>
      <c r="I43" s="120">
        <f>IFERROR(VLOOKUP(D43,RekapDRPB[#Data],$M$2,0),0)</f>
        <v>15</v>
      </c>
      <c r="J43" s="121">
        <f>BaseRAB!F38</f>
        <v>0</v>
      </c>
      <c r="K43" s="122">
        <f t="shared" si="0"/>
        <v>0</v>
      </c>
      <c r="N43" s="53"/>
      <c r="O43" s="53"/>
      <c r="P43" s="53"/>
      <c r="Q43" s="53"/>
      <c r="R43" s="49">
        <f>SUMIFS('C. RAB (20)'!$H$19:$H$144,'C. RAB (20)'!$E$19:$E$144,'C.2 DRPB (20)'!D43)</f>
        <v>0</v>
      </c>
    </row>
    <row r="44" spans="1:18" s="49" customFormat="1" x14ac:dyDescent="0.15">
      <c r="A44" s="135"/>
      <c r="C44" s="118">
        <f>_xlfn.AGGREGATE(2,5,$C$15:C43)+1</f>
        <v>29</v>
      </c>
      <c r="D44" s="133" t="str">
        <f>BaseRAB!C39</f>
        <v>Batako</v>
      </c>
      <c r="E44" s="134"/>
      <c r="F44" s="134"/>
      <c r="G44" s="134"/>
      <c r="H44" s="119" t="str">
        <f>BaseRAB!E39</f>
        <v>bh</v>
      </c>
      <c r="I44" s="120">
        <f>IFERROR(VLOOKUP(D44,RekapDRPB[#Data],$M$2,0),0)</f>
        <v>15</v>
      </c>
      <c r="J44" s="121">
        <f>BaseRAB!F39</f>
        <v>0</v>
      </c>
      <c r="K44" s="122">
        <f t="shared" si="0"/>
        <v>0</v>
      </c>
      <c r="N44" s="53"/>
      <c r="O44" s="53"/>
      <c r="P44" s="53"/>
      <c r="Q44" s="53"/>
      <c r="R44" s="49">
        <f>SUMIFS('C. RAB (20)'!$H$19:$H$144,'C. RAB (20)'!$E$19:$E$144,'C.2 DRPB (20)'!D44)</f>
        <v>0</v>
      </c>
    </row>
    <row r="45" spans="1:18" s="49" customFormat="1" x14ac:dyDescent="0.15">
      <c r="A45" s="135"/>
      <c r="C45" s="118">
        <f>_xlfn.AGGREGATE(2,5,$C$15:C44)+1</f>
        <v>30</v>
      </c>
      <c r="D45" s="133" t="str">
        <f>BaseRAB!C40</f>
        <v>Batu Bata Merah</v>
      </c>
      <c r="E45" s="134"/>
      <c r="F45" s="134"/>
      <c r="G45" s="134"/>
      <c r="H45" s="119" t="str">
        <f>BaseRAB!E40</f>
        <v>btg</v>
      </c>
      <c r="I45" s="120">
        <f>IFERROR(VLOOKUP(D45,RekapDRPB[#Data],$M$2,0),0)</f>
        <v>15</v>
      </c>
      <c r="J45" s="121">
        <f>BaseRAB!F40</f>
        <v>0</v>
      </c>
      <c r="K45" s="122">
        <f t="shared" si="0"/>
        <v>0</v>
      </c>
      <c r="N45" s="53"/>
      <c r="O45" s="53"/>
      <c r="P45" s="53"/>
      <c r="Q45" s="53"/>
      <c r="R45" s="49">
        <f>SUMIFS('C. RAB (20)'!$H$19:$H$144,'C. RAB (20)'!$E$19:$E$144,'C.2 DRPB (20)'!D45)</f>
        <v>0</v>
      </c>
    </row>
    <row r="46" spans="1:18" s="49" customFormat="1" x14ac:dyDescent="0.15">
      <c r="A46" s="135"/>
      <c r="C46" s="118">
        <f>_xlfn.AGGREGATE(2,5,$C$15:C45)+1</f>
        <v>31</v>
      </c>
      <c r="D46" s="133" t="str">
        <f>BaseRAB!C41</f>
        <v>Bata Ringan T=7,5 cm</v>
      </c>
      <c r="E46" s="134"/>
      <c r="F46" s="134"/>
      <c r="G46" s="134"/>
      <c r="H46" s="119" t="str">
        <f>BaseRAB!E41</f>
        <v>btg</v>
      </c>
      <c r="I46" s="120">
        <f>IFERROR(VLOOKUP(D46,RekapDRPB[#Data],$M$2,0),0)</f>
        <v>15</v>
      </c>
      <c r="J46" s="121">
        <f>BaseRAB!F41</f>
        <v>0</v>
      </c>
      <c r="K46" s="122">
        <f t="shared" si="0"/>
        <v>0</v>
      </c>
      <c r="N46" s="53"/>
      <c r="O46" s="53"/>
      <c r="P46" s="53"/>
      <c r="Q46" s="53"/>
      <c r="R46" s="49">
        <f>SUMIFS('C. RAB (20)'!$H$19:$H$144,'C. RAB (20)'!$E$19:$E$144,'C.2 DRPB (20)'!D46)</f>
        <v>0</v>
      </c>
    </row>
    <row r="47" spans="1:18" s="49" customFormat="1" x14ac:dyDescent="0.15">
      <c r="A47" s="135"/>
      <c r="C47" s="118">
        <f>_xlfn.AGGREGATE(2,5,$C$15:C46)+1</f>
        <v>32</v>
      </c>
      <c r="D47" s="133" t="str">
        <f>BaseRAB!C42</f>
        <v>Bata Ringan T=10 cm</v>
      </c>
      <c r="E47" s="134"/>
      <c r="F47" s="134"/>
      <c r="G47" s="134"/>
      <c r="H47" s="119" t="str">
        <f>BaseRAB!E42</f>
        <v>btg</v>
      </c>
      <c r="I47" s="120">
        <f>IFERROR(VLOOKUP(D47,RekapDRPB[#Data],$M$2,0),0)</f>
        <v>15</v>
      </c>
      <c r="J47" s="121">
        <f>BaseRAB!F42</f>
        <v>0</v>
      </c>
      <c r="K47" s="122">
        <f t="shared" si="0"/>
        <v>0</v>
      </c>
      <c r="N47" s="53"/>
      <c r="O47" s="53"/>
      <c r="P47" s="53"/>
      <c r="Q47" s="53"/>
      <c r="R47" s="49">
        <f>SUMIFS('C. RAB (20)'!$H$19:$H$144,'C. RAB (20)'!$E$19:$E$144,'C.2 DRPB (20)'!D47)</f>
        <v>0</v>
      </c>
    </row>
    <row r="48" spans="1:18" s="49" customFormat="1" x14ac:dyDescent="0.15">
      <c r="A48" s="135"/>
      <c r="C48" s="118">
        <f>_xlfn.AGGREGATE(2,5,$C$15:C47)+1</f>
        <v>33</v>
      </c>
      <c r="D48" s="133" t="str">
        <f>BaseRAB!C43</f>
        <v>Besi Beton Ø 8 mm</v>
      </c>
      <c r="E48" s="134"/>
      <c r="F48" s="134"/>
      <c r="G48" s="134"/>
      <c r="H48" s="119" t="str">
        <f>BaseRAB!E43</f>
        <v>kg</v>
      </c>
      <c r="I48" s="120">
        <f>IFERROR(VLOOKUP(D48,RekapDRPB[#Data],$M$2,0),0)</f>
        <v>15</v>
      </c>
      <c r="J48" s="121">
        <f>BaseRAB!F43</f>
        <v>0</v>
      </c>
      <c r="K48" s="122">
        <f t="shared" si="0"/>
        <v>0</v>
      </c>
      <c r="N48" s="53"/>
      <c r="O48" s="53"/>
      <c r="P48" s="53"/>
      <c r="Q48" s="53"/>
      <c r="R48" s="49">
        <f>SUMIFS('C. RAB (20)'!$H$19:$H$144,'C. RAB (20)'!$E$19:$E$144,'C.2 DRPB (20)'!D48)</f>
        <v>0</v>
      </c>
    </row>
    <row r="49" spans="1:18" s="49" customFormat="1" x14ac:dyDescent="0.15">
      <c r="A49" s="135"/>
      <c r="C49" s="118">
        <f>_xlfn.AGGREGATE(2,5,$C$15:C48)+1</f>
        <v>34</v>
      </c>
      <c r="D49" s="133" t="str">
        <f>BaseRAB!C44</f>
        <v>Besi Beton Ø 10 mm</v>
      </c>
      <c r="E49" s="134"/>
      <c r="F49" s="134"/>
      <c r="G49" s="134"/>
      <c r="H49" s="119" t="str">
        <f>BaseRAB!E44</f>
        <v>m</v>
      </c>
      <c r="I49" s="120">
        <f>IFERROR(VLOOKUP(D49,RekapDRPB[#Data],$M$2,0),0)</f>
        <v>15</v>
      </c>
      <c r="J49" s="121">
        <f>BaseRAB!F44</f>
        <v>0</v>
      </c>
      <c r="K49" s="122">
        <f t="shared" si="0"/>
        <v>0</v>
      </c>
      <c r="N49" s="53"/>
      <c r="O49" s="53"/>
      <c r="P49" s="53"/>
      <c r="Q49" s="53"/>
      <c r="R49" s="49">
        <f>SUMIFS('C. RAB (20)'!$H$19:$H$144,'C. RAB (20)'!$E$19:$E$144,'C.2 DRPB (20)'!D49)</f>
        <v>0</v>
      </c>
    </row>
    <row r="50" spans="1:18" s="49" customFormat="1" x14ac:dyDescent="0.15">
      <c r="A50" s="135"/>
      <c r="C50" s="118">
        <f>_xlfn.AGGREGATE(2,5,$C$15:C49)+1</f>
        <v>35</v>
      </c>
      <c r="D50" s="133" t="str">
        <f>BaseRAB!C45</f>
        <v>Besi Beton Ø 12 mm</v>
      </c>
      <c r="E50" s="134"/>
      <c r="F50" s="134"/>
      <c r="G50" s="134"/>
      <c r="H50" s="119" t="str">
        <f>BaseRAB!E45</f>
        <v>kg</v>
      </c>
      <c r="I50" s="120">
        <f>IFERROR(VLOOKUP(D50,RekapDRPB[#Data],$M$2,0),0)</f>
        <v>15</v>
      </c>
      <c r="J50" s="121">
        <f>BaseRAB!F45</f>
        <v>0</v>
      </c>
      <c r="K50" s="122">
        <f t="shared" si="0"/>
        <v>0</v>
      </c>
      <c r="N50" s="53"/>
      <c r="O50" s="53"/>
      <c r="P50" s="53"/>
      <c r="Q50" s="53"/>
      <c r="R50" s="49">
        <f>SUMIFS('C. RAB (20)'!$H$19:$H$144,'C. RAB (20)'!$E$19:$E$144,'C.2 DRPB (20)'!D50)</f>
        <v>0</v>
      </c>
    </row>
    <row r="51" spans="1:18" s="49" customFormat="1" x14ac:dyDescent="0.15">
      <c r="A51" s="135"/>
      <c r="C51" s="118">
        <f>_xlfn.AGGREGATE(2,5,$C$15:C50)+1</f>
        <v>36</v>
      </c>
      <c r="D51" s="133" t="str">
        <f>BaseRAB!C46</f>
        <v>Kawat Bendrat</v>
      </c>
      <c r="E51" s="134"/>
      <c r="F51" s="134"/>
      <c r="G51" s="134"/>
      <c r="H51" s="119" t="str">
        <f>BaseRAB!E46</f>
        <v>kg</v>
      </c>
      <c r="I51" s="120">
        <f>IFERROR(VLOOKUP(D51,RekapDRPB[#Data],$M$2,0),0)</f>
        <v>15</v>
      </c>
      <c r="J51" s="121">
        <f>BaseRAB!F46</f>
        <v>0</v>
      </c>
      <c r="K51" s="122">
        <f t="shared" si="0"/>
        <v>0</v>
      </c>
      <c r="N51" s="53"/>
      <c r="O51" s="53"/>
      <c r="P51" s="53"/>
      <c r="Q51" s="53"/>
      <c r="R51" s="49">
        <f>SUMIFS('C. RAB (20)'!$H$19:$H$144,'C. RAB (20)'!$E$19:$E$144,'C.2 DRPB (20)'!D51)</f>
        <v>0</v>
      </c>
    </row>
    <row r="52" spans="1:18" s="49" customFormat="1" x14ac:dyDescent="0.15">
      <c r="A52" s="135"/>
      <c r="C52" s="118">
        <f>_xlfn.AGGREGATE(2,5,$C$15:C51)+1</f>
        <v>37</v>
      </c>
      <c r="D52" s="133" t="str">
        <f>BaseRAB!C47</f>
        <v>Perekat Bata Ringan</v>
      </c>
      <c r="E52" s="134"/>
      <c r="F52" s="134"/>
      <c r="G52" s="134"/>
      <c r="H52" s="119" t="str">
        <f>BaseRAB!E47</f>
        <v>kg</v>
      </c>
      <c r="I52" s="120">
        <f>IFERROR(VLOOKUP(D52,RekapDRPB[#Data],$M$2,0),0)</f>
        <v>15</v>
      </c>
      <c r="J52" s="121">
        <f>BaseRAB!F47</f>
        <v>0</v>
      </c>
      <c r="K52" s="122">
        <f t="shared" si="0"/>
        <v>0</v>
      </c>
      <c r="N52" s="53"/>
      <c r="O52" s="53"/>
      <c r="P52" s="53"/>
      <c r="Q52" s="53"/>
      <c r="R52" s="49">
        <f>SUMIFS('C. RAB (20)'!$H$19:$H$144,'C. RAB (20)'!$E$19:$E$144,'C.2 DRPB (20)'!D52)</f>
        <v>0</v>
      </c>
    </row>
    <row r="53" spans="1:18" s="49" customFormat="1" x14ac:dyDescent="0.15">
      <c r="A53" s="135"/>
      <c r="C53" s="118">
        <f>_xlfn.AGGREGATE(2,5,$C$15:C52)+1</f>
        <v>38</v>
      </c>
      <c r="D53" s="133" t="str">
        <f>BaseRAB!C48</f>
        <v>Paku Seng</v>
      </c>
      <c r="E53" s="134"/>
      <c r="F53" s="134"/>
      <c r="G53" s="134"/>
      <c r="H53" s="119" t="str">
        <f>BaseRAB!E48</f>
        <v>kg</v>
      </c>
      <c r="I53" s="120">
        <f>IFERROR(VLOOKUP(D53,RekapDRPB[#Data],$M$2,0),0)</f>
        <v>15</v>
      </c>
      <c r="J53" s="121">
        <f>BaseRAB!F48</f>
        <v>0</v>
      </c>
      <c r="K53" s="122">
        <f t="shared" si="0"/>
        <v>0</v>
      </c>
      <c r="N53" s="53"/>
      <c r="O53" s="53"/>
      <c r="P53" s="53"/>
      <c r="Q53" s="53"/>
      <c r="R53" s="49">
        <f>SUMIFS('C. RAB (20)'!$H$19:$H$144,'C. RAB (20)'!$E$19:$E$144,'C.2 DRPB (20)'!D53)</f>
        <v>10</v>
      </c>
    </row>
    <row r="54" spans="1:18" s="49" customFormat="1" x14ac:dyDescent="0.15">
      <c r="A54" s="135"/>
      <c r="C54" s="118">
        <f>_xlfn.AGGREGATE(2,5,$C$15:C53)+1</f>
        <v>39</v>
      </c>
      <c r="D54" s="133" t="str">
        <f>BaseRAB!C49</f>
        <v>Paku 12 cm</v>
      </c>
      <c r="E54" s="134"/>
      <c r="F54" s="134"/>
      <c r="G54" s="134"/>
      <c r="H54" s="119" t="str">
        <f>BaseRAB!E49</f>
        <v>kg</v>
      </c>
      <c r="I54" s="120">
        <f>IFERROR(VLOOKUP(D54,RekapDRPB[#Data],$M$2,0),0)</f>
        <v>15</v>
      </c>
      <c r="J54" s="121">
        <f>BaseRAB!F49</f>
        <v>0</v>
      </c>
      <c r="K54" s="122">
        <f t="shared" si="0"/>
        <v>0</v>
      </c>
      <c r="N54" s="53"/>
      <c r="O54" s="53"/>
      <c r="P54" s="53"/>
      <c r="Q54" s="53"/>
      <c r="R54" s="49">
        <f>SUMIFS('C. RAB (20)'!$H$19:$H$144,'C. RAB (20)'!$E$19:$E$144,'C.2 DRPB (20)'!D54)</f>
        <v>3</v>
      </c>
    </row>
    <row r="55" spans="1:18" s="49" customFormat="1" x14ac:dyDescent="0.15">
      <c r="A55" s="135"/>
      <c r="C55" s="118">
        <f>_xlfn.AGGREGATE(2,5,$C$15:C54)+1</f>
        <v>40</v>
      </c>
      <c r="D55" s="133" t="str">
        <f>BaseRAB!C50</f>
        <v>Paku 10 cm</v>
      </c>
      <c r="E55" s="134"/>
      <c r="F55" s="134"/>
      <c r="G55" s="134"/>
      <c r="H55" s="119" t="str">
        <f>BaseRAB!E50</f>
        <v>kg</v>
      </c>
      <c r="I55" s="120">
        <f>IFERROR(VLOOKUP(D55,RekapDRPB[#Data],$M$2,0),0)</f>
        <v>15</v>
      </c>
      <c r="J55" s="121">
        <f>BaseRAB!F50</f>
        <v>0</v>
      </c>
      <c r="K55" s="122">
        <f t="shared" si="0"/>
        <v>0</v>
      </c>
      <c r="N55" s="53"/>
      <c r="O55" s="53"/>
      <c r="P55" s="53"/>
      <c r="Q55" s="53"/>
      <c r="R55" s="49">
        <f>SUMIFS('C. RAB (20)'!$H$19:$H$144,'C. RAB (20)'!$E$19:$E$144,'C.2 DRPB (20)'!D55)</f>
        <v>0</v>
      </c>
    </row>
    <row r="56" spans="1:18" s="49" customFormat="1" x14ac:dyDescent="0.15">
      <c r="A56" s="135"/>
      <c r="C56" s="118">
        <f>_xlfn.AGGREGATE(2,5,$C$15:C55)+1</f>
        <v>41</v>
      </c>
      <c r="D56" s="133" t="str">
        <f>BaseRAB!C51</f>
        <v>Paku 7 cm</v>
      </c>
      <c r="E56" s="134"/>
      <c r="F56" s="134"/>
      <c r="G56" s="134"/>
      <c r="H56" s="119" t="str">
        <f>BaseRAB!E51</f>
        <v>kg</v>
      </c>
      <c r="I56" s="120">
        <f>IFERROR(VLOOKUP(D56,RekapDRPB[#Data],$M$2,0),0)</f>
        <v>15</v>
      </c>
      <c r="J56" s="121">
        <f>BaseRAB!F51</f>
        <v>0</v>
      </c>
      <c r="K56" s="122">
        <f t="shared" si="0"/>
        <v>0</v>
      </c>
      <c r="N56" s="53"/>
      <c r="O56" s="53"/>
      <c r="P56" s="53"/>
      <c r="Q56" s="53"/>
      <c r="R56" s="49">
        <f>SUMIFS('C. RAB (20)'!$H$19:$H$144,'C. RAB (20)'!$E$19:$E$144,'C.2 DRPB (20)'!D56)</f>
        <v>0</v>
      </c>
    </row>
    <row r="57" spans="1:18" s="123" customFormat="1" x14ac:dyDescent="0.15">
      <c r="A57" s="135"/>
      <c r="B57" s="49"/>
      <c r="C57" s="118">
        <f>_xlfn.AGGREGATE(2,5,$C$15:C56)+1</f>
        <v>42</v>
      </c>
      <c r="D57" s="133" t="str">
        <f>BaseRAB!C52</f>
        <v>Paku 5 cm</v>
      </c>
      <c r="E57" s="134"/>
      <c r="F57" s="134"/>
      <c r="G57" s="134"/>
      <c r="H57" s="119" t="str">
        <f>BaseRAB!E52</f>
        <v>Unit</v>
      </c>
      <c r="I57" s="120">
        <f>IFERROR(VLOOKUP(D57,RekapDRPB[#Data],$M$2,0),0)</f>
        <v>15</v>
      </c>
      <c r="J57" s="121">
        <f>BaseRAB!F52</f>
        <v>0</v>
      </c>
      <c r="K57" s="122">
        <f t="shared" si="0"/>
        <v>0</v>
      </c>
      <c r="L57" s="49"/>
      <c r="M57" s="49"/>
      <c r="N57" s="53"/>
      <c r="O57" s="53"/>
      <c r="P57" s="53"/>
      <c r="Q57" s="53"/>
      <c r="R57" s="49">
        <f>SUMIFS('C. RAB (20)'!$H$19:$H$144,'C. RAB (20)'!$E$19:$E$144,'C.2 DRPB (20)'!D57)</f>
        <v>0</v>
      </c>
    </row>
    <row r="58" spans="1:18" s="49" customFormat="1" x14ac:dyDescent="0.15">
      <c r="A58" s="135"/>
      <c r="C58" s="118">
        <f>_xlfn.AGGREGATE(2,5,$C$15:C57)+1</f>
        <v>43</v>
      </c>
      <c r="D58" s="133" t="str">
        <f>BaseRAB!C53</f>
        <v>Paku Beton 10 cm</v>
      </c>
      <c r="E58" s="134"/>
      <c r="F58" s="134"/>
      <c r="G58" s="134"/>
      <c r="H58" s="119" t="str">
        <f>BaseRAB!E53</f>
        <v>btg</v>
      </c>
      <c r="I58" s="120">
        <f>IFERROR(VLOOKUP(D58,RekapDRPB[#Data],$M$2,0),0)</f>
        <v>15</v>
      </c>
      <c r="J58" s="121">
        <f>BaseRAB!F53</f>
        <v>0</v>
      </c>
      <c r="K58" s="122">
        <f t="shared" si="0"/>
        <v>0</v>
      </c>
      <c r="N58" s="53"/>
      <c r="O58" s="53"/>
      <c r="P58" s="53"/>
      <c r="Q58" s="53"/>
      <c r="R58" s="49">
        <f>SUMIFS('C. RAB (20)'!$H$19:$H$144,'C. RAB (20)'!$E$19:$E$144,'C.2 DRPB (20)'!D58)</f>
        <v>0</v>
      </c>
    </row>
    <row r="59" spans="1:18" s="49" customFormat="1" x14ac:dyDescent="0.15">
      <c r="A59" s="135"/>
      <c r="C59" s="118">
        <f>_xlfn.AGGREGATE(2,5,$C$15:C58)+1</f>
        <v>44</v>
      </c>
      <c r="D59" s="133" t="str">
        <f>BaseRAB!C54</f>
        <v>Paku Beton 7 cm</v>
      </c>
      <c r="E59" s="134"/>
      <c r="F59" s="134"/>
      <c r="G59" s="134"/>
      <c r="H59" s="119" t="str">
        <f>BaseRAB!E54</f>
        <v>btg</v>
      </c>
      <c r="I59" s="120">
        <f>IFERROR(VLOOKUP(D59,RekapDRPB[#Data],$M$2,0),0)</f>
        <v>15</v>
      </c>
      <c r="J59" s="121">
        <f>BaseRAB!F54</f>
        <v>0</v>
      </c>
      <c r="K59" s="122">
        <f t="shared" si="0"/>
        <v>0</v>
      </c>
      <c r="N59" s="53"/>
      <c r="O59" s="53"/>
      <c r="P59" s="53"/>
      <c r="Q59" s="53"/>
      <c r="R59" s="49">
        <f>SUMIFS('C. RAB (20)'!$H$19:$H$144,'C. RAB (20)'!$E$19:$E$144,'C.2 DRPB (20)'!D59)</f>
        <v>0</v>
      </c>
    </row>
    <row r="60" spans="1:18" s="49" customFormat="1" x14ac:dyDescent="0.15">
      <c r="A60" s="135"/>
      <c r="C60" s="118">
        <f>_xlfn.AGGREGATE(2,5,$C$15:C59)+1</f>
        <v>45</v>
      </c>
      <c r="D60" s="133" t="str">
        <f>BaseRAB!C55</f>
        <v>Kloset Jongkok</v>
      </c>
      <c r="E60" s="134"/>
      <c r="F60" s="134"/>
      <c r="G60" s="134"/>
      <c r="H60" s="119" t="str">
        <f>BaseRAB!E55</f>
        <v>btg</v>
      </c>
      <c r="I60" s="120">
        <f>IFERROR(VLOOKUP(D60,RekapDRPB[#Data],$M$2,0),0)</f>
        <v>15</v>
      </c>
      <c r="J60" s="121">
        <f>BaseRAB!F55</f>
        <v>0</v>
      </c>
      <c r="K60" s="122">
        <f t="shared" si="0"/>
        <v>0</v>
      </c>
      <c r="N60" s="53"/>
      <c r="O60" s="53"/>
      <c r="P60" s="53"/>
      <c r="Q60" s="53"/>
      <c r="R60" s="49">
        <f>SUMIFS('C. RAB (20)'!$H$19:$H$144,'C. RAB (20)'!$E$19:$E$144,'C.2 DRPB (20)'!D60)</f>
        <v>0</v>
      </c>
    </row>
    <row r="61" spans="1:18" s="49" customFormat="1" x14ac:dyDescent="0.15">
      <c r="A61" s="135"/>
      <c r="C61" s="118">
        <f>_xlfn.AGGREGATE(2,5,$C$15:C60)+1</f>
        <v>46</v>
      </c>
      <c r="D61" s="133" t="str">
        <f>BaseRAB!C56</f>
        <v>Pintu Kamar Mandi (PVC)</v>
      </c>
      <c r="E61" s="134"/>
      <c r="F61" s="134"/>
      <c r="G61" s="134"/>
      <c r="H61" s="119" t="str">
        <f>BaseRAB!E56</f>
        <v>bh</v>
      </c>
      <c r="I61" s="120">
        <f>IFERROR(VLOOKUP(D61,RekapDRPB[#Data],$M$2,0),0)</f>
        <v>15</v>
      </c>
      <c r="J61" s="121">
        <f>BaseRAB!F56</f>
        <v>0</v>
      </c>
      <c r="K61" s="122">
        <f t="shared" si="0"/>
        <v>0</v>
      </c>
      <c r="N61" s="53"/>
      <c r="O61" s="53"/>
      <c r="P61" s="53"/>
      <c r="Q61" s="53"/>
      <c r="R61" s="49">
        <f>SUMIFS('C. RAB (20)'!$H$19:$H$144,'C. RAB (20)'!$E$19:$E$144,'C.2 DRPB (20)'!D61)</f>
        <v>0</v>
      </c>
    </row>
    <row r="62" spans="1:18" s="49" customFormat="1" x14ac:dyDescent="0.15">
      <c r="A62" s="135"/>
      <c r="C62" s="118">
        <f>_xlfn.AGGREGATE(2,5,$C$15:C61)+1</f>
        <v>47</v>
      </c>
      <c r="D62" s="133" t="str">
        <f>BaseRAB!C57</f>
        <v>Paku Beton 5"</v>
      </c>
      <c r="E62" s="134"/>
      <c r="F62" s="134"/>
      <c r="G62" s="134"/>
      <c r="H62" s="119" t="str">
        <f>BaseRAB!E57</f>
        <v>bh</v>
      </c>
      <c r="I62" s="120">
        <f>IFERROR(VLOOKUP(D62,RekapDRPB[#Data],$M$2,0),0)</f>
        <v>15</v>
      </c>
      <c r="J62" s="121">
        <f>BaseRAB!F57</f>
        <v>0</v>
      </c>
      <c r="K62" s="122">
        <f t="shared" si="0"/>
        <v>0</v>
      </c>
      <c r="N62" s="53"/>
      <c r="O62" s="53"/>
      <c r="P62" s="53"/>
      <c r="Q62" s="53"/>
      <c r="R62" s="49">
        <f>SUMIFS('C. RAB (20)'!$H$19:$H$144,'C. RAB (20)'!$E$19:$E$144,'C.2 DRPB (20)'!D62)</f>
        <v>0</v>
      </c>
    </row>
    <row r="63" spans="1:18" s="49" customFormat="1" x14ac:dyDescent="0.15">
      <c r="A63" s="135"/>
      <c r="C63" s="118">
        <f>_xlfn.AGGREGATE(2,5,$C$15:C62)+1</f>
        <v>48</v>
      </c>
      <c r="D63" s="133" t="str">
        <f>BaseRAB!C58</f>
        <v>Paku Ukuran …....</v>
      </c>
      <c r="E63" s="134"/>
      <c r="F63" s="134"/>
      <c r="G63" s="134"/>
      <c r="H63" s="119" t="str">
        <f>BaseRAB!E58</f>
        <v>bh</v>
      </c>
      <c r="I63" s="120">
        <f>IFERROR(VLOOKUP(D63,RekapDRPB[#Data],$M$2,0),0)</f>
        <v>15</v>
      </c>
      <c r="J63" s="121">
        <f>BaseRAB!F58</f>
        <v>0</v>
      </c>
      <c r="K63" s="122">
        <f t="shared" si="0"/>
        <v>0</v>
      </c>
      <c r="N63" s="53"/>
      <c r="O63" s="53"/>
      <c r="P63" s="53"/>
      <c r="Q63" s="53"/>
      <c r="R63" s="49">
        <f>SUMIFS('C. RAB (20)'!$H$19:$H$144,'C. RAB (20)'!$E$19:$E$144,'C.2 DRPB (20)'!D63)</f>
        <v>0</v>
      </c>
    </row>
    <row r="64" spans="1:18" s="49" customFormat="1" x14ac:dyDescent="0.15">
      <c r="A64" s="135"/>
      <c r="C64" s="118">
        <f>_xlfn.AGGREGATE(2,5,$C$15:C63)+1</f>
        <v>49</v>
      </c>
      <c r="D64" s="133" t="str">
        <f>BaseRAB!C59</f>
        <v>Paku Ukuran …....</v>
      </c>
      <c r="E64" s="134"/>
      <c r="F64" s="134"/>
      <c r="G64" s="134"/>
      <c r="H64" s="119" t="str">
        <f>BaseRAB!E59</f>
        <v>bh</v>
      </c>
      <c r="I64" s="120">
        <f>IFERROR(VLOOKUP(D64,RekapDRPB[#Data],$M$2,0),0)</f>
        <v>15</v>
      </c>
      <c r="J64" s="121">
        <f>BaseRAB!F59</f>
        <v>0</v>
      </c>
      <c r="K64" s="122">
        <f t="shared" si="0"/>
        <v>0</v>
      </c>
      <c r="N64" s="53"/>
      <c r="O64" s="53"/>
      <c r="P64" s="53"/>
      <c r="Q64" s="53"/>
      <c r="R64" s="49">
        <f>SUMIFS('C. RAB (20)'!$H$19:$H$144,'C. RAB (20)'!$E$19:$E$144,'C.2 DRPB (20)'!D64)</f>
        <v>0</v>
      </c>
    </row>
    <row r="65" spans="1:18" s="49" customFormat="1" x14ac:dyDescent="0.15">
      <c r="A65" s="135"/>
      <c r="C65" s="118">
        <f>_xlfn.AGGREGATE(2,5,$C$15:C64)+1</f>
        <v>50</v>
      </c>
      <c r="D65" s="133" t="str">
        <f>BaseRAB!C60</f>
        <v>Tanki Septic</v>
      </c>
      <c r="E65" s="134"/>
      <c r="F65" s="134"/>
      <c r="G65" s="134"/>
      <c r="H65" s="119" t="str">
        <f>BaseRAB!E60</f>
        <v>bh</v>
      </c>
      <c r="I65" s="120">
        <f>IFERROR(VLOOKUP(D65,RekapDRPB[#Data],$M$2,0),0)</f>
        <v>15</v>
      </c>
      <c r="J65" s="121">
        <f>BaseRAB!F60</f>
        <v>0</v>
      </c>
      <c r="K65" s="122">
        <f t="shared" si="0"/>
        <v>0</v>
      </c>
      <c r="N65" s="53"/>
      <c r="O65" s="53"/>
      <c r="P65" s="53"/>
      <c r="Q65" s="53"/>
      <c r="R65" s="49">
        <f>SUMIFS('C. RAB (20)'!$H$19:$H$144,'C. RAB (20)'!$E$19:$E$144,'C.2 DRPB (20)'!D65)</f>
        <v>0</v>
      </c>
    </row>
    <row r="66" spans="1:18" s="49" customFormat="1" x14ac:dyDescent="0.15">
      <c r="A66" s="135"/>
      <c r="C66" s="118">
        <f>_xlfn.AGGREGATE(2,5,$C$15:C65)+1</f>
        <v>51</v>
      </c>
      <c r="D66" s="133" t="str">
        <f>BaseRAB!C61</f>
        <v>Kawat Bendrat</v>
      </c>
      <c r="E66" s="134"/>
      <c r="F66" s="134"/>
      <c r="G66" s="134"/>
      <c r="H66" s="119" t="str">
        <f>BaseRAB!E61</f>
        <v>bh</v>
      </c>
      <c r="I66" s="120">
        <f>IFERROR(VLOOKUP(D66,RekapDRPB[#Data],$M$2,0),0)</f>
        <v>15</v>
      </c>
      <c r="J66" s="121">
        <f>BaseRAB!F61</f>
        <v>0</v>
      </c>
      <c r="K66" s="122">
        <f t="shared" si="0"/>
        <v>0</v>
      </c>
      <c r="N66" s="53"/>
      <c r="O66" s="53"/>
      <c r="P66" s="53"/>
      <c r="Q66" s="53"/>
      <c r="R66" s="49">
        <f>SUMIFS('C. RAB (20)'!$H$19:$H$144,'C. RAB (20)'!$E$19:$E$144,'C.2 DRPB (20)'!D66)</f>
        <v>0</v>
      </c>
    </row>
    <row r="67" spans="1:18" s="49" customFormat="1" x14ac:dyDescent="0.15">
      <c r="A67" s="135"/>
      <c r="C67" s="118">
        <f>_xlfn.AGGREGATE(2,5,$C$15:C66)+1</f>
        <v>52</v>
      </c>
      <c r="D67" s="133" t="str">
        <f>BaseRAB!C62</f>
        <v>Profil Tank 1100 liter</v>
      </c>
      <c r="E67" s="134"/>
      <c r="F67" s="134"/>
      <c r="G67" s="134"/>
      <c r="H67" s="119" t="str">
        <f>BaseRAB!E62</f>
        <v>bh</v>
      </c>
      <c r="I67" s="120">
        <f>IFERROR(VLOOKUP(D67,RekapDRPB[#Data],$M$2,0),0)</f>
        <v>15</v>
      </c>
      <c r="J67" s="121">
        <f>BaseRAB!F62</f>
        <v>0</v>
      </c>
      <c r="K67" s="122">
        <f t="shared" si="0"/>
        <v>0</v>
      </c>
      <c r="N67" s="53"/>
      <c r="O67" s="53"/>
      <c r="P67" s="53"/>
      <c r="Q67" s="53"/>
      <c r="R67" s="49">
        <f>SUMIFS('C. RAB (20)'!$H$19:$H$144,'C. RAB (20)'!$E$19:$E$144,'C.2 DRPB (20)'!D67)</f>
        <v>0</v>
      </c>
    </row>
    <row r="68" spans="1:18" s="49" customFormat="1" x14ac:dyDescent="0.15">
      <c r="A68" s="135"/>
      <c r="C68" s="118">
        <f>_xlfn.AGGREGATE(2,5,$C$15:C67)+1</f>
        <v>53</v>
      </c>
      <c r="D68" s="133" t="str">
        <f>BaseRAB!C63</f>
        <v>Pipa 1/2"</v>
      </c>
      <c r="E68" s="134"/>
      <c r="F68" s="134"/>
      <c r="G68" s="134"/>
      <c r="H68" s="119" t="str">
        <f>BaseRAB!E63</f>
        <v>bh</v>
      </c>
      <c r="I68" s="120">
        <f>IFERROR(VLOOKUP(D68,RekapDRPB[#Data],$M$2,0),0)</f>
        <v>15</v>
      </c>
      <c r="J68" s="121">
        <f>BaseRAB!F63</f>
        <v>0</v>
      </c>
      <c r="K68" s="122">
        <f t="shared" si="0"/>
        <v>0</v>
      </c>
      <c r="N68" s="53"/>
      <c r="O68" s="53"/>
      <c r="P68" s="53"/>
      <c r="Q68" s="53"/>
      <c r="R68" s="49">
        <f>SUMIFS('C. RAB (20)'!$H$19:$H$144,'C. RAB (20)'!$E$19:$E$144,'C.2 DRPB (20)'!D68)</f>
        <v>0</v>
      </c>
    </row>
    <row r="69" spans="1:18" s="49" customFormat="1" x14ac:dyDescent="0.15">
      <c r="A69" s="135"/>
      <c r="C69" s="118">
        <f>_xlfn.AGGREGATE(2,5,$C$15:C68)+1</f>
        <v>54</v>
      </c>
      <c r="D69" s="133" t="str">
        <f>BaseRAB!C64</f>
        <v>Pipa 3"</v>
      </c>
      <c r="E69" s="134"/>
      <c r="F69" s="134"/>
      <c r="G69" s="134"/>
      <c r="H69" s="119" t="str">
        <f>BaseRAB!E64</f>
        <v>Unit</v>
      </c>
      <c r="I69" s="120">
        <f>IFERROR(VLOOKUP(D69,RekapDRPB[#Data],$M$2,0),0)</f>
        <v>15</v>
      </c>
      <c r="J69" s="121">
        <f>BaseRAB!F64</f>
        <v>0</v>
      </c>
      <c r="K69" s="122">
        <f t="shared" si="0"/>
        <v>0</v>
      </c>
      <c r="N69" s="53"/>
      <c r="O69" s="53"/>
      <c r="P69" s="53"/>
      <c r="Q69" s="53"/>
      <c r="R69" s="49">
        <f>SUMIFS('C. RAB (20)'!$H$19:$H$144,'C. RAB (20)'!$E$19:$E$144,'C.2 DRPB (20)'!D69)</f>
        <v>0</v>
      </c>
    </row>
    <row r="70" spans="1:18" s="49" customFormat="1" x14ac:dyDescent="0.15">
      <c r="A70" s="135"/>
      <c r="C70" s="118">
        <f>_xlfn.AGGREGATE(2,5,$C$15:C69)+1</f>
        <v>55</v>
      </c>
      <c r="D70" s="133" t="str">
        <f>BaseRAB!C65</f>
        <v>Socket PVC 1/2"</v>
      </c>
      <c r="E70" s="134"/>
      <c r="F70" s="134"/>
      <c r="G70" s="134"/>
      <c r="H70" s="119" t="str">
        <f>BaseRAB!E65</f>
        <v>Unit</v>
      </c>
      <c r="I70" s="120">
        <f>IFERROR(VLOOKUP(D70,RekapDRPB[#Data],$M$2,0),0)</f>
        <v>15</v>
      </c>
      <c r="J70" s="121">
        <f>BaseRAB!F65</f>
        <v>0</v>
      </c>
      <c r="K70" s="122">
        <f t="shared" si="0"/>
        <v>0</v>
      </c>
      <c r="N70" s="53"/>
      <c r="O70" s="53"/>
      <c r="P70" s="53"/>
      <c r="Q70" s="53"/>
      <c r="R70" s="49">
        <f>SUMIFS('C. RAB (20)'!$H$19:$H$144,'C. RAB (20)'!$E$19:$E$144,'C.2 DRPB (20)'!D70)</f>
        <v>0</v>
      </c>
    </row>
    <row r="71" spans="1:18" s="49" customFormat="1" x14ac:dyDescent="0.15">
      <c r="A71" s="135"/>
      <c r="C71" s="118">
        <f>_xlfn.AGGREGATE(2,5,$C$15:C70)+1</f>
        <v>56</v>
      </c>
      <c r="D71" s="133" t="str">
        <f>BaseRAB!C66</f>
        <v>Kran Air GIP 1/2"</v>
      </c>
      <c r="E71" s="134"/>
      <c r="F71" s="134"/>
      <c r="G71" s="134"/>
      <c r="H71" s="119" t="str">
        <f>BaseRAB!E66</f>
        <v>Unit</v>
      </c>
      <c r="I71" s="120">
        <f>IFERROR(VLOOKUP(D71,RekapDRPB[#Data],$M$2,0),0)</f>
        <v>15</v>
      </c>
      <c r="J71" s="121">
        <f>BaseRAB!F66</f>
        <v>0</v>
      </c>
      <c r="K71" s="122">
        <f t="shared" si="0"/>
        <v>0</v>
      </c>
      <c r="N71" s="53"/>
      <c r="O71" s="53"/>
      <c r="P71" s="53"/>
      <c r="Q71" s="53"/>
      <c r="R71" s="49">
        <f>SUMIFS('C. RAB (20)'!$H$19:$H$144,'C. RAB (20)'!$E$19:$E$144,'C.2 DRPB (20)'!D71)</f>
        <v>0</v>
      </c>
    </row>
    <row r="72" spans="1:18" s="49" customFormat="1" x14ac:dyDescent="0.15">
      <c r="A72" s="135"/>
      <c r="C72" s="118">
        <f>_xlfn.AGGREGATE(2,5,$C$15:C71)+1</f>
        <v>57</v>
      </c>
      <c r="D72" s="133" t="str">
        <f>BaseRAB!C67</f>
        <v>Kusen Pintu 5/10 cm (Uk. Menyesuaikan)</v>
      </c>
      <c r="E72" s="134"/>
      <c r="F72" s="134"/>
      <c r="G72" s="134"/>
      <c r="H72" s="119" t="str">
        <f>BaseRAB!E67</f>
        <v>Unit</v>
      </c>
      <c r="I72" s="120">
        <f>IFERROR(VLOOKUP(D72,RekapDRPB[#Data],$M$2,0),0)</f>
        <v>15</v>
      </c>
      <c r="J72" s="121">
        <f>BaseRAB!F67</f>
        <v>0</v>
      </c>
      <c r="K72" s="122">
        <f t="shared" si="0"/>
        <v>0</v>
      </c>
      <c r="N72" s="53"/>
      <c r="O72" s="53"/>
      <c r="P72" s="53"/>
      <c r="Q72" s="53"/>
      <c r="R72" s="49">
        <f>SUMIFS('C. RAB (20)'!$H$19:$H$144,'C. RAB (20)'!$E$19:$E$144,'C.2 DRPB (20)'!D72)</f>
        <v>3</v>
      </c>
    </row>
    <row r="73" spans="1:18" s="49" customFormat="1" x14ac:dyDescent="0.15">
      <c r="A73" s="135"/>
      <c r="C73" s="118">
        <f>_xlfn.AGGREGATE(2,5,$C$15:C72)+1</f>
        <v>58</v>
      </c>
      <c r="D73" s="133" t="str">
        <f>BaseRAB!C68</f>
        <v>Kusen Jendela Kayu Besi (Uk. Menyesuaikan)</v>
      </c>
      <c r="E73" s="134"/>
      <c r="F73" s="134"/>
      <c r="G73" s="134"/>
      <c r="H73" s="119" t="str">
        <f>BaseRAB!E68</f>
        <v>Unit</v>
      </c>
      <c r="I73" s="120">
        <f>IFERROR(VLOOKUP(D73,RekapDRPB[#Data],$M$2,0),0)</f>
        <v>0</v>
      </c>
      <c r="J73" s="121">
        <f>BaseRAB!F68</f>
        <v>0</v>
      </c>
      <c r="K73" s="122">
        <f t="shared" si="0"/>
        <v>0</v>
      </c>
      <c r="N73" s="53"/>
      <c r="O73" s="53"/>
      <c r="P73" s="53"/>
      <c r="Q73" s="53"/>
      <c r="R73" s="49">
        <f>SUMIFS('C. RAB (20)'!$H$19:$H$144,'C. RAB (20)'!$E$19:$E$144,'C.2 DRPB (20)'!D73)</f>
        <v>3</v>
      </c>
    </row>
    <row r="74" spans="1:18" s="49" customFormat="1" x14ac:dyDescent="0.15">
      <c r="A74" s="135"/>
      <c r="C74" s="118">
        <f>_xlfn.AGGREGATE(2,5,$C$15:C73)+1</f>
        <v>59</v>
      </c>
      <c r="D74" s="133" t="str">
        <f>BaseRAB!C69</f>
        <v>Daun Pintu Kayu Besi</v>
      </c>
      <c r="E74" s="134"/>
      <c r="F74" s="134"/>
      <c r="G74" s="134"/>
      <c r="H74" s="119" t="str">
        <f>BaseRAB!E69</f>
        <v>Unit</v>
      </c>
      <c r="I74" s="120">
        <f>IFERROR(VLOOKUP(D74,RekapDRPB[#Data],$M$2,0),0)</f>
        <v>0</v>
      </c>
      <c r="J74" s="121">
        <f>BaseRAB!F69</f>
        <v>0</v>
      </c>
      <c r="K74" s="122">
        <f t="shared" si="0"/>
        <v>0</v>
      </c>
      <c r="N74" s="53"/>
      <c r="O74" s="53"/>
      <c r="P74" s="53"/>
      <c r="Q74" s="53"/>
      <c r="R74" s="49">
        <f>SUMIFS('C. RAB (20)'!$H$19:$H$144,'C. RAB (20)'!$E$19:$E$144,'C.2 DRPB (20)'!D74)</f>
        <v>3</v>
      </c>
    </row>
    <row r="75" spans="1:18" s="49" customFormat="1" x14ac:dyDescent="0.15">
      <c r="A75" s="135"/>
      <c r="C75" s="118">
        <f>_xlfn.AGGREGATE(2,5,$C$15:C74)+1</f>
        <v>60</v>
      </c>
      <c r="D75" s="133" t="str">
        <f>BaseRAB!C70</f>
        <v>Daun Jendela Kaca Kayu Besi</v>
      </c>
      <c r="E75" s="134"/>
      <c r="F75" s="134"/>
      <c r="G75" s="134"/>
      <c r="H75" s="119" t="str">
        <f>BaseRAB!E70</f>
        <v>Unit</v>
      </c>
      <c r="I75" s="120">
        <f>IFERROR(VLOOKUP(D75,RekapDRPB[#Data],$M$2,0),0)</f>
        <v>0</v>
      </c>
      <c r="J75" s="121">
        <f>BaseRAB!F70</f>
        <v>0</v>
      </c>
      <c r="K75" s="122">
        <f t="shared" si="0"/>
        <v>0</v>
      </c>
      <c r="N75" s="53"/>
      <c r="O75" s="53"/>
      <c r="P75" s="53"/>
      <c r="Q75" s="53"/>
      <c r="R75" s="49">
        <f>SUMIFS('C. RAB (20)'!$H$19:$H$144,'C. RAB (20)'!$E$19:$E$144,'C.2 DRPB (20)'!D75)</f>
        <v>3</v>
      </c>
    </row>
    <row r="76" spans="1:18" s="49" customFormat="1" x14ac:dyDescent="0.15">
      <c r="C76" s="205" t="s">
        <v>247</v>
      </c>
      <c r="D76" s="206"/>
      <c r="E76" s="206"/>
      <c r="F76" s="206"/>
      <c r="G76" s="206"/>
      <c r="H76" s="206"/>
      <c r="I76" s="206"/>
      <c r="J76" s="207"/>
      <c r="K76" s="124">
        <f>SUM(K16:K75)</f>
        <v>4350000</v>
      </c>
      <c r="M76" s="137">
        <f>BaseRAB!$C$2-'C.2 DRPB (20)'!K95</f>
        <v>21500000</v>
      </c>
      <c r="N76" s="53"/>
      <c r="O76" s="53"/>
      <c r="P76" s="53"/>
      <c r="Q76" s="53"/>
    </row>
    <row r="77" spans="1:18" s="49" customFormat="1" x14ac:dyDescent="0.15">
      <c r="C77" s="198" t="str" cm="1">
        <f t="array" ref="C77">"Terbilang: "&amp;terbilang(K76)</f>
        <v>Terbilang: Empat Juta Tiga Ratus Lima Puluh Ribu Rupiah</v>
      </c>
      <c r="D77" s="198"/>
      <c r="E77" s="198"/>
      <c r="F77" s="198"/>
      <c r="G77" s="198"/>
      <c r="H77" s="198"/>
      <c r="I77" s="198"/>
      <c r="J77" s="198"/>
      <c r="K77" s="198"/>
      <c r="N77" s="53"/>
      <c r="O77" s="53"/>
      <c r="P77" s="53"/>
      <c r="Q77" s="53"/>
    </row>
    <row r="78" spans="1:18" s="49" customFormat="1" x14ac:dyDescent="0.15">
      <c r="C78" s="9"/>
      <c r="D78" s="9"/>
      <c r="E78" s="109"/>
      <c r="F78" s="115"/>
      <c r="G78" s="115"/>
      <c r="H78" s="51"/>
      <c r="N78" s="53"/>
      <c r="O78" s="53"/>
      <c r="P78" s="53"/>
      <c r="Q78" s="53"/>
    </row>
    <row r="79" spans="1:18" s="49" customFormat="1" x14ac:dyDescent="0.15">
      <c r="C79" s="202" t="s">
        <v>248</v>
      </c>
      <c r="D79" s="202"/>
      <c r="E79" s="202"/>
      <c r="F79" s="125"/>
      <c r="G79" s="115"/>
      <c r="H79" s="51"/>
      <c r="N79" s="53"/>
      <c r="O79" s="53"/>
      <c r="P79" s="53"/>
      <c r="Q79" s="53"/>
    </row>
    <row r="80" spans="1:18" s="49" customFormat="1" x14ac:dyDescent="0.15">
      <c r="C80" s="139" t="s">
        <v>249</v>
      </c>
      <c r="D80" s="139"/>
      <c r="E80" s="139"/>
      <c r="F80" s="9" t="str">
        <f>BaseRAB!$H$1</f>
        <v>…...........................</v>
      </c>
      <c r="G80" s="115"/>
      <c r="H80" s="51"/>
      <c r="N80" s="53"/>
      <c r="O80" s="53"/>
      <c r="P80" s="53"/>
      <c r="Q80" s="53"/>
    </row>
    <row r="81" spans="3:17" s="49" customFormat="1" x14ac:dyDescent="0.15">
      <c r="C81" s="139" t="s">
        <v>250</v>
      </c>
      <c r="D81" s="139"/>
      <c r="E81" s="139"/>
      <c r="F81" s="9" t="str">
        <f>BaseRAB!$H$3</f>
        <v>…...........................</v>
      </c>
      <c r="G81" s="115"/>
      <c r="H81" s="51"/>
      <c r="N81" s="53"/>
      <c r="O81" s="53"/>
      <c r="P81" s="53"/>
      <c r="Q81" s="53"/>
    </row>
    <row r="82" spans="3:17" s="49" customFormat="1" x14ac:dyDescent="0.15">
      <c r="C82" s="139" t="s">
        <v>251</v>
      </c>
      <c r="D82" s="139"/>
      <c r="E82" s="139"/>
      <c r="F82" s="9" t="str">
        <f>BaseRAB!$H$4</f>
        <v>…...........................</v>
      </c>
      <c r="G82" s="115"/>
      <c r="H82" s="51"/>
      <c r="N82" s="53"/>
      <c r="O82" s="53"/>
      <c r="P82" s="53"/>
      <c r="Q82" s="53"/>
    </row>
    <row r="83" spans="3:17" s="49" customFormat="1" ht="16" customHeight="1" x14ac:dyDescent="0.15">
      <c r="C83" s="9"/>
      <c r="D83" s="125"/>
      <c r="E83" s="125"/>
      <c r="F83" s="125"/>
      <c r="G83" s="115"/>
      <c r="H83" s="51"/>
      <c r="I83" s="181" t="str">
        <f>"Toko "&amp;BaseRAB!$H$1</f>
        <v>Toko …...........................</v>
      </c>
      <c r="J83" s="181"/>
      <c r="K83" s="181"/>
      <c r="N83" s="53"/>
      <c r="O83" s="53"/>
      <c r="P83" s="53"/>
      <c r="Q83" s="53"/>
    </row>
    <row r="84" spans="3:17" s="49" customFormat="1" x14ac:dyDescent="0.15">
      <c r="C84" s="9"/>
      <c r="D84" s="9"/>
      <c r="E84" s="109"/>
      <c r="F84" s="115"/>
      <c r="G84" s="109"/>
      <c r="H84" s="51"/>
      <c r="N84" s="53"/>
      <c r="O84" s="53"/>
      <c r="P84" s="53"/>
      <c r="Q84" s="53"/>
    </row>
    <row r="85" spans="3:17" s="49" customFormat="1" x14ac:dyDescent="0.15">
      <c r="C85" s="9"/>
      <c r="D85" s="9"/>
      <c r="E85" s="109"/>
      <c r="F85" s="115"/>
      <c r="G85" s="115"/>
      <c r="H85" s="51"/>
      <c r="N85" s="53"/>
      <c r="O85" s="53"/>
      <c r="P85" s="53"/>
      <c r="Q85" s="53"/>
    </row>
    <row r="86" spans="3:17" s="49" customFormat="1" x14ac:dyDescent="0.15">
      <c r="C86" s="9"/>
      <c r="D86" s="9"/>
      <c r="E86" s="109"/>
      <c r="F86" s="115"/>
      <c r="G86" s="115"/>
      <c r="H86" s="51"/>
      <c r="N86" s="53"/>
      <c r="O86" s="53"/>
      <c r="P86" s="53"/>
      <c r="Q86" s="53"/>
    </row>
    <row r="87" spans="3:17" s="49" customFormat="1" x14ac:dyDescent="0.15">
      <c r="C87" s="9"/>
      <c r="D87" s="9"/>
      <c r="E87" s="109"/>
      <c r="F87" s="115"/>
      <c r="G87" s="115" t="s">
        <v>146</v>
      </c>
      <c r="H87" s="51"/>
      <c r="N87" s="53"/>
      <c r="O87" s="53"/>
      <c r="P87" s="53"/>
      <c r="Q87" s="53"/>
    </row>
    <row r="88" spans="3:17" s="49" customFormat="1" x14ac:dyDescent="0.15">
      <c r="C88" s="9"/>
      <c r="D88" s="9"/>
      <c r="E88" s="109"/>
      <c r="F88" s="115"/>
      <c r="G88" s="115"/>
      <c r="H88" s="51"/>
      <c r="I88" s="182" t="str">
        <f>BaseRAB!$H$2</f>
        <v>…...........................</v>
      </c>
      <c r="J88" s="182"/>
      <c r="K88" s="182"/>
      <c r="N88" s="53"/>
      <c r="O88" s="53"/>
      <c r="P88" s="53"/>
      <c r="Q88" s="53"/>
    </row>
    <row r="89" spans="3:17" s="49" customFormat="1" x14ac:dyDescent="0.15">
      <c r="C89" s="126"/>
      <c r="D89" s="126"/>
      <c r="E89" s="127"/>
      <c r="F89" s="128"/>
      <c r="G89" s="127"/>
      <c r="H89" s="51"/>
      <c r="I89" s="181" t="s">
        <v>252</v>
      </c>
      <c r="J89" s="181"/>
      <c r="K89" s="181"/>
      <c r="N89" s="53"/>
      <c r="O89" s="53"/>
      <c r="P89" s="53"/>
      <c r="Q89" s="53"/>
    </row>
    <row r="90" spans="3:17" s="49" customFormat="1" x14ac:dyDescent="0.15">
      <c r="C90" s="9"/>
      <c r="D90" s="9"/>
      <c r="E90" s="109"/>
      <c r="F90" s="115"/>
      <c r="G90" s="115"/>
      <c r="H90" s="51"/>
      <c r="N90" s="53"/>
      <c r="O90" s="53"/>
      <c r="P90" s="53"/>
      <c r="Q90" s="53"/>
    </row>
    <row r="91" spans="3:17" s="49" customFormat="1" x14ac:dyDescent="0.15">
      <c r="C91" s="112" t="s">
        <v>253</v>
      </c>
      <c r="D91" s="117" t="s">
        <v>254</v>
      </c>
      <c r="E91" s="109"/>
      <c r="F91" s="115"/>
      <c r="G91" s="115"/>
      <c r="H91" s="51"/>
      <c r="N91" s="53"/>
      <c r="O91" s="53"/>
      <c r="P91" s="53"/>
      <c r="Q91" s="53"/>
    </row>
    <row r="92" spans="3:17" s="49" customFormat="1" ht="14" customHeight="1" x14ac:dyDescent="0.15">
      <c r="C92" s="199" t="s">
        <v>244</v>
      </c>
      <c r="D92" s="200" t="s">
        <v>255</v>
      </c>
      <c r="E92" s="200"/>
      <c r="F92" s="200"/>
      <c r="G92" s="200"/>
      <c r="H92" s="200"/>
      <c r="I92" s="200"/>
      <c r="J92" s="200"/>
      <c r="K92" s="201" t="s">
        <v>246</v>
      </c>
      <c r="N92" s="53"/>
      <c r="O92" s="53"/>
      <c r="P92" s="53"/>
      <c r="Q92" s="53"/>
    </row>
    <row r="93" spans="3:17" s="49" customFormat="1" x14ac:dyDescent="0.15">
      <c r="C93" s="199"/>
      <c r="D93" s="200"/>
      <c r="E93" s="200"/>
      <c r="F93" s="200"/>
      <c r="G93" s="200"/>
      <c r="H93" s="200"/>
      <c r="I93" s="200"/>
      <c r="J93" s="200"/>
      <c r="K93" s="201"/>
      <c r="N93" s="53"/>
      <c r="O93" s="53"/>
      <c r="P93" s="53"/>
      <c r="Q93" s="53"/>
    </row>
    <row r="94" spans="3:17" s="49" customFormat="1" x14ac:dyDescent="0.15">
      <c r="C94" s="118">
        <v>1</v>
      </c>
      <c r="D94" s="196" t="s">
        <v>256</v>
      </c>
      <c r="E94" s="196"/>
      <c r="F94" s="196"/>
      <c r="G94" s="196"/>
      <c r="H94" s="196"/>
      <c r="I94" s="196"/>
      <c r="J94" s="196"/>
      <c r="K94" s="122">
        <f>IF(BaseRAB!$C$2=25000000,3500000,5000000)</f>
        <v>3500000</v>
      </c>
      <c r="N94" s="53"/>
      <c r="O94" s="53"/>
      <c r="P94" s="53"/>
      <c r="Q94" s="53"/>
    </row>
    <row r="95" spans="3:17" s="49" customFormat="1" x14ac:dyDescent="0.15">
      <c r="C95" s="197" t="s">
        <v>257</v>
      </c>
      <c r="D95" s="197"/>
      <c r="E95" s="197"/>
      <c r="F95" s="197"/>
      <c r="G95" s="197"/>
      <c r="H95" s="197"/>
      <c r="I95" s="197"/>
      <c r="J95" s="197"/>
      <c r="K95" s="124">
        <f>K94</f>
        <v>3500000</v>
      </c>
      <c r="M95" s="137"/>
      <c r="N95" s="53"/>
      <c r="O95" s="53"/>
      <c r="P95" s="53"/>
      <c r="Q95" s="53"/>
    </row>
    <row r="96" spans="3:17" s="49" customFormat="1" x14ac:dyDescent="0.15">
      <c r="C96" s="198" t="str" cm="1">
        <f t="array" ref="C96">"Terbilang: "&amp;terbilang(K95)</f>
        <v>Terbilang: Tiga Juta Lima Ratus Ribu Rupiah</v>
      </c>
      <c r="D96" s="198"/>
      <c r="E96" s="198"/>
      <c r="F96" s="198"/>
      <c r="G96" s="198"/>
      <c r="H96" s="198"/>
      <c r="I96" s="198"/>
      <c r="J96" s="198"/>
      <c r="K96" s="198"/>
      <c r="N96" s="53"/>
      <c r="O96" s="53"/>
      <c r="P96" s="53"/>
      <c r="Q96" s="53"/>
    </row>
    <row r="97" spans="3:17" s="49" customFormat="1" x14ac:dyDescent="0.15">
      <c r="C97" s="9"/>
      <c r="D97" s="9"/>
      <c r="E97" s="109"/>
      <c r="F97" s="115"/>
      <c r="G97" s="115"/>
      <c r="H97" s="51"/>
      <c r="N97" s="53"/>
      <c r="O97" s="53"/>
      <c r="P97" s="53"/>
      <c r="Q97" s="53"/>
    </row>
    <row r="98" spans="3:17" s="49" customFormat="1" x14ac:dyDescent="0.15">
      <c r="C98" s="112" t="s">
        <v>258</v>
      </c>
      <c r="D98" s="117" t="s">
        <v>259</v>
      </c>
      <c r="E98" s="109"/>
      <c r="F98" s="115"/>
      <c r="G98" s="115"/>
      <c r="H98" s="51"/>
      <c r="N98" s="53"/>
      <c r="O98" s="53"/>
      <c r="P98" s="53"/>
      <c r="Q98" s="53"/>
    </row>
    <row r="99" spans="3:17" s="49" customFormat="1" x14ac:dyDescent="0.15">
      <c r="C99" s="197" t="s">
        <v>260</v>
      </c>
      <c r="D99" s="197"/>
      <c r="E99" s="197"/>
      <c r="F99" s="197"/>
      <c r="G99" s="197"/>
      <c r="H99" s="197"/>
      <c r="I99" s="197"/>
      <c r="J99" s="197"/>
      <c r="K99" s="124">
        <f>K95+K76</f>
        <v>7850000</v>
      </c>
      <c r="N99" s="53"/>
      <c r="O99" s="53"/>
      <c r="P99" s="53"/>
      <c r="Q99" s="53"/>
    </row>
    <row r="100" spans="3:17" s="49" customFormat="1" x14ac:dyDescent="0.15">
      <c r="C100" s="198" t="str" cm="1">
        <f t="array" ref="C100">"Terbilang: "&amp;terbilang(K99)</f>
        <v>Terbilang: Tujuh Juta Delapan Ratus Lima Puluh Ribu Rupiah</v>
      </c>
      <c r="D100" s="198"/>
      <c r="E100" s="198"/>
      <c r="F100" s="198"/>
      <c r="G100" s="198"/>
      <c r="H100" s="198"/>
      <c r="I100" s="198"/>
      <c r="J100" s="198"/>
      <c r="K100" s="198"/>
      <c r="N100" s="53"/>
      <c r="O100" s="53"/>
      <c r="P100" s="53"/>
      <c r="Q100" s="53"/>
    </row>
    <row r="101" spans="3:17" s="49" customFormat="1" x14ac:dyDescent="0.15">
      <c r="C101" s="9"/>
      <c r="D101" s="9"/>
      <c r="E101" s="109"/>
      <c r="F101" s="115"/>
      <c r="G101" s="115"/>
      <c r="H101" s="51"/>
      <c r="N101" s="53"/>
      <c r="O101" s="53"/>
      <c r="P101" s="53"/>
      <c r="Q101" s="53"/>
    </row>
    <row r="102" spans="3:17" s="49" customFormat="1" x14ac:dyDescent="0.15">
      <c r="C102" s="16"/>
      <c r="D102" s="16"/>
      <c r="E102" s="16"/>
      <c r="F102" s="16"/>
      <c r="G102" s="16"/>
      <c r="H102" s="16"/>
      <c r="I102" s="16"/>
      <c r="J102" s="16"/>
      <c r="K102" s="129" t="str">
        <f>[3]Base_01!$C$4&amp;", …..  …........................  2026"</f>
        <v>Sorong, …..  …........................  2026</v>
      </c>
      <c r="N102" s="53"/>
      <c r="O102" s="53"/>
      <c r="P102" s="53"/>
      <c r="Q102" s="53"/>
    </row>
    <row r="103" spans="3:17" s="49" customFormat="1" x14ac:dyDescent="0.15">
      <c r="C103" s="140" t="s">
        <v>232</v>
      </c>
      <c r="D103" s="140"/>
      <c r="E103" s="140"/>
      <c r="F103" s="140"/>
      <c r="G103" s="16"/>
      <c r="H103" s="16"/>
      <c r="I103" s="140" t="s">
        <v>140</v>
      </c>
      <c r="J103" s="140"/>
      <c r="K103" s="140"/>
      <c r="N103" s="53"/>
      <c r="O103" s="53"/>
      <c r="P103" s="53"/>
      <c r="Q103" s="53"/>
    </row>
    <row r="104" spans="3:17" s="49" customFormat="1" x14ac:dyDescent="0.15">
      <c r="C104" s="140" t="s">
        <v>263</v>
      </c>
      <c r="D104" s="140"/>
      <c r="E104" s="140"/>
      <c r="F104" s="140"/>
      <c r="G104" s="16"/>
      <c r="H104" s="16"/>
      <c r="I104" s="140" t="s">
        <v>220</v>
      </c>
      <c r="J104" s="140"/>
      <c r="K104" s="140"/>
      <c r="N104" s="53"/>
      <c r="O104" s="53"/>
      <c r="P104" s="53"/>
      <c r="Q104" s="53"/>
    </row>
    <row r="105" spans="3:17" s="49" customFormat="1" x14ac:dyDescent="0.15">
      <c r="C105" s="16"/>
      <c r="D105" s="16"/>
      <c r="E105" s="16"/>
      <c r="F105" s="16"/>
      <c r="G105" s="16"/>
      <c r="H105" s="16"/>
      <c r="I105" s="16"/>
      <c r="J105" s="16"/>
      <c r="K105" s="16"/>
      <c r="N105" s="53"/>
      <c r="O105" s="53"/>
      <c r="P105" s="53"/>
      <c r="Q105" s="53"/>
    </row>
    <row r="106" spans="3:17" s="49" customFormat="1" x14ac:dyDescent="0.15">
      <c r="C106" s="16"/>
      <c r="D106" s="16"/>
      <c r="E106" s="16"/>
      <c r="F106" s="16"/>
      <c r="G106" s="16"/>
      <c r="H106" s="16"/>
      <c r="I106" s="16"/>
      <c r="J106" s="16"/>
      <c r="K106" s="16"/>
      <c r="N106" s="53"/>
      <c r="O106" s="53"/>
      <c r="P106" s="53"/>
      <c r="Q106" s="53"/>
    </row>
    <row r="107" spans="3:17" s="49" customFormat="1" x14ac:dyDescent="0.15">
      <c r="C107" s="16"/>
      <c r="D107" s="16"/>
      <c r="E107" s="16"/>
      <c r="F107" s="16"/>
      <c r="G107" s="16"/>
      <c r="H107" s="16"/>
      <c r="I107" s="16"/>
      <c r="J107" s="16"/>
      <c r="K107" s="16"/>
      <c r="N107" s="53"/>
      <c r="O107" s="53"/>
      <c r="P107" s="53"/>
      <c r="Q107" s="53"/>
    </row>
    <row r="108" spans="3:17" s="49" customFormat="1" x14ac:dyDescent="0.15">
      <c r="C108" s="16"/>
      <c r="D108" s="16"/>
      <c r="E108" s="16"/>
      <c r="F108" s="16"/>
      <c r="G108" s="16"/>
      <c r="H108" s="16"/>
      <c r="I108" s="16"/>
      <c r="J108" s="16"/>
      <c r="K108" s="16"/>
      <c r="N108" s="53"/>
      <c r="O108" s="53"/>
      <c r="P108" s="53"/>
      <c r="Q108" s="53"/>
    </row>
    <row r="109" spans="3:17" s="49" customFormat="1" x14ac:dyDescent="0.15">
      <c r="C109" s="146" t="str">
        <f>[3]Base_02!$C$28</f>
        <v>Nama PB 1</v>
      </c>
      <c r="D109" s="146"/>
      <c r="E109" s="146"/>
      <c r="F109" s="146"/>
      <c r="G109" s="130"/>
      <c r="H109" s="16"/>
      <c r="I109" s="195" t="str">
        <f>$F$4</f>
        <v>Nama PB 20</v>
      </c>
      <c r="J109" s="195"/>
      <c r="K109" s="195"/>
      <c r="N109" s="53"/>
      <c r="O109" s="53"/>
      <c r="P109" s="53"/>
      <c r="Q109" s="53"/>
    </row>
    <row r="110" spans="3:17" s="49" customFormat="1" x14ac:dyDescent="0.15">
      <c r="C110" s="41"/>
      <c r="D110" s="16"/>
      <c r="E110" s="16"/>
      <c r="F110" s="16"/>
      <c r="G110" s="16"/>
      <c r="H110" s="16"/>
      <c r="I110" s="16"/>
      <c r="J110" s="16"/>
      <c r="K110" s="16"/>
      <c r="N110" s="53"/>
      <c r="O110" s="53"/>
      <c r="P110" s="53"/>
      <c r="Q110" s="53"/>
    </row>
    <row r="111" spans="3:17" s="49" customFormat="1" x14ac:dyDescent="0.15">
      <c r="C111" s="140" t="s">
        <v>233</v>
      </c>
      <c r="D111" s="140"/>
      <c r="E111" s="140"/>
      <c r="F111" s="140"/>
      <c r="G111" s="16"/>
      <c r="H111" s="16"/>
      <c r="I111" s="140" t="s">
        <v>142</v>
      </c>
      <c r="J111" s="140"/>
      <c r="K111" s="140"/>
      <c r="N111" s="53"/>
      <c r="O111" s="53"/>
      <c r="P111" s="53"/>
      <c r="Q111" s="53"/>
    </row>
    <row r="112" spans="3:17" s="49" customFormat="1" x14ac:dyDescent="0.15">
      <c r="C112" s="150" t="s">
        <v>264</v>
      </c>
      <c r="D112" s="150"/>
      <c r="E112" s="150"/>
      <c r="F112" s="150"/>
      <c r="G112" s="43"/>
      <c r="H112" s="43"/>
      <c r="I112" s="150" t="str">
        <f>[3]Base_01!$B$17&amp;" "&amp;[3]Base_01!$C$4</f>
        <v>Koordinator Kota Sorong</v>
      </c>
      <c r="J112" s="150"/>
      <c r="K112" s="150"/>
      <c r="N112" s="53"/>
      <c r="O112" s="53"/>
      <c r="P112" s="53"/>
      <c r="Q112" s="53"/>
    </row>
    <row r="113" spans="3:17" s="49" customFormat="1" x14ac:dyDescent="0.15">
      <c r="C113" s="42"/>
      <c r="D113" s="43"/>
      <c r="E113" s="43"/>
      <c r="F113" s="43"/>
      <c r="G113" s="43"/>
      <c r="H113" s="43"/>
      <c r="I113" s="43"/>
      <c r="J113" s="42"/>
      <c r="K113" s="43"/>
      <c r="N113" s="53"/>
      <c r="O113" s="53"/>
      <c r="P113" s="53"/>
      <c r="Q113" s="53"/>
    </row>
    <row r="114" spans="3:17" s="49" customFormat="1" x14ac:dyDescent="0.15">
      <c r="C114" s="42"/>
      <c r="D114" s="43"/>
      <c r="E114" s="43"/>
      <c r="F114" s="43"/>
      <c r="G114" s="43"/>
      <c r="H114" s="43"/>
      <c r="I114" s="43"/>
      <c r="J114" s="42"/>
      <c r="K114" s="43"/>
      <c r="N114" s="53"/>
      <c r="O114" s="53"/>
      <c r="P114" s="53"/>
      <c r="Q114" s="53"/>
    </row>
    <row r="115" spans="3:17" s="49" customFormat="1" x14ac:dyDescent="0.15">
      <c r="C115" s="42"/>
      <c r="D115" s="43"/>
      <c r="E115" s="43"/>
      <c r="F115" s="43"/>
      <c r="G115" s="43"/>
      <c r="H115" s="43"/>
      <c r="I115" s="43"/>
      <c r="J115" s="42"/>
      <c r="K115" s="43"/>
      <c r="N115" s="53"/>
      <c r="O115" s="53"/>
      <c r="P115" s="53"/>
      <c r="Q115" s="53"/>
    </row>
    <row r="116" spans="3:17" s="49" customFormat="1" x14ac:dyDescent="0.15">
      <c r="C116" s="42"/>
      <c r="D116" s="43"/>
      <c r="E116" s="43"/>
      <c r="F116" s="43"/>
      <c r="G116" s="43"/>
      <c r="H116" s="43"/>
      <c r="I116" s="43"/>
      <c r="J116" s="42"/>
      <c r="K116" s="43"/>
      <c r="N116" s="53"/>
      <c r="O116" s="53"/>
      <c r="P116" s="53"/>
      <c r="Q116" s="53"/>
    </row>
    <row r="117" spans="3:17" s="49" customFormat="1" x14ac:dyDescent="0.15">
      <c r="C117" s="193" t="str">
        <f>[3]Base_01!$C$20</f>
        <v>…...............         …...............</v>
      </c>
      <c r="D117" s="193"/>
      <c r="E117" s="193"/>
      <c r="F117" s="193"/>
      <c r="G117" s="131"/>
      <c r="H117" s="43"/>
      <c r="I117" s="194" t="str">
        <f>[3]Base_01!$C$17</f>
        <v>AfrIandi Yudhistira, S.T.</v>
      </c>
      <c r="J117" s="194"/>
      <c r="K117" s="194"/>
      <c r="N117" s="53"/>
      <c r="O117" s="53"/>
      <c r="P117" s="53"/>
      <c r="Q117" s="53"/>
    </row>
    <row r="118" spans="3:17" s="49" customFormat="1" x14ac:dyDescent="0.15">
      <c r="C118" s="213" t="s">
        <v>268</v>
      </c>
      <c r="D118" s="213"/>
      <c r="E118" s="213"/>
      <c r="F118" s="213"/>
      <c r="G118" s="213"/>
      <c r="H118" s="213"/>
      <c r="I118" s="213"/>
      <c r="J118" s="213"/>
      <c r="K118" s="213"/>
      <c r="M118" s="52"/>
      <c r="N118" s="53"/>
      <c r="O118" s="53"/>
      <c r="P118" s="53"/>
      <c r="Q118" s="53"/>
    </row>
    <row r="119" spans="3:17" s="49" customFormat="1" x14ac:dyDescent="0.15">
      <c r="C119" s="9"/>
      <c r="D119" s="9"/>
      <c r="E119" s="110"/>
      <c r="F119" s="113"/>
      <c r="G119" s="113"/>
      <c r="H119" s="51"/>
      <c r="M119" s="111"/>
      <c r="N119" s="53"/>
      <c r="O119" s="53"/>
      <c r="P119" s="53"/>
      <c r="Q119" s="53"/>
    </row>
    <row r="120" spans="3:17" s="49" customFormat="1" x14ac:dyDescent="0.15">
      <c r="C120" s="139" t="s">
        <v>148</v>
      </c>
      <c r="D120" s="139"/>
      <c r="E120" s="139"/>
      <c r="F120" s="107" t="str">
        <f>F3</f>
        <v>000020</v>
      </c>
      <c r="G120" s="114"/>
      <c r="H120" s="51"/>
      <c r="N120" s="53"/>
      <c r="O120" s="53"/>
      <c r="P120" s="53"/>
      <c r="Q120" s="53"/>
    </row>
    <row r="121" spans="3:17" s="49" customFormat="1" x14ac:dyDescent="0.15">
      <c r="C121" s="139" t="s">
        <v>222</v>
      </c>
      <c r="D121" s="139"/>
      <c r="E121" s="139"/>
      <c r="F121" s="107" t="str">
        <f t="shared" ref="F121:F128" si="1">F4</f>
        <v>Nama PB 20</v>
      </c>
      <c r="G121" s="107"/>
      <c r="H121" s="107"/>
      <c r="I121" s="107"/>
      <c r="N121" s="53"/>
      <c r="O121" s="53"/>
      <c r="P121" s="53"/>
      <c r="Q121" s="53"/>
    </row>
    <row r="122" spans="3:17" s="49" customFormat="1" x14ac:dyDescent="0.15">
      <c r="C122" s="139" t="s">
        <v>261</v>
      </c>
      <c r="D122" s="139"/>
      <c r="E122" s="139"/>
      <c r="F122" s="107">
        <f t="shared" si="1"/>
        <v>0</v>
      </c>
      <c r="G122" s="107"/>
      <c r="H122" s="107"/>
      <c r="I122" s="107"/>
      <c r="N122" s="53"/>
      <c r="O122" s="53"/>
      <c r="P122" s="53"/>
      <c r="Q122" s="53"/>
    </row>
    <row r="123" spans="3:17" s="49" customFormat="1" x14ac:dyDescent="0.15">
      <c r="C123" s="139" t="s">
        <v>149</v>
      </c>
      <c r="D123" s="139"/>
      <c r="E123" s="139"/>
      <c r="F123" s="107" t="str">
        <f t="shared" si="1"/>
        <v>Jalan Kanal Victory, RT 1, RW 2</v>
      </c>
      <c r="G123" s="107"/>
      <c r="H123" s="107"/>
      <c r="I123" s="107"/>
      <c r="N123" s="53"/>
      <c r="O123" s="53"/>
      <c r="P123" s="53"/>
      <c r="Q123" s="53"/>
    </row>
    <row r="124" spans="3:17" s="49" customFormat="1" ht="14" customHeight="1" x14ac:dyDescent="0.15">
      <c r="C124" s="139" t="str">
        <f>[3]Base_01!$B$2</f>
        <v>Kelurahan</v>
      </c>
      <c r="D124" s="139" t="str">
        <f>[3]Base_01!$B$2</f>
        <v>Kelurahan</v>
      </c>
      <c r="E124" s="139" t="str">
        <f>[3]Base_01!$B$2</f>
        <v>Kelurahan</v>
      </c>
      <c r="F124" s="107" t="str">
        <f t="shared" si="1"/>
        <v>Klasabi</v>
      </c>
      <c r="G124" s="107"/>
      <c r="H124" s="107"/>
      <c r="I124" s="107"/>
      <c r="N124" s="21"/>
      <c r="O124" s="21"/>
      <c r="P124" s="53"/>
      <c r="Q124" s="53"/>
    </row>
    <row r="125" spans="3:17" s="49" customFormat="1" x14ac:dyDescent="0.15">
      <c r="C125" s="139" t="s">
        <v>150</v>
      </c>
      <c r="D125" s="139"/>
      <c r="E125" s="139"/>
      <c r="F125" s="107" t="str">
        <f t="shared" si="1"/>
        <v>Sorong Manoi</v>
      </c>
      <c r="G125" s="107"/>
      <c r="H125" s="107"/>
      <c r="I125" s="107"/>
      <c r="N125" s="21"/>
      <c r="O125" s="21"/>
      <c r="P125" s="53"/>
      <c r="Q125" s="53"/>
    </row>
    <row r="126" spans="3:17" s="49" customFormat="1" x14ac:dyDescent="0.15">
      <c r="C126" s="139" t="str">
        <f>[3]Base_01!$B$4</f>
        <v>Kota</v>
      </c>
      <c r="D126" s="139" t="str">
        <f>[3]Base_01!$B$4</f>
        <v>Kota</v>
      </c>
      <c r="E126" s="139" t="str">
        <f>[3]Base_01!$B$4</f>
        <v>Kota</v>
      </c>
      <c r="F126" s="107" t="str">
        <f t="shared" si="1"/>
        <v>Sorong</v>
      </c>
      <c r="G126" s="107"/>
      <c r="H126" s="107"/>
      <c r="I126" s="107"/>
      <c r="N126" s="21"/>
      <c r="O126" s="21"/>
      <c r="P126" s="53"/>
      <c r="Q126" s="53"/>
    </row>
    <row r="127" spans="3:17" s="49" customFormat="1" x14ac:dyDescent="0.15">
      <c r="C127" s="139" t="s">
        <v>151</v>
      </c>
      <c r="D127" s="139"/>
      <c r="E127" s="139"/>
      <c r="F127" s="107" t="str">
        <f t="shared" si="1"/>
        <v>Papua Barat Daya</v>
      </c>
      <c r="G127" s="107"/>
      <c r="H127" s="107"/>
      <c r="I127" s="107"/>
      <c r="N127" s="21"/>
      <c r="O127" s="21"/>
      <c r="P127" s="53"/>
      <c r="Q127" s="53"/>
    </row>
    <row r="128" spans="3:17" s="49" customFormat="1" x14ac:dyDescent="0.15">
      <c r="C128" s="139" t="s">
        <v>242</v>
      </c>
      <c r="D128" s="139"/>
      <c r="E128" s="139"/>
      <c r="F128" s="107" t="str">
        <f t="shared" si="1"/>
        <v>1600006544361 - Bank Mandiri</v>
      </c>
      <c r="G128" s="107"/>
      <c r="H128" s="107"/>
      <c r="I128" s="107"/>
      <c r="N128" s="53"/>
      <c r="O128" s="53"/>
      <c r="P128" s="53"/>
      <c r="Q128" s="53"/>
    </row>
    <row r="129" spans="1:18" s="49" customFormat="1" x14ac:dyDescent="0.15">
      <c r="C129" s="9"/>
      <c r="D129" s="9"/>
      <c r="E129" s="109"/>
      <c r="F129" s="115"/>
      <c r="G129" s="115"/>
      <c r="H129" s="51"/>
      <c r="N129" s="53" t="s">
        <v>267</v>
      </c>
      <c r="O129" s="53"/>
      <c r="P129" s="53"/>
      <c r="Q129" s="53"/>
    </row>
    <row r="130" spans="1:18" s="49" customFormat="1" x14ac:dyDescent="0.15">
      <c r="C130" s="116" t="s">
        <v>243</v>
      </c>
      <c r="D130" s="117" t="s">
        <v>269</v>
      </c>
      <c r="E130" s="109"/>
      <c r="F130" s="115"/>
      <c r="G130" s="115"/>
      <c r="H130" s="51"/>
      <c r="N130" s="53"/>
      <c r="O130" s="53"/>
      <c r="P130" s="53"/>
      <c r="Q130" s="53"/>
    </row>
    <row r="131" spans="1:18" s="49" customFormat="1" ht="14" customHeight="1" x14ac:dyDescent="0.15">
      <c r="A131" s="208"/>
      <c r="C131" s="199" t="s">
        <v>244</v>
      </c>
      <c r="D131" s="209" t="s">
        <v>245</v>
      </c>
      <c r="E131" s="210"/>
      <c r="F131" s="210"/>
      <c r="G131" s="210"/>
      <c r="H131" s="203" t="s">
        <v>155</v>
      </c>
      <c r="I131" s="204" t="s">
        <v>154</v>
      </c>
      <c r="J131" s="204" t="s">
        <v>156</v>
      </c>
      <c r="K131" s="201" t="s">
        <v>246</v>
      </c>
      <c r="N131" s="53"/>
      <c r="O131" s="53"/>
      <c r="P131" s="53"/>
      <c r="Q131" s="53"/>
    </row>
    <row r="132" spans="1:18" s="49" customFormat="1" ht="14" customHeight="1" x14ac:dyDescent="0.15">
      <c r="A132" s="208"/>
      <c r="C132" s="199"/>
      <c r="D132" s="211"/>
      <c r="E132" s="212"/>
      <c r="F132" s="212"/>
      <c r="G132" s="212"/>
      <c r="H132" s="203"/>
      <c r="I132" s="204"/>
      <c r="J132" s="204"/>
      <c r="K132" s="201"/>
      <c r="N132" s="53"/>
      <c r="O132" s="53"/>
      <c r="P132" s="53"/>
      <c r="Q132" s="53"/>
    </row>
    <row r="133" spans="1:18" s="49" customFormat="1" x14ac:dyDescent="0.15">
      <c r="A133" s="135"/>
      <c r="C133" s="118">
        <f>_xlfn.AGGREGATE(2,5,$C$132:C132)+1</f>
        <v>1</v>
      </c>
      <c r="D133" s="133" t="str">
        <f>BaseRAB!C11</f>
        <v>Semen Tonasa @50 Kg</v>
      </c>
      <c r="E133" s="134"/>
      <c r="F133" s="134"/>
      <c r="G133" s="134"/>
      <c r="H133" s="119" t="str">
        <f>BaseRAB!E11</f>
        <v>Zak</v>
      </c>
      <c r="I133" s="120">
        <v>200</v>
      </c>
      <c r="J133" s="121">
        <f>BaseRAB!F11</f>
        <v>90000</v>
      </c>
      <c r="K133" s="122">
        <f>I133*J133</f>
        <v>18000000</v>
      </c>
      <c r="N133" s="53"/>
      <c r="O133" s="53"/>
      <c r="P133" s="53"/>
      <c r="Q133" s="53"/>
      <c r="R133" s="49">
        <f>SUMIFS('C. RAB (20)'!$L$19:$L$144,'C. RAB (20)'!$E$19:$E$144,'C.2 DRPB (20)'!D133)</f>
        <v>18000000</v>
      </c>
    </row>
    <row r="134" spans="1:18" s="49" customFormat="1" x14ac:dyDescent="0.15">
      <c r="A134" s="135"/>
      <c r="C134" s="118">
        <f>_xlfn.AGGREGATE(2,5,$C$132:C133)+1</f>
        <v>2</v>
      </c>
      <c r="D134" s="133" t="str">
        <f>BaseRAB!C12</f>
        <v>Semen Tonasa @40 Kg</v>
      </c>
      <c r="E134" s="134"/>
      <c r="F134" s="134"/>
      <c r="G134" s="134"/>
      <c r="H134" s="119" t="str">
        <f>BaseRAB!E12</f>
        <v>Zak</v>
      </c>
      <c r="I134" s="120"/>
      <c r="J134" s="121">
        <f>BaseRAB!F12</f>
        <v>80000</v>
      </c>
      <c r="K134" s="122">
        <f t="shared" ref="K134:K192" si="2">I134*J134</f>
        <v>0</v>
      </c>
      <c r="N134" s="53"/>
      <c r="O134" s="53"/>
      <c r="P134" s="53"/>
      <c r="Q134" s="53"/>
      <c r="R134" s="49">
        <f>SUMIFS('C. RAB (20)'!$L$19:$L$144,'C. RAB (20)'!$E$19:$E$144,'C.2 DRPB (20)'!D134)</f>
        <v>0</v>
      </c>
    </row>
    <row r="135" spans="1:18" s="49" customFormat="1" x14ac:dyDescent="0.15">
      <c r="A135" s="135"/>
      <c r="C135" s="118">
        <f>_xlfn.AGGREGATE(2,5,$C$132:C134)+1</f>
        <v>3</v>
      </c>
      <c r="D135" s="133" t="str">
        <f>BaseRAB!C13</f>
        <v>Semen Conch @50 Kg</v>
      </c>
      <c r="E135" s="134"/>
      <c r="F135" s="134"/>
      <c r="G135" s="134"/>
      <c r="H135" s="119" t="str">
        <f>BaseRAB!E13</f>
        <v>Zak</v>
      </c>
      <c r="I135" s="120"/>
      <c r="J135" s="121">
        <f>BaseRAB!F13</f>
        <v>0</v>
      </c>
      <c r="K135" s="122">
        <f t="shared" si="2"/>
        <v>0</v>
      </c>
      <c r="N135" s="53"/>
      <c r="O135" s="53"/>
      <c r="P135" s="53"/>
      <c r="Q135" s="53"/>
      <c r="R135" s="49">
        <f>SUMIFS('C. RAB (20)'!$L$19:$L$144,'C. RAB (20)'!$E$19:$E$144,'C.2 DRPB (20)'!D135)</f>
        <v>0</v>
      </c>
    </row>
    <row r="136" spans="1:18" s="49" customFormat="1" x14ac:dyDescent="0.15">
      <c r="A136" s="135"/>
      <c r="C136" s="118">
        <f>_xlfn.AGGREGATE(2,5,$C$132:C135)+1</f>
        <v>4</v>
      </c>
      <c r="D136" s="133" t="str">
        <f>BaseRAB!C14</f>
        <v>Semen Conch @40 Kg</v>
      </c>
      <c r="E136" s="134"/>
      <c r="F136" s="134"/>
      <c r="G136" s="134"/>
      <c r="H136" s="119" t="str">
        <f>BaseRAB!E14</f>
        <v>Zak</v>
      </c>
      <c r="I136" s="120"/>
      <c r="J136" s="121">
        <f>BaseRAB!F14</f>
        <v>0</v>
      </c>
      <c r="K136" s="122">
        <f t="shared" si="2"/>
        <v>0</v>
      </c>
      <c r="N136" s="53"/>
      <c r="O136" s="53"/>
      <c r="P136" s="53"/>
      <c r="Q136" s="53"/>
      <c r="R136" s="49">
        <f>SUMIFS('C. RAB (20)'!$L$19:$L$144,'C. RAB (20)'!$E$19:$E$144,'C.2 DRPB (20)'!D136)</f>
        <v>0</v>
      </c>
    </row>
    <row r="137" spans="1:18" s="49" customFormat="1" x14ac:dyDescent="0.15">
      <c r="A137" s="135"/>
      <c r="C137" s="118">
        <f>_xlfn.AGGREGATE(2,5,$C$132:C136)+1</f>
        <v>5</v>
      </c>
      <c r="D137" s="133" t="str">
        <f>BaseRAB!C15</f>
        <v>Seng Gelombang Polos Lbr : 6 Kaki Tbl : 0,3 mm</v>
      </c>
      <c r="E137" s="134"/>
      <c r="F137" s="134"/>
      <c r="G137" s="134"/>
      <c r="H137" s="119" t="str">
        <f>BaseRAB!E15</f>
        <v>lbr</v>
      </c>
      <c r="I137" s="120"/>
      <c r="J137" s="121">
        <f>BaseRAB!F15</f>
        <v>0</v>
      </c>
      <c r="K137" s="122">
        <f t="shared" si="2"/>
        <v>0</v>
      </c>
      <c r="N137" s="53"/>
      <c r="O137" s="53"/>
      <c r="P137" s="53"/>
      <c r="Q137" s="53"/>
      <c r="R137" s="49">
        <f>SUMIFS('C. RAB (20)'!$L$19:$L$144,'C. RAB (20)'!$E$19:$E$144,'C.2 DRPB (20)'!D137)</f>
        <v>0</v>
      </c>
    </row>
    <row r="138" spans="1:18" s="49" customFormat="1" x14ac:dyDescent="0.15">
      <c r="A138" s="135"/>
      <c r="C138" s="118">
        <f>_xlfn.AGGREGATE(2,5,$C$132:C137)+1</f>
        <v>6</v>
      </c>
      <c r="D138" s="133" t="str">
        <f>BaseRAB!C16</f>
        <v>Seng Gelombang Polos Lbr : 6 Kaki Tbl : 0,3 mm</v>
      </c>
      <c r="E138" s="134"/>
      <c r="F138" s="134"/>
      <c r="G138" s="134"/>
      <c r="H138" s="119" t="str">
        <f>BaseRAB!E16</f>
        <v>lbr</v>
      </c>
      <c r="I138" s="120"/>
      <c r="J138" s="121">
        <f>BaseRAB!F16</f>
        <v>0</v>
      </c>
      <c r="K138" s="122">
        <f t="shared" si="2"/>
        <v>0</v>
      </c>
      <c r="N138" s="53"/>
      <c r="O138" s="53"/>
      <c r="P138" s="53"/>
      <c r="Q138" s="53"/>
      <c r="R138" s="49">
        <f>SUMIFS('C. RAB (20)'!$L$19:$L$144,'C. RAB (20)'!$E$19:$E$144,'C.2 DRPB (20)'!D138)</f>
        <v>0</v>
      </c>
    </row>
    <row r="139" spans="1:18" s="49" customFormat="1" x14ac:dyDescent="0.15">
      <c r="A139" s="135"/>
      <c r="C139" s="118">
        <f>_xlfn.AGGREGATE(2,5,$C$132:C138)+1</f>
        <v>7</v>
      </c>
      <c r="D139" s="133" t="str">
        <f>BaseRAB!C17</f>
        <v>Seng Gelombang Warna Lbr : 6 Kaki Tbl : 0,3 mm</v>
      </c>
      <c r="E139" s="134"/>
      <c r="F139" s="134"/>
      <c r="G139" s="134"/>
      <c r="H139" s="119" t="str">
        <f>BaseRAB!E17</f>
        <v>lbr</v>
      </c>
      <c r="I139" s="120"/>
      <c r="J139" s="121">
        <f>BaseRAB!F17</f>
        <v>0</v>
      </c>
      <c r="K139" s="122">
        <f t="shared" si="2"/>
        <v>0</v>
      </c>
      <c r="N139" s="53"/>
      <c r="O139" s="53"/>
      <c r="P139" s="53"/>
      <c r="Q139" s="53"/>
      <c r="R139" s="49">
        <f>SUMIFS('C. RAB (20)'!$L$19:$L$144,'C. RAB (20)'!$E$19:$E$144,'C.2 DRPB (20)'!D139)</f>
        <v>0</v>
      </c>
    </row>
    <row r="140" spans="1:18" s="49" customFormat="1" x14ac:dyDescent="0.15">
      <c r="A140" s="135"/>
      <c r="C140" s="118">
        <f>_xlfn.AGGREGATE(2,5,$C$132:C139)+1</f>
        <v>8</v>
      </c>
      <c r="D140" s="133" t="str">
        <f>BaseRAB!C18</f>
        <v>Seng Gelombang Warna Lbr : 7 Kaki Tbl : 0,3 mm</v>
      </c>
      <c r="E140" s="134"/>
      <c r="F140" s="134"/>
      <c r="G140" s="134"/>
      <c r="H140" s="119" t="str">
        <f>BaseRAB!E18</f>
        <v>lbr</v>
      </c>
      <c r="I140" s="120"/>
      <c r="J140" s="121">
        <f>BaseRAB!F18</f>
        <v>0</v>
      </c>
      <c r="K140" s="122">
        <f t="shared" si="2"/>
        <v>0</v>
      </c>
      <c r="N140" s="53"/>
      <c r="O140" s="53"/>
      <c r="P140" s="53"/>
      <c r="Q140" s="53"/>
      <c r="R140" s="49">
        <f>SUMIFS('C. RAB (20)'!$L$19:$L$144,'C. RAB (20)'!$E$19:$E$144,'C.2 DRPB (20)'!D140)</f>
        <v>0</v>
      </c>
    </row>
    <row r="141" spans="1:18" s="49" customFormat="1" x14ac:dyDescent="0.15">
      <c r="A141" s="135"/>
      <c r="C141" s="118">
        <f>_xlfn.AGGREGATE(2,5,$C$132:C140)+1</f>
        <v>9</v>
      </c>
      <c r="D141" s="133" t="str">
        <f>BaseRAB!C19</f>
        <v>Seng Plat 0,3 mm (Talang) Biasa</v>
      </c>
      <c r="E141" s="134"/>
      <c r="F141" s="134"/>
      <c r="G141" s="134"/>
      <c r="H141" s="119" t="str">
        <f>BaseRAB!E19</f>
        <v>meter</v>
      </c>
      <c r="I141" s="120"/>
      <c r="J141" s="121">
        <f>BaseRAB!F19</f>
        <v>0</v>
      </c>
      <c r="K141" s="122">
        <f t="shared" si="2"/>
        <v>0</v>
      </c>
      <c r="N141" s="53"/>
      <c r="O141" s="53"/>
      <c r="P141" s="53"/>
      <c r="Q141" s="53"/>
      <c r="R141" s="49">
        <f>SUMIFS('C. RAB (20)'!$L$19:$L$144,'C. RAB (20)'!$E$19:$E$144,'C.2 DRPB (20)'!D141)</f>
        <v>0</v>
      </c>
    </row>
    <row r="142" spans="1:18" s="49" customFormat="1" x14ac:dyDescent="0.15">
      <c r="A142" s="135"/>
      <c r="C142" s="118">
        <f>_xlfn.AGGREGATE(2,5,$C$132:C141)+1</f>
        <v>10</v>
      </c>
      <c r="D142" s="133" t="str">
        <f>BaseRAB!C20</f>
        <v>Seng Plat 0,3 mm (Talang) Warna</v>
      </c>
      <c r="E142" s="134"/>
      <c r="F142" s="134"/>
      <c r="G142" s="134"/>
      <c r="H142" s="119" t="str">
        <f>BaseRAB!E20</f>
        <v>meter</v>
      </c>
      <c r="I142" s="120"/>
      <c r="J142" s="121">
        <f>BaseRAB!F20</f>
        <v>0</v>
      </c>
      <c r="K142" s="122">
        <f t="shared" si="2"/>
        <v>0</v>
      </c>
      <c r="N142" s="53"/>
      <c r="O142" s="53"/>
      <c r="P142" s="53"/>
      <c r="Q142" s="53"/>
      <c r="R142" s="49">
        <f>SUMIFS('C. RAB (20)'!$L$19:$L$144,'C. RAB (20)'!$E$19:$E$144,'C.2 DRPB (20)'!D142)</f>
        <v>0</v>
      </c>
    </row>
    <row r="143" spans="1:18" s="49" customFormat="1" x14ac:dyDescent="0.15">
      <c r="A143" s="135"/>
      <c r="C143" s="118">
        <f>_xlfn.AGGREGATE(2,5,$C$132:C142)+1</f>
        <v>11</v>
      </c>
      <c r="D143" s="133" t="str">
        <f>BaseRAB!C21</f>
        <v>Engsel Pintu</v>
      </c>
      <c r="E143" s="134"/>
      <c r="F143" s="134"/>
      <c r="G143" s="134"/>
      <c r="H143" s="119" t="str">
        <f>BaseRAB!E21</f>
        <v>Set</v>
      </c>
      <c r="I143" s="120"/>
      <c r="J143" s="121">
        <f>BaseRAB!F21</f>
        <v>0</v>
      </c>
      <c r="K143" s="122">
        <f t="shared" si="2"/>
        <v>0</v>
      </c>
      <c r="N143" s="53"/>
      <c r="O143" s="53"/>
      <c r="P143" s="53"/>
      <c r="Q143" s="53"/>
      <c r="R143" s="49">
        <f>SUMIFS('C. RAB (20)'!$L$19:$L$144,'C. RAB (20)'!$E$19:$E$144,'C.2 DRPB (20)'!D143)</f>
        <v>0</v>
      </c>
    </row>
    <row r="144" spans="1:18" s="123" customFormat="1" x14ac:dyDescent="0.15">
      <c r="A144" s="135"/>
      <c r="B144" s="49"/>
      <c r="C144" s="118">
        <f>_xlfn.AGGREGATE(2,5,$C$132:C143)+1</f>
        <v>12</v>
      </c>
      <c r="D144" s="133" t="str">
        <f>BaseRAB!C22</f>
        <v>Engsel Jendela</v>
      </c>
      <c r="E144" s="134"/>
      <c r="F144" s="134"/>
      <c r="G144" s="134"/>
      <c r="H144" s="119" t="str">
        <f>BaseRAB!E22</f>
        <v>Set</v>
      </c>
      <c r="I144" s="120"/>
      <c r="J144" s="121">
        <f>BaseRAB!F22</f>
        <v>0</v>
      </c>
      <c r="K144" s="122">
        <f t="shared" si="2"/>
        <v>0</v>
      </c>
      <c r="L144" s="49"/>
      <c r="M144" s="49"/>
      <c r="N144" s="53"/>
      <c r="O144" s="53"/>
      <c r="P144" s="53"/>
      <c r="Q144" s="53"/>
      <c r="R144" s="49">
        <f>SUMIFS('C. RAB (20)'!$L$19:$L$144,'C. RAB (20)'!$E$19:$E$144,'C.2 DRPB (20)'!D144)</f>
        <v>0</v>
      </c>
    </row>
    <row r="145" spans="1:18" s="49" customFormat="1" x14ac:dyDescent="0.15">
      <c r="A145" s="135"/>
      <c r="C145" s="118">
        <f>_xlfn.AGGREGATE(2,5,$C$132:C144)+1</f>
        <v>13</v>
      </c>
      <c r="D145" s="133" t="str">
        <f>BaseRAB!C23</f>
        <v>Grendel Jendela</v>
      </c>
      <c r="E145" s="134"/>
      <c r="F145" s="134"/>
      <c r="G145" s="134"/>
      <c r="H145" s="119" t="str">
        <f>BaseRAB!E23</f>
        <v>Set</v>
      </c>
      <c r="I145" s="120"/>
      <c r="J145" s="121">
        <f>BaseRAB!F23</f>
        <v>0</v>
      </c>
      <c r="K145" s="122">
        <f t="shared" si="2"/>
        <v>0</v>
      </c>
      <c r="N145" s="53"/>
      <c r="O145" s="53"/>
      <c r="P145" s="53"/>
      <c r="Q145" s="53"/>
      <c r="R145" s="49">
        <f>SUMIFS('C. RAB (20)'!$L$19:$L$144,'C. RAB (20)'!$E$19:$E$144,'C.2 DRPB (20)'!D145)</f>
        <v>0</v>
      </c>
    </row>
    <row r="146" spans="1:18" s="49" customFormat="1" x14ac:dyDescent="0.15">
      <c r="A146" s="135"/>
      <c r="C146" s="118">
        <f>_xlfn.AGGREGATE(2,5,$C$132:C145)+1</f>
        <v>14</v>
      </c>
      <c r="D146" s="133" t="str">
        <f>BaseRAB!C24</f>
        <v>Hak Angin</v>
      </c>
      <c r="E146" s="134"/>
      <c r="F146" s="134"/>
      <c r="G146" s="134"/>
      <c r="H146" s="119" t="str">
        <f>BaseRAB!E24</f>
        <v>Set</v>
      </c>
      <c r="I146" s="120"/>
      <c r="J146" s="121">
        <f>BaseRAB!F24</f>
        <v>0</v>
      </c>
      <c r="K146" s="122">
        <f t="shared" si="2"/>
        <v>0</v>
      </c>
      <c r="N146" s="53"/>
      <c r="O146" s="53"/>
      <c r="P146" s="53"/>
      <c r="Q146" s="53"/>
      <c r="R146" s="49">
        <f>SUMIFS('C. RAB (20)'!$L$19:$L$144,'C. RAB (20)'!$E$19:$E$144,'C.2 DRPB (20)'!D146)</f>
        <v>0</v>
      </c>
    </row>
    <row r="147" spans="1:18" s="49" customFormat="1" x14ac:dyDescent="0.15">
      <c r="A147" s="135"/>
      <c r="C147" s="118">
        <f>_xlfn.AGGREGATE(2,5,$C$132:C146)+1</f>
        <v>15</v>
      </c>
      <c r="D147" s="133" t="str">
        <f>BaseRAB!C25</f>
        <v>Kunci Tanam Dua Slaag</v>
      </c>
      <c r="E147" s="134"/>
      <c r="F147" s="134"/>
      <c r="G147" s="134"/>
      <c r="H147" s="119" t="str">
        <f>BaseRAB!E25</f>
        <v>Set</v>
      </c>
      <c r="I147" s="120"/>
      <c r="J147" s="121">
        <f>BaseRAB!F25</f>
        <v>0</v>
      </c>
      <c r="K147" s="122">
        <f t="shared" si="2"/>
        <v>0</v>
      </c>
      <c r="N147" s="53"/>
      <c r="O147" s="53"/>
      <c r="P147" s="53"/>
      <c r="Q147" s="53"/>
      <c r="R147" s="49">
        <f>SUMIFS('C. RAB (20)'!$L$19:$L$144,'C. RAB (20)'!$E$19:$E$144,'C.2 DRPB (20)'!D147)</f>
        <v>0</v>
      </c>
    </row>
    <row r="148" spans="1:18" s="49" customFormat="1" x14ac:dyDescent="0.15">
      <c r="A148" s="135"/>
      <c r="C148" s="118">
        <f>_xlfn.AGGREGATE(2,5,$C$132:C147)+1</f>
        <v>16</v>
      </c>
      <c r="D148" s="133" t="str">
        <f>BaseRAB!C26</f>
        <v>Kayu Balok 5x5 cm (Matoa)</v>
      </c>
      <c r="E148" s="134"/>
      <c r="F148" s="134"/>
      <c r="G148" s="134"/>
      <c r="H148" s="119" t="str">
        <f>BaseRAB!E26</f>
        <v>Btng</v>
      </c>
      <c r="I148" s="120"/>
      <c r="J148" s="121">
        <f>BaseRAB!F26</f>
        <v>0</v>
      </c>
      <c r="K148" s="122">
        <f t="shared" si="2"/>
        <v>0</v>
      </c>
      <c r="N148" s="53"/>
      <c r="O148" s="53"/>
      <c r="P148" s="53"/>
      <c r="Q148" s="53"/>
      <c r="R148" s="49">
        <f>SUMIFS('C. RAB (20)'!$L$19:$L$144,'C. RAB (20)'!$E$19:$E$144,'C.2 DRPB (20)'!D148)</f>
        <v>0</v>
      </c>
    </row>
    <row r="149" spans="1:18" s="49" customFormat="1" x14ac:dyDescent="0.15">
      <c r="A149" s="135"/>
      <c r="C149" s="118">
        <f>_xlfn.AGGREGATE(2,5,$C$132:C148)+1</f>
        <v>17</v>
      </c>
      <c r="D149" s="133" t="str">
        <f>BaseRAB!C27</f>
        <v>Kayu Balok 5x10 cm (Matoa)</v>
      </c>
      <c r="E149" s="134"/>
      <c r="F149" s="134"/>
      <c r="G149" s="134"/>
      <c r="H149" s="119" t="str">
        <f>BaseRAB!E27</f>
        <v>Btng</v>
      </c>
      <c r="I149" s="120"/>
      <c r="J149" s="121">
        <f>BaseRAB!F27</f>
        <v>0</v>
      </c>
      <c r="K149" s="122">
        <f t="shared" si="2"/>
        <v>0</v>
      </c>
      <c r="N149" s="53"/>
      <c r="O149" s="53"/>
      <c r="P149" s="53"/>
      <c r="Q149" s="53"/>
      <c r="R149" s="49">
        <f>SUMIFS('C. RAB (20)'!$L$19:$L$144,'C. RAB (20)'!$E$19:$E$144,'C.2 DRPB (20)'!D149)</f>
        <v>0</v>
      </c>
    </row>
    <row r="150" spans="1:18" s="49" customFormat="1" x14ac:dyDescent="0.15">
      <c r="A150" s="135"/>
      <c r="C150" s="118">
        <f>_xlfn.AGGREGATE(2,5,$C$132:C149)+1</f>
        <v>18</v>
      </c>
      <c r="D150" s="133" t="str">
        <f>BaseRAB!C28</f>
        <v>Kayu Balok 5x5 cm (Kayu Besi)</v>
      </c>
      <c r="E150" s="134"/>
      <c r="F150" s="134"/>
      <c r="G150" s="134"/>
      <c r="H150" s="119" t="str">
        <f>BaseRAB!E28</f>
        <v>Btng</v>
      </c>
      <c r="I150" s="120"/>
      <c r="J150" s="121">
        <f>BaseRAB!F28</f>
        <v>0</v>
      </c>
      <c r="K150" s="122">
        <f t="shared" si="2"/>
        <v>0</v>
      </c>
      <c r="N150" s="53"/>
      <c r="O150" s="53"/>
      <c r="P150" s="53"/>
      <c r="Q150" s="53"/>
      <c r="R150" s="49">
        <f>SUMIFS('C. RAB (20)'!$L$19:$L$144,'C. RAB (20)'!$E$19:$E$144,'C.2 DRPB (20)'!D150)</f>
        <v>0</v>
      </c>
    </row>
    <row r="151" spans="1:18" s="49" customFormat="1" x14ac:dyDescent="0.15">
      <c r="A151" s="135"/>
      <c r="C151" s="118">
        <f>_xlfn.AGGREGATE(2,5,$C$132:C150)+1</f>
        <v>19</v>
      </c>
      <c r="D151" s="133" t="str">
        <f>BaseRAB!C29</f>
        <v>Kayu Balok 5x10 cm (Kayu Besi)</v>
      </c>
      <c r="E151" s="134"/>
      <c r="F151" s="134"/>
      <c r="G151" s="134"/>
      <c r="H151" s="119" t="str">
        <f>BaseRAB!E29</f>
        <v>Btng</v>
      </c>
      <c r="I151" s="120"/>
      <c r="J151" s="121">
        <f>BaseRAB!F29</f>
        <v>120000</v>
      </c>
      <c r="K151" s="122">
        <f t="shared" si="2"/>
        <v>0</v>
      </c>
      <c r="N151" s="53"/>
      <c r="O151" s="53"/>
      <c r="P151" s="53"/>
      <c r="Q151" s="53"/>
      <c r="R151" s="49">
        <f>SUMIFS('C. RAB (20)'!$L$19:$L$144,'C. RAB (20)'!$E$19:$E$144,'C.2 DRPB (20)'!D151)</f>
        <v>3600000</v>
      </c>
    </row>
    <row r="152" spans="1:18" s="49" customFormat="1" x14ac:dyDescent="0.15">
      <c r="A152" s="135"/>
      <c r="C152" s="118">
        <f>_xlfn.AGGREGATE(2,5,$C$132:C151)+1</f>
        <v>20</v>
      </c>
      <c r="D152" s="133" t="str">
        <f>BaseRAB!C30</f>
        <v>Kayu Balok 10x10 cm (Kayu Besi)</v>
      </c>
      <c r="E152" s="134"/>
      <c r="F152" s="134"/>
      <c r="G152" s="134"/>
      <c r="H152" s="119" t="str">
        <f>BaseRAB!E30</f>
        <v>Btng</v>
      </c>
      <c r="I152" s="120"/>
      <c r="J152" s="121">
        <f>BaseRAB!F30</f>
        <v>0</v>
      </c>
      <c r="K152" s="122">
        <f t="shared" si="2"/>
        <v>0</v>
      </c>
      <c r="N152" s="53"/>
      <c r="O152" s="53"/>
      <c r="P152" s="53"/>
      <c r="Q152" s="53"/>
      <c r="R152" s="49">
        <f>SUMIFS('C. RAB (20)'!$L$19:$L$144,'C. RAB (20)'!$E$19:$E$144,'C.2 DRPB (20)'!D152)</f>
        <v>0</v>
      </c>
    </row>
    <row r="153" spans="1:18" s="49" customFormat="1" x14ac:dyDescent="0.15">
      <c r="A153" s="135"/>
      <c r="C153" s="118">
        <f>_xlfn.AGGREGATE(2,5,$C$132:C152)+1</f>
        <v>21</v>
      </c>
      <c r="D153" s="133" t="str">
        <f>BaseRAB!C31</f>
        <v>Papan 2,5x20x400 cm (Kayu Matoa)</v>
      </c>
      <c r="E153" s="134"/>
      <c r="F153" s="134"/>
      <c r="G153" s="134"/>
      <c r="H153" s="119" t="str">
        <f>BaseRAB!E31</f>
        <v>lbr</v>
      </c>
      <c r="I153" s="120"/>
      <c r="J153" s="121">
        <f>BaseRAB!F31</f>
        <v>0</v>
      </c>
      <c r="K153" s="122">
        <f t="shared" si="2"/>
        <v>0</v>
      </c>
      <c r="N153" s="53"/>
      <c r="O153" s="53"/>
      <c r="P153" s="53"/>
      <c r="Q153" s="53"/>
      <c r="R153" s="49">
        <f>SUMIFS('C. RAB (20)'!$L$19:$L$144,'C. RAB (20)'!$E$19:$E$144,'C.2 DRPB (20)'!D153)</f>
        <v>0</v>
      </c>
    </row>
    <row r="154" spans="1:18" s="49" customFormat="1" x14ac:dyDescent="0.15">
      <c r="A154" s="135"/>
      <c r="C154" s="118">
        <f>_xlfn.AGGREGATE(2,5,$C$132:C153)+1</f>
        <v>22</v>
      </c>
      <c r="D154" s="133" t="str">
        <f>BaseRAB!C32</f>
        <v>Papan 2,5x25x400 cm (Kayu Matoa)</v>
      </c>
      <c r="E154" s="134"/>
      <c r="F154" s="134"/>
      <c r="G154" s="134"/>
      <c r="H154" s="119" t="str">
        <f>BaseRAB!E32</f>
        <v>lbr</v>
      </c>
      <c r="I154" s="120"/>
      <c r="J154" s="121">
        <f>BaseRAB!F32</f>
        <v>0</v>
      </c>
      <c r="K154" s="122">
        <f t="shared" si="2"/>
        <v>0</v>
      </c>
      <c r="N154" s="53"/>
      <c r="O154" s="53"/>
      <c r="P154" s="53"/>
      <c r="Q154" s="53"/>
      <c r="R154" s="49">
        <f>SUMIFS('C. RAB (20)'!$L$19:$L$144,'C. RAB (20)'!$E$19:$E$144,'C.2 DRPB (20)'!D154)</f>
        <v>0</v>
      </c>
    </row>
    <row r="155" spans="1:18" s="49" customFormat="1" x14ac:dyDescent="0.15">
      <c r="A155" s="135"/>
      <c r="C155" s="118">
        <f>_xlfn.AGGREGATE(2,5,$C$132:C154)+1</f>
        <v>23</v>
      </c>
      <c r="D155" s="133" t="str">
        <f>BaseRAB!C33</f>
        <v>Papan 2,5x20x400 cm (Kayu Besi)</v>
      </c>
      <c r="E155" s="134"/>
      <c r="F155" s="134"/>
      <c r="G155" s="134"/>
      <c r="H155" s="119" t="str">
        <f>BaseRAB!E33</f>
        <v>lbr</v>
      </c>
      <c r="I155" s="120"/>
      <c r="J155" s="121">
        <f>BaseRAB!F33</f>
        <v>0</v>
      </c>
      <c r="K155" s="122">
        <f t="shared" si="2"/>
        <v>0</v>
      </c>
      <c r="N155" s="53"/>
      <c r="O155" s="53"/>
      <c r="P155" s="53"/>
      <c r="Q155" s="53"/>
      <c r="R155" s="49">
        <f>SUMIFS('C. RAB (20)'!$L$19:$L$144,'C. RAB (20)'!$E$19:$E$144,'C.2 DRPB (20)'!D155)</f>
        <v>0</v>
      </c>
    </row>
    <row r="156" spans="1:18" s="49" customFormat="1" x14ac:dyDescent="0.15">
      <c r="A156" s="135"/>
      <c r="C156" s="118">
        <f>_xlfn.AGGREGATE(2,5,$C$132:C155)+1</f>
        <v>24</v>
      </c>
      <c r="D156" s="133" t="str">
        <f>BaseRAB!C34</f>
        <v>Papan 2,5x25x400 cm (Kayu Besi)</v>
      </c>
      <c r="E156" s="134"/>
      <c r="F156" s="134"/>
      <c r="G156" s="134"/>
      <c r="H156" s="119" t="str">
        <f>BaseRAB!E34</f>
        <v>lbr</v>
      </c>
      <c r="I156" s="120"/>
      <c r="J156" s="121">
        <f>BaseRAB!F34</f>
        <v>0</v>
      </c>
      <c r="K156" s="122">
        <f t="shared" si="2"/>
        <v>0</v>
      </c>
      <c r="N156" s="53"/>
      <c r="O156" s="53"/>
      <c r="P156" s="53"/>
      <c r="Q156" s="53"/>
      <c r="R156" s="49">
        <f>SUMIFS('C. RAB (20)'!$L$19:$L$144,'C. RAB (20)'!$E$19:$E$144,'C.2 DRPB (20)'!D156)</f>
        <v>0</v>
      </c>
    </row>
    <row r="157" spans="1:18" s="49" customFormat="1" x14ac:dyDescent="0.15">
      <c r="A157" s="135"/>
      <c r="C157" s="118">
        <f>_xlfn.AGGREGATE(2,5,$C$132:C156)+1</f>
        <v>25</v>
      </c>
      <c r="D157" s="133" t="str">
        <f>BaseRAB!C35</f>
        <v>Pasir Pasang</v>
      </c>
      <c r="E157" s="134"/>
      <c r="F157" s="134"/>
      <c r="G157" s="134"/>
      <c r="H157" s="119" t="str">
        <f>BaseRAB!E35</f>
        <v>m3</v>
      </c>
      <c r="I157" s="120"/>
      <c r="J157" s="121">
        <f>BaseRAB!F35</f>
        <v>0</v>
      </c>
      <c r="K157" s="122">
        <f t="shared" si="2"/>
        <v>0</v>
      </c>
      <c r="N157" s="53"/>
      <c r="O157" s="53"/>
      <c r="P157" s="53"/>
      <c r="Q157" s="53"/>
      <c r="R157" s="49">
        <f>SUMIFS('C. RAB (20)'!$L$19:$L$144,'C. RAB (20)'!$E$19:$E$144,'C.2 DRPB (20)'!D157)</f>
        <v>0</v>
      </c>
    </row>
    <row r="158" spans="1:18" s="49" customFormat="1" x14ac:dyDescent="0.15">
      <c r="A158" s="135"/>
      <c r="C158" s="118">
        <f>_xlfn.AGGREGATE(2,5,$C$132:C157)+1</f>
        <v>26</v>
      </c>
      <c r="D158" s="133" t="str">
        <f>BaseRAB!C36</f>
        <v>Pasir Beton / Pasir Cor</v>
      </c>
      <c r="E158" s="134"/>
      <c r="F158" s="134"/>
      <c r="G158" s="134"/>
      <c r="H158" s="119" t="str">
        <f>BaseRAB!E36</f>
        <v>m3</v>
      </c>
      <c r="I158" s="120"/>
      <c r="J158" s="121">
        <f>BaseRAB!F36</f>
        <v>0</v>
      </c>
      <c r="K158" s="122">
        <f t="shared" si="2"/>
        <v>0</v>
      </c>
      <c r="N158" s="53"/>
      <c r="O158" s="53"/>
      <c r="P158" s="53"/>
      <c r="Q158" s="53"/>
      <c r="R158" s="49">
        <f>SUMIFS('C. RAB (20)'!$L$19:$L$144,'C. RAB (20)'!$E$19:$E$144,'C.2 DRPB (20)'!D158)</f>
        <v>0</v>
      </c>
    </row>
    <row r="159" spans="1:18" s="49" customFormat="1" x14ac:dyDescent="0.15">
      <c r="A159" s="135"/>
      <c r="C159" s="118">
        <f>_xlfn.AGGREGATE(2,5,$C$132:C158)+1</f>
        <v>27</v>
      </c>
      <c r="D159" s="133" t="str">
        <f>BaseRAB!C37</f>
        <v>Batu Kali / Batu Belah</v>
      </c>
      <c r="E159" s="134"/>
      <c r="F159" s="134"/>
      <c r="G159" s="134"/>
      <c r="H159" s="119" t="str">
        <f>BaseRAB!E37</f>
        <v>m3</v>
      </c>
      <c r="I159" s="120"/>
      <c r="J159" s="121">
        <f>BaseRAB!F37</f>
        <v>0</v>
      </c>
      <c r="K159" s="122">
        <f t="shared" si="2"/>
        <v>0</v>
      </c>
      <c r="N159" s="53"/>
      <c r="O159" s="53"/>
      <c r="P159" s="53"/>
      <c r="Q159" s="53"/>
      <c r="R159" s="49">
        <f>SUMIFS('C. RAB (20)'!$L$19:$L$144,'C. RAB (20)'!$E$19:$E$144,'C.2 DRPB (20)'!D159)</f>
        <v>0</v>
      </c>
    </row>
    <row r="160" spans="1:18" s="49" customFormat="1" x14ac:dyDescent="0.15">
      <c r="A160" s="135"/>
      <c r="C160" s="118">
        <f>_xlfn.AGGREGATE(2,5,$C$132:C159)+1</f>
        <v>28</v>
      </c>
      <c r="D160" s="133" t="str">
        <f>BaseRAB!C38</f>
        <v>Batu Pecah/ Kerikil</v>
      </c>
      <c r="E160" s="134"/>
      <c r="F160" s="134"/>
      <c r="G160" s="134"/>
      <c r="H160" s="119" t="str">
        <f>BaseRAB!E38</f>
        <v>bh</v>
      </c>
      <c r="I160" s="120"/>
      <c r="J160" s="121">
        <f>BaseRAB!F38</f>
        <v>0</v>
      </c>
      <c r="K160" s="122">
        <f t="shared" si="2"/>
        <v>0</v>
      </c>
      <c r="N160" s="53"/>
      <c r="O160" s="53"/>
      <c r="P160" s="53"/>
      <c r="Q160" s="53"/>
      <c r="R160" s="49">
        <f>SUMIFS('C. RAB (20)'!$L$19:$L$144,'C. RAB (20)'!$E$19:$E$144,'C.2 DRPB (20)'!D160)</f>
        <v>0</v>
      </c>
    </row>
    <row r="161" spans="1:18" s="49" customFormat="1" x14ac:dyDescent="0.15">
      <c r="A161" s="135"/>
      <c r="C161" s="118">
        <f>_xlfn.AGGREGATE(2,5,$C$132:C160)+1</f>
        <v>29</v>
      </c>
      <c r="D161" s="133" t="str">
        <f>BaseRAB!C39</f>
        <v>Batako</v>
      </c>
      <c r="E161" s="134"/>
      <c r="F161" s="134"/>
      <c r="G161" s="134"/>
      <c r="H161" s="119" t="str">
        <f>BaseRAB!E39</f>
        <v>bh</v>
      </c>
      <c r="I161" s="120"/>
      <c r="J161" s="121">
        <f>BaseRAB!F39</f>
        <v>0</v>
      </c>
      <c r="K161" s="122">
        <f t="shared" si="2"/>
        <v>0</v>
      </c>
      <c r="N161" s="53"/>
      <c r="O161" s="53"/>
      <c r="P161" s="53"/>
      <c r="Q161" s="53"/>
      <c r="R161" s="49">
        <f>SUMIFS('C. RAB (20)'!$L$19:$L$144,'C. RAB (20)'!$E$19:$E$144,'C.2 DRPB (20)'!D161)</f>
        <v>0</v>
      </c>
    </row>
    <row r="162" spans="1:18" s="49" customFormat="1" x14ac:dyDescent="0.15">
      <c r="A162" s="135"/>
      <c r="C162" s="118">
        <f>_xlfn.AGGREGATE(2,5,$C$132:C161)+1</f>
        <v>30</v>
      </c>
      <c r="D162" s="133" t="str">
        <f>BaseRAB!C40</f>
        <v>Batu Bata Merah</v>
      </c>
      <c r="E162" s="134"/>
      <c r="F162" s="134"/>
      <c r="G162" s="134"/>
      <c r="H162" s="119" t="str">
        <f>BaseRAB!E40</f>
        <v>btg</v>
      </c>
      <c r="I162" s="120"/>
      <c r="J162" s="121">
        <f>BaseRAB!F40</f>
        <v>0</v>
      </c>
      <c r="K162" s="122">
        <f t="shared" si="2"/>
        <v>0</v>
      </c>
      <c r="N162" s="53"/>
      <c r="O162" s="53"/>
      <c r="P162" s="53"/>
      <c r="Q162" s="53"/>
      <c r="R162" s="49">
        <f>SUMIFS('C. RAB (20)'!$L$19:$L$144,'C. RAB (20)'!$E$19:$E$144,'C.2 DRPB (20)'!D162)</f>
        <v>0</v>
      </c>
    </row>
    <row r="163" spans="1:18" s="49" customFormat="1" x14ac:dyDescent="0.15">
      <c r="A163" s="135"/>
      <c r="C163" s="118">
        <f>_xlfn.AGGREGATE(2,5,$C$132:C162)+1</f>
        <v>31</v>
      </c>
      <c r="D163" s="133" t="str">
        <f>BaseRAB!C41</f>
        <v>Bata Ringan T=7,5 cm</v>
      </c>
      <c r="E163" s="134"/>
      <c r="F163" s="134"/>
      <c r="G163" s="134"/>
      <c r="H163" s="119" t="str">
        <f>BaseRAB!E41</f>
        <v>btg</v>
      </c>
      <c r="I163" s="120"/>
      <c r="J163" s="121">
        <f>BaseRAB!F41</f>
        <v>0</v>
      </c>
      <c r="K163" s="122">
        <f t="shared" si="2"/>
        <v>0</v>
      </c>
      <c r="N163" s="53"/>
      <c r="O163" s="53"/>
      <c r="P163" s="53"/>
      <c r="Q163" s="53"/>
      <c r="R163" s="49">
        <f>SUMIFS('C. RAB (20)'!$L$19:$L$144,'C. RAB (20)'!$E$19:$E$144,'C.2 DRPB (20)'!D163)</f>
        <v>0</v>
      </c>
    </row>
    <row r="164" spans="1:18" s="49" customFormat="1" x14ac:dyDescent="0.15">
      <c r="A164" s="135"/>
      <c r="C164" s="118">
        <f>_xlfn.AGGREGATE(2,5,$C$132:C163)+1</f>
        <v>32</v>
      </c>
      <c r="D164" s="133" t="str">
        <f>BaseRAB!C42</f>
        <v>Bata Ringan T=10 cm</v>
      </c>
      <c r="E164" s="134"/>
      <c r="F164" s="134"/>
      <c r="G164" s="134"/>
      <c r="H164" s="119" t="str">
        <f>BaseRAB!E42</f>
        <v>btg</v>
      </c>
      <c r="I164" s="120"/>
      <c r="J164" s="121">
        <f>BaseRAB!F42</f>
        <v>0</v>
      </c>
      <c r="K164" s="122">
        <f t="shared" si="2"/>
        <v>0</v>
      </c>
      <c r="N164" s="53"/>
      <c r="O164" s="53"/>
      <c r="P164" s="53"/>
      <c r="Q164" s="53"/>
      <c r="R164" s="49">
        <f>SUMIFS('C. RAB (20)'!$L$19:$L$144,'C. RAB (20)'!$E$19:$E$144,'C.2 DRPB (20)'!D164)</f>
        <v>0</v>
      </c>
    </row>
    <row r="165" spans="1:18" s="49" customFormat="1" x14ac:dyDescent="0.15">
      <c r="A165" s="135"/>
      <c r="C165" s="118">
        <f>_xlfn.AGGREGATE(2,5,$C$132:C164)+1</f>
        <v>33</v>
      </c>
      <c r="D165" s="133" t="str">
        <f>BaseRAB!C43</f>
        <v>Besi Beton Ø 8 mm</v>
      </c>
      <c r="E165" s="134"/>
      <c r="F165" s="134"/>
      <c r="G165" s="134"/>
      <c r="H165" s="119" t="str">
        <f>BaseRAB!E43</f>
        <v>kg</v>
      </c>
      <c r="I165" s="120"/>
      <c r="J165" s="121">
        <f>BaseRAB!F43</f>
        <v>0</v>
      </c>
      <c r="K165" s="122">
        <f t="shared" si="2"/>
        <v>0</v>
      </c>
      <c r="N165" s="53"/>
      <c r="O165" s="53"/>
      <c r="P165" s="53"/>
      <c r="Q165" s="53"/>
      <c r="R165" s="49">
        <f>SUMIFS('C. RAB (20)'!$L$19:$L$144,'C. RAB (20)'!$E$19:$E$144,'C.2 DRPB (20)'!D165)</f>
        <v>0</v>
      </c>
    </row>
    <row r="166" spans="1:18" s="49" customFormat="1" x14ac:dyDescent="0.15">
      <c r="A166" s="135"/>
      <c r="C166" s="118">
        <f>_xlfn.AGGREGATE(2,5,$C$132:C165)+1</f>
        <v>34</v>
      </c>
      <c r="D166" s="133" t="str">
        <f>BaseRAB!C44</f>
        <v>Besi Beton Ø 10 mm</v>
      </c>
      <c r="E166" s="134"/>
      <c r="F166" s="134"/>
      <c r="G166" s="134"/>
      <c r="H166" s="119" t="str">
        <f>BaseRAB!E44</f>
        <v>m</v>
      </c>
      <c r="I166" s="120"/>
      <c r="J166" s="121">
        <f>BaseRAB!F44</f>
        <v>0</v>
      </c>
      <c r="K166" s="122">
        <f t="shared" si="2"/>
        <v>0</v>
      </c>
      <c r="N166" s="53"/>
      <c r="O166" s="53"/>
      <c r="P166" s="53"/>
      <c r="Q166" s="53"/>
      <c r="R166" s="49">
        <f>SUMIFS('C. RAB (20)'!$L$19:$L$144,'C. RAB (20)'!$E$19:$E$144,'C.2 DRPB (20)'!D166)</f>
        <v>0</v>
      </c>
    </row>
    <row r="167" spans="1:18" s="49" customFormat="1" x14ac:dyDescent="0.15">
      <c r="A167" s="135"/>
      <c r="C167" s="118">
        <f>_xlfn.AGGREGATE(2,5,$C$132:C166)+1</f>
        <v>35</v>
      </c>
      <c r="D167" s="133" t="str">
        <f>BaseRAB!C45</f>
        <v>Besi Beton Ø 12 mm</v>
      </c>
      <c r="E167" s="134"/>
      <c r="F167" s="134"/>
      <c r="G167" s="134"/>
      <c r="H167" s="119" t="str">
        <f>BaseRAB!E45</f>
        <v>kg</v>
      </c>
      <c r="I167" s="120"/>
      <c r="J167" s="121">
        <f>BaseRAB!F45</f>
        <v>0</v>
      </c>
      <c r="K167" s="122">
        <f t="shared" si="2"/>
        <v>0</v>
      </c>
      <c r="N167" s="53"/>
      <c r="O167" s="53"/>
      <c r="P167" s="53"/>
      <c r="Q167" s="53"/>
      <c r="R167" s="49">
        <f>SUMIFS('C. RAB (20)'!$L$19:$L$144,'C. RAB (20)'!$E$19:$E$144,'C.2 DRPB (20)'!D167)</f>
        <v>0</v>
      </c>
    </row>
    <row r="168" spans="1:18" s="49" customFormat="1" x14ac:dyDescent="0.15">
      <c r="A168" s="135"/>
      <c r="C168" s="118">
        <f>_xlfn.AGGREGATE(2,5,$C$132:C167)+1</f>
        <v>36</v>
      </c>
      <c r="D168" s="133" t="str">
        <f>BaseRAB!C46</f>
        <v>Kawat Bendrat</v>
      </c>
      <c r="E168" s="134"/>
      <c r="F168" s="134"/>
      <c r="G168" s="134"/>
      <c r="H168" s="119" t="str">
        <f>BaseRAB!E46</f>
        <v>kg</v>
      </c>
      <c r="I168" s="120"/>
      <c r="J168" s="121">
        <f>BaseRAB!F46</f>
        <v>0</v>
      </c>
      <c r="K168" s="122">
        <f t="shared" si="2"/>
        <v>0</v>
      </c>
      <c r="N168" s="53"/>
      <c r="O168" s="53"/>
      <c r="P168" s="53"/>
      <c r="Q168" s="53"/>
      <c r="R168" s="49">
        <f>SUMIFS('C. RAB (20)'!$L$19:$L$144,'C. RAB (20)'!$E$19:$E$144,'C.2 DRPB (20)'!D168)</f>
        <v>0</v>
      </c>
    </row>
    <row r="169" spans="1:18" s="49" customFormat="1" x14ac:dyDescent="0.15">
      <c r="A169" s="135"/>
      <c r="C169" s="118">
        <f>_xlfn.AGGREGATE(2,5,$C$132:C168)+1</f>
        <v>37</v>
      </c>
      <c r="D169" s="133" t="str">
        <f>BaseRAB!C47</f>
        <v>Perekat Bata Ringan</v>
      </c>
      <c r="E169" s="134"/>
      <c r="F169" s="134"/>
      <c r="G169" s="134"/>
      <c r="H169" s="119" t="str">
        <f>BaseRAB!E47</f>
        <v>kg</v>
      </c>
      <c r="I169" s="120"/>
      <c r="J169" s="121">
        <f>BaseRAB!F47</f>
        <v>0</v>
      </c>
      <c r="K169" s="122">
        <f t="shared" si="2"/>
        <v>0</v>
      </c>
      <c r="N169" s="53"/>
      <c r="O169" s="53"/>
      <c r="P169" s="53"/>
      <c r="Q169" s="53"/>
      <c r="R169" s="49">
        <f>SUMIFS('C. RAB (20)'!$L$19:$L$144,'C. RAB (20)'!$E$19:$E$144,'C.2 DRPB (20)'!D169)</f>
        <v>0</v>
      </c>
    </row>
    <row r="170" spans="1:18" s="49" customFormat="1" x14ac:dyDescent="0.15">
      <c r="A170" s="135"/>
      <c r="C170" s="118">
        <f>_xlfn.AGGREGATE(2,5,$C$132:C169)+1</f>
        <v>38</v>
      </c>
      <c r="D170" s="133" t="str">
        <f>BaseRAB!C48</f>
        <v>Paku Seng</v>
      </c>
      <c r="E170" s="134"/>
      <c r="F170" s="134"/>
      <c r="G170" s="134"/>
      <c r="H170" s="119" t="str">
        <f>BaseRAB!E48</f>
        <v>kg</v>
      </c>
      <c r="I170" s="120"/>
      <c r="J170" s="121">
        <f>BaseRAB!F48</f>
        <v>0</v>
      </c>
      <c r="K170" s="122">
        <f t="shared" si="2"/>
        <v>0</v>
      </c>
      <c r="N170" s="53"/>
      <c r="O170" s="53"/>
      <c r="P170" s="53"/>
      <c r="Q170" s="53"/>
      <c r="R170" s="49">
        <f>SUMIFS('C. RAB (20)'!$L$19:$L$144,'C. RAB (20)'!$E$19:$E$144,'C.2 DRPB (20)'!D170)</f>
        <v>0</v>
      </c>
    </row>
    <row r="171" spans="1:18" s="49" customFormat="1" x14ac:dyDescent="0.15">
      <c r="A171" s="135"/>
      <c r="C171" s="118">
        <f>_xlfn.AGGREGATE(2,5,$C$132:C170)+1</f>
        <v>39</v>
      </c>
      <c r="D171" s="133" t="str">
        <f>BaseRAB!C49</f>
        <v>Paku 12 cm</v>
      </c>
      <c r="E171" s="134"/>
      <c r="F171" s="134"/>
      <c r="G171" s="134"/>
      <c r="H171" s="119" t="str">
        <f>BaseRAB!E49</f>
        <v>kg</v>
      </c>
      <c r="I171" s="120"/>
      <c r="J171" s="121">
        <f>BaseRAB!F49</f>
        <v>0</v>
      </c>
      <c r="K171" s="122">
        <f t="shared" si="2"/>
        <v>0</v>
      </c>
      <c r="N171" s="53"/>
      <c r="O171" s="53"/>
      <c r="P171" s="53"/>
      <c r="Q171" s="53"/>
      <c r="R171" s="49">
        <f>SUMIFS('C. RAB (20)'!$L$19:$L$144,'C. RAB (20)'!$E$19:$E$144,'C.2 DRPB (20)'!D171)</f>
        <v>0</v>
      </c>
    </row>
    <row r="172" spans="1:18" s="49" customFormat="1" x14ac:dyDescent="0.15">
      <c r="A172" s="135"/>
      <c r="C172" s="118">
        <f>_xlfn.AGGREGATE(2,5,$C$132:C171)+1</f>
        <v>40</v>
      </c>
      <c r="D172" s="133" t="str">
        <f>BaseRAB!C50</f>
        <v>Paku 10 cm</v>
      </c>
      <c r="E172" s="134"/>
      <c r="F172" s="134"/>
      <c r="G172" s="134"/>
      <c r="H172" s="119" t="str">
        <f>BaseRAB!E50</f>
        <v>kg</v>
      </c>
      <c r="I172" s="120"/>
      <c r="J172" s="121">
        <f>BaseRAB!F50</f>
        <v>0</v>
      </c>
      <c r="K172" s="122">
        <f t="shared" si="2"/>
        <v>0</v>
      </c>
      <c r="N172" s="53"/>
      <c r="O172" s="53"/>
      <c r="P172" s="53"/>
      <c r="Q172" s="53"/>
      <c r="R172" s="49">
        <f>SUMIFS('C. RAB (20)'!$L$19:$L$144,'C. RAB (20)'!$E$19:$E$144,'C.2 DRPB (20)'!D172)</f>
        <v>0</v>
      </c>
    </row>
    <row r="173" spans="1:18" s="49" customFormat="1" x14ac:dyDescent="0.15">
      <c r="A173" s="135"/>
      <c r="C173" s="118">
        <f>_xlfn.AGGREGATE(2,5,$C$132:C172)+1</f>
        <v>41</v>
      </c>
      <c r="D173" s="133" t="str">
        <f>BaseRAB!C51</f>
        <v>Paku 7 cm</v>
      </c>
      <c r="E173" s="134"/>
      <c r="F173" s="134"/>
      <c r="G173" s="134"/>
      <c r="H173" s="119" t="str">
        <f>BaseRAB!E51</f>
        <v>kg</v>
      </c>
      <c r="I173" s="120"/>
      <c r="J173" s="121">
        <f>BaseRAB!F51</f>
        <v>0</v>
      </c>
      <c r="K173" s="122">
        <f t="shared" si="2"/>
        <v>0</v>
      </c>
      <c r="N173" s="53"/>
      <c r="O173" s="53"/>
      <c r="P173" s="53"/>
      <c r="Q173" s="53"/>
      <c r="R173" s="49">
        <f>SUMIFS('C. RAB (20)'!$L$19:$L$144,'C. RAB (20)'!$E$19:$E$144,'C.2 DRPB (20)'!D173)</f>
        <v>0</v>
      </c>
    </row>
    <row r="174" spans="1:18" s="123" customFormat="1" x14ac:dyDescent="0.15">
      <c r="A174" s="135"/>
      <c r="B174" s="49"/>
      <c r="C174" s="118">
        <f>_xlfn.AGGREGATE(2,5,$C$132:C173)+1</f>
        <v>42</v>
      </c>
      <c r="D174" s="133" t="str">
        <f>BaseRAB!C52</f>
        <v>Paku 5 cm</v>
      </c>
      <c r="E174" s="134"/>
      <c r="F174" s="134"/>
      <c r="G174" s="134"/>
      <c r="H174" s="119" t="str">
        <f>BaseRAB!E52</f>
        <v>Unit</v>
      </c>
      <c r="I174" s="120"/>
      <c r="J174" s="121">
        <f>BaseRAB!F52</f>
        <v>0</v>
      </c>
      <c r="K174" s="122">
        <f t="shared" si="2"/>
        <v>0</v>
      </c>
      <c r="L174" s="49"/>
      <c r="M174" s="49"/>
      <c r="N174" s="53"/>
      <c r="O174" s="53"/>
      <c r="P174" s="53"/>
      <c r="Q174" s="53"/>
      <c r="R174" s="49">
        <f>SUMIFS('C. RAB (20)'!$L$19:$L$144,'C. RAB (20)'!$E$19:$E$144,'C.2 DRPB (20)'!D174)</f>
        <v>0</v>
      </c>
    </row>
    <row r="175" spans="1:18" s="49" customFormat="1" x14ac:dyDescent="0.15">
      <c r="A175" s="135"/>
      <c r="C175" s="118">
        <f>_xlfn.AGGREGATE(2,5,$C$132:C174)+1</f>
        <v>43</v>
      </c>
      <c r="D175" s="133" t="str">
        <f>BaseRAB!C53</f>
        <v>Paku Beton 10 cm</v>
      </c>
      <c r="E175" s="134"/>
      <c r="F175" s="134"/>
      <c r="G175" s="134"/>
      <c r="H175" s="119" t="str">
        <f>BaseRAB!E53</f>
        <v>btg</v>
      </c>
      <c r="I175" s="120"/>
      <c r="J175" s="121">
        <f>BaseRAB!F53</f>
        <v>0</v>
      </c>
      <c r="K175" s="122">
        <f t="shared" si="2"/>
        <v>0</v>
      </c>
      <c r="N175" s="53"/>
      <c r="O175" s="53"/>
      <c r="P175" s="53"/>
      <c r="Q175" s="53"/>
      <c r="R175" s="49">
        <f>SUMIFS('C. RAB (20)'!$L$19:$L$144,'C. RAB (20)'!$E$19:$E$144,'C.2 DRPB (20)'!D175)</f>
        <v>0</v>
      </c>
    </row>
    <row r="176" spans="1:18" s="49" customFormat="1" x14ac:dyDescent="0.15">
      <c r="A176" s="135"/>
      <c r="C176" s="118">
        <f>_xlfn.AGGREGATE(2,5,$C$132:C175)+1</f>
        <v>44</v>
      </c>
      <c r="D176" s="133" t="str">
        <f>BaseRAB!C54</f>
        <v>Paku Beton 7 cm</v>
      </c>
      <c r="E176" s="134"/>
      <c r="F176" s="134"/>
      <c r="G176" s="134"/>
      <c r="H176" s="119" t="str">
        <f>BaseRAB!E54</f>
        <v>btg</v>
      </c>
      <c r="I176" s="120"/>
      <c r="J176" s="121">
        <f>BaseRAB!F54</f>
        <v>0</v>
      </c>
      <c r="K176" s="122">
        <f t="shared" si="2"/>
        <v>0</v>
      </c>
      <c r="N176" s="53"/>
      <c r="O176" s="53"/>
      <c r="P176" s="53"/>
      <c r="Q176" s="53"/>
      <c r="R176" s="49">
        <f>SUMIFS('C. RAB (20)'!$L$19:$L$144,'C. RAB (20)'!$E$19:$E$144,'C.2 DRPB (20)'!D176)</f>
        <v>0</v>
      </c>
    </row>
    <row r="177" spans="1:18" s="49" customFormat="1" x14ac:dyDescent="0.15">
      <c r="A177" s="135"/>
      <c r="C177" s="118">
        <f>_xlfn.AGGREGATE(2,5,$C$132:C176)+1</f>
        <v>45</v>
      </c>
      <c r="D177" s="133" t="str">
        <f>BaseRAB!C55</f>
        <v>Kloset Jongkok</v>
      </c>
      <c r="E177" s="134"/>
      <c r="F177" s="134"/>
      <c r="G177" s="134"/>
      <c r="H177" s="119" t="str">
        <f>BaseRAB!E55</f>
        <v>btg</v>
      </c>
      <c r="I177" s="120"/>
      <c r="J177" s="121">
        <f>BaseRAB!F55</f>
        <v>0</v>
      </c>
      <c r="K177" s="122">
        <f t="shared" si="2"/>
        <v>0</v>
      </c>
      <c r="N177" s="53"/>
      <c r="O177" s="53"/>
      <c r="P177" s="53"/>
      <c r="Q177" s="53"/>
      <c r="R177" s="49">
        <f>SUMIFS('C. RAB (20)'!$L$19:$L$144,'C. RAB (20)'!$E$19:$E$144,'C.2 DRPB (20)'!D177)</f>
        <v>0</v>
      </c>
    </row>
    <row r="178" spans="1:18" s="49" customFormat="1" x14ac:dyDescent="0.15">
      <c r="A178" s="135"/>
      <c r="C178" s="118">
        <f>_xlfn.AGGREGATE(2,5,$C$132:C177)+1</f>
        <v>46</v>
      </c>
      <c r="D178" s="133" t="str">
        <f>BaseRAB!C56</f>
        <v>Pintu Kamar Mandi (PVC)</v>
      </c>
      <c r="E178" s="134"/>
      <c r="F178" s="134"/>
      <c r="G178" s="134"/>
      <c r="H178" s="119" t="str">
        <f>BaseRAB!E56</f>
        <v>bh</v>
      </c>
      <c r="I178" s="120"/>
      <c r="J178" s="121">
        <f>BaseRAB!F56</f>
        <v>0</v>
      </c>
      <c r="K178" s="122">
        <f t="shared" si="2"/>
        <v>0</v>
      </c>
      <c r="N178" s="53"/>
      <c r="O178" s="53"/>
      <c r="P178" s="53"/>
      <c r="Q178" s="53"/>
      <c r="R178" s="49">
        <f>SUMIFS('C. RAB (20)'!$L$19:$L$144,'C. RAB (20)'!$E$19:$E$144,'C.2 DRPB (20)'!D178)</f>
        <v>0</v>
      </c>
    </row>
    <row r="179" spans="1:18" s="49" customFormat="1" x14ac:dyDescent="0.15">
      <c r="A179" s="135"/>
      <c r="C179" s="118">
        <f>_xlfn.AGGREGATE(2,5,$C$132:C178)+1</f>
        <v>47</v>
      </c>
      <c r="D179" s="133" t="str">
        <f>BaseRAB!C57</f>
        <v>Paku Beton 5"</v>
      </c>
      <c r="E179" s="134"/>
      <c r="F179" s="134"/>
      <c r="G179" s="134"/>
      <c r="H179" s="119" t="str">
        <f>BaseRAB!E57</f>
        <v>bh</v>
      </c>
      <c r="I179" s="120"/>
      <c r="J179" s="121">
        <f>BaseRAB!F57</f>
        <v>0</v>
      </c>
      <c r="K179" s="122">
        <f t="shared" si="2"/>
        <v>0</v>
      </c>
      <c r="N179" s="53"/>
      <c r="O179" s="53"/>
      <c r="P179" s="53"/>
      <c r="Q179" s="53"/>
      <c r="R179" s="49">
        <f>SUMIFS('C. RAB (20)'!$L$19:$L$144,'C. RAB (20)'!$E$19:$E$144,'C.2 DRPB (20)'!D179)</f>
        <v>0</v>
      </c>
    </row>
    <row r="180" spans="1:18" s="49" customFormat="1" x14ac:dyDescent="0.15">
      <c r="A180" s="135"/>
      <c r="C180" s="118">
        <f>_xlfn.AGGREGATE(2,5,$C$132:C179)+1</f>
        <v>48</v>
      </c>
      <c r="D180" s="133" t="str">
        <f>BaseRAB!C58</f>
        <v>Paku Ukuran …....</v>
      </c>
      <c r="E180" s="134"/>
      <c r="F180" s="134"/>
      <c r="G180" s="134"/>
      <c r="H180" s="119" t="str">
        <f>BaseRAB!E58</f>
        <v>bh</v>
      </c>
      <c r="I180" s="120"/>
      <c r="J180" s="121">
        <f>BaseRAB!F58</f>
        <v>0</v>
      </c>
      <c r="K180" s="122">
        <f t="shared" si="2"/>
        <v>0</v>
      </c>
      <c r="N180" s="53"/>
      <c r="O180" s="53"/>
      <c r="P180" s="53"/>
      <c r="Q180" s="53"/>
      <c r="R180" s="49">
        <f>SUMIFS('C. RAB (20)'!$L$19:$L$144,'C. RAB (20)'!$E$19:$E$144,'C.2 DRPB (20)'!D180)</f>
        <v>0</v>
      </c>
    </row>
    <row r="181" spans="1:18" s="49" customFormat="1" x14ac:dyDescent="0.15">
      <c r="A181" s="135"/>
      <c r="C181" s="118">
        <f>_xlfn.AGGREGATE(2,5,$C$132:C180)+1</f>
        <v>49</v>
      </c>
      <c r="D181" s="133" t="str">
        <f>BaseRAB!C59</f>
        <v>Paku Ukuran …....</v>
      </c>
      <c r="E181" s="134"/>
      <c r="F181" s="134"/>
      <c r="G181" s="134"/>
      <c r="H181" s="119" t="str">
        <f>BaseRAB!E59</f>
        <v>bh</v>
      </c>
      <c r="I181" s="120"/>
      <c r="J181" s="121">
        <f>BaseRAB!F59</f>
        <v>0</v>
      </c>
      <c r="K181" s="122">
        <f t="shared" si="2"/>
        <v>0</v>
      </c>
      <c r="N181" s="53"/>
      <c r="O181" s="53"/>
      <c r="P181" s="53"/>
      <c r="Q181" s="53"/>
      <c r="R181" s="49">
        <f>SUMIFS('C. RAB (20)'!$L$19:$L$144,'C. RAB (20)'!$E$19:$E$144,'C.2 DRPB (20)'!D181)</f>
        <v>0</v>
      </c>
    </row>
    <row r="182" spans="1:18" s="49" customFormat="1" x14ac:dyDescent="0.15">
      <c r="A182" s="135"/>
      <c r="C182" s="118">
        <f>_xlfn.AGGREGATE(2,5,$C$132:C181)+1</f>
        <v>50</v>
      </c>
      <c r="D182" s="133" t="str">
        <f>BaseRAB!C60</f>
        <v>Tanki Septic</v>
      </c>
      <c r="E182" s="134"/>
      <c r="F182" s="134"/>
      <c r="G182" s="134"/>
      <c r="H182" s="119" t="str">
        <f>BaseRAB!E60</f>
        <v>bh</v>
      </c>
      <c r="I182" s="120"/>
      <c r="J182" s="121">
        <f>BaseRAB!F60</f>
        <v>0</v>
      </c>
      <c r="K182" s="122">
        <f t="shared" si="2"/>
        <v>0</v>
      </c>
      <c r="N182" s="53"/>
      <c r="O182" s="53"/>
      <c r="P182" s="53"/>
      <c r="Q182" s="53"/>
      <c r="R182" s="49">
        <f>SUMIFS('C. RAB (20)'!$L$19:$L$144,'C. RAB (20)'!$E$19:$E$144,'C.2 DRPB (20)'!D182)</f>
        <v>0</v>
      </c>
    </row>
    <row r="183" spans="1:18" s="49" customFormat="1" x14ac:dyDescent="0.15">
      <c r="A183" s="135"/>
      <c r="C183" s="118">
        <f>_xlfn.AGGREGATE(2,5,$C$132:C182)+1</f>
        <v>51</v>
      </c>
      <c r="D183" s="133" t="str">
        <f>BaseRAB!C61</f>
        <v>Kawat Bendrat</v>
      </c>
      <c r="E183" s="134"/>
      <c r="F183" s="134"/>
      <c r="G183" s="134"/>
      <c r="H183" s="119" t="str">
        <f>BaseRAB!E61</f>
        <v>bh</v>
      </c>
      <c r="I183" s="120"/>
      <c r="J183" s="121">
        <f>BaseRAB!F61</f>
        <v>0</v>
      </c>
      <c r="K183" s="122">
        <f t="shared" si="2"/>
        <v>0</v>
      </c>
      <c r="N183" s="53"/>
      <c r="O183" s="53"/>
      <c r="P183" s="53"/>
      <c r="Q183" s="53"/>
      <c r="R183" s="49">
        <f>SUMIFS('C. RAB (20)'!$L$19:$L$144,'C. RAB (20)'!$E$19:$E$144,'C.2 DRPB (20)'!D183)</f>
        <v>0</v>
      </c>
    </row>
    <row r="184" spans="1:18" s="49" customFormat="1" x14ac:dyDescent="0.15">
      <c r="A184" s="135"/>
      <c r="C184" s="118">
        <f>_xlfn.AGGREGATE(2,5,$C$132:C183)+1</f>
        <v>52</v>
      </c>
      <c r="D184" s="133" t="str">
        <f>BaseRAB!C62</f>
        <v>Profil Tank 1100 liter</v>
      </c>
      <c r="E184" s="134"/>
      <c r="F184" s="134"/>
      <c r="G184" s="134"/>
      <c r="H184" s="119" t="str">
        <f>BaseRAB!E62</f>
        <v>bh</v>
      </c>
      <c r="I184" s="120"/>
      <c r="J184" s="121">
        <f>BaseRAB!F62</f>
        <v>0</v>
      </c>
      <c r="K184" s="122">
        <f t="shared" si="2"/>
        <v>0</v>
      </c>
      <c r="N184" s="53"/>
      <c r="O184" s="53"/>
      <c r="P184" s="53"/>
      <c r="Q184" s="53"/>
      <c r="R184" s="49">
        <f>SUMIFS('C. RAB (20)'!$L$19:$L$144,'C. RAB (20)'!$E$19:$E$144,'C.2 DRPB (20)'!D184)</f>
        <v>0</v>
      </c>
    </row>
    <row r="185" spans="1:18" s="49" customFormat="1" x14ac:dyDescent="0.15">
      <c r="A185" s="135"/>
      <c r="C185" s="118">
        <f>_xlfn.AGGREGATE(2,5,$C$132:C184)+1</f>
        <v>53</v>
      </c>
      <c r="D185" s="133" t="str">
        <f>BaseRAB!C63</f>
        <v>Pipa 1/2"</v>
      </c>
      <c r="E185" s="134"/>
      <c r="F185" s="134"/>
      <c r="G185" s="134"/>
      <c r="H185" s="119" t="str">
        <f>BaseRAB!E63</f>
        <v>bh</v>
      </c>
      <c r="I185" s="120"/>
      <c r="J185" s="121">
        <f>BaseRAB!F63</f>
        <v>0</v>
      </c>
      <c r="K185" s="122">
        <f t="shared" si="2"/>
        <v>0</v>
      </c>
      <c r="N185" s="53"/>
      <c r="O185" s="53"/>
      <c r="P185" s="53"/>
      <c r="Q185" s="53"/>
      <c r="R185" s="49">
        <f>SUMIFS('C. RAB (20)'!$L$19:$L$144,'C. RAB (20)'!$E$19:$E$144,'C.2 DRPB (20)'!D185)</f>
        <v>0</v>
      </c>
    </row>
    <row r="186" spans="1:18" s="49" customFormat="1" x14ac:dyDescent="0.15">
      <c r="A186" s="135"/>
      <c r="C186" s="118">
        <f>_xlfn.AGGREGATE(2,5,$C$132:C185)+1</f>
        <v>54</v>
      </c>
      <c r="D186" s="133" t="str">
        <f>BaseRAB!C64</f>
        <v>Pipa 3"</v>
      </c>
      <c r="E186" s="134"/>
      <c r="F186" s="134"/>
      <c r="G186" s="134"/>
      <c r="H186" s="119" t="str">
        <f>BaseRAB!E64</f>
        <v>Unit</v>
      </c>
      <c r="I186" s="120"/>
      <c r="J186" s="121">
        <f>BaseRAB!F64</f>
        <v>0</v>
      </c>
      <c r="K186" s="122">
        <f t="shared" si="2"/>
        <v>0</v>
      </c>
      <c r="N186" s="53"/>
      <c r="O186" s="53"/>
      <c r="P186" s="53"/>
      <c r="Q186" s="53"/>
      <c r="R186" s="49">
        <f>SUMIFS('C. RAB (20)'!$L$19:$L$144,'C. RAB (20)'!$E$19:$E$144,'C.2 DRPB (20)'!D186)</f>
        <v>0</v>
      </c>
    </row>
    <row r="187" spans="1:18" s="49" customFormat="1" x14ac:dyDescent="0.15">
      <c r="A187" s="135"/>
      <c r="C187" s="118">
        <f>_xlfn.AGGREGATE(2,5,$C$132:C186)+1</f>
        <v>55</v>
      </c>
      <c r="D187" s="133" t="str">
        <f>BaseRAB!C65</f>
        <v>Socket PVC 1/2"</v>
      </c>
      <c r="E187" s="134"/>
      <c r="F187" s="134"/>
      <c r="G187" s="134"/>
      <c r="H187" s="119" t="str">
        <f>BaseRAB!E65</f>
        <v>Unit</v>
      </c>
      <c r="I187" s="120"/>
      <c r="J187" s="121">
        <f>BaseRAB!F65</f>
        <v>0</v>
      </c>
      <c r="K187" s="122">
        <f t="shared" si="2"/>
        <v>0</v>
      </c>
      <c r="N187" s="53"/>
      <c r="O187" s="53"/>
      <c r="P187" s="53"/>
      <c r="Q187" s="53"/>
      <c r="R187" s="49">
        <f>SUMIFS('C. RAB (20)'!$L$19:$L$144,'C. RAB (20)'!$E$19:$E$144,'C.2 DRPB (20)'!D187)</f>
        <v>0</v>
      </c>
    </row>
    <row r="188" spans="1:18" s="49" customFormat="1" x14ac:dyDescent="0.15">
      <c r="A188" s="135"/>
      <c r="C188" s="118">
        <f>_xlfn.AGGREGATE(2,5,$C$132:C187)+1</f>
        <v>56</v>
      </c>
      <c r="D188" s="133" t="str">
        <f>BaseRAB!C66</f>
        <v>Kran Air GIP 1/2"</v>
      </c>
      <c r="E188" s="134"/>
      <c r="F188" s="134"/>
      <c r="G188" s="134"/>
      <c r="H188" s="119" t="str">
        <f>BaseRAB!E66</f>
        <v>Unit</v>
      </c>
      <c r="I188" s="120"/>
      <c r="J188" s="121">
        <f>BaseRAB!F66</f>
        <v>0</v>
      </c>
      <c r="K188" s="122">
        <f t="shared" si="2"/>
        <v>0</v>
      </c>
      <c r="N188" s="53"/>
      <c r="O188" s="53"/>
      <c r="P188" s="53"/>
      <c r="Q188" s="53"/>
      <c r="R188" s="49">
        <f>SUMIFS('C. RAB (20)'!$L$19:$L$144,'C. RAB (20)'!$E$19:$E$144,'C.2 DRPB (20)'!D188)</f>
        <v>0</v>
      </c>
    </row>
    <row r="189" spans="1:18" s="49" customFormat="1" x14ac:dyDescent="0.15">
      <c r="A189" s="135"/>
      <c r="C189" s="118">
        <f>_xlfn.AGGREGATE(2,5,$C$132:C188)+1</f>
        <v>57</v>
      </c>
      <c r="D189" s="133" t="str">
        <f>BaseRAB!C67</f>
        <v>Kusen Pintu 5/10 cm (Uk. Menyesuaikan)</v>
      </c>
      <c r="E189" s="134"/>
      <c r="F189" s="134"/>
      <c r="G189" s="134"/>
      <c r="H189" s="119" t="str">
        <f>BaseRAB!E67</f>
        <v>Unit</v>
      </c>
      <c r="I189" s="120"/>
      <c r="J189" s="121">
        <f>BaseRAB!F67</f>
        <v>0</v>
      </c>
      <c r="K189" s="122">
        <f t="shared" si="2"/>
        <v>0</v>
      </c>
      <c r="N189" s="53"/>
      <c r="O189" s="53"/>
      <c r="P189" s="53"/>
      <c r="Q189" s="53"/>
      <c r="R189" s="49">
        <f>SUMIFS('C. RAB (20)'!$L$19:$L$144,'C. RAB (20)'!$E$19:$E$144,'C.2 DRPB (20)'!D189)</f>
        <v>0</v>
      </c>
    </row>
    <row r="190" spans="1:18" s="49" customFormat="1" x14ac:dyDescent="0.15">
      <c r="A190" s="135"/>
      <c r="C190" s="118">
        <f>_xlfn.AGGREGATE(2,5,$C$132:C189)+1</f>
        <v>58</v>
      </c>
      <c r="D190" s="133" t="str">
        <f>BaseRAB!C68</f>
        <v>Kusen Jendela Kayu Besi (Uk. Menyesuaikan)</v>
      </c>
      <c r="E190" s="134"/>
      <c r="F190" s="134"/>
      <c r="G190" s="134"/>
      <c r="H190" s="119" t="str">
        <f>BaseRAB!E68</f>
        <v>Unit</v>
      </c>
      <c r="I190" s="120"/>
      <c r="J190" s="121">
        <f>BaseRAB!F68</f>
        <v>0</v>
      </c>
      <c r="K190" s="122">
        <f t="shared" si="2"/>
        <v>0</v>
      </c>
      <c r="N190" s="53"/>
      <c r="O190" s="53"/>
      <c r="P190" s="53"/>
      <c r="Q190" s="53"/>
      <c r="R190" s="49">
        <f>SUMIFS('C. RAB (20)'!$L$19:$L$144,'C. RAB (20)'!$E$19:$E$144,'C.2 DRPB (20)'!D190)</f>
        <v>0</v>
      </c>
    </row>
    <row r="191" spans="1:18" s="49" customFormat="1" x14ac:dyDescent="0.15">
      <c r="A191" s="135"/>
      <c r="C191" s="118">
        <f>_xlfn.AGGREGATE(2,5,$C$132:C190)+1</f>
        <v>59</v>
      </c>
      <c r="D191" s="133" t="str">
        <f>BaseRAB!C69</f>
        <v>Daun Pintu Kayu Besi</v>
      </c>
      <c r="E191" s="134"/>
      <c r="F191" s="134"/>
      <c r="G191" s="134"/>
      <c r="H191" s="119" t="str">
        <f>BaseRAB!E69</f>
        <v>Unit</v>
      </c>
      <c r="I191" s="120"/>
      <c r="J191" s="121">
        <f>BaseRAB!F69</f>
        <v>0</v>
      </c>
      <c r="K191" s="122">
        <f t="shared" si="2"/>
        <v>0</v>
      </c>
      <c r="N191" s="53"/>
      <c r="O191" s="53"/>
      <c r="P191" s="53"/>
      <c r="Q191" s="53"/>
      <c r="R191" s="49">
        <f>SUMIFS('C. RAB (20)'!$L$19:$L$144,'C. RAB (20)'!$E$19:$E$144,'C.2 DRPB (20)'!D191)</f>
        <v>0</v>
      </c>
    </row>
    <row r="192" spans="1:18" s="49" customFormat="1" x14ac:dyDescent="0.15">
      <c r="A192" s="135"/>
      <c r="C192" s="118">
        <f>_xlfn.AGGREGATE(2,5,$C$132:C191)+1</f>
        <v>60</v>
      </c>
      <c r="D192" s="133" t="str">
        <f>BaseRAB!C70</f>
        <v>Daun Jendela Kaca Kayu Besi</v>
      </c>
      <c r="E192" s="134"/>
      <c r="F192" s="134"/>
      <c r="G192" s="134"/>
      <c r="H192" s="119" t="str">
        <f>BaseRAB!E70</f>
        <v>Unit</v>
      </c>
      <c r="I192" s="120"/>
      <c r="J192" s="121">
        <f>BaseRAB!F70</f>
        <v>0</v>
      </c>
      <c r="K192" s="122">
        <f t="shared" si="2"/>
        <v>0</v>
      </c>
      <c r="N192" s="53"/>
      <c r="O192" s="53"/>
      <c r="P192" s="53"/>
      <c r="Q192" s="53"/>
      <c r="R192" s="49">
        <f>SUMIFS('C. RAB (20)'!$L$19:$L$144,'C. RAB (20)'!$E$19:$E$144,'C.2 DRPB (20)'!D192)</f>
        <v>0</v>
      </c>
    </row>
    <row r="193" spans="3:17" s="49" customFormat="1" x14ac:dyDescent="0.15">
      <c r="C193" s="205" t="s">
        <v>247</v>
      </c>
      <c r="D193" s="206"/>
      <c r="E193" s="206"/>
      <c r="F193" s="206"/>
      <c r="G193" s="206"/>
      <c r="H193" s="206"/>
      <c r="I193" s="206"/>
      <c r="J193" s="207"/>
      <c r="K193" s="124">
        <f>SUM(K133:K192)</f>
        <v>18000000</v>
      </c>
      <c r="M193" s="137">
        <f>(BaseRAB!$C$2-'C.2 DRPB (20)'!$K$95)/2</f>
        <v>10750000</v>
      </c>
      <c r="N193" s="53"/>
      <c r="O193" s="53"/>
      <c r="P193" s="53"/>
      <c r="Q193" s="53"/>
    </row>
    <row r="194" spans="3:17" s="49" customFormat="1" x14ac:dyDescent="0.15">
      <c r="C194" s="198" t="str" cm="1">
        <f t="array" ref="C194">"Terbilang: "&amp;terbilang(K193)</f>
        <v>Terbilang: Delapan Belas Juta Rupiah</v>
      </c>
      <c r="D194" s="198"/>
      <c r="E194" s="198"/>
      <c r="F194" s="198"/>
      <c r="G194" s="198"/>
      <c r="H194" s="198"/>
      <c r="I194" s="198"/>
      <c r="J194" s="198"/>
      <c r="K194" s="198"/>
      <c r="N194" s="53"/>
      <c r="O194" s="53"/>
      <c r="P194" s="53"/>
      <c r="Q194" s="53"/>
    </row>
    <row r="195" spans="3:17" s="49" customFormat="1" x14ac:dyDescent="0.15">
      <c r="C195" s="9"/>
      <c r="D195" s="9"/>
      <c r="E195" s="109"/>
      <c r="F195" s="115"/>
      <c r="G195" s="115"/>
      <c r="H195" s="51"/>
      <c r="N195" s="53"/>
      <c r="O195" s="53"/>
      <c r="P195" s="53"/>
      <c r="Q195" s="53"/>
    </row>
    <row r="196" spans="3:17" s="49" customFormat="1" x14ac:dyDescent="0.15">
      <c r="C196" s="202" t="s">
        <v>248</v>
      </c>
      <c r="D196" s="202"/>
      <c r="E196" s="202"/>
      <c r="F196" s="125"/>
      <c r="G196" s="115"/>
      <c r="H196" s="51"/>
      <c r="N196" s="53"/>
      <c r="O196" s="53"/>
      <c r="P196" s="53"/>
      <c r="Q196" s="53"/>
    </row>
    <row r="197" spans="3:17" s="49" customFormat="1" x14ac:dyDescent="0.15">
      <c r="C197" s="139" t="s">
        <v>249</v>
      </c>
      <c r="D197" s="139"/>
      <c r="E197" s="139"/>
      <c r="F197" s="9" t="str">
        <f>BaseRAB!$H$1</f>
        <v>…...........................</v>
      </c>
      <c r="G197" s="115"/>
      <c r="H197" s="51"/>
      <c r="N197" s="53"/>
      <c r="O197" s="53"/>
      <c r="P197" s="53"/>
      <c r="Q197" s="53"/>
    </row>
    <row r="198" spans="3:17" s="49" customFormat="1" x14ac:dyDescent="0.15">
      <c r="C198" s="139" t="s">
        <v>250</v>
      </c>
      <c r="D198" s="139"/>
      <c r="E198" s="139"/>
      <c r="F198" s="9" t="str">
        <f>BaseRAB!$H$3</f>
        <v>…...........................</v>
      </c>
      <c r="G198" s="115"/>
      <c r="H198" s="51"/>
      <c r="N198" s="53"/>
      <c r="O198" s="53"/>
      <c r="P198" s="53"/>
      <c r="Q198" s="53"/>
    </row>
    <row r="199" spans="3:17" s="49" customFormat="1" x14ac:dyDescent="0.15">
      <c r="C199" s="139" t="s">
        <v>251</v>
      </c>
      <c r="D199" s="139"/>
      <c r="E199" s="139"/>
      <c r="F199" s="9" t="str">
        <f>BaseRAB!$H$4</f>
        <v>…...........................</v>
      </c>
      <c r="G199" s="115"/>
      <c r="H199" s="51"/>
      <c r="N199" s="53"/>
      <c r="O199" s="53"/>
      <c r="P199" s="53"/>
      <c r="Q199" s="53"/>
    </row>
    <row r="200" spans="3:17" s="49" customFormat="1" ht="16" customHeight="1" x14ac:dyDescent="0.15">
      <c r="C200" s="9"/>
      <c r="D200" s="125"/>
      <c r="E200" s="125"/>
      <c r="F200" s="125"/>
      <c r="G200" s="115"/>
      <c r="H200" s="51"/>
      <c r="I200" s="181" t="str">
        <f>"Toko "&amp;BaseRAB!$H$1</f>
        <v>Toko …...........................</v>
      </c>
      <c r="J200" s="181"/>
      <c r="K200" s="181"/>
      <c r="N200" s="53"/>
      <c r="O200" s="53"/>
      <c r="P200" s="53"/>
      <c r="Q200" s="53"/>
    </row>
    <row r="201" spans="3:17" s="49" customFormat="1" x14ac:dyDescent="0.15">
      <c r="C201" s="9"/>
      <c r="D201" s="9"/>
      <c r="E201" s="109"/>
      <c r="F201" s="115"/>
      <c r="G201" s="109"/>
      <c r="H201" s="51"/>
      <c r="N201" s="53"/>
      <c r="O201" s="53"/>
      <c r="P201" s="53"/>
      <c r="Q201" s="53"/>
    </row>
    <row r="202" spans="3:17" s="49" customFormat="1" x14ac:dyDescent="0.15">
      <c r="C202" s="9"/>
      <c r="D202" s="9"/>
      <c r="E202" s="109"/>
      <c r="F202" s="115"/>
      <c r="G202" s="115"/>
      <c r="H202" s="51"/>
      <c r="N202" s="53"/>
      <c r="O202" s="53"/>
      <c r="P202" s="53"/>
      <c r="Q202" s="53"/>
    </row>
    <row r="203" spans="3:17" s="49" customFormat="1" x14ac:dyDescent="0.15">
      <c r="C203" s="9"/>
      <c r="D203" s="9"/>
      <c r="E203" s="109"/>
      <c r="F203" s="115"/>
      <c r="G203" s="115"/>
      <c r="H203" s="51"/>
      <c r="N203" s="53"/>
      <c r="O203" s="53"/>
      <c r="P203" s="53"/>
      <c r="Q203" s="53"/>
    </row>
    <row r="204" spans="3:17" s="49" customFormat="1" x14ac:dyDescent="0.15">
      <c r="C204" s="9"/>
      <c r="D204" s="9"/>
      <c r="E204" s="109"/>
      <c r="F204" s="115"/>
      <c r="G204" s="115" t="s">
        <v>146</v>
      </c>
      <c r="H204" s="51"/>
      <c r="N204" s="53"/>
      <c r="O204" s="53"/>
      <c r="P204" s="53"/>
      <c r="Q204" s="53"/>
    </row>
    <row r="205" spans="3:17" s="49" customFormat="1" x14ac:dyDescent="0.15">
      <c r="C205" s="9"/>
      <c r="D205" s="9"/>
      <c r="E205" s="109"/>
      <c r="F205" s="115"/>
      <c r="G205" s="115"/>
      <c r="H205" s="51"/>
      <c r="I205" s="182" t="str">
        <f>BaseRAB!$H$2</f>
        <v>…...........................</v>
      </c>
      <c r="J205" s="182"/>
      <c r="K205" s="182"/>
      <c r="N205" s="53"/>
      <c r="O205" s="53"/>
      <c r="P205" s="53"/>
      <c r="Q205" s="53"/>
    </row>
    <row r="206" spans="3:17" s="49" customFormat="1" x14ac:dyDescent="0.15">
      <c r="C206" s="126"/>
      <c r="D206" s="126"/>
      <c r="E206" s="127"/>
      <c r="F206" s="128"/>
      <c r="G206" s="127"/>
      <c r="H206" s="51"/>
      <c r="I206" s="181" t="s">
        <v>252</v>
      </c>
      <c r="J206" s="181"/>
      <c r="K206" s="181"/>
      <c r="N206" s="53"/>
      <c r="O206" s="53"/>
      <c r="P206" s="53"/>
      <c r="Q206" s="53"/>
    </row>
    <row r="207" spans="3:17" s="49" customFormat="1" x14ac:dyDescent="0.15">
      <c r="C207" s="9"/>
      <c r="D207" s="9"/>
      <c r="E207" s="109"/>
      <c r="F207" s="115"/>
      <c r="G207" s="115"/>
      <c r="H207" s="51"/>
      <c r="N207" s="53"/>
      <c r="O207" s="53"/>
      <c r="P207" s="53"/>
      <c r="Q207" s="53"/>
    </row>
    <row r="208" spans="3:17" s="49" customFormat="1" x14ac:dyDescent="0.15">
      <c r="C208" s="112" t="s">
        <v>253</v>
      </c>
      <c r="D208" s="117" t="s">
        <v>272</v>
      </c>
      <c r="E208" s="109"/>
      <c r="F208" s="115"/>
      <c r="G208" s="115"/>
      <c r="H208" s="51"/>
      <c r="N208" s="53"/>
      <c r="O208" s="53"/>
      <c r="P208" s="53"/>
      <c r="Q208" s="53"/>
    </row>
    <row r="209" spans="3:17" s="49" customFormat="1" ht="14" customHeight="1" x14ac:dyDescent="0.15">
      <c r="C209" s="199" t="s">
        <v>244</v>
      </c>
      <c r="D209" s="200" t="s">
        <v>255</v>
      </c>
      <c r="E209" s="200"/>
      <c r="F209" s="200"/>
      <c r="G209" s="200"/>
      <c r="H209" s="200"/>
      <c r="I209" s="200"/>
      <c r="J209" s="200"/>
      <c r="K209" s="201" t="s">
        <v>246</v>
      </c>
      <c r="N209" s="53"/>
      <c r="O209" s="53"/>
      <c r="P209" s="53"/>
      <c r="Q209" s="53"/>
    </row>
    <row r="210" spans="3:17" s="49" customFormat="1" x14ac:dyDescent="0.15">
      <c r="C210" s="199"/>
      <c r="D210" s="200"/>
      <c r="E210" s="200"/>
      <c r="F210" s="200"/>
      <c r="G210" s="200"/>
      <c r="H210" s="200"/>
      <c r="I210" s="200"/>
      <c r="J210" s="200"/>
      <c r="K210" s="201"/>
      <c r="N210" s="53"/>
      <c r="O210" s="53"/>
      <c r="P210" s="53"/>
      <c r="Q210" s="53"/>
    </row>
    <row r="211" spans="3:17" s="49" customFormat="1" x14ac:dyDescent="0.15">
      <c r="C211" s="118">
        <v>1</v>
      </c>
      <c r="D211" s="196" t="s">
        <v>256</v>
      </c>
      <c r="E211" s="196"/>
      <c r="F211" s="196"/>
      <c r="G211" s="196"/>
      <c r="H211" s="196"/>
      <c r="I211" s="196"/>
      <c r="J211" s="196"/>
      <c r="K211" s="122">
        <f>$K$94/2</f>
        <v>1750000</v>
      </c>
      <c r="N211" s="53"/>
      <c r="O211" s="53"/>
      <c r="P211" s="53"/>
      <c r="Q211" s="53"/>
    </row>
    <row r="212" spans="3:17" s="49" customFormat="1" x14ac:dyDescent="0.15">
      <c r="C212" s="197" t="s">
        <v>257</v>
      </c>
      <c r="D212" s="197"/>
      <c r="E212" s="197"/>
      <c r="F212" s="197"/>
      <c r="G212" s="197"/>
      <c r="H212" s="197"/>
      <c r="I212" s="197"/>
      <c r="J212" s="197"/>
      <c r="K212" s="124">
        <f>K211</f>
        <v>1750000</v>
      </c>
      <c r="M212" s="137"/>
      <c r="N212" s="53"/>
      <c r="O212" s="53"/>
      <c r="P212" s="53"/>
      <c r="Q212" s="53"/>
    </row>
    <row r="213" spans="3:17" s="49" customFormat="1" x14ac:dyDescent="0.15">
      <c r="C213" s="198" t="str" cm="1">
        <f t="array" ref="C213">"Terbilang: "&amp;terbilang(K212)</f>
        <v>Terbilang: Satu Juta Tujuh Ratus Lima Puluh Ribu Rupiah</v>
      </c>
      <c r="D213" s="198"/>
      <c r="E213" s="198"/>
      <c r="F213" s="198"/>
      <c r="G213" s="198"/>
      <c r="H213" s="198"/>
      <c r="I213" s="198"/>
      <c r="J213" s="198"/>
      <c r="K213" s="198"/>
      <c r="N213" s="53"/>
      <c r="O213" s="53"/>
      <c r="P213" s="53"/>
      <c r="Q213" s="53"/>
    </row>
    <row r="214" spans="3:17" s="49" customFormat="1" x14ac:dyDescent="0.15">
      <c r="C214" s="9"/>
      <c r="D214" s="9"/>
      <c r="E214" s="109"/>
      <c r="F214" s="115"/>
      <c r="G214" s="115"/>
      <c r="H214" s="51"/>
      <c r="N214" s="53"/>
      <c r="O214" s="53"/>
      <c r="P214" s="53"/>
      <c r="Q214" s="53"/>
    </row>
    <row r="215" spans="3:17" s="49" customFormat="1" x14ac:dyDescent="0.15">
      <c r="C215" s="112" t="s">
        <v>258</v>
      </c>
      <c r="D215" s="117" t="s">
        <v>259</v>
      </c>
      <c r="E215" s="109"/>
      <c r="F215" s="115"/>
      <c r="G215" s="115"/>
      <c r="H215" s="51"/>
      <c r="N215" s="53"/>
      <c r="O215" s="53"/>
      <c r="P215" s="53"/>
      <c r="Q215" s="53"/>
    </row>
    <row r="216" spans="3:17" s="49" customFormat="1" x14ac:dyDescent="0.15">
      <c r="C216" s="197" t="s">
        <v>260</v>
      </c>
      <c r="D216" s="197"/>
      <c r="E216" s="197"/>
      <c r="F216" s="197"/>
      <c r="G216" s="197"/>
      <c r="H216" s="197"/>
      <c r="I216" s="197"/>
      <c r="J216" s="197"/>
      <c r="K216" s="124">
        <f>K212+K193</f>
        <v>19750000</v>
      </c>
      <c r="N216" s="53"/>
      <c r="O216" s="53"/>
      <c r="P216" s="53"/>
      <c r="Q216" s="53"/>
    </row>
    <row r="217" spans="3:17" s="49" customFormat="1" x14ac:dyDescent="0.15">
      <c r="C217" s="198" t="str" cm="1">
        <f t="array" ref="C217">"Terbilang: "&amp;terbilang(K216)</f>
        <v>Terbilang: Sembilan Belas Juta Tujuh Ratus Lima Puluh Ribu Rupiah</v>
      </c>
      <c r="D217" s="198"/>
      <c r="E217" s="198"/>
      <c r="F217" s="198"/>
      <c r="G217" s="198"/>
      <c r="H217" s="198"/>
      <c r="I217" s="198"/>
      <c r="J217" s="198"/>
      <c r="K217" s="198"/>
      <c r="N217" s="53"/>
      <c r="O217" s="53"/>
      <c r="P217" s="53"/>
      <c r="Q217" s="53"/>
    </row>
    <row r="218" spans="3:17" s="49" customFormat="1" x14ac:dyDescent="0.15">
      <c r="C218" s="9"/>
      <c r="D218" s="9"/>
      <c r="E218" s="109"/>
      <c r="F218" s="115"/>
      <c r="G218" s="115"/>
      <c r="H218" s="51"/>
      <c r="N218" s="53"/>
      <c r="O218" s="53"/>
      <c r="P218" s="53"/>
      <c r="Q218" s="53"/>
    </row>
    <row r="219" spans="3:17" s="49" customFormat="1" x14ac:dyDescent="0.15">
      <c r="C219" s="16"/>
      <c r="D219" s="16"/>
      <c r="E219" s="16"/>
      <c r="F219" s="16"/>
      <c r="G219" s="16"/>
      <c r="H219" s="16"/>
      <c r="I219" s="16"/>
      <c r="J219" s="16"/>
      <c r="K219" s="129" t="str">
        <f>[3]Base_01!$C$4&amp;", …..  …........................  2026"</f>
        <v>Sorong, …..  …........................  2026</v>
      </c>
      <c r="N219" s="53"/>
      <c r="O219" s="53"/>
      <c r="P219" s="53"/>
      <c r="Q219" s="53"/>
    </row>
    <row r="220" spans="3:17" s="49" customFormat="1" x14ac:dyDescent="0.15">
      <c r="C220" s="140" t="s">
        <v>232</v>
      </c>
      <c r="D220" s="140"/>
      <c r="E220" s="140"/>
      <c r="F220" s="140"/>
      <c r="G220" s="16"/>
      <c r="H220" s="16"/>
      <c r="I220" s="140" t="s">
        <v>140</v>
      </c>
      <c r="J220" s="140"/>
      <c r="K220" s="140"/>
      <c r="N220" s="53"/>
      <c r="O220" s="53"/>
      <c r="P220" s="53"/>
      <c r="Q220" s="53"/>
    </row>
    <row r="221" spans="3:17" s="49" customFormat="1" x14ac:dyDescent="0.15">
      <c r="C221" s="140" t="s">
        <v>263</v>
      </c>
      <c r="D221" s="140"/>
      <c r="E221" s="140"/>
      <c r="F221" s="140"/>
      <c r="G221" s="16"/>
      <c r="H221" s="16"/>
      <c r="I221" s="140" t="s">
        <v>220</v>
      </c>
      <c r="J221" s="140"/>
      <c r="K221" s="140"/>
      <c r="N221" s="53"/>
      <c r="O221" s="53"/>
      <c r="P221" s="53"/>
      <c r="Q221" s="53"/>
    </row>
    <row r="222" spans="3:17" s="49" customFormat="1" x14ac:dyDescent="0.15">
      <c r="C222" s="16"/>
      <c r="D222" s="16"/>
      <c r="E222" s="16"/>
      <c r="F222" s="16"/>
      <c r="G222" s="16"/>
      <c r="H222" s="16"/>
      <c r="I222" s="16"/>
      <c r="J222" s="16"/>
      <c r="K222" s="16"/>
      <c r="N222" s="53"/>
      <c r="O222" s="53"/>
      <c r="P222" s="53"/>
      <c r="Q222" s="53"/>
    </row>
    <row r="223" spans="3:17" s="49" customFormat="1" x14ac:dyDescent="0.15">
      <c r="C223" s="16"/>
      <c r="D223" s="16"/>
      <c r="E223" s="16"/>
      <c r="F223" s="16"/>
      <c r="G223" s="16"/>
      <c r="H223" s="16"/>
      <c r="I223" s="16"/>
      <c r="J223" s="16"/>
      <c r="K223" s="16"/>
      <c r="N223" s="53"/>
      <c r="O223" s="53"/>
      <c r="P223" s="53"/>
      <c r="Q223" s="53"/>
    </row>
    <row r="224" spans="3:17" s="49" customFormat="1" x14ac:dyDescent="0.15">
      <c r="C224" s="16"/>
      <c r="D224" s="16"/>
      <c r="E224" s="16"/>
      <c r="F224" s="16"/>
      <c r="G224" s="16"/>
      <c r="H224" s="16"/>
      <c r="I224" s="16"/>
      <c r="J224" s="16"/>
      <c r="K224" s="16"/>
      <c r="N224" s="53"/>
      <c r="O224" s="53"/>
      <c r="P224" s="53"/>
      <c r="Q224" s="53"/>
    </row>
    <row r="225" spans="3:17" s="49" customFormat="1" x14ac:dyDescent="0.15">
      <c r="C225" s="16"/>
      <c r="D225" s="16"/>
      <c r="E225" s="16"/>
      <c r="F225" s="16"/>
      <c r="G225" s="16"/>
      <c r="H225" s="16"/>
      <c r="I225" s="16"/>
      <c r="J225" s="16"/>
      <c r="K225" s="16"/>
      <c r="N225" s="53"/>
      <c r="O225" s="53"/>
      <c r="P225" s="53"/>
      <c r="Q225" s="53"/>
    </row>
    <row r="226" spans="3:17" s="49" customFormat="1" x14ac:dyDescent="0.15">
      <c r="C226" s="146" t="str">
        <f>[3]Base_02!$C$28</f>
        <v>Nama PB 1</v>
      </c>
      <c r="D226" s="146"/>
      <c r="E226" s="146"/>
      <c r="F226" s="146"/>
      <c r="G226" s="130"/>
      <c r="H226" s="16"/>
      <c r="I226" s="195" t="str">
        <f>$F$4</f>
        <v>Nama PB 20</v>
      </c>
      <c r="J226" s="195"/>
      <c r="K226" s="195"/>
      <c r="N226" s="53"/>
      <c r="O226" s="53"/>
      <c r="P226" s="53"/>
      <c r="Q226" s="53"/>
    </row>
    <row r="227" spans="3:17" s="49" customFormat="1" x14ac:dyDescent="0.15">
      <c r="C227" s="41"/>
      <c r="D227" s="16"/>
      <c r="E227" s="16"/>
      <c r="F227" s="16"/>
      <c r="G227" s="16"/>
      <c r="H227" s="16"/>
      <c r="I227" s="16"/>
      <c r="J227" s="16"/>
      <c r="K227" s="16"/>
      <c r="N227" s="53"/>
      <c r="O227" s="53"/>
      <c r="P227" s="53"/>
      <c r="Q227" s="53"/>
    </row>
    <row r="228" spans="3:17" s="49" customFormat="1" x14ac:dyDescent="0.15">
      <c r="C228" s="140" t="s">
        <v>233</v>
      </c>
      <c r="D228" s="140"/>
      <c r="E228" s="140"/>
      <c r="F228" s="140"/>
      <c r="G228" s="16"/>
      <c r="H228" s="16"/>
      <c r="I228" s="140" t="s">
        <v>142</v>
      </c>
      <c r="J228" s="140"/>
      <c r="K228" s="140"/>
      <c r="N228" s="53"/>
      <c r="O228" s="53"/>
      <c r="P228" s="53"/>
      <c r="Q228" s="53"/>
    </row>
    <row r="229" spans="3:17" s="49" customFormat="1" x14ac:dyDescent="0.15">
      <c r="C229" s="150" t="s">
        <v>264</v>
      </c>
      <c r="D229" s="150"/>
      <c r="E229" s="150"/>
      <c r="F229" s="150"/>
      <c r="G229" s="43"/>
      <c r="H229" s="43"/>
      <c r="I229" s="150" t="str">
        <f>[3]Base_01!$B$17&amp;" "&amp;[3]Base_01!$C$4</f>
        <v>Koordinator Kota Sorong</v>
      </c>
      <c r="J229" s="150"/>
      <c r="K229" s="150"/>
      <c r="N229" s="53"/>
      <c r="O229" s="53"/>
      <c r="P229" s="53"/>
      <c r="Q229" s="53"/>
    </row>
    <row r="230" spans="3:17" s="49" customFormat="1" x14ac:dyDescent="0.15">
      <c r="C230" s="42"/>
      <c r="D230" s="43"/>
      <c r="E230" s="43"/>
      <c r="F230" s="43"/>
      <c r="G230" s="43"/>
      <c r="H230" s="43"/>
      <c r="I230" s="43"/>
      <c r="J230" s="42"/>
      <c r="K230" s="43"/>
      <c r="N230" s="53"/>
      <c r="O230" s="53"/>
      <c r="P230" s="53"/>
      <c r="Q230" s="53"/>
    </row>
    <row r="231" spans="3:17" s="49" customFormat="1" x14ac:dyDescent="0.15">
      <c r="C231" s="42"/>
      <c r="D231" s="43"/>
      <c r="E231" s="43"/>
      <c r="F231" s="43"/>
      <c r="G231" s="43"/>
      <c r="H231" s="43"/>
      <c r="I231" s="43"/>
      <c r="J231" s="42"/>
      <c r="K231" s="43"/>
      <c r="N231" s="53"/>
      <c r="O231" s="53"/>
      <c r="P231" s="53"/>
      <c r="Q231" s="53"/>
    </row>
    <row r="232" spans="3:17" s="49" customFormat="1" x14ac:dyDescent="0.15">
      <c r="C232" s="42"/>
      <c r="D232" s="43"/>
      <c r="E232" s="43"/>
      <c r="F232" s="43"/>
      <c r="G232" s="43"/>
      <c r="H232" s="43"/>
      <c r="I232" s="43"/>
      <c r="J232" s="42"/>
      <c r="K232" s="43"/>
      <c r="N232" s="53"/>
      <c r="O232" s="53"/>
      <c r="P232" s="53"/>
      <c r="Q232" s="53"/>
    </row>
    <row r="233" spans="3:17" s="49" customFormat="1" x14ac:dyDescent="0.15">
      <c r="C233" s="42"/>
      <c r="D233" s="43"/>
      <c r="E233" s="43"/>
      <c r="F233" s="43"/>
      <c r="G233" s="43"/>
      <c r="H233" s="43"/>
      <c r="I233" s="43"/>
      <c r="J233" s="42"/>
      <c r="K233" s="43"/>
      <c r="N233" s="53"/>
      <c r="O233" s="53"/>
      <c r="P233" s="53"/>
      <c r="Q233" s="53"/>
    </row>
    <row r="234" spans="3:17" s="49" customFormat="1" x14ac:dyDescent="0.15">
      <c r="C234" s="193" t="str">
        <f>[3]Base_01!$C$20</f>
        <v>…...............         …...............</v>
      </c>
      <c r="D234" s="193"/>
      <c r="E234" s="193"/>
      <c r="F234" s="193"/>
      <c r="G234" s="131"/>
      <c r="H234" s="43"/>
      <c r="I234" s="194" t="str">
        <f>[3]Base_01!$C$17</f>
        <v>AfrIandi Yudhistira, S.T.</v>
      </c>
      <c r="J234" s="194"/>
      <c r="K234" s="194"/>
      <c r="N234" s="53"/>
      <c r="O234" s="53"/>
      <c r="P234" s="53"/>
      <c r="Q234" s="53"/>
    </row>
    <row r="235" spans="3:17" s="49" customFormat="1" x14ac:dyDescent="0.15">
      <c r="C235" s="213" t="s">
        <v>275</v>
      </c>
      <c r="D235" s="213"/>
      <c r="E235" s="213"/>
      <c r="F235" s="213"/>
      <c r="G235" s="213"/>
      <c r="H235" s="213"/>
      <c r="I235" s="213"/>
      <c r="J235" s="213"/>
      <c r="K235" s="213"/>
      <c r="M235" s="52"/>
      <c r="N235" s="53"/>
      <c r="O235" s="53"/>
      <c r="P235" s="53"/>
      <c r="Q235" s="53"/>
    </row>
    <row r="236" spans="3:17" s="49" customFormat="1" x14ac:dyDescent="0.15">
      <c r="C236" s="9"/>
      <c r="D236" s="9"/>
      <c r="E236" s="110"/>
      <c r="F236" s="113"/>
      <c r="G236" s="113"/>
      <c r="H236" s="51"/>
      <c r="M236" s="111"/>
      <c r="N236" s="53"/>
      <c r="O236" s="53"/>
      <c r="P236" s="53"/>
      <c r="Q236" s="53"/>
    </row>
    <row r="237" spans="3:17" s="49" customFormat="1" x14ac:dyDescent="0.15">
      <c r="C237" s="139" t="s">
        <v>148</v>
      </c>
      <c r="D237" s="139"/>
      <c r="E237" s="139"/>
      <c r="F237" s="107" t="str">
        <f>F120</f>
        <v>000020</v>
      </c>
      <c r="G237" s="114"/>
      <c r="H237" s="51"/>
      <c r="N237" s="53"/>
      <c r="O237" s="53"/>
      <c r="P237" s="53"/>
      <c r="Q237" s="53"/>
    </row>
    <row r="238" spans="3:17" s="49" customFormat="1" x14ac:dyDescent="0.15">
      <c r="C238" s="139" t="s">
        <v>222</v>
      </c>
      <c r="D238" s="139"/>
      <c r="E238" s="139"/>
      <c r="F238" s="107" t="str">
        <f t="shared" ref="F238:F245" si="3">F121</f>
        <v>Nama PB 20</v>
      </c>
      <c r="G238" s="107"/>
      <c r="H238" s="107"/>
      <c r="I238" s="107"/>
      <c r="N238" s="53"/>
      <c r="O238" s="53"/>
      <c r="P238" s="53"/>
      <c r="Q238" s="53"/>
    </row>
    <row r="239" spans="3:17" s="49" customFormat="1" x14ac:dyDescent="0.15">
      <c r="C239" s="139" t="s">
        <v>261</v>
      </c>
      <c r="D239" s="139"/>
      <c r="E239" s="139"/>
      <c r="F239" s="107">
        <f t="shared" si="3"/>
        <v>0</v>
      </c>
      <c r="G239" s="107"/>
      <c r="H239" s="107"/>
      <c r="I239" s="107"/>
      <c r="N239" s="53"/>
      <c r="O239" s="53"/>
      <c r="P239" s="53"/>
      <c r="Q239" s="53"/>
    </row>
    <row r="240" spans="3:17" s="49" customFormat="1" x14ac:dyDescent="0.15">
      <c r="C240" s="139" t="s">
        <v>149</v>
      </c>
      <c r="D240" s="139"/>
      <c r="E240" s="139"/>
      <c r="F240" s="107" t="str">
        <f t="shared" si="3"/>
        <v>Jalan Kanal Victory, RT 1, RW 2</v>
      </c>
      <c r="G240" s="107"/>
      <c r="H240" s="107"/>
      <c r="I240" s="107"/>
      <c r="N240" s="53"/>
      <c r="O240" s="53"/>
      <c r="P240" s="53"/>
      <c r="Q240" s="53"/>
    </row>
    <row r="241" spans="1:18" s="49" customFormat="1" ht="14" customHeight="1" x14ac:dyDescent="0.15">
      <c r="C241" s="139" t="str">
        <f>[3]Base_01!$B$2</f>
        <v>Kelurahan</v>
      </c>
      <c r="D241" s="139" t="str">
        <f>[3]Base_01!$B$2</f>
        <v>Kelurahan</v>
      </c>
      <c r="E241" s="139" t="str">
        <f>[3]Base_01!$B$2</f>
        <v>Kelurahan</v>
      </c>
      <c r="F241" s="107" t="str">
        <f t="shared" si="3"/>
        <v>Klasabi</v>
      </c>
      <c r="G241" s="107"/>
      <c r="H241" s="107"/>
      <c r="I241" s="107"/>
      <c r="N241" s="21"/>
      <c r="O241" s="21"/>
      <c r="P241" s="53"/>
      <c r="Q241" s="53"/>
    </row>
    <row r="242" spans="1:18" s="49" customFormat="1" x14ac:dyDescent="0.15">
      <c r="C242" s="139" t="s">
        <v>150</v>
      </c>
      <c r="D242" s="139"/>
      <c r="E242" s="139"/>
      <c r="F242" s="107" t="str">
        <f t="shared" si="3"/>
        <v>Sorong Manoi</v>
      </c>
      <c r="G242" s="107"/>
      <c r="H242" s="107"/>
      <c r="I242" s="107"/>
      <c r="N242" s="21"/>
      <c r="O242" s="21"/>
      <c r="P242" s="53"/>
      <c r="Q242" s="53"/>
    </row>
    <row r="243" spans="1:18" s="49" customFormat="1" x14ac:dyDescent="0.15">
      <c r="C243" s="139" t="str">
        <f>[3]Base_01!$B$4</f>
        <v>Kota</v>
      </c>
      <c r="D243" s="139" t="str">
        <f>[3]Base_01!$B$4</f>
        <v>Kota</v>
      </c>
      <c r="E243" s="139" t="str">
        <f>[3]Base_01!$B$4</f>
        <v>Kota</v>
      </c>
      <c r="F243" s="107" t="str">
        <f t="shared" si="3"/>
        <v>Sorong</v>
      </c>
      <c r="G243" s="107"/>
      <c r="H243" s="107"/>
      <c r="I243" s="107"/>
      <c r="N243" s="21"/>
      <c r="O243" s="21"/>
      <c r="P243" s="53"/>
      <c r="Q243" s="53"/>
    </row>
    <row r="244" spans="1:18" s="49" customFormat="1" x14ac:dyDescent="0.15">
      <c r="C244" s="139" t="s">
        <v>151</v>
      </c>
      <c r="D244" s="139"/>
      <c r="E244" s="139"/>
      <c r="F244" s="107" t="str">
        <f t="shared" si="3"/>
        <v>Papua Barat Daya</v>
      </c>
      <c r="G244" s="107"/>
      <c r="H244" s="107"/>
      <c r="I244" s="107"/>
      <c r="N244" s="21"/>
      <c r="O244" s="21"/>
      <c r="P244" s="53"/>
      <c r="Q244" s="53"/>
    </row>
    <row r="245" spans="1:18" s="49" customFormat="1" x14ac:dyDescent="0.15">
      <c r="C245" s="139" t="s">
        <v>242</v>
      </c>
      <c r="D245" s="139"/>
      <c r="E245" s="139"/>
      <c r="F245" s="107" t="str">
        <f t="shared" si="3"/>
        <v>1600006544361 - Bank Mandiri</v>
      </c>
      <c r="G245" s="107"/>
      <c r="H245" s="107"/>
      <c r="I245" s="107"/>
      <c r="N245" s="53"/>
      <c r="O245" s="53"/>
      <c r="P245" s="53"/>
      <c r="Q245" s="53"/>
    </row>
    <row r="246" spans="1:18" s="49" customFormat="1" x14ac:dyDescent="0.15">
      <c r="C246" s="9"/>
      <c r="D246" s="9"/>
      <c r="E246" s="109"/>
      <c r="F246" s="115"/>
      <c r="G246" s="115"/>
      <c r="H246" s="51"/>
      <c r="N246" s="53" t="s">
        <v>267</v>
      </c>
      <c r="O246" s="53"/>
      <c r="P246" s="53"/>
      <c r="Q246" s="53"/>
    </row>
    <row r="247" spans="1:18" s="49" customFormat="1" x14ac:dyDescent="0.15">
      <c r="C247" s="116" t="s">
        <v>243</v>
      </c>
      <c r="D247" s="117" t="s">
        <v>273</v>
      </c>
      <c r="E247" s="109"/>
      <c r="F247" s="115"/>
      <c r="G247" s="115"/>
      <c r="H247" s="51"/>
      <c r="N247" s="53"/>
      <c r="O247" s="53"/>
      <c r="P247" s="53"/>
      <c r="Q247" s="53"/>
    </row>
    <row r="248" spans="1:18" s="49" customFormat="1" ht="14" customHeight="1" x14ac:dyDescent="0.15">
      <c r="A248" s="208"/>
      <c r="C248" s="199" t="s">
        <v>244</v>
      </c>
      <c r="D248" s="209" t="s">
        <v>245</v>
      </c>
      <c r="E248" s="210"/>
      <c r="F248" s="210"/>
      <c r="G248" s="210"/>
      <c r="H248" s="203" t="s">
        <v>155</v>
      </c>
      <c r="I248" s="204" t="s">
        <v>154</v>
      </c>
      <c r="J248" s="204" t="s">
        <v>156</v>
      </c>
      <c r="K248" s="201" t="s">
        <v>246</v>
      </c>
      <c r="N248" s="53"/>
      <c r="O248" s="53"/>
      <c r="P248" s="53"/>
      <c r="Q248" s="53"/>
    </row>
    <row r="249" spans="1:18" s="49" customFormat="1" ht="14" customHeight="1" x14ac:dyDescent="0.15">
      <c r="A249" s="208"/>
      <c r="C249" s="199"/>
      <c r="D249" s="211"/>
      <c r="E249" s="212"/>
      <c r="F249" s="212"/>
      <c r="G249" s="212"/>
      <c r="H249" s="203"/>
      <c r="I249" s="204"/>
      <c r="J249" s="204"/>
      <c r="K249" s="201"/>
      <c r="N249" s="53"/>
      <c r="O249" s="53"/>
      <c r="P249" s="53"/>
      <c r="Q249" s="53"/>
    </row>
    <row r="250" spans="1:18" s="49" customFormat="1" x14ac:dyDescent="0.15">
      <c r="A250" s="135"/>
      <c r="C250" s="118">
        <f>_xlfn.AGGREGATE(2,5,$C$132:C249)+1</f>
        <v>62</v>
      </c>
      <c r="D250" s="133" t="str">
        <f>BaseRAB!C11</f>
        <v>Semen Tonasa @50 Kg</v>
      </c>
      <c r="E250" s="134"/>
      <c r="F250" s="134"/>
      <c r="G250" s="134"/>
      <c r="H250" s="119" t="str">
        <f>BaseRAB!E11</f>
        <v>Zak</v>
      </c>
      <c r="I250" s="120">
        <f>I16-I133</f>
        <v>-185</v>
      </c>
      <c r="J250" s="121">
        <f>BaseRAB!F11</f>
        <v>90000</v>
      </c>
      <c r="K250" s="122">
        <f>I250*J250</f>
        <v>-16650000</v>
      </c>
      <c r="N250" s="53"/>
      <c r="O250" s="53"/>
      <c r="P250" s="53"/>
      <c r="Q250" s="53"/>
      <c r="R250" s="49">
        <f>SUMIFS('C. RAB (20)'!$M$19:$M$144,'C. RAB (20)'!$E$19:$E$144,'C.2 DRPB (20)'!D250)</f>
        <v>900000</v>
      </c>
    </row>
    <row r="251" spans="1:18" s="49" customFormat="1" x14ac:dyDescent="0.15">
      <c r="A251" s="135"/>
      <c r="C251" s="118">
        <f>_xlfn.AGGREGATE(2,5,$C$132:C250)+1</f>
        <v>63</v>
      </c>
      <c r="D251" s="133" t="str">
        <f>BaseRAB!C12</f>
        <v>Semen Tonasa @40 Kg</v>
      </c>
      <c r="E251" s="134"/>
      <c r="F251" s="134"/>
      <c r="G251" s="134"/>
      <c r="H251" s="119" t="str">
        <f>BaseRAB!E12</f>
        <v>Zak</v>
      </c>
      <c r="I251" s="120">
        <f t="shared" ref="I251:I309" si="4">I17-I134</f>
        <v>15</v>
      </c>
      <c r="J251" s="121">
        <f>BaseRAB!F12</f>
        <v>80000</v>
      </c>
      <c r="K251" s="122">
        <f t="shared" ref="K251:K309" si="5">I251*J251</f>
        <v>1200000</v>
      </c>
      <c r="N251" s="53"/>
      <c r="O251" s="53"/>
      <c r="P251" s="53"/>
      <c r="Q251" s="53"/>
      <c r="R251" s="49">
        <f>SUMIFS('C. RAB (20)'!$M$19:$M$144,'C. RAB (20)'!$E$19:$E$144,'C.2 DRPB (20)'!D251)</f>
        <v>0</v>
      </c>
    </row>
    <row r="252" spans="1:18" s="49" customFormat="1" x14ac:dyDescent="0.15">
      <c r="A252" s="135"/>
      <c r="C252" s="118">
        <f>_xlfn.AGGREGATE(2,5,$C$132:C251)+1</f>
        <v>64</v>
      </c>
      <c r="D252" s="133" t="str">
        <f>BaseRAB!C13</f>
        <v>Semen Conch @50 Kg</v>
      </c>
      <c r="E252" s="134"/>
      <c r="F252" s="134"/>
      <c r="G252" s="134"/>
      <c r="H252" s="119" t="str">
        <f>BaseRAB!E13</f>
        <v>Zak</v>
      </c>
      <c r="I252" s="120">
        <f t="shared" si="4"/>
        <v>15</v>
      </c>
      <c r="J252" s="121">
        <f>BaseRAB!F13</f>
        <v>0</v>
      </c>
      <c r="K252" s="122">
        <f t="shared" si="5"/>
        <v>0</v>
      </c>
      <c r="N252" s="53"/>
      <c r="O252" s="53"/>
      <c r="P252" s="53"/>
      <c r="Q252" s="53"/>
      <c r="R252" s="49">
        <f>SUMIFS('C. RAB (20)'!$M$19:$M$144,'C. RAB (20)'!$E$19:$E$144,'C.2 DRPB (20)'!D252)</f>
        <v>0</v>
      </c>
    </row>
    <row r="253" spans="1:18" s="49" customFormat="1" x14ac:dyDescent="0.15">
      <c r="A253" s="135"/>
      <c r="C253" s="118">
        <f>_xlfn.AGGREGATE(2,5,$C$132:C252)+1</f>
        <v>65</v>
      </c>
      <c r="D253" s="133" t="str">
        <f>BaseRAB!C14</f>
        <v>Semen Conch @40 Kg</v>
      </c>
      <c r="E253" s="134"/>
      <c r="F253" s="134"/>
      <c r="G253" s="134"/>
      <c r="H253" s="119" t="str">
        <f>BaseRAB!E14</f>
        <v>Zak</v>
      </c>
      <c r="I253" s="120">
        <f t="shared" si="4"/>
        <v>15</v>
      </c>
      <c r="J253" s="121">
        <f>BaseRAB!F14</f>
        <v>0</v>
      </c>
      <c r="K253" s="122">
        <f t="shared" si="5"/>
        <v>0</v>
      </c>
      <c r="N253" s="53"/>
      <c r="O253" s="53"/>
      <c r="P253" s="53"/>
      <c r="Q253" s="53"/>
      <c r="R253" s="49">
        <f>SUMIFS('C. RAB (20)'!$M$19:$M$144,'C. RAB (20)'!$E$19:$E$144,'C.2 DRPB (20)'!D253)</f>
        <v>0</v>
      </c>
    </row>
    <row r="254" spans="1:18" s="49" customFormat="1" x14ac:dyDescent="0.15">
      <c r="A254" s="135"/>
      <c r="C254" s="118">
        <f>_xlfn.AGGREGATE(2,5,$C$132:C253)+1</f>
        <v>66</v>
      </c>
      <c r="D254" s="133" t="str">
        <f>BaseRAB!C15</f>
        <v>Seng Gelombang Polos Lbr : 6 Kaki Tbl : 0,3 mm</v>
      </c>
      <c r="E254" s="134"/>
      <c r="F254" s="134"/>
      <c r="G254" s="134"/>
      <c r="H254" s="119" t="str">
        <f>BaseRAB!E15</f>
        <v>lbr</v>
      </c>
      <c r="I254" s="120">
        <f t="shared" si="4"/>
        <v>15</v>
      </c>
      <c r="J254" s="121">
        <f>BaseRAB!F15</f>
        <v>0</v>
      </c>
      <c r="K254" s="122">
        <f t="shared" si="5"/>
        <v>0</v>
      </c>
      <c r="N254" s="53"/>
      <c r="O254" s="53"/>
      <c r="P254" s="53"/>
      <c r="Q254" s="53"/>
      <c r="R254" s="49">
        <f>SUMIFS('C. RAB (20)'!$M$19:$M$144,'C. RAB (20)'!$E$19:$E$144,'C.2 DRPB (20)'!D254)</f>
        <v>0</v>
      </c>
    </row>
    <row r="255" spans="1:18" s="49" customFormat="1" x14ac:dyDescent="0.15">
      <c r="A255" s="135"/>
      <c r="C255" s="118">
        <f>_xlfn.AGGREGATE(2,5,$C$132:C254)+1</f>
        <v>67</v>
      </c>
      <c r="D255" s="133" t="str">
        <f>BaseRAB!C16</f>
        <v>Seng Gelombang Polos Lbr : 6 Kaki Tbl : 0,3 mm</v>
      </c>
      <c r="E255" s="134"/>
      <c r="F255" s="134"/>
      <c r="G255" s="134"/>
      <c r="H255" s="119" t="str">
        <f>BaseRAB!E16</f>
        <v>lbr</v>
      </c>
      <c r="I255" s="120">
        <f t="shared" si="4"/>
        <v>15</v>
      </c>
      <c r="J255" s="121">
        <f>BaseRAB!F16</f>
        <v>0</v>
      </c>
      <c r="K255" s="122">
        <f t="shared" si="5"/>
        <v>0</v>
      </c>
      <c r="N255" s="53"/>
      <c r="O255" s="53"/>
      <c r="P255" s="53"/>
      <c r="Q255" s="53"/>
      <c r="R255" s="49">
        <f>SUMIFS('C. RAB (20)'!$M$19:$M$144,'C. RAB (20)'!$E$19:$E$144,'C.2 DRPB (20)'!D255)</f>
        <v>0</v>
      </c>
    </row>
    <row r="256" spans="1:18" s="49" customFormat="1" x14ac:dyDescent="0.15">
      <c r="A256" s="135"/>
      <c r="C256" s="118">
        <f>_xlfn.AGGREGATE(2,5,$C$132:C255)+1</f>
        <v>68</v>
      </c>
      <c r="D256" s="133" t="str">
        <f>BaseRAB!C17</f>
        <v>Seng Gelombang Warna Lbr : 6 Kaki Tbl : 0,3 mm</v>
      </c>
      <c r="E256" s="134"/>
      <c r="F256" s="134"/>
      <c r="G256" s="134"/>
      <c r="H256" s="119" t="str">
        <f>BaseRAB!E17</f>
        <v>lbr</v>
      </c>
      <c r="I256" s="120">
        <f t="shared" si="4"/>
        <v>15</v>
      </c>
      <c r="J256" s="121">
        <f>BaseRAB!F17</f>
        <v>0</v>
      </c>
      <c r="K256" s="122">
        <f t="shared" si="5"/>
        <v>0</v>
      </c>
      <c r="N256" s="53"/>
      <c r="O256" s="53"/>
      <c r="P256" s="53"/>
      <c r="Q256" s="53"/>
      <c r="R256" s="49">
        <f>SUMIFS('C. RAB (20)'!$M$19:$M$144,'C. RAB (20)'!$E$19:$E$144,'C.2 DRPB (20)'!D256)</f>
        <v>0</v>
      </c>
    </row>
    <row r="257" spans="1:18" s="49" customFormat="1" x14ac:dyDescent="0.15">
      <c r="A257" s="135"/>
      <c r="C257" s="118">
        <f>_xlfn.AGGREGATE(2,5,$C$132:C256)+1</f>
        <v>69</v>
      </c>
      <c r="D257" s="133" t="str">
        <f>BaseRAB!C18</f>
        <v>Seng Gelombang Warna Lbr : 7 Kaki Tbl : 0,3 mm</v>
      </c>
      <c r="E257" s="134"/>
      <c r="F257" s="134"/>
      <c r="G257" s="134"/>
      <c r="H257" s="119" t="str">
        <f>BaseRAB!E18</f>
        <v>lbr</v>
      </c>
      <c r="I257" s="120">
        <f t="shared" si="4"/>
        <v>15</v>
      </c>
      <c r="J257" s="121">
        <f>BaseRAB!F18</f>
        <v>0</v>
      </c>
      <c r="K257" s="122">
        <f t="shared" si="5"/>
        <v>0</v>
      </c>
      <c r="N257" s="53"/>
      <c r="O257" s="53"/>
      <c r="P257" s="53"/>
      <c r="Q257" s="53"/>
      <c r="R257" s="49">
        <f>SUMIFS('C. RAB (20)'!$M$19:$M$144,'C. RAB (20)'!$E$19:$E$144,'C.2 DRPB (20)'!D257)</f>
        <v>0</v>
      </c>
    </row>
    <row r="258" spans="1:18" s="49" customFormat="1" x14ac:dyDescent="0.15">
      <c r="A258" s="135"/>
      <c r="C258" s="118">
        <f>_xlfn.AGGREGATE(2,5,$C$132:C257)+1</f>
        <v>70</v>
      </c>
      <c r="D258" s="133" t="str">
        <f>BaseRAB!C19</f>
        <v>Seng Plat 0,3 mm (Talang) Biasa</v>
      </c>
      <c r="E258" s="134"/>
      <c r="F258" s="134"/>
      <c r="G258" s="134"/>
      <c r="H258" s="119" t="str">
        <f>BaseRAB!E19</f>
        <v>meter</v>
      </c>
      <c r="I258" s="120">
        <f t="shared" si="4"/>
        <v>15</v>
      </c>
      <c r="J258" s="121">
        <f>BaseRAB!F19</f>
        <v>0</v>
      </c>
      <c r="K258" s="122">
        <f t="shared" si="5"/>
        <v>0</v>
      </c>
      <c r="N258" s="53"/>
      <c r="O258" s="53"/>
      <c r="P258" s="53"/>
      <c r="Q258" s="53"/>
      <c r="R258" s="49">
        <f>SUMIFS('C. RAB (20)'!$M$19:$M$144,'C. RAB (20)'!$E$19:$E$144,'C.2 DRPB (20)'!D258)</f>
        <v>0</v>
      </c>
    </row>
    <row r="259" spans="1:18" s="49" customFormat="1" x14ac:dyDescent="0.15">
      <c r="A259" s="135"/>
      <c r="C259" s="118">
        <f>_xlfn.AGGREGATE(2,5,$C$132:C258)+1</f>
        <v>71</v>
      </c>
      <c r="D259" s="133" t="str">
        <f>BaseRAB!C20</f>
        <v>Seng Plat 0,3 mm (Talang) Warna</v>
      </c>
      <c r="E259" s="134"/>
      <c r="F259" s="134"/>
      <c r="G259" s="134"/>
      <c r="H259" s="119" t="str">
        <f>BaseRAB!E20</f>
        <v>meter</v>
      </c>
      <c r="I259" s="120">
        <f t="shared" si="4"/>
        <v>15</v>
      </c>
      <c r="J259" s="121">
        <f>BaseRAB!F20</f>
        <v>0</v>
      </c>
      <c r="K259" s="122">
        <f t="shared" si="5"/>
        <v>0</v>
      </c>
      <c r="N259" s="53"/>
      <c r="O259" s="53"/>
      <c r="P259" s="53"/>
      <c r="Q259" s="53"/>
      <c r="R259" s="49">
        <f>SUMIFS('C. RAB (20)'!$M$19:$M$144,'C. RAB (20)'!$E$19:$E$144,'C.2 DRPB (20)'!D259)</f>
        <v>0</v>
      </c>
    </row>
    <row r="260" spans="1:18" s="49" customFormat="1" x14ac:dyDescent="0.15">
      <c r="A260" s="135"/>
      <c r="C260" s="118">
        <f>_xlfn.AGGREGATE(2,5,$C$132:C259)+1</f>
        <v>72</v>
      </c>
      <c r="D260" s="133" t="str">
        <f>BaseRAB!C21</f>
        <v>Engsel Pintu</v>
      </c>
      <c r="E260" s="134"/>
      <c r="F260" s="134"/>
      <c r="G260" s="134"/>
      <c r="H260" s="119" t="str">
        <f>BaseRAB!E21</f>
        <v>Set</v>
      </c>
      <c r="I260" s="120">
        <f t="shared" si="4"/>
        <v>15</v>
      </c>
      <c r="J260" s="121">
        <f>BaseRAB!F21</f>
        <v>0</v>
      </c>
      <c r="K260" s="122">
        <f t="shared" si="5"/>
        <v>0</v>
      </c>
      <c r="N260" s="53"/>
      <c r="O260" s="53"/>
      <c r="P260" s="53"/>
      <c r="Q260" s="53"/>
      <c r="R260" s="49">
        <f>SUMIFS('C. RAB (20)'!$M$19:$M$144,'C. RAB (20)'!$E$19:$E$144,'C.2 DRPB (20)'!D260)</f>
        <v>0</v>
      </c>
    </row>
    <row r="261" spans="1:18" s="123" customFormat="1" x14ac:dyDescent="0.15">
      <c r="A261" s="135"/>
      <c r="B261" s="49"/>
      <c r="C261" s="118">
        <f>_xlfn.AGGREGATE(2,5,$C$132:C260)+1</f>
        <v>73</v>
      </c>
      <c r="D261" s="133" t="str">
        <f>BaseRAB!C22</f>
        <v>Engsel Jendela</v>
      </c>
      <c r="E261" s="134"/>
      <c r="F261" s="134"/>
      <c r="G261" s="134"/>
      <c r="H261" s="119" t="str">
        <f>BaseRAB!E22</f>
        <v>Set</v>
      </c>
      <c r="I261" s="120">
        <f t="shared" si="4"/>
        <v>15</v>
      </c>
      <c r="J261" s="121">
        <f>BaseRAB!F22</f>
        <v>0</v>
      </c>
      <c r="K261" s="122">
        <f t="shared" si="5"/>
        <v>0</v>
      </c>
      <c r="L261" s="49"/>
      <c r="M261" s="49"/>
      <c r="N261" s="53"/>
      <c r="O261" s="53"/>
      <c r="P261" s="53"/>
      <c r="Q261" s="53"/>
      <c r="R261" s="49">
        <f>SUMIFS('C. RAB (20)'!$M$19:$M$144,'C. RAB (20)'!$E$19:$E$144,'C.2 DRPB (20)'!D261)</f>
        <v>0</v>
      </c>
    </row>
    <row r="262" spans="1:18" s="49" customFormat="1" x14ac:dyDescent="0.15">
      <c r="A262" s="135"/>
      <c r="C262" s="118">
        <f>_xlfn.AGGREGATE(2,5,$C$132:C261)+1</f>
        <v>74</v>
      </c>
      <c r="D262" s="133" t="str">
        <f>BaseRAB!C23</f>
        <v>Grendel Jendela</v>
      </c>
      <c r="E262" s="134"/>
      <c r="F262" s="134"/>
      <c r="G262" s="134"/>
      <c r="H262" s="119" t="str">
        <f>BaseRAB!E23</f>
        <v>Set</v>
      </c>
      <c r="I262" s="120">
        <f t="shared" si="4"/>
        <v>15</v>
      </c>
      <c r="J262" s="121">
        <f>BaseRAB!F23</f>
        <v>0</v>
      </c>
      <c r="K262" s="122">
        <f t="shared" si="5"/>
        <v>0</v>
      </c>
      <c r="N262" s="53"/>
      <c r="O262" s="53"/>
      <c r="P262" s="53"/>
      <c r="Q262" s="53"/>
      <c r="R262" s="49">
        <f>SUMIFS('C. RAB (20)'!$M$19:$M$144,'C. RAB (20)'!$E$19:$E$144,'C.2 DRPB (20)'!D262)</f>
        <v>0</v>
      </c>
    </row>
    <row r="263" spans="1:18" s="49" customFormat="1" x14ac:dyDescent="0.15">
      <c r="A263" s="135"/>
      <c r="C263" s="118">
        <f>_xlfn.AGGREGATE(2,5,$C$132:C262)+1</f>
        <v>75</v>
      </c>
      <c r="D263" s="133" t="str">
        <f>BaseRAB!C24</f>
        <v>Hak Angin</v>
      </c>
      <c r="E263" s="134"/>
      <c r="F263" s="134"/>
      <c r="G263" s="134"/>
      <c r="H263" s="119" t="str">
        <f>BaseRAB!E24</f>
        <v>Set</v>
      </c>
      <c r="I263" s="120">
        <f t="shared" si="4"/>
        <v>15</v>
      </c>
      <c r="J263" s="121">
        <f>BaseRAB!F24</f>
        <v>0</v>
      </c>
      <c r="K263" s="122">
        <f t="shared" si="5"/>
        <v>0</v>
      </c>
      <c r="N263" s="53"/>
      <c r="O263" s="53"/>
      <c r="P263" s="53"/>
      <c r="Q263" s="53"/>
      <c r="R263" s="49">
        <f>SUMIFS('C. RAB (20)'!$M$19:$M$144,'C. RAB (20)'!$E$19:$E$144,'C.2 DRPB (20)'!D263)</f>
        <v>0</v>
      </c>
    </row>
    <row r="264" spans="1:18" s="49" customFormat="1" x14ac:dyDescent="0.15">
      <c r="A264" s="135"/>
      <c r="C264" s="118">
        <f>_xlfn.AGGREGATE(2,5,$C$132:C263)+1</f>
        <v>76</v>
      </c>
      <c r="D264" s="133" t="str">
        <f>BaseRAB!C25</f>
        <v>Kunci Tanam Dua Slaag</v>
      </c>
      <c r="E264" s="134"/>
      <c r="F264" s="134"/>
      <c r="G264" s="134"/>
      <c r="H264" s="119" t="str">
        <f>BaseRAB!E25</f>
        <v>Set</v>
      </c>
      <c r="I264" s="120">
        <f t="shared" si="4"/>
        <v>15</v>
      </c>
      <c r="J264" s="121">
        <f>BaseRAB!F25</f>
        <v>0</v>
      </c>
      <c r="K264" s="122">
        <f t="shared" si="5"/>
        <v>0</v>
      </c>
      <c r="N264" s="53"/>
      <c r="O264" s="53"/>
      <c r="P264" s="53"/>
      <c r="Q264" s="53"/>
      <c r="R264" s="49">
        <f>SUMIFS('C. RAB (20)'!$M$19:$M$144,'C. RAB (20)'!$E$19:$E$144,'C.2 DRPB (20)'!D264)</f>
        <v>0</v>
      </c>
    </row>
    <row r="265" spans="1:18" s="49" customFormat="1" x14ac:dyDescent="0.15">
      <c r="A265" s="135"/>
      <c r="C265" s="118">
        <f>_xlfn.AGGREGATE(2,5,$C$132:C264)+1</f>
        <v>77</v>
      </c>
      <c r="D265" s="133" t="str">
        <f>BaseRAB!C26</f>
        <v>Kayu Balok 5x5 cm (Matoa)</v>
      </c>
      <c r="E265" s="134"/>
      <c r="F265" s="134"/>
      <c r="G265" s="134"/>
      <c r="H265" s="119" t="str">
        <f>BaseRAB!E26</f>
        <v>Btng</v>
      </c>
      <c r="I265" s="120">
        <f t="shared" si="4"/>
        <v>15</v>
      </c>
      <c r="J265" s="121">
        <f>BaseRAB!F26</f>
        <v>0</v>
      </c>
      <c r="K265" s="122">
        <f t="shared" si="5"/>
        <v>0</v>
      </c>
      <c r="N265" s="53"/>
      <c r="O265" s="53"/>
      <c r="P265" s="53"/>
      <c r="Q265" s="53"/>
      <c r="R265" s="49">
        <f>SUMIFS('C. RAB (20)'!$M$19:$M$144,'C. RAB (20)'!$E$19:$E$144,'C.2 DRPB (20)'!D265)</f>
        <v>0</v>
      </c>
    </row>
    <row r="266" spans="1:18" s="49" customFormat="1" x14ac:dyDescent="0.15">
      <c r="A266" s="135"/>
      <c r="C266" s="118">
        <f>_xlfn.AGGREGATE(2,5,$C$132:C265)+1</f>
        <v>78</v>
      </c>
      <c r="D266" s="133" t="str">
        <f>BaseRAB!C27</f>
        <v>Kayu Balok 5x10 cm (Matoa)</v>
      </c>
      <c r="E266" s="134"/>
      <c r="F266" s="134"/>
      <c r="G266" s="134"/>
      <c r="H266" s="119" t="str">
        <f>BaseRAB!E27</f>
        <v>Btng</v>
      </c>
      <c r="I266" s="120">
        <f t="shared" si="4"/>
        <v>15</v>
      </c>
      <c r="J266" s="121">
        <f>BaseRAB!F27</f>
        <v>0</v>
      </c>
      <c r="K266" s="122">
        <f t="shared" si="5"/>
        <v>0</v>
      </c>
      <c r="N266" s="53"/>
      <c r="O266" s="53"/>
      <c r="P266" s="53"/>
      <c r="Q266" s="53"/>
      <c r="R266" s="49">
        <f>SUMIFS('C. RAB (20)'!$M$19:$M$144,'C. RAB (20)'!$E$19:$E$144,'C.2 DRPB (20)'!D266)</f>
        <v>0</v>
      </c>
    </row>
    <row r="267" spans="1:18" s="49" customFormat="1" x14ac:dyDescent="0.15">
      <c r="A267" s="135"/>
      <c r="C267" s="118">
        <f>_xlfn.AGGREGATE(2,5,$C$132:C266)+1</f>
        <v>79</v>
      </c>
      <c r="D267" s="133" t="str">
        <f>BaseRAB!C28</f>
        <v>Kayu Balok 5x5 cm (Kayu Besi)</v>
      </c>
      <c r="E267" s="134"/>
      <c r="F267" s="134"/>
      <c r="G267" s="134"/>
      <c r="H267" s="119" t="str">
        <f>BaseRAB!E28</f>
        <v>Btng</v>
      </c>
      <c r="I267" s="120">
        <f t="shared" si="4"/>
        <v>15</v>
      </c>
      <c r="J267" s="121">
        <f>BaseRAB!F28</f>
        <v>0</v>
      </c>
      <c r="K267" s="122">
        <f t="shared" si="5"/>
        <v>0</v>
      </c>
      <c r="N267" s="53"/>
      <c r="O267" s="53"/>
      <c r="P267" s="53"/>
      <c r="Q267" s="53"/>
      <c r="R267" s="49">
        <f>SUMIFS('C. RAB (20)'!$M$19:$M$144,'C. RAB (20)'!$E$19:$E$144,'C.2 DRPB (20)'!D267)</f>
        <v>0</v>
      </c>
    </row>
    <row r="268" spans="1:18" s="49" customFormat="1" x14ac:dyDescent="0.15">
      <c r="A268" s="135"/>
      <c r="C268" s="118">
        <f>_xlfn.AGGREGATE(2,5,$C$132:C267)+1</f>
        <v>80</v>
      </c>
      <c r="D268" s="133" t="str">
        <f>BaseRAB!C29</f>
        <v>Kayu Balok 5x10 cm (Kayu Besi)</v>
      </c>
      <c r="E268" s="134"/>
      <c r="F268" s="134"/>
      <c r="G268" s="134"/>
      <c r="H268" s="119" t="str">
        <f>BaseRAB!E29</f>
        <v>Btng</v>
      </c>
      <c r="I268" s="120">
        <f t="shared" si="4"/>
        <v>15</v>
      </c>
      <c r="J268" s="121">
        <f>BaseRAB!F29</f>
        <v>120000</v>
      </c>
      <c r="K268" s="122">
        <f t="shared" si="5"/>
        <v>1800000</v>
      </c>
      <c r="N268" s="53"/>
      <c r="O268" s="53"/>
      <c r="P268" s="53"/>
      <c r="Q268" s="53"/>
      <c r="R268" s="49">
        <f>SUMIFS('C. RAB (20)'!$M$19:$M$144,'C. RAB (20)'!$E$19:$E$144,'C.2 DRPB (20)'!D268)</f>
        <v>0</v>
      </c>
    </row>
    <row r="269" spans="1:18" s="49" customFormat="1" x14ac:dyDescent="0.15">
      <c r="A269" s="135"/>
      <c r="C269" s="118">
        <f>_xlfn.AGGREGATE(2,5,$C$132:C268)+1</f>
        <v>81</v>
      </c>
      <c r="D269" s="133" t="str">
        <f>BaseRAB!C30</f>
        <v>Kayu Balok 10x10 cm (Kayu Besi)</v>
      </c>
      <c r="E269" s="134"/>
      <c r="F269" s="134"/>
      <c r="G269" s="134"/>
      <c r="H269" s="119" t="str">
        <f>BaseRAB!E30</f>
        <v>Btng</v>
      </c>
      <c r="I269" s="120">
        <f t="shared" si="4"/>
        <v>15</v>
      </c>
      <c r="J269" s="121">
        <f>BaseRAB!F30</f>
        <v>0</v>
      </c>
      <c r="K269" s="122">
        <f t="shared" si="5"/>
        <v>0</v>
      </c>
      <c r="N269" s="53"/>
      <c r="O269" s="53"/>
      <c r="P269" s="53"/>
      <c r="Q269" s="53"/>
      <c r="R269" s="49">
        <f>SUMIFS('C. RAB (20)'!$M$19:$M$144,'C. RAB (20)'!$E$19:$E$144,'C.2 DRPB (20)'!D269)</f>
        <v>0</v>
      </c>
    </row>
    <row r="270" spans="1:18" s="49" customFormat="1" x14ac:dyDescent="0.15">
      <c r="A270" s="135"/>
      <c r="C270" s="118">
        <f>_xlfn.AGGREGATE(2,5,$C$132:C269)+1</f>
        <v>82</v>
      </c>
      <c r="D270" s="133" t="str">
        <f>BaseRAB!C31</f>
        <v>Papan 2,5x20x400 cm (Kayu Matoa)</v>
      </c>
      <c r="E270" s="134"/>
      <c r="F270" s="134"/>
      <c r="G270" s="134"/>
      <c r="H270" s="119" t="str">
        <f>BaseRAB!E31</f>
        <v>lbr</v>
      </c>
      <c r="I270" s="120">
        <f t="shared" si="4"/>
        <v>15</v>
      </c>
      <c r="J270" s="121">
        <f>BaseRAB!F31</f>
        <v>0</v>
      </c>
      <c r="K270" s="122">
        <f t="shared" si="5"/>
        <v>0</v>
      </c>
      <c r="N270" s="53"/>
      <c r="O270" s="53"/>
      <c r="P270" s="53"/>
      <c r="Q270" s="53"/>
      <c r="R270" s="49">
        <f>SUMIFS('C. RAB (20)'!$M$19:$M$144,'C. RAB (20)'!$E$19:$E$144,'C.2 DRPB (20)'!D270)</f>
        <v>0</v>
      </c>
    </row>
    <row r="271" spans="1:18" s="49" customFormat="1" x14ac:dyDescent="0.15">
      <c r="A271" s="135"/>
      <c r="C271" s="118">
        <f>_xlfn.AGGREGATE(2,5,$C$132:C270)+1</f>
        <v>83</v>
      </c>
      <c r="D271" s="133" t="str">
        <f>BaseRAB!C32</f>
        <v>Papan 2,5x25x400 cm (Kayu Matoa)</v>
      </c>
      <c r="E271" s="134"/>
      <c r="F271" s="134"/>
      <c r="G271" s="134"/>
      <c r="H271" s="119" t="str">
        <f>BaseRAB!E32</f>
        <v>lbr</v>
      </c>
      <c r="I271" s="120">
        <f t="shared" si="4"/>
        <v>15</v>
      </c>
      <c r="J271" s="121">
        <f>BaseRAB!F32</f>
        <v>0</v>
      </c>
      <c r="K271" s="122">
        <f t="shared" si="5"/>
        <v>0</v>
      </c>
      <c r="N271" s="53"/>
      <c r="O271" s="53"/>
      <c r="P271" s="53"/>
      <c r="Q271" s="53"/>
      <c r="R271" s="49">
        <f>SUMIFS('C. RAB (20)'!$M$19:$M$144,'C. RAB (20)'!$E$19:$E$144,'C.2 DRPB (20)'!D271)</f>
        <v>0</v>
      </c>
    </row>
    <row r="272" spans="1:18" s="49" customFormat="1" x14ac:dyDescent="0.15">
      <c r="A272" s="135"/>
      <c r="C272" s="118">
        <f>_xlfn.AGGREGATE(2,5,$C$132:C271)+1</f>
        <v>84</v>
      </c>
      <c r="D272" s="133" t="str">
        <f>BaseRAB!C33</f>
        <v>Papan 2,5x20x400 cm (Kayu Besi)</v>
      </c>
      <c r="E272" s="134"/>
      <c r="F272" s="134"/>
      <c r="G272" s="134"/>
      <c r="H272" s="119" t="str">
        <f>BaseRAB!E33</f>
        <v>lbr</v>
      </c>
      <c r="I272" s="120">
        <f t="shared" si="4"/>
        <v>15</v>
      </c>
      <c r="J272" s="121">
        <f>BaseRAB!F33</f>
        <v>0</v>
      </c>
      <c r="K272" s="122">
        <f t="shared" si="5"/>
        <v>0</v>
      </c>
      <c r="N272" s="53"/>
      <c r="O272" s="53"/>
      <c r="P272" s="53"/>
      <c r="Q272" s="53"/>
      <c r="R272" s="49">
        <f>SUMIFS('C. RAB (20)'!$M$19:$M$144,'C. RAB (20)'!$E$19:$E$144,'C.2 DRPB (20)'!D272)</f>
        <v>0</v>
      </c>
    </row>
    <row r="273" spans="1:18" s="49" customFormat="1" x14ac:dyDescent="0.15">
      <c r="A273" s="135"/>
      <c r="C273" s="118">
        <f>_xlfn.AGGREGATE(2,5,$C$132:C272)+1</f>
        <v>85</v>
      </c>
      <c r="D273" s="133" t="str">
        <f>BaseRAB!C34</f>
        <v>Papan 2,5x25x400 cm (Kayu Besi)</v>
      </c>
      <c r="E273" s="134"/>
      <c r="F273" s="134"/>
      <c r="G273" s="134"/>
      <c r="H273" s="119" t="str">
        <f>BaseRAB!E34</f>
        <v>lbr</v>
      </c>
      <c r="I273" s="120">
        <f t="shared" si="4"/>
        <v>15</v>
      </c>
      <c r="J273" s="121">
        <f>BaseRAB!F34</f>
        <v>0</v>
      </c>
      <c r="K273" s="122">
        <f t="shared" si="5"/>
        <v>0</v>
      </c>
      <c r="N273" s="53"/>
      <c r="O273" s="53"/>
      <c r="P273" s="53"/>
      <c r="Q273" s="53"/>
      <c r="R273" s="49">
        <f>SUMIFS('C. RAB (20)'!$M$19:$M$144,'C. RAB (20)'!$E$19:$E$144,'C.2 DRPB (20)'!D273)</f>
        <v>0</v>
      </c>
    </row>
    <row r="274" spans="1:18" s="49" customFormat="1" x14ac:dyDescent="0.15">
      <c r="A274" s="135"/>
      <c r="C274" s="118">
        <f>_xlfn.AGGREGATE(2,5,$C$132:C273)+1</f>
        <v>86</v>
      </c>
      <c r="D274" s="133" t="str">
        <f>BaseRAB!C35</f>
        <v>Pasir Pasang</v>
      </c>
      <c r="E274" s="134"/>
      <c r="F274" s="134"/>
      <c r="G274" s="134"/>
      <c r="H274" s="119" t="str">
        <f>BaseRAB!E35</f>
        <v>m3</v>
      </c>
      <c r="I274" s="120">
        <f t="shared" si="4"/>
        <v>15</v>
      </c>
      <c r="J274" s="121">
        <f>BaseRAB!F35</f>
        <v>0</v>
      </c>
      <c r="K274" s="122">
        <f t="shared" si="5"/>
        <v>0</v>
      </c>
      <c r="N274" s="53"/>
      <c r="O274" s="53"/>
      <c r="P274" s="53"/>
      <c r="Q274" s="53"/>
      <c r="R274" s="49">
        <f>SUMIFS('C. RAB (20)'!$M$19:$M$144,'C. RAB (20)'!$E$19:$E$144,'C.2 DRPB (20)'!D274)</f>
        <v>0</v>
      </c>
    </row>
    <row r="275" spans="1:18" s="49" customFormat="1" x14ac:dyDescent="0.15">
      <c r="A275" s="135"/>
      <c r="C275" s="118">
        <f>_xlfn.AGGREGATE(2,5,$C$132:C274)+1</f>
        <v>87</v>
      </c>
      <c r="D275" s="133" t="str">
        <f>BaseRAB!C36</f>
        <v>Pasir Beton / Pasir Cor</v>
      </c>
      <c r="E275" s="134"/>
      <c r="F275" s="134"/>
      <c r="G275" s="134"/>
      <c r="H275" s="119" t="str">
        <f>BaseRAB!E36</f>
        <v>m3</v>
      </c>
      <c r="I275" s="120">
        <f t="shared" si="4"/>
        <v>15</v>
      </c>
      <c r="J275" s="121">
        <f>BaseRAB!F36</f>
        <v>0</v>
      </c>
      <c r="K275" s="122">
        <f t="shared" si="5"/>
        <v>0</v>
      </c>
      <c r="N275" s="53"/>
      <c r="O275" s="53"/>
      <c r="P275" s="53"/>
      <c r="Q275" s="53"/>
      <c r="R275" s="49">
        <f>SUMIFS('C. RAB (20)'!$M$19:$M$144,'C. RAB (20)'!$E$19:$E$144,'C.2 DRPB (20)'!D275)</f>
        <v>0</v>
      </c>
    </row>
    <row r="276" spans="1:18" s="49" customFormat="1" x14ac:dyDescent="0.15">
      <c r="A276" s="135"/>
      <c r="C276" s="118">
        <f>_xlfn.AGGREGATE(2,5,$C$132:C275)+1</f>
        <v>88</v>
      </c>
      <c r="D276" s="133" t="str">
        <f>BaseRAB!C37</f>
        <v>Batu Kali / Batu Belah</v>
      </c>
      <c r="E276" s="134"/>
      <c r="F276" s="134"/>
      <c r="G276" s="134"/>
      <c r="H276" s="119" t="str">
        <f>BaseRAB!E37</f>
        <v>m3</v>
      </c>
      <c r="I276" s="120">
        <f t="shared" si="4"/>
        <v>15</v>
      </c>
      <c r="J276" s="121">
        <f>BaseRAB!F37</f>
        <v>0</v>
      </c>
      <c r="K276" s="122">
        <f t="shared" si="5"/>
        <v>0</v>
      </c>
      <c r="N276" s="53"/>
      <c r="O276" s="53"/>
      <c r="P276" s="53"/>
      <c r="Q276" s="53"/>
      <c r="R276" s="49">
        <f>SUMIFS('C. RAB (20)'!$M$19:$M$144,'C. RAB (20)'!$E$19:$E$144,'C.2 DRPB (20)'!D276)</f>
        <v>0</v>
      </c>
    </row>
    <row r="277" spans="1:18" s="49" customFormat="1" x14ac:dyDescent="0.15">
      <c r="A277" s="135"/>
      <c r="C277" s="118">
        <f>_xlfn.AGGREGATE(2,5,$C$132:C276)+1</f>
        <v>89</v>
      </c>
      <c r="D277" s="133" t="str">
        <f>BaseRAB!C38</f>
        <v>Batu Pecah/ Kerikil</v>
      </c>
      <c r="E277" s="134"/>
      <c r="F277" s="134"/>
      <c r="G277" s="134"/>
      <c r="H277" s="119" t="str">
        <f>BaseRAB!E38</f>
        <v>bh</v>
      </c>
      <c r="I277" s="120">
        <f t="shared" si="4"/>
        <v>15</v>
      </c>
      <c r="J277" s="121">
        <f>BaseRAB!F38</f>
        <v>0</v>
      </c>
      <c r="K277" s="122">
        <f t="shared" si="5"/>
        <v>0</v>
      </c>
      <c r="N277" s="53"/>
      <c r="O277" s="53"/>
      <c r="P277" s="53"/>
      <c r="Q277" s="53"/>
      <c r="R277" s="49">
        <f>SUMIFS('C. RAB (20)'!$M$19:$M$144,'C. RAB (20)'!$E$19:$E$144,'C.2 DRPB (20)'!D277)</f>
        <v>0</v>
      </c>
    </row>
    <row r="278" spans="1:18" s="49" customFormat="1" x14ac:dyDescent="0.15">
      <c r="A278" s="135"/>
      <c r="C278" s="118">
        <f>_xlfn.AGGREGATE(2,5,$C$132:C277)+1</f>
        <v>90</v>
      </c>
      <c r="D278" s="133" t="str">
        <f>BaseRAB!C39</f>
        <v>Batako</v>
      </c>
      <c r="E278" s="134"/>
      <c r="F278" s="134"/>
      <c r="G278" s="134"/>
      <c r="H278" s="119" t="str">
        <f>BaseRAB!E39</f>
        <v>bh</v>
      </c>
      <c r="I278" s="120">
        <f t="shared" si="4"/>
        <v>15</v>
      </c>
      <c r="J278" s="121">
        <f>BaseRAB!F39</f>
        <v>0</v>
      </c>
      <c r="K278" s="122">
        <f t="shared" si="5"/>
        <v>0</v>
      </c>
      <c r="N278" s="53"/>
      <c r="O278" s="53"/>
      <c r="P278" s="53"/>
      <c r="Q278" s="53"/>
      <c r="R278" s="49">
        <f>SUMIFS('C. RAB (20)'!$M$19:$M$144,'C. RAB (20)'!$E$19:$E$144,'C.2 DRPB (20)'!D278)</f>
        <v>0</v>
      </c>
    </row>
    <row r="279" spans="1:18" s="49" customFormat="1" x14ac:dyDescent="0.15">
      <c r="A279" s="135"/>
      <c r="C279" s="118">
        <f>_xlfn.AGGREGATE(2,5,$C$132:C278)+1</f>
        <v>91</v>
      </c>
      <c r="D279" s="133" t="str">
        <f>BaseRAB!C40</f>
        <v>Batu Bata Merah</v>
      </c>
      <c r="E279" s="134"/>
      <c r="F279" s="134"/>
      <c r="G279" s="134"/>
      <c r="H279" s="119" t="str">
        <f>BaseRAB!E40</f>
        <v>btg</v>
      </c>
      <c r="I279" s="120">
        <f t="shared" si="4"/>
        <v>15</v>
      </c>
      <c r="J279" s="121">
        <f>BaseRAB!F40</f>
        <v>0</v>
      </c>
      <c r="K279" s="122">
        <f t="shared" si="5"/>
        <v>0</v>
      </c>
      <c r="N279" s="53"/>
      <c r="O279" s="53"/>
      <c r="P279" s="53"/>
      <c r="Q279" s="53"/>
      <c r="R279" s="49">
        <f>SUMIFS('C. RAB (20)'!$M$19:$M$144,'C. RAB (20)'!$E$19:$E$144,'C.2 DRPB (20)'!D279)</f>
        <v>0</v>
      </c>
    </row>
    <row r="280" spans="1:18" s="49" customFormat="1" x14ac:dyDescent="0.15">
      <c r="A280" s="135"/>
      <c r="C280" s="118">
        <f>_xlfn.AGGREGATE(2,5,$C$132:C279)+1</f>
        <v>92</v>
      </c>
      <c r="D280" s="133" t="str">
        <f>BaseRAB!C41</f>
        <v>Bata Ringan T=7,5 cm</v>
      </c>
      <c r="E280" s="134"/>
      <c r="F280" s="134"/>
      <c r="G280" s="134"/>
      <c r="H280" s="119" t="str">
        <f>BaseRAB!E41</f>
        <v>btg</v>
      </c>
      <c r="I280" s="120">
        <f t="shared" si="4"/>
        <v>15</v>
      </c>
      <c r="J280" s="121">
        <f>BaseRAB!F41</f>
        <v>0</v>
      </c>
      <c r="K280" s="122">
        <f t="shared" si="5"/>
        <v>0</v>
      </c>
      <c r="N280" s="53"/>
      <c r="O280" s="53"/>
      <c r="P280" s="53"/>
      <c r="Q280" s="53"/>
      <c r="R280" s="49">
        <f>SUMIFS('C. RAB (20)'!$M$19:$M$144,'C. RAB (20)'!$E$19:$E$144,'C.2 DRPB (20)'!D280)</f>
        <v>0</v>
      </c>
    </row>
    <row r="281" spans="1:18" s="49" customFormat="1" x14ac:dyDescent="0.15">
      <c r="A281" s="135"/>
      <c r="C281" s="118">
        <f>_xlfn.AGGREGATE(2,5,$C$132:C280)+1</f>
        <v>93</v>
      </c>
      <c r="D281" s="133" t="str">
        <f>BaseRAB!C42</f>
        <v>Bata Ringan T=10 cm</v>
      </c>
      <c r="E281" s="134"/>
      <c r="F281" s="134"/>
      <c r="G281" s="134"/>
      <c r="H281" s="119" t="str">
        <f>BaseRAB!E42</f>
        <v>btg</v>
      </c>
      <c r="I281" s="120">
        <f t="shared" si="4"/>
        <v>15</v>
      </c>
      <c r="J281" s="121">
        <f>BaseRAB!F42</f>
        <v>0</v>
      </c>
      <c r="K281" s="122">
        <f t="shared" si="5"/>
        <v>0</v>
      </c>
      <c r="N281" s="53"/>
      <c r="O281" s="53"/>
      <c r="P281" s="53"/>
      <c r="Q281" s="53"/>
      <c r="R281" s="49">
        <f>SUMIFS('C. RAB (20)'!$M$19:$M$144,'C. RAB (20)'!$E$19:$E$144,'C.2 DRPB (20)'!D281)</f>
        <v>0</v>
      </c>
    </row>
    <row r="282" spans="1:18" s="49" customFormat="1" x14ac:dyDescent="0.15">
      <c r="A282" s="135"/>
      <c r="C282" s="118">
        <f>_xlfn.AGGREGATE(2,5,$C$132:C281)+1</f>
        <v>94</v>
      </c>
      <c r="D282" s="133" t="str">
        <f>BaseRAB!C43</f>
        <v>Besi Beton Ø 8 mm</v>
      </c>
      <c r="E282" s="134"/>
      <c r="F282" s="134"/>
      <c r="G282" s="134"/>
      <c r="H282" s="119" t="str">
        <f>BaseRAB!E43</f>
        <v>kg</v>
      </c>
      <c r="I282" s="120">
        <f t="shared" si="4"/>
        <v>15</v>
      </c>
      <c r="J282" s="121">
        <f>BaseRAB!F43</f>
        <v>0</v>
      </c>
      <c r="K282" s="122">
        <f t="shared" si="5"/>
        <v>0</v>
      </c>
      <c r="N282" s="53"/>
      <c r="O282" s="53"/>
      <c r="P282" s="53"/>
      <c r="Q282" s="53"/>
      <c r="R282" s="49">
        <f>SUMIFS('C. RAB (20)'!$M$19:$M$144,'C. RAB (20)'!$E$19:$E$144,'C.2 DRPB (20)'!D282)</f>
        <v>0</v>
      </c>
    </row>
    <row r="283" spans="1:18" s="49" customFormat="1" x14ac:dyDescent="0.15">
      <c r="A283" s="135"/>
      <c r="C283" s="118">
        <f>_xlfn.AGGREGATE(2,5,$C$132:C282)+1</f>
        <v>95</v>
      </c>
      <c r="D283" s="133" t="str">
        <f>BaseRAB!C44</f>
        <v>Besi Beton Ø 10 mm</v>
      </c>
      <c r="E283" s="134"/>
      <c r="F283" s="134"/>
      <c r="G283" s="134"/>
      <c r="H283" s="119" t="str">
        <f>BaseRAB!E44</f>
        <v>m</v>
      </c>
      <c r="I283" s="120">
        <f t="shared" si="4"/>
        <v>15</v>
      </c>
      <c r="J283" s="121">
        <f>BaseRAB!F44</f>
        <v>0</v>
      </c>
      <c r="K283" s="122">
        <f t="shared" si="5"/>
        <v>0</v>
      </c>
      <c r="N283" s="53"/>
      <c r="O283" s="53"/>
      <c r="P283" s="53"/>
      <c r="Q283" s="53"/>
      <c r="R283" s="49">
        <f>SUMIFS('C. RAB (20)'!$M$19:$M$144,'C. RAB (20)'!$E$19:$E$144,'C.2 DRPB (20)'!D283)</f>
        <v>0</v>
      </c>
    </row>
    <row r="284" spans="1:18" s="49" customFormat="1" x14ac:dyDescent="0.15">
      <c r="A284" s="135"/>
      <c r="C284" s="118">
        <f>_xlfn.AGGREGATE(2,5,$C$132:C283)+1</f>
        <v>96</v>
      </c>
      <c r="D284" s="133" t="str">
        <f>BaseRAB!C45</f>
        <v>Besi Beton Ø 12 mm</v>
      </c>
      <c r="E284" s="134"/>
      <c r="F284" s="134"/>
      <c r="G284" s="134"/>
      <c r="H284" s="119" t="str">
        <f>BaseRAB!E45</f>
        <v>kg</v>
      </c>
      <c r="I284" s="120">
        <f t="shared" si="4"/>
        <v>15</v>
      </c>
      <c r="J284" s="121">
        <f>BaseRAB!F45</f>
        <v>0</v>
      </c>
      <c r="K284" s="122">
        <f t="shared" si="5"/>
        <v>0</v>
      </c>
      <c r="N284" s="53"/>
      <c r="O284" s="53"/>
      <c r="P284" s="53"/>
      <c r="Q284" s="53"/>
      <c r="R284" s="49">
        <f>SUMIFS('C. RAB (20)'!$M$19:$M$144,'C. RAB (20)'!$E$19:$E$144,'C.2 DRPB (20)'!D284)</f>
        <v>0</v>
      </c>
    </row>
    <row r="285" spans="1:18" s="49" customFormat="1" x14ac:dyDescent="0.15">
      <c r="A285" s="135"/>
      <c r="C285" s="118">
        <f>_xlfn.AGGREGATE(2,5,$C$132:C284)+1</f>
        <v>97</v>
      </c>
      <c r="D285" s="133" t="str">
        <f>BaseRAB!C46</f>
        <v>Kawat Bendrat</v>
      </c>
      <c r="E285" s="134"/>
      <c r="F285" s="134"/>
      <c r="G285" s="134"/>
      <c r="H285" s="119" t="str">
        <f>BaseRAB!E46</f>
        <v>kg</v>
      </c>
      <c r="I285" s="120">
        <f t="shared" si="4"/>
        <v>15</v>
      </c>
      <c r="J285" s="121">
        <f>BaseRAB!F46</f>
        <v>0</v>
      </c>
      <c r="K285" s="122">
        <f t="shared" si="5"/>
        <v>0</v>
      </c>
      <c r="N285" s="53"/>
      <c r="O285" s="53"/>
      <c r="P285" s="53"/>
      <c r="Q285" s="53"/>
      <c r="R285" s="49">
        <f>SUMIFS('C. RAB (20)'!$M$19:$M$144,'C. RAB (20)'!$E$19:$E$144,'C.2 DRPB (20)'!D285)</f>
        <v>0</v>
      </c>
    </row>
    <row r="286" spans="1:18" s="49" customFormat="1" x14ac:dyDescent="0.15">
      <c r="A286" s="135"/>
      <c r="C286" s="118">
        <f>_xlfn.AGGREGATE(2,5,$C$132:C285)+1</f>
        <v>98</v>
      </c>
      <c r="D286" s="133" t="str">
        <f>BaseRAB!C47</f>
        <v>Perekat Bata Ringan</v>
      </c>
      <c r="E286" s="134"/>
      <c r="F286" s="134"/>
      <c r="G286" s="134"/>
      <c r="H286" s="119" t="str">
        <f>BaseRAB!E47</f>
        <v>kg</v>
      </c>
      <c r="I286" s="120">
        <f t="shared" si="4"/>
        <v>15</v>
      </c>
      <c r="J286" s="121">
        <f>BaseRAB!F47</f>
        <v>0</v>
      </c>
      <c r="K286" s="122">
        <f t="shared" si="5"/>
        <v>0</v>
      </c>
      <c r="N286" s="53"/>
      <c r="O286" s="53"/>
      <c r="P286" s="53"/>
      <c r="Q286" s="53"/>
      <c r="R286" s="49">
        <f>SUMIFS('C. RAB (20)'!$M$19:$M$144,'C. RAB (20)'!$E$19:$E$144,'C.2 DRPB (20)'!D286)</f>
        <v>0</v>
      </c>
    </row>
    <row r="287" spans="1:18" s="49" customFormat="1" x14ac:dyDescent="0.15">
      <c r="A287" s="135"/>
      <c r="C287" s="118">
        <f>_xlfn.AGGREGATE(2,5,$C$132:C286)+1</f>
        <v>99</v>
      </c>
      <c r="D287" s="133" t="str">
        <f>BaseRAB!C48</f>
        <v>Paku Seng</v>
      </c>
      <c r="E287" s="134"/>
      <c r="F287" s="134"/>
      <c r="G287" s="134"/>
      <c r="H287" s="119" t="str">
        <f>BaseRAB!E48</f>
        <v>kg</v>
      </c>
      <c r="I287" s="120">
        <f t="shared" si="4"/>
        <v>15</v>
      </c>
      <c r="J287" s="121">
        <f>BaseRAB!F48</f>
        <v>0</v>
      </c>
      <c r="K287" s="122">
        <f t="shared" si="5"/>
        <v>0</v>
      </c>
      <c r="N287" s="53"/>
      <c r="O287" s="53"/>
      <c r="P287" s="53"/>
      <c r="Q287" s="53"/>
      <c r="R287" s="49">
        <f>SUMIFS('C. RAB (20)'!$M$19:$M$144,'C. RAB (20)'!$E$19:$E$144,'C.2 DRPB (20)'!D287)</f>
        <v>0</v>
      </c>
    </row>
    <row r="288" spans="1:18" s="49" customFormat="1" x14ac:dyDescent="0.15">
      <c r="A288" s="135"/>
      <c r="C288" s="118">
        <f>_xlfn.AGGREGATE(2,5,$C$132:C287)+1</f>
        <v>100</v>
      </c>
      <c r="D288" s="133" t="str">
        <f>BaseRAB!C49</f>
        <v>Paku 12 cm</v>
      </c>
      <c r="E288" s="134"/>
      <c r="F288" s="134"/>
      <c r="G288" s="134"/>
      <c r="H288" s="119" t="str">
        <f>BaseRAB!E49</f>
        <v>kg</v>
      </c>
      <c r="I288" s="120">
        <f t="shared" si="4"/>
        <v>15</v>
      </c>
      <c r="J288" s="121">
        <f>BaseRAB!F49</f>
        <v>0</v>
      </c>
      <c r="K288" s="122">
        <f t="shared" si="5"/>
        <v>0</v>
      </c>
      <c r="N288" s="53"/>
      <c r="O288" s="53"/>
      <c r="P288" s="53"/>
      <c r="Q288" s="53"/>
      <c r="R288" s="49">
        <f>SUMIFS('C. RAB (20)'!$M$19:$M$144,'C. RAB (20)'!$E$19:$E$144,'C.2 DRPB (20)'!D288)</f>
        <v>0</v>
      </c>
    </row>
    <row r="289" spans="1:18" s="49" customFormat="1" x14ac:dyDescent="0.15">
      <c r="A289" s="135"/>
      <c r="C289" s="118">
        <f>_xlfn.AGGREGATE(2,5,$C$132:C288)+1</f>
        <v>101</v>
      </c>
      <c r="D289" s="133" t="str">
        <f>BaseRAB!C50</f>
        <v>Paku 10 cm</v>
      </c>
      <c r="E289" s="134"/>
      <c r="F289" s="134"/>
      <c r="G289" s="134"/>
      <c r="H289" s="119" t="str">
        <f>BaseRAB!E50</f>
        <v>kg</v>
      </c>
      <c r="I289" s="120">
        <f t="shared" si="4"/>
        <v>15</v>
      </c>
      <c r="J289" s="121">
        <f>BaseRAB!F50</f>
        <v>0</v>
      </c>
      <c r="K289" s="122">
        <f t="shared" si="5"/>
        <v>0</v>
      </c>
      <c r="N289" s="53"/>
      <c r="O289" s="53"/>
      <c r="P289" s="53"/>
      <c r="Q289" s="53"/>
      <c r="R289" s="49">
        <f>SUMIFS('C. RAB (20)'!$M$19:$M$144,'C. RAB (20)'!$E$19:$E$144,'C.2 DRPB (20)'!D289)</f>
        <v>0</v>
      </c>
    </row>
    <row r="290" spans="1:18" s="49" customFormat="1" x14ac:dyDescent="0.15">
      <c r="A290" s="135"/>
      <c r="C290" s="118">
        <f>_xlfn.AGGREGATE(2,5,$C$132:C289)+1</f>
        <v>102</v>
      </c>
      <c r="D290" s="133" t="str">
        <f>BaseRAB!C51</f>
        <v>Paku 7 cm</v>
      </c>
      <c r="E290" s="134"/>
      <c r="F290" s="134"/>
      <c r="G290" s="134"/>
      <c r="H290" s="119" t="str">
        <f>BaseRAB!E51</f>
        <v>kg</v>
      </c>
      <c r="I290" s="120">
        <f t="shared" si="4"/>
        <v>15</v>
      </c>
      <c r="J290" s="121">
        <f>BaseRAB!F51</f>
        <v>0</v>
      </c>
      <c r="K290" s="122">
        <f t="shared" si="5"/>
        <v>0</v>
      </c>
      <c r="N290" s="53"/>
      <c r="O290" s="53"/>
      <c r="P290" s="53"/>
      <c r="Q290" s="53"/>
      <c r="R290" s="49">
        <f>SUMIFS('C. RAB (20)'!$M$19:$M$144,'C. RAB (20)'!$E$19:$E$144,'C.2 DRPB (20)'!D290)</f>
        <v>0</v>
      </c>
    </row>
    <row r="291" spans="1:18" s="123" customFormat="1" x14ac:dyDescent="0.15">
      <c r="A291" s="135"/>
      <c r="B291" s="49"/>
      <c r="C291" s="118">
        <f>_xlfn.AGGREGATE(2,5,$C$132:C290)+1</f>
        <v>103</v>
      </c>
      <c r="D291" s="133" t="str">
        <f>BaseRAB!C52</f>
        <v>Paku 5 cm</v>
      </c>
      <c r="E291" s="134"/>
      <c r="F291" s="134"/>
      <c r="G291" s="134"/>
      <c r="H291" s="119" t="str">
        <f>BaseRAB!E52</f>
        <v>Unit</v>
      </c>
      <c r="I291" s="120">
        <f t="shared" si="4"/>
        <v>15</v>
      </c>
      <c r="J291" s="121">
        <f>BaseRAB!F52</f>
        <v>0</v>
      </c>
      <c r="K291" s="122">
        <f t="shared" si="5"/>
        <v>0</v>
      </c>
      <c r="L291" s="49"/>
      <c r="M291" s="49"/>
      <c r="N291" s="53"/>
      <c r="O291" s="53"/>
      <c r="P291" s="53"/>
      <c r="Q291" s="53"/>
      <c r="R291" s="49">
        <f>SUMIFS('C. RAB (20)'!$M$19:$M$144,'C. RAB (20)'!$E$19:$E$144,'C.2 DRPB (20)'!D291)</f>
        <v>0</v>
      </c>
    </row>
    <row r="292" spans="1:18" s="49" customFormat="1" x14ac:dyDescent="0.15">
      <c r="A292" s="135"/>
      <c r="C292" s="118">
        <f>_xlfn.AGGREGATE(2,5,$C$132:C291)+1</f>
        <v>104</v>
      </c>
      <c r="D292" s="133" t="str">
        <f>BaseRAB!C53</f>
        <v>Paku Beton 10 cm</v>
      </c>
      <c r="E292" s="134"/>
      <c r="F292" s="134"/>
      <c r="G292" s="134"/>
      <c r="H292" s="119" t="str">
        <f>BaseRAB!E53</f>
        <v>btg</v>
      </c>
      <c r="I292" s="120">
        <f t="shared" si="4"/>
        <v>15</v>
      </c>
      <c r="J292" s="121">
        <f>BaseRAB!F53</f>
        <v>0</v>
      </c>
      <c r="K292" s="122">
        <f t="shared" si="5"/>
        <v>0</v>
      </c>
      <c r="N292" s="53"/>
      <c r="O292" s="53"/>
      <c r="P292" s="53"/>
      <c r="Q292" s="53"/>
      <c r="R292" s="49">
        <f>SUMIFS('C. RAB (20)'!$M$19:$M$144,'C. RAB (20)'!$E$19:$E$144,'C.2 DRPB (20)'!D292)</f>
        <v>0</v>
      </c>
    </row>
    <row r="293" spans="1:18" s="49" customFormat="1" x14ac:dyDescent="0.15">
      <c r="A293" s="135"/>
      <c r="C293" s="118">
        <f>_xlfn.AGGREGATE(2,5,$C$132:C292)+1</f>
        <v>105</v>
      </c>
      <c r="D293" s="133" t="str">
        <f>BaseRAB!C54</f>
        <v>Paku Beton 7 cm</v>
      </c>
      <c r="E293" s="134"/>
      <c r="F293" s="134"/>
      <c r="G293" s="134"/>
      <c r="H293" s="119" t="str">
        <f>BaseRAB!E54</f>
        <v>btg</v>
      </c>
      <c r="I293" s="120">
        <f t="shared" si="4"/>
        <v>15</v>
      </c>
      <c r="J293" s="121">
        <f>BaseRAB!F54</f>
        <v>0</v>
      </c>
      <c r="K293" s="122">
        <f t="shared" si="5"/>
        <v>0</v>
      </c>
      <c r="N293" s="53"/>
      <c r="O293" s="53"/>
      <c r="P293" s="53"/>
      <c r="Q293" s="53"/>
      <c r="R293" s="49">
        <f>SUMIFS('C. RAB (20)'!$M$19:$M$144,'C. RAB (20)'!$E$19:$E$144,'C.2 DRPB (20)'!D293)</f>
        <v>0</v>
      </c>
    </row>
    <row r="294" spans="1:18" s="49" customFormat="1" x14ac:dyDescent="0.15">
      <c r="A294" s="135"/>
      <c r="C294" s="118">
        <f>_xlfn.AGGREGATE(2,5,$C$132:C293)+1</f>
        <v>106</v>
      </c>
      <c r="D294" s="133" t="str">
        <f>BaseRAB!C55</f>
        <v>Kloset Jongkok</v>
      </c>
      <c r="E294" s="134"/>
      <c r="F294" s="134"/>
      <c r="G294" s="134"/>
      <c r="H294" s="119" t="str">
        <f>BaseRAB!E55</f>
        <v>btg</v>
      </c>
      <c r="I294" s="120">
        <f t="shared" si="4"/>
        <v>15</v>
      </c>
      <c r="J294" s="121">
        <f>BaseRAB!F55</f>
        <v>0</v>
      </c>
      <c r="K294" s="122">
        <f t="shared" si="5"/>
        <v>0</v>
      </c>
      <c r="N294" s="53"/>
      <c r="O294" s="53"/>
      <c r="P294" s="53"/>
      <c r="Q294" s="53"/>
      <c r="R294" s="49">
        <f>SUMIFS('C. RAB (20)'!$M$19:$M$144,'C. RAB (20)'!$E$19:$E$144,'C.2 DRPB (20)'!D294)</f>
        <v>0</v>
      </c>
    </row>
    <row r="295" spans="1:18" s="49" customFormat="1" x14ac:dyDescent="0.15">
      <c r="A295" s="135"/>
      <c r="C295" s="118">
        <f>_xlfn.AGGREGATE(2,5,$C$132:C294)+1</f>
        <v>107</v>
      </c>
      <c r="D295" s="133" t="str">
        <f>BaseRAB!C56</f>
        <v>Pintu Kamar Mandi (PVC)</v>
      </c>
      <c r="E295" s="134"/>
      <c r="F295" s="134"/>
      <c r="G295" s="134"/>
      <c r="H295" s="119" t="str">
        <f>BaseRAB!E56</f>
        <v>bh</v>
      </c>
      <c r="I295" s="120">
        <f t="shared" si="4"/>
        <v>15</v>
      </c>
      <c r="J295" s="121">
        <f>BaseRAB!F56</f>
        <v>0</v>
      </c>
      <c r="K295" s="122">
        <f t="shared" si="5"/>
        <v>0</v>
      </c>
      <c r="N295" s="53"/>
      <c r="O295" s="53"/>
      <c r="P295" s="53"/>
      <c r="Q295" s="53"/>
      <c r="R295" s="49">
        <f>SUMIFS('C. RAB (20)'!$M$19:$M$144,'C. RAB (20)'!$E$19:$E$144,'C.2 DRPB (20)'!D295)</f>
        <v>0</v>
      </c>
    </row>
    <row r="296" spans="1:18" s="49" customFormat="1" x14ac:dyDescent="0.15">
      <c r="A296" s="135"/>
      <c r="C296" s="118">
        <f>_xlfn.AGGREGATE(2,5,$C$132:C295)+1</f>
        <v>108</v>
      </c>
      <c r="D296" s="133" t="str">
        <f>BaseRAB!C57</f>
        <v>Paku Beton 5"</v>
      </c>
      <c r="E296" s="134"/>
      <c r="F296" s="134"/>
      <c r="G296" s="134"/>
      <c r="H296" s="119" t="str">
        <f>BaseRAB!E57</f>
        <v>bh</v>
      </c>
      <c r="I296" s="120">
        <f t="shared" si="4"/>
        <v>15</v>
      </c>
      <c r="J296" s="121">
        <f>BaseRAB!F57</f>
        <v>0</v>
      </c>
      <c r="K296" s="122">
        <f t="shared" si="5"/>
        <v>0</v>
      </c>
      <c r="N296" s="53"/>
      <c r="O296" s="53"/>
      <c r="P296" s="53"/>
      <c r="Q296" s="53"/>
      <c r="R296" s="49">
        <f>SUMIFS('C. RAB (20)'!$M$19:$M$144,'C. RAB (20)'!$E$19:$E$144,'C.2 DRPB (20)'!D296)</f>
        <v>0</v>
      </c>
    </row>
    <row r="297" spans="1:18" s="49" customFormat="1" x14ac:dyDescent="0.15">
      <c r="A297" s="135"/>
      <c r="C297" s="118">
        <f>_xlfn.AGGREGATE(2,5,$C$132:C296)+1</f>
        <v>109</v>
      </c>
      <c r="D297" s="133" t="str">
        <f>BaseRAB!C58</f>
        <v>Paku Ukuran …....</v>
      </c>
      <c r="E297" s="134"/>
      <c r="F297" s="134"/>
      <c r="G297" s="134"/>
      <c r="H297" s="119" t="str">
        <f>BaseRAB!E58</f>
        <v>bh</v>
      </c>
      <c r="I297" s="120">
        <f t="shared" si="4"/>
        <v>15</v>
      </c>
      <c r="J297" s="121">
        <f>BaseRAB!F58</f>
        <v>0</v>
      </c>
      <c r="K297" s="122">
        <f t="shared" si="5"/>
        <v>0</v>
      </c>
      <c r="N297" s="53"/>
      <c r="O297" s="53"/>
      <c r="P297" s="53"/>
      <c r="Q297" s="53"/>
      <c r="R297" s="49">
        <f>SUMIFS('C. RAB (20)'!$M$19:$M$144,'C. RAB (20)'!$E$19:$E$144,'C.2 DRPB (20)'!D297)</f>
        <v>0</v>
      </c>
    </row>
    <row r="298" spans="1:18" s="49" customFormat="1" x14ac:dyDescent="0.15">
      <c r="A298" s="135"/>
      <c r="C298" s="118">
        <f>_xlfn.AGGREGATE(2,5,$C$132:C297)+1</f>
        <v>110</v>
      </c>
      <c r="D298" s="133" t="str">
        <f>BaseRAB!C59</f>
        <v>Paku Ukuran …....</v>
      </c>
      <c r="E298" s="134"/>
      <c r="F298" s="134"/>
      <c r="G298" s="134"/>
      <c r="H298" s="119" t="str">
        <f>BaseRAB!E59</f>
        <v>bh</v>
      </c>
      <c r="I298" s="120">
        <f t="shared" si="4"/>
        <v>15</v>
      </c>
      <c r="J298" s="121">
        <f>BaseRAB!F59</f>
        <v>0</v>
      </c>
      <c r="K298" s="122">
        <f t="shared" si="5"/>
        <v>0</v>
      </c>
      <c r="N298" s="53"/>
      <c r="O298" s="53"/>
      <c r="P298" s="53"/>
      <c r="Q298" s="53"/>
      <c r="R298" s="49">
        <f>SUMIFS('C. RAB (20)'!$M$19:$M$144,'C. RAB (20)'!$E$19:$E$144,'C.2 DRPB (20)'!D298)</f>
        <v>0</v>
      </c>
    </row>
    <row r="299" spans="1:18" s="49" customFormat="1" x14ac:dyDescent="0.15">
      <c r="A299" s="135"/>
      <c r="C299" s="118">
        <f>_xlfn.AGGREGATE(2,5,$C$132:C298)+1</f>
        <v>111</v>
      </c>
      <c r="D299" s="133" t="str">
        <f>BaseRAB!C60</f>
        <v>Tanki Septic</v>
      </c>
      <c r="E299" s="134"/>
      <c r="F299" s="134"/>
      <c r="G299" s="134"/>
      <c r="H299" s="119" t="str">
        <f>BaseRAB!E60</f>
        <v>bh</v>
      </c>
      <c r="I299" s="120">
        <f t="shared" si="4"/>
        <v>15</v>
      </c>
      <c r="J299" s="121">
        <f>BaseRAB!F60</f>
        <v>0</v>
      </c>
      <c r="K299" s="122">
        <f t="shared" si="5"/>
        <v>0</v>
      </c>
      <c r="N299" s="53"/>
      <c r="O299" s="53"/>
      <c r="P299" s="53"/>
      <c r="Q299" s="53"/>
      <c r="R299" s="49">
        <f>SUMIFS('C. RAB (20)'!$M$19:$M$144,'C. RAB (20)'!$E$19:$E$144,'C.2 DRPB (20)'!D299)</f>
        <v>0</v>
      </c>
    </row>
    <row r="300" spans="1:18" s="49" customFormat="1" x14ac:dyDescent="0.15">
      <c r="A300" s="135"/>
      <c r="C300" s="118">
        <f>_xlfn.AGGREGATE(2,5,$C$132:C299)+1</f>
        <v>112</v>
      </c>
      <c r="D300" s="133" t="str">
        <f>BaseRAB!C61</f>
        <v>Kawat Bendrat</v>
      </c>
      <c r="E300" s="134"/>
      <c r="F300" s="134"/>
      <c r="G300" s="134"/>
      <c r="H300" s="119" t="str">
        <f>BaseRAB!E61</f>
        <v>bh</v>
      </c>
      <c r="I300" s="120">
        <f t="shared" si="4"/>
        <v>15</v>
      </c>
      <c r="J300" s="121">
        <f>BaseRAB!F61</f>
        <v>0</v>
      </c>
      <c r="K300" s="122">
        <f t="shared" si="5"/>
        <v>0</v>
      </c>
      <c r="N300" s="53"/>
      <c r="O300" s="53"/>
      <c r="P300" s="53"/>
      <c r="Q300" s="53"/>
      <c r="R300" s="49">
        <f>SUMIFS('C. RAB (20)'!$M$19:$M$144,'C. RAB (20)'!$E$19:$E$144,'C.2 DRPB (20)'!D300)</f>
        <v>0</v>
      </c>
    </row>
    <row r="301" spans="1:18" s="49" customFormat="1" x14ac:dyDescent="0.15">
      <c r="A301" s="135"/>
      <c r="C301" s="118">
        <f>_xlfn.AGGREGATE(2,5,$C$132:C300)+1</f>
        <v>113</v>
      </c>
      <c r="D301" s="133" t="str">
        <f>BaseRAB!C62</f>
        <v>Profil Tank 1100 liter</v>
      </c>
      <c r="E301" s="134"/>
      <c r="F301" s="134"/>
      <c r="G301" s="134"/>
      <c r="H301" s="119" t="str">
        <f>BaseRAB!E62</f>
        <v>bh</v>
      </c>
      <c r="I301" s="120">
        <f t="shared" si="4"/>
        <v>15</v>
      </c>
      <c r="J301" s="121">
        <f>BaseRAB!F62</f>
        <v>0</v>
      </c>
      <c r="K301" s="122">
        <f t="shared" si="5"/>
        <v>0</v>
      </c>
      <c r="N301" s="53"/>
      <c r="O301" s="53"/>
      <c r="P301" s="53"/>
      <c r="Q301" s="53"/>
      <c r="R301" s="49">
        <f>SUMIFS('C. RAB (20)'!$M$19:$M$144,'C. RAB (20)'!$E$19:$E$144,'C.2 DRPB (20)'!D301)</f>
        <v>0</v>
      </c>
    </row>
    <row r="302" spans="1:18" s="49" customFormat="1" x14ac:dyDescent="0.15">
      <c r="A302" s="135"/>
      <c r="C302" s="118">
        <f>_xlfn.AGGREGATE(2,5,$C$132:C301)+1</f>
        <v>114</v>
      </c>
      <c r="D302" s="133" t="str">
        <f>BaseRAB!C63</f>
        <v>Pipa 1/2"</v>
      </c>
      <c r="E302" s="134"/>
      <c r="F302" s="134"/>
      <c r="G302" s="134"/>
      <c r="H302" s="119" t="str">
        <f>BaseRAB!E63</f>
        <v>bh</v>
      </c>
      <c r="I302" s="120">
        <f t="shared" si="4"/>
        <v>15</v>
      </c>
      <c r="J302" s="121">
        <f>BaseRAB!F63</f>
        <v>0</v>
      </c>
      <c r="K302" s="122">
        <f t="shared" si="5"/>
        <v>0</v>
      </c>
      <c r="N302" s="53"/>
      <c r="O302" s="53"/>
      <c r="P302" s="53"/>
      <c r="Q302" s="53"/>
      <c r="R302" s="49">
        <f>SUMIFS('C. RAB (20)'!$M$19:$M$144,'C. RAB (20)'!$E$19:$E$144,'C.2 DRPB (20)'!D302)</f>
        <v>0</v>
      </c>
    </row>
    <row r="303" spans="1:18" s="49" customFormat="1" x14ac:dyDescent="0.15">
      <c r="A303" s="135"/>
      <c r="C303" s="118">
        <f>_xlfn.AGGREGATE(2,5,$C$132:C302)+1</f>
        <v>115</v>
      </c>
      <c r="D303" s="133" t="str">
        <f>BaseRAB!C64</f>
        <v>Pipa 3"</v>
      </c>
      <c r="E303" s="134"/>
      <c r="F303" s="134"/>
      <c r="G303" s="134"/>
      <c r="H303" s="119" t="str">
        <f>BaseRAB!E64</f>
        <v>Unit</v>
      </c>
      <c r="I303" s="120">
        <f t="shared" si="4"/>
        <v>15</v>
      </c>
      <c r="J303" s="121">
        <f>BaseRAB!F64</f>
        <v>0</v>
      </c>
      <c r="K303" s="122">
        <f t="shared" si="5"/>
        <v>0</v>
      </c>
      <c r="N303" s="53"/>
      <c r="O303" s="53"/>
      <c r="P303" s="53"/>
      <c r="Q303" s="53"/>
      <c r="R303" s="49">
        <f>SUMIFS('C. RAB (20)'!$M$19:$M$144,'C. RAB (20)'!$E$19:$E$144,'C.2 DRPB (20)'!D303)</f>
        <v>0</v>
      </c>
    </row>
    <row r="304" spans="1:18" s="49" customFormat="1" x14ac:dyDescent="0.15">
      <c r="A304" s="135"/>
      <c r="C304" s="118">
        <f>_xlfn.AGGREGATE(2,5,$C$132:C303)+1</f>
        <v>116</v>
      </c>
      <c r="D304" s="133" t="str">
        <f>BaseRAB!C65</f>
        <v>Socket PVC 1/2"</v>
      </c>
      <c r="E304" s="134"/>
      <c r="F304" s="134"/>
      <c r="G304" s="134"/>
      <c r="H304" s="119" t="str">
        <f>BaseRAB!E65</f>
        <v>Unit</v>
      </c>
      <c r="I304" s="120">
        <f t="shared" si="4"/>
        <v>15</v>
      </c>
      <c r="J304" s="121">
        <f>BaseRAB!F65</f>
        <v>0</v>
      </c>
      <c r="K304" s="122">
        <f t="shared" si="5"/>
        <v>0</v>
      </c>
      <c r="N304" s="53"/>
      <c r="O304" s="53"/>
      <c r="P304" s="53"/>
      <c r="Q304" s="53"/>
      <c r="R304" s="49">
        <f>SUMIFS('C. RAB (20)'!$M$19:$M$144,'C. RAB (20)'!$E$19:$E$144,'C.2 DRPB (20)'!D304)</f>
        <v>0</v>
      </c>
    </row>
    <row r="305" spans="1:18" s="49" customFormat="1" x14ac:dyDescent="0.15">
      <c r="A305" s="135"/>
      <c r="C305" s="118">
        <f>_xlfn.AGGREGATE(2,5,$C$132:C304)+1</f>
        <v>117</v>
      </c>
      <c r="D305" s="133" t="str">
        <f>BaseRAB!C66</f>
        <v>Kran Air GIP 1/2"</v>
      </c>
      <c r="E305" s="134"/>
      <c r="F305" s="134"/>
      <c r="G305" s="134"/>
      <c r="H305" s="119" t="str">
        <f>BaseRAB!E66</f>
        <v>Unit</v>
      </c>
      <c r="I305" s="120">
        <f t="shared" si="4"/>
        <v>15</v>
      </c>
      <c r="J305" s="121">
        <f>BaseRAB!F66</f>
        <v>0</v>
      </c>
      <c r="K305" s="122">
        <f t="shared" si="5"/>
        <v>0</v>
      </c>
      <c r="N305" s="53"/>
      <c r="O305" s="53"/>
      <c r="P305" s="53"/>
      <c r="Q305" s="53"/>
      <c r="R305" s="49">
        <f>SUMIFS('C. RAB (20)'!$M$19:$M$144,'C. RAB (20)'!$E$19:$E$144,'C.2 DRPB (20)'!D305)</f>
        <v>0</v>
      </c>
    </row>
    <row r="306" spans="1:18" s="49" customFormat="1" x14ac:dyDescent="0.15">
      <c r="A306" s="135"/>
      <c r="C306" s="118">
        <f>_xlfn.AGGREGATE(2,5,$C$132:C305)+1</f>
        <v>118</v>
      </c>
      <c r="D306" s="133" t="str">
        <f>BaseRAB!C67</f>
        <v>Kusen Pintu 5/10 cm (Uk. Menyesuaikan)</v>
      </c>
      <c r="E306" s="134"/>
      <c r="F306" s="134"/>
      <c r="G306" s="134"/>
      <c r="H306" s="119" t="str">
        <f>BaseRAB!E67</f>
        <v>Unit</v>
      </c>
      <c r="I306" s="120">
        <f t="shared" si="4"/>
        <v>15</v>
      </c>
      <c r="J306" s="121">
        <f>BaseRAB!F67</f>
        <v>0</v>
      </c>
      <c r="K306" s="122">
        <f t="shared" si="5"/>
        <v>0</v>
      </c>
      <c r="N306" s="53"/>
      <c r="O306" s="53"/>
      <c r="P306" s="53"/>
      <c r="Q306" s="53"/>
      <c r="R306" s="49">
        <f>SUMIFS('C. RAB (20)'!$M$19:$M$144,'C. RAB (20)'!$E$19:$E$144,'C.2 DRPB (20)'!D306)</f>
        <v>0</v>
      </c>
    </row>
    <row r="307" spans="1:18" s="49" customFormat="1" x14ac:dyDescent="0.15">
      <c r="A307" s="135"/>
      <c r="C307" s="118">
        <f>_xlfn.AGGREGATE(2,5,$C$132:C306)+1</f>
        <v>119</v>
      </c>
      <c r="D307" s="133" t="str">
        <f>BaseRAB!C68</f>
        <v>Kusen Jendela Kayu Besi (Uk. Menyesuaikan)</v>
      </c>
      <c r="E307" s="134"/>
      <c r="F307" s="134"/>
      <c r="G307" s="134"/>
      <c r="H307" s="119" t="str">
        <f>BaseRAB!E68</f>
        <v>Unit</v>
      </c>
      <c r="I307" s="120">
        <f t="shared" si="4"/>
        <v>0</v>
      </c>
      <c r="J307" s="121">
        <f>BaseRAB!F68</f>
        <v>0</v>
      </c>
      <c r="K307" s="122">
        <f t="shared" si="5"/>
        <v>0</v>
      </c>
      <c r="N307" s="53"/>
      <c r="O307" s="53"/>
      <c r="P307" s="53"/>
      <c r="Q307" s="53"/>
      <c r="R307" s="49">
        <f>SUMIFS('C. RAB (20)'!$M$19:$M$144,'C. RAB (20)'!$E$19:$E$144,'C.2 DRPB (20)'!D307)</f>
        <v>0</v>
      </c>
    </row>
    <row r="308" spans="1:18" s="49" customFormat="1" x14ac:dyDescent="0.15">
      <c r="A308" s="135"/>
      <c r="C308" s="118">
        <f>_xlfn.AGGREGATE(2,5,$C$132:C307)+1</f>
        <v>120</v>
      </c>
      <c r="D308" s="133" t="str">
        <f>BaseRAB!C69</f>
        <v>Daun Pintu Kayu Besi</v>
      </c>
      <c r="E308" s="134"/>
      <c r="F308" s="134"/>
      <c r="G308" s="134"/>
      <c r="H308" s="119" t="str">
        <f>BaseRAB!E69</f>
        <v>Unit</v>
      </c>
      <c r="I308" s="120">
        <f t="shared" si="4"/>
        <v>0</v>
      </c>
      <c r="J308" s="121">
        <f>BaseRAB!F69</f>
        <v>0</v>
      </c>
      <c r="K308" s="122">
        <f t="shared" si="5"/>
        <v>0</v>
      </c>
      <c r="N308" s="53"/>
      <c r="O308" s="53"/>
      <c r="P308" s="53"/>
      <c r="Q308" s="53"/>
      <c r="R308" s="49">
        <f>SUMIFS('C. RAB (20)'!$M$19:$M$144,'C. RAB (20)'!$E$19:$E$144,'C.2 DRPB (20)'!D308)</f>
        <v>0</v>
      </c>
    </row>
    <row r="309" spans="1:18" s="49" customFormat="1" x14ac:dyDescent="0.15">
      <c r="A309" s="135"/>
      <c r="C309" s="118">
        <f>_xlfn.AGGREGATE(2,5,$C$132:C308)+1</f>
        <v>121</v>
      </c>
      <c r="D309" s="133" t="str">
        <f>BaseRAB!C70</f>
        <v>Daun Jendela Kaca Kayu Besi</v>
      </c>
      <c r="E309" s="134"/>
      <c r="F309" s="134"/>
      <c r="G309" s="134"/>
      <c r="H309" s="119" t="str">
        <f>BaseRAB!E70</f>
        <v>Unit</v>
      </c>
      <c r="I309" s="120">
        <f t="shared" si="4"/>
        <v>0</v>
      </c>
      <c r="J309" s="121">
        <f>BaseRAB!F70</f>
        <v>0</v>
      </c>
      <c r="K309" s="122">
        <f t="shared" si="5"/>
        <v>0</v>
      </c>
      <c r="N309" s="53"/>
      <c r="O309" s="53"/>
      <c r="P309" s="53"/>
      <c r="Q309" s="53"/>
      <c r="R309" s="49">
        <f>SUMIFS('C. RAB (20)'!$M$19:$M$144,'C. RAB (20)'!$E$19:$E$144,'C.2 DRPB (20)'!D309)</f>
        <v>0</v>
      </c>
    </row>
    <row r="310" spans="1:18" s="49" customFormat="1" x14ac:dyDescent="0.15">
      <c r="C310" s="205" t="s">
        <v>247</v>
      </c>
      <c r="D310" s="206"/>
      <c r="E310" s="206"/>
      <c r="F310" s="206"/>
      <c r="G310" s="206"/>
      <c r="H310" s="206"/>
      <c r="I310" s="206"/>
      <c r="J310" s="207"/>
      <c r="K310" s="124">
        <f>SUM(K250:K309)</f>
        <v>-13650000</v>
      </c>
      <c r="M310" s="137">
        <f>(BaseRAB!$C$2-'C.2 DRPB (20)'!$K$95)/2</f>
        <v>10750000</v>
      </c>
      <c r="N310" s="53"/>
      <c r="O310" s="53"/>
      <c r="P310" s="53"/>
      <c r="Q310" s="53"/>
    </row>
    <row r="311" spans="1:18" s="49" customFormat="1" x14ac:dyDescent="0.15">
      <c r="C311" s="198" t="str" cm="1">
        <f t="array" ref="C311">"Terbilang: "&amp;terbilang(K310)</f>
        <v>Terbilang:  Rupiah</v>
      </c>
      <c r="D311" s="198"/>
      <c r="E311" s="198"/>
      <c r="F311" s="198"/>
      <c r="G311" s="198"/>
      <c r="H311" s="198"/>
      <c r="I311" s="198"/>
      <c r="J311" s="198"/>
      <c r="K311" s="198"/>
      <c r="N311" s="53"/>
      <c r="O311" s="53"/>
      <c r="P311" s="53"/>
      <c r="Q311" s="53"/>
    </row>
    <row r="312" spans="1:18" s="49" customFormat="1" x14ac:dyDescent="0.15">
      <c r="C312" s="9"/>
      <c r="D312" s="9"/>
      <c r="E312" s="109"/>
      <c r="F312" s="115"/>
      <c r="G312" s="115"/>
      <c r="H312" s="51"/>
      <c r="N312" s="53"/>
      <c r="O312" s="53"/>
      <c r="P312" s="53"/>
      <c r="Q312" s="53"/>
    </row>
    <row r="313" spans="1:18" s="49" customFormat="1" x14ac:dyDescent="0.15">
      <c r="C313" s="202" t="s">
        <v>248</v>
      </c>
      <c r="D313" s="202"/>
      <c r="E313" s="202"/>
      <c r="F313" s="125"/>
      <c r="G313" s="115"/>
      <c r="H313" s="51"/>
      <c r="N313" s="53"/>
      <c r="O313" s="53"/>
      <c r="P313" s="53"/>
      <c r="Q313" s="53"/>
    </row>
    <row r="314" spans="1:18" s="49" customFormat="1" x14ac:dyDescent="0.15">
      <c r="C314" s="139" t="s">
        <v>249</v>
      </c>
      <c r="D314" s="139"/>
      <c r="E314" s="139"/>
      <c r="F314" s="9" t="str">
        <f>BaseRAB!$H$1</f>
        <v>…...........................</v>
      </c>
      <c r="G314" s="115"/>
      <c r="H314" s="51"/>
      <c r="N314" s="53"/>
      <c r="O314" s="53"/>
      <c r="P314" s="53"/>
      <c r="Q314" s="53"/>
    </row>
    <row r="315" spans="1:18" s="49" customFormat="1" x14ac:dyDescent="0.15">
      <c r="C315" s="139" t="s">
        <v>250</v>
      </c>
      <c r="D315" s="139"/>
      <c r="E315" s="139"/>
      <c r="F315" s="9" t="str">
        <f>BaseRAB!$H$3</f>
        <v>…...........................</v>
      </c>
      <c r="G315" s="115"/>
      <c r="H315" s="51"/>
      <c r="N315" s="53"/>
      <c r="O315" s="53"/>
      <c r="P315" s="53"/>
      <c r="Q315" s="53"/>
    </row>
    <row r="316" spans="1:18" s="49" customFormat="1" x14ac:dyDescent="0.15">
      <c r="C316" s="139" t="s">
        <v>251</v>
      </c>
      <c r="D316" s="139"/>
      <c r="E316" s="139"/>
      <c r="F316" s="9" t="str">
        <f>BaseRAB!$H$4</f>
        <v>…...........................</v>
      </c>
      <c r="G316" s="115"/>
      <c r="H316" s="51"/>
      <c r="N316" s="53"/>
      <c r="O316" s="53"/>
      <c r="P316" s="53"/>
      <c r="Q316" s="53"/>
    </row>
    <row r="317" spans="1:18" s="49" customFormat="1" ht="16" customHeight="1" x14ac:dyDescent="0.15">
      <c r="C317" s="9"/>
      <c r="D317" s="125"/>
      <c r="E317" s="125"/>
      <c r="F317" s="125"/>
      <c r="G317" s="115"/>
      <c r="H317" s="51"/>
      <c r="I317" s="181" t="str">
        <f>"Toko "&amp;BaseRAB!$H$1</f>
        <v>Toko …...........................</v>
      </c>
      <c r="J317" s="181"/>
      <c r="K317" s="181"/>
      <c r="N317" s="53"/>
      <c r="O317" s="53"/>
      <c r="P317" s="53"/>
      <c r="Q317" s="53"/>
    </row>
    <row r="318" spans="1:18" s="49" customFormat="1" x14ac:dyDescent="0.15">
      <c r="C318" s="9"/>
      <c r="D318" s="9"/>
      <c r="E318" s="109"/>
      <c r="F318" s="115"/>
      <c r="G318" s="109"/>
      <c r="H318" s="51"/>
      <c r="N318" s="53"/>
      <c r="O318" s="53"/>
      <c r="P318" s="53"/>
      <c r="Q318" s="53"/>
    </row>
    <row r="319" spans="1:18" s="49" customFormat="1" x14ac:dyDescent="0.15">
      <c r="C319" s="9"/>
      <c r="D319" s="9"/>
      <c r="E319" s="109"/>
      <c r="F319" s="115"/>
      <c r="G319" s="115"/>
      <c r="H319" s="51"/>
      <c r="N319" s="53"/>
      <c r="O319" s="53"/>
      <c r="P319" s="53"/>
      <c r="Q319" s="53"/>
    </row>
    <row r="320" spans="1:18" s="49" customFormat="1" x14ac:dyDescent="0.15">
      <c r="C320" s="9"/>
      <c r="D320" s="9"/>
      <c r="E320" s="109"/>
      <c r="F320" s="115"/>
      <c r="G320" s="115"/>
      <c r="H320" s="51"/>
      <c r="N320" s="53"/>
      <c r="O320" s="53"/>
      <c r="P320" s="53"/>
      <c r="Q320" s="53"/>
    </row>
    <row r="321" spans="3:17" s="49" customFormat="1" x14ac:dyDescent="0.15">
      <c r="C321" s="9"/>
      <c r="D321" s="9"/>
      <c r="E321" s="109"/>
      <c r="F321" s="115"/>
      <c r="G321" s="115" t="s">
        <v>146</v>
      </c>
      <c r="H321" s="51"/>
      <c r="N321" s="53"/>
      <c r="O321" s="53"/>
      <c r="P321" s="53"/>
      <c r="Q321" s="53"/>
    </row>
    <row r="322" spans="3:17" s="49" customFormat="1" x14ac:dyDescent="0.15">
      <c r="C322" s="9"/>
      <c r="D322" s="9"/>
      <c r="E322" s="109"/>
      <c r="F322" s="115"/>
      <c r="G322" s="115"/>
      <c r="H322" s="51"/>
      <c r="I322" s="182" t="str">
        <f>BaseRAB!$H$2</f>
        <v>…...........................</v>
      </c>
      <c r="J322" s="182"/>
      <c r="K322" s="182"/>
      <c r="N322" s="53"/>
      <c r="O322" s="53"/>
      <c r="P322" s="53"/>
      <c r="Q322" s="53"/>
    </row>
    <row r="323" spans="3:17" s="49" customFormat="1" x14ac:dyDescent="0.15">
      <c r="C323" s="126"/>
      <c r="D323" s="126"/>
      <c r="E323" s="127"/>
      <c r="F323" s="128"/>
      <c r="G323" s="127"/>
      <c r="H323" s="51"/>
      <c r="I323" s="181" t="s">
        <v>252</v>
      </c>
      <c r="J323" s="181"/>
      <c r="K323" s="181"/>
      <c r="N323" s="53"/>
      <c r="O323" s="53"/>
      <c r="P323" s="53"/>
      <c r="Q323" s="53"/>
    </row>
    <row r="324" spans="3:17" s="49" customFormat="1" x14ac:dyDescent="0.15">
      <c r="C324" s="9"/>
      <c r="D324" s="9"/>
      <c r="E324" s="109"/>
      <c r="F324" s="115"/>
      <c r="G324" s="115"/>
      <c r="H324" s="51"/>
      <c r="N324" s="53"/>
      <c r="O324" s="53"/>
      <c r="P324" s="53"/>
      <c r="Q324" s="53"/>
    </row>
    <row r="325" spans="3:17" s="49" customFormat="1" x14ac:dyDescent="0.15">
      <c r="C325" s="112" t="s">
        <v>253</v>
      </c>
      <c r="D325" s="117" t="s">
        <v>274</v>
      </c>
      <c r="E325" s="109"/>
      <c r="F325" s="115"/>
      <c r="G325" s="115"/>
      <c r="H325" s="51"/>
      <c r="N325" s="53"/>
      <c r="O325" s="53"/>
      <c r="P325" s="53"/>
      <c r="Q325" s="53"/>
    </row>
    <row r="326" spans="3:17" s="49" customFormat="1" ht="14" customHeight="1" x14ac:dyDescent="0.15">
      <c r="C326" s="199" t="s">
        <v>244</v>
      </c>
      <c r="D326" s="200" t="s">
        <v>255</v>
      </c>
      <c r="E326" s="200"/>
      <c r="F326" s="200"/>
      <c r="G326" s="200"/>
      <c r="H326" s="200"/>
      <c r="I326" s="200"/>
      <c r="J326" s="200"/>
      <c r="K326" s="201" t="s">
        <v>246</v>
      </c>
      <c r="N326" s="53"/>
      <c r="O326" s="53"/>
      <c r="P326" s="53"/>
      <c r="Q326" s="53"/>
    </row>
    <row r="327" spans="3:17" s="49" customFormat="1" x14ac:dyDescent="0.15">
      <c r="C327" s="199"/>
      <c r="D327" s="200"/>
      <c r="E327" s="200"/>
      <c r="F327" s="200"/>
      <c r="G327" s="200"/>
      <c r="H327" s="200"/>
      <c r="I327" s="200"/>
      <c r="J327" s="200"/>
      <c r="K327" s="201"/>
      <c r="N327" s="53"/>
      <c r="O327" s="53"/>
      <c r="P327" s="53"/>
      <c r="Q327" s="53"/>
    </row>
    <row r="328" spans="3:17" s="49" customFormat="1" x14ac:dyDescent="0.15">
      <c r="C328" s="118">
        <v>1</v>
      </c>
      <c r="D328" s="196" t="s">
        <v>256</v>
      </c>
      <c r="E328" s="196"/>
      <c r="F328" s="196"/>
      <c r="G328" s="196"/>
      <c r="H328" s="196"/>
      <c r="I328" s="196"/>
      <c r="J328" s="196"/>
      <c r="K328" s="122">
        <f>$K$94/2</f>
        <v>1750000</v>
      </c>
      <c r="N328" s="53"/>
      <c r="O328" s="53"/>
      <c r="P328" s="53"/>
      <c r="Q328" s="53"/>
    </row>
    <row r="329" spans="3:17" s="49" customFormat="1" x14ac:dyDescent="0.15">
      <c r="C329" s="197" t="s">
        <v>257</v>
      </c>
      <c r="D329" s="197"/>
      <c r="E329" s="197"/>
      <c r="F329" s="197"/>
      <c r="G329" s="197"/>
      <c r="H329" s="197"/>
      <c r="I329" s="197"/>
      <c r="J329" s="197"/>
      <c r="K329" s="124">
        <f>K328</f>
        <v>1750000</v>
      </c>
      <c r="M329" s="137"/>
      <c r="N329" s="53"/>
      <c r="O329" s="53"/>
      <c r="P329" s="53"/>
      <c r="Q329" s="53"/>
    </row>
    <row r="330" spans="3:17" s="49" customFormat="1" x14ac:dyDescent="0.15">
      <c r="C330" s="198" t="str" cm="1">
        <f t="array" ref="C330">"Terbilang: "&amp;terbilang(K329)</f>
        <v>Terbilang: Satu Juta Tujuh Ratus Lima Puluh Ribu Rupiah</v>
      </c>
      <c r="D330" s="198"/>
      <c r="E330" s="198"/>
      <c r="F330" s="198"/>
      <c r="G330" s="198"/>
      <c r="H330" s="198"/>
      <c r="I330" s="198"/>
      <c r="J330" s="198"/>
      <c r="K330" s="198"/>
      <c r="N330" s="53"/>
      <c r="O330" s="53"/>
      <c r="P330" s="53"/>
      <c r="Q330" s="53"/>
    </row>
    <row r="331" spans="3:17" s="49" customFormat="1" x14ac:dyDescent="0.15">
      <c r="C331" s="9"/>
      <c r="D331" s="9"/>
      <c r="E331" s="109"/>
      <c r="F331" s="115"/>
      <c r="G331" s="115"/>
      <c r="H331" s="51"/>
      <c r="N331" s="53"/>
      <c r="O331" s="53"/>
      <c r="P331" s="53"/>
      <c r="Q331" s="53"/>
    </row>
    <row r="332" spans="3:17" s="49" customFormat="1" x14ac:dyDescent="0.15">
      <c r="C332" s="112" t="s">
        <v>258</v>
      </c>
      <c r="D332" s="117" t="s">
        <v>259</v>
      </c>
      <c r="E332" s="109"/>
      <c r="F332" s="115"/>
      <c r="G332" s="115"/>
      <c r="H332" s="51"/>
      <c r="N332" s="53"/>
      <c r="O332" s="53"/>
      <c r="P332" s="53"/>
      <c r="Q332" s="53"/>
    </row>
    <row r="333" spans="3:17" s="49" customFormat="1" x14ac:dyDescent="0.15">
      <c r="C333" s="197" t="s">
        <v>260</v>
      </c>
      <c r="D333" s="197"/>
      <c r="E333" s="197"/>
      <c r="F333" s="197"/>
      <c r="G333" s="197"/>
      <c r="H333" s="197"/>
      <c r="I333" s="197"/>
      <c r="J333" s="197"/>
      <c r="K333" s="124">
        <f>K329+K310</f>
        <v>-11900000</v>
      </c>
      <c r="N333" s="53"/>
      <c r="O333" s="53"/>
      <c r="P333" s="53"/>
      <c r="Q333" s="53"/>
    </row>
    <row r="334" spans="3:17" s="49" customFormat="1" x14ac:dyDescent="0.15">
      <c r="C334" s="198" t="str" cm="1">
        <f t="array" ref="C334">"Terbilang: "&amp;terbilang(K333)</f>
        <v>Terbilang:  Rupiah</v>
      </c>
      <c r="D334" s="198"/>
      <c r="E334" s="198"/>
      <c r="F334" s="198"/>
      <c r="G334" s="198"/>
      <c r="H334" s="198"/>
      <c r="I334" s="198"/>
      <c r="J334" s="198"/>
      <c r="K334" s="198"/>
      <c r="N334" s="53"/>
      <c r="O334" s="53"/>
      <c r="P334" s="53"/>
      <c r="Q334" s="53"/>
    </row>
    <row r="335" spans="3:17" s="49" customFormat="1" x14ac:dyDescent="0.15">
      <c r="C335" s="9"/>
      <c r="D335" s="9"/>
      <c r="E335" s="109"/>
      <c r="F335" s="115"/>
      <c r="G335" s="115"/>
      <c r="H335" s="51"/>
      <c r="N335" s="53"/>
      <c r="O335" s="53"/>
      <c r="P335" s="53"/>
      <c r="Q335" s="53"/>
    </row>
    <row r="336" spans="3:17" s="49" customFormat="1" x14ac:dyDescent="0.15">
      <c r="C336" s="16"/>
      <c r="D336" s="16"/>
      <c r="E336" s="16"/>
      <c r="F336" s="16"/>
      <c r="G336" s="16"/>
      <c r="H336" s="16"/>
      <c r="I336" s="16"/>
      <c r="J336" s="16"/>
      <c r="K336" s="129" t="str">
        <f>[3]Base_01!$C$4&amp;", …..  …........................  2026"</f>
        <v>Sorong, …..  …........................  2026</v>
      </c>
      <c r="N336" s="53"/>
      <c r="O336" s="53"/>
      <c r="P336" s="53"/>
      <c r="Q336" s="53"/>
    </row>
    <row r="337" spans="3:17" s="49" customFormat="1" x14ac:dyDescent="0.15">
      <c r="C337" s="140" t="s">
        <v>232</v>
      </c>
      <c r="D337" s="140"/>
      <c r="E337" s="140"/>
      <c r="F337" s="140"/>
      <c r="G337" s="16"/>
      <c r="H337" s="16"/>
      <c r="I337" s="140" t="s">
        <v>140</v>
      </c>
      <c r="J337" s="140"/>
      <c r="K337" s="140"/>
      <c r="N337" s="53"/>
      <c r="O337" s="53"/>
      <c r="P337" s="53"/>
      <c r="Q337" s="53"/>
    </row>
    <row r="338" spans="3:17" s="49" customFormat="1" x14ac:dyDescent="0.15">
      <c r="C338" s="140" t="s">
        <v>263</v>
      </c>
      <c r="D338" s="140"/>
      <c r="E338" s="140"/>
      <c r="F338" s="140"/>
      <c r="G338" s="16"/>
      <c r="H338" s="16"/>
      <c r="I338" s="140" t="s">
        <v>220</v>
      </c>
      <c r="J338" s="140"/>
      <c r="K338" s="140"/>
      <c r="N338" s="53"/>
      <c r="O338" s="53"/>
      <c r="P338" s="53"/>
      <c r="Q338" s="53"/>
    </row>
    <row r="339" spans="3:17" s="49" customFormat="1" x14ac:dyDescent="0.15">
      <c r="C339" s="16"/>
      <c r="D339" s="16"/>
      <c r="E339" s="16"/>
      <c r="F339" s="16"/>
      <c r="G339" s="16"/>
      <c r="H339" s="16"/>
      <c r="I339" s="16"/>
      <c r="J339" s="16"/>
      <c r="K339" s="16"/>
      <c r="N339" s="53"/>
      <c r="O339" s="53"/>
      <c r="P339" s="53"/>
      <c r="Q339" s="53"/>
    </row>
    <row r="340" spans="3:17" s="49" customFormat="1" x14ac:dyDescent="0.15">
      <c r="C340" s="16"/>
      <c r="D340" s="16"/>
      <c r="E340" s="16"/>
      <c r="F340" s="16"/>
      <c r="G340" s="16"/>
      <c r="H340" s="16"/>
      <c r="I340" s="16"/>
      <c r="J340" s="16"/>
      <c r="K340" s="16"/>
      <c r="N340" s="53"/>
      <c r="O340" s="53"/>
      <c r="P340" s="53"/>
      <c r="Q340" s="53"/>
    </row>
    <row r="341" spans="3:17" s="49" customFormat="1" x14ac:dyDescent="0.15">
      <c r="C341" s="16"/>
      <c r="D341" s="16"/>
      <c r="E341" s="16"/>
      <c r="F341" s="16"/>
      <c r="G341" s="16"/>
      <c r="H341" s="16"/>
      <c r="I341" s="16"/>
      <c r="J341" s="16"/>
      <c r="K341" s="16"/>
      <c r="N341" s="53"/>
      <c r="O341" s="53"/>
      <c r="P341" s="53"/>
      <c r="Q341" s="53"/>
    </row>
    <row r="342" spans="3:17" s="49" customFormat="1" x14ac:dyDescent="0.15">
      <c r="C342" s="16"/>
      <c r="D342" s="16"/>
      <c r="E342" s="16"/>
      <c r="F342" s="16"/>
      <c r="G342" s="16"/>
      <c r="H342" s="16"/>
      <c r="I342" s="16"/>
      <c r="J342" s="16"/>
      <c r="K342" s="16"/>
      <c r="N342" s="53"/>
      <c r="O342" s="53"/>
      <c r="P342" s="53"/>
      <c r="Q342" s="53"/>
    </row>
    <row r="343" spans="3:17" s="49" customFormat="1" x14ac:dyDescent="0.15">
      <c r="C343" s="146" t="str">
        <f>[3]Base_02!$C$28</f>
        <v>Nama PB 1</v>
      </c>
      <c r="D343" s="146"/>
      <c r="E343" s="146"/>
      <c r="F343" s="146"/>
      <c r="G343" s="130"/>
      <c r="H343" s="16"/>
      <c r="I343" s="195" t="str">
        <f>$F$4</f>
        <v>Nama PB 20</v>
      </c>
      <c r="J343" s="195"/>
      <c r="K343" s="195"/>
      <c r="N343" s="53"/>
      <c r="O343" s="53"/>
      <c r="P343" s="53"/>
      <c r="Q343" s="53"/>
    </row>
    <row r="344" spans="3:17" s="49" customFormat="1" x14ac:dyDescent="0.15">
      <c r="C344" s="41"/>
      <c r="D344" s="16"/>
      <c r="E344" s="16"/>
      <c r="F344" s="16"/>
      <c r="G344" s="16"/>
      <c r="H344" s="16"/>
      <c r="I344" s="16"/>
      <c r="J344" s="16"/>
      <c r="K344" s="16"/>
      <c r="N344" s="53"/>
      <c r="O344" s="53"/>
      <c r="P344" s="53"/>
      <c r="Q344" s="53"/>
    </row>
    <row r="345" spans="3:17" s="49" customFormat="1" x14ac:dyDescent="0.15">
      <c r="C345" s="140" t="s">
        <v>233</v>
      </c>
      <c r="D345" s="140"/>
      <c r="E345" s="140"/>
      <c r="F345" s="140"/>
      <c r="G345" s="16"/>
      <c r="H345" s="16"/>
      <c r="I345" s="140" t="s">
        <v>142</v>
      </c>
      <c r="J345" s="140"/>
      <c r="K345" s="140"/>
      <c r="N345" s="53"/>
      <c r="O345" s="53"/>
      <c r="P345" s="53"/>
      <c r="Q345" s="53"/>
    </row>
    <row r="346" spans="3:17" s="49" customFormat="1" x14ac:dyDescent="0.15">
      <c r="C346" s="150" t="s">
        <v>264</v>
      </c>
      <c r="D346" s="150"/>
      <c r="E346" s="150"/>
      <c r="F346" s="150"/>
      <c r="G346" s="43"/>
      <c r="H346" s="43"/>
      <c r="I346" s="150" t="str">
        <f>[3]Base_01!$B$17&amp;" "&amp;[3]Base_01!$C$4</f>
        <v>Koordinator Kota Sorong</v>
      </c>
      <c r="J346" s="150"/>
      <c r="K346" s="150"/>
      <c r="N346" s="53"/>
      <c r="O346" s="53"/>
      <c r="P346" s="53"/>
      <c r="Q346" s="53"/>
    </row>
    <row r="347" spans="3:17" s="49" customFormat="1" x14ac:dyDescent="0.15">
      <c r="C347" s="42"/>
      <c r="D347" s="43"/>
      <c r="E347" s="43"/>
      <c r="F347" s="43"/>
      <c r="G347" s="43"/>
      <c r="H347" s="43"/>
      <c r="I347" s="43"/>
      <c r="J347" s="42"/>
      <c r="K347" s="43"/>
      <c r="N347" s="53"/>
      <c r="O347" s="53"/>
      <c r="P347" s="53"/>
      <c r="Q347" s="53"/>
    </row>
    <row r="348" spans="3:17" s="49" customFormat="1" x14ac:dyDescent="0.15">
      <c r="C348" s="42"/>
      <c r="D348" s="43"/>
      <c r="E348" s="43"/>
      <c r="F348" s="43"/>
      <c r="G348" s="43"/>
      <c r="H348" s="43"/>
      <c r="I348" s="43"/>
      <c r="J348" s="42"/>
      <c r="K348" s="43"/>
      <c r="N348" s="53"/>
      <c r="O348" s="53"/>
      <c r="P348" s="53"/>
      <c r="Q348" s="53"/>
    </row>
    <row r="349" spans="3:17" s="49" customFormat="1" x14ac:dyDescent="0.15">
      <c r="C349" s="42"/>
      <c r="D349" s="43"/>
      <c r="E349" s="43"/>
      <c r="F349" s="43"/>
      <c r="G349" s="43"/>
      <c r="H349" s="43"/>
      <c r="I349" s="43"/>
      <c r="J349" s="42"/>
      <c r="K349" s="43"/>
      <c r="N349" s="53"/>
      <c r="O349" s="53"/>
      <c r="P349" s="53"/>
      <c r="Q349" s="53"/>
    </row>
    <row r="350" spans="3:17" s="49" customFormat="1" x14ac:dyDescent="0.15">
      <c r="C350" s="42"/>
      <c r="D350" s="43"/>
      <c r="E350" s="43"/>
      <c r="F350" s="43"/>
      <c r="G350" s="43"/>
      <c r="H350" s="43"/>
      <c r="I350" s="43"/>
      <c r="J350" s="42"/>
      <c r="K350" s="43"/>
      <c r="N350" s="53"/>
      <c r="O350" s="53"/>
      <c r="P350" s="53"/>
      <c r="Q350" s="53"/>
    </row>
    <row r="351" spans="3:17" s="49" customFormat="1" x14ac:dyDescent="0.15">
      <c r="C351" s="193" t="str">
        <f>[3]Base_01!$C$20</f>
        <v>…...............         …...............</v>
      </c>
      <c r="D351" s="193"/>
      <c r="E351" s="193"/>
      <c r="F351" s="193"/>
      <c r="G351" s="131"/>
      <c r="H351" s="43"/>
      <c r="I351" s="194" t="str">
        <f>[3]Base_01!$C$17</f>
        <v>AfrIandi Yudhistira, S.T.</v>
      </c>
      <c r="J351" s="194"/>
      <c r="K351" s="194"/>
      <c r="N351" s="53"/>
      <c r="O351" s="53"/>
      <c r="P351" s="53"/>
      <c r="Q351" s="53"/>
    </row>
  </sheetData>
  <mergeCells count="140">
    <mergeCell ref="C1:K1"/>
    <mergeCell ref="C3:E3"/>
    <mergeCell ref="C4:E4"/>
    <mergeCell ref="C5:E5"/>
    <mergeCell ref="C6:E6"/>
    <mergeCell ref="C7:E7"/>
    <mergeCell ref="A14:A15"/>
    <mergeCell ref="C14:C15"/>
    <mergeCell ref="D14:G15"/>
    <mergeCell ref="H14:H15"/>
    <mergeCell ref="I14:I15"/>
    <mergeCell ref="J14:J15"/>
    <mergeCell ref="N7:O10"/>
    <mergeCell ref="C8:E8"/>
    <mergeCell ref="C9:E9"/>
    <mergeCell ref="C10:E10"/>
    <mergeCell ref="C11:E11"/>
    <mergeCell ref="F11:I11"/>
    <mergeCell ref="C82:E82"/>
    <mergeCell ref="I83:K83"/>
    <mergeCell ref="I88:K88"/>
    <mergeCell ref="I89:K89"/>
    <mergeCell ref="C92:C93"/>
    <mergeCell ref="D92:J93"/>
    <mergeCell ref="K92:K93"/>
    <mergeCell ref="K14:K15"/>
    <mergeCell ref="C76:J76"/>
    <mergeCell ref="C77:K77"/>
    <mergeCell ref="C79:E79"/>
    <mergeCell ref="C80:E80"/>
    <mergeCell ref="C81:E81"/>
    <mergeCell ref="C104:F104"/>
    <mergeCell ref="I104:K104"/>
    <mergeCell ref="C109:F109"/>
    <mergeCell ref="I109:K109"/>
    <mergeCell ref="C111:F111"/>
    <mergeCell ref="I111:K111"/>
    <mergeCell ref="D94:J94"/>
    <mergeCell ref="C95:J95"/>
    <mergeCell ref="C96:K96"/>
    <mergeCell ref="C99:J99"/>
    <mergeCell ref="C100:K100"/>
    <mergeCell ref="C103:F103"/>
    <mergeCell ref="I103:K103"/>
    <mergeCell ref="C121:E121"/>
    <mergeCell ref="C122:E122"/>
    <mergeCell ref="C123:E123"/>
    <mergeCell ref="C124:E124"/>
    <mergeCell ref="C125:E125"/>
    <mergeCell ref="C126:E126"/>
    <mergeCell ref="C112:F112"/>
    <mergeCell ref="I112:K112"/>
    <mergeCell ref="C117:F117"/>
    <mergeCell ref="I117:K117"/>
    <mergeCell ref="C118:K118"/>
    <mergeCell ref="C120:E120"/>
    <mergeCell ref="I131:I132"/>
    <mergeCell ref="J131:J132"/>
    <mergeCell ref="K131:K132"/>
    <mergeCell ref="C193:J193"/>
    <mergeCell ref="C194:K194"/>
    <mergeCell ref="C196:E196"/>
    <mergeCell ref="C127:E127"/>
    <mergeCell ref="C128:E128"/>
    <mergeCell ref="A131:A132"/>
    <mergeCell ref="C131:C132"/>
    <mergeCell ref="D131:G132"/>
    <mergeCell ref="H131:H132"/>
    <mergeCell ref="C209:C210"/>
    <mergeCell ref="D209:J210"/>
    <mergeCell ref="K209:K210"/>
    <mergeCell ref="D211:J211"/>
    <mergeCell ref="C212:J212"/>
    <mergeCell ref="C213:K213"/>
    <mergeCell ref="C197:E197"/>
    <mergeCell ref="C198:E198"/>
    <mergeCell ref="C199:E199"/>
    <mergeCell ref="I200:K200"/>
    <mergeCell ref="I205:K205"/>
    <mergeCell ref="I206:K206"/>
    <mergeCell ref="C226:F226"/>
    <mergeCell ref="I226:K226"/>
    <mergeCell ref="C228:F228"/>
    <mergeCell ref="I228:K228"/>
    <mergeCell ref="C229:F229"/>
    <mergeCell ref="I229:K229"/>
    <mergeCell ref="C216:J216"/>
    <mergeCell ref="C217:K217"/>
    <mergeCell ref="C220:F220"/>
    <mergeCell ref="I220:K220"/>
    <mergeCell ref="C221:F221"/>
    <mergeCell ref="I221:K221"/>
    <mergeCell ref="C240:E240"/>
    <mergeCell ref="C241:E241"/>
    <mergeCell ref="C242:E242"/>
    <mergeCell ref="C243:E243"/>
    <mergeCell ref="C244:E244"/>
    <mergeCell ref="C245:E245"/>
    <mergeCell ref="C234:F234"/>
    <mergeCell ref="I234:K234"/>
    <mergeCell ref="C235:K235"/>
    <mergeCell ref="C237:E237"/>
    <mergeCell ref="C238:E238"/>
    <mergeCell ref="C239:E239"/>
    <mergeCell ref="K248:K249"/>
    <mergeCell ref="C310:J310"/>
    <mergeCell ref="C311:K311"/>
    <mergeCell ref="C313:E313"/>
    <mergeCell ref="C314:E314"/>
    <mergeCell ref="C315:E315"/>
    <mergeCell ref="A248:A249"/>
    <mergeCell ref="C248:C249"/>
    <mergeCell ref="D248:G249"/>
    <mergeCell ref="H248:H249"/>
    <mergeCell ref="I248:I249"/>
    <mergeCell ref="J248:J249"/>
    <mergeCell ref="D328:J328"/>
    <mergeCell ref="C329:J329"/>
    <mergeCell ref="C330:K330"/>
    <mergeCell ref="C333:J333"/>
    <mergeCell ref="C334:K334"/>
    <mergeCell ref="C337:F337"/>
    <mergeCell ref="I337:K337"/>
    <mergeCell ref="C316:E316"/>
    <mergeCell ref="I317:K317"/>
    <mergeCell ref="I322:K322"/>
    <mergeCell ref="I323:K323"/>
    <mergeCell ref="C326:C327"/>
    <mergeCell ref="D326:J327"/>
    <mergeCell ref="K326:K327"/>
    <mergeCell ref="C346:F346"/>
    <mergeCell ref="I346:K346"/>
    <mergeCell ref="C351:F351"/>
    <mergeCell ref="I351:K351"/>
    <mergeCell ref="C338:F338"/>
    <mergeCell ref="I338:K338"/>
    <mergeCell ref="C343:F343"/>
    <mergeCell ref="I343:K343"/>
    <mergeCell ref="C345:F345"/>
    <mergeCell ref="I345:K345"/>
  </mergeCells>
  <conditionalFormatting sqref="I16:I75">
    <cfRule type="expression" dxfId="8" priority="9">
      <formula>$I16&lt;&gt;$R16</formula>
    </cfRule>
  </conditionalFormatting>
  <conditionalFormatting sqref="K76">
    <cfRule type="expression" dxfId="7" priority="7">
      <formula>$K$76&lt;&gt;$M$76</formula>
    </cfRule>
  </conditionalFormatting>
  <conditionalFormatting sqref="I133:I192">
    <cfRule type="expression" dxfId="6" priority="6" stopIfTrue="1">
      <formula>$K133&lt;&gt;$R133</formula>
    </cfRule>
  </conditionalFormatting>
  <conditionalFormatting sqref="K193">
    <cfRule type="expression" dxfId="5" priority="4" stopIfTrue="1">
      <formula>$K$193&lt;&gt;$M$193</formula>
    </cfRule>
  </conditionalFormatting>
  <conditionalFormatting sqref="I250:I309">
    <cfRule type="expression" dxfId="4" priority="3" stopIfTrue="1">
      <formula>$K250&lt;&gt;$R250</formula>
    </cfRule>
  </conditionalFormatting>
  <conditionalFormatting sqref="K310">
    <cfRule type="expression" dxfId="3" priority="1" stopIfTrue="1">
      <formula>$K$310&lt;&gt;$M$310</formula>
    </cfRule>
  </conditionalFormatting>
  <printOptions horizontalCentered="1"/>
  <pageMargins left="0.39370078740157483" right="0.39370078740157483" top="0.39370078740157483" bottom="0.39370078740157483" header="0.31496062992125984" footer="0.31496062992125984"/>
  <pageSetup paperSize="9" scale="67" fitToHeight="6" orientation="portrait" horizontalDpi="0" verticalDpi="0"/>
  <rowBreaks count="5" manualBreakCount="5">
    <brk id="89" min="2" max="10" man="1"/>
    <brk id="117" min="2" max="10" man="1"/>
    <brk id="206" min="2" max="10" man="1"/>
    <brk id="234" min="2" max="10" man="1"/>
    <brk id="323" min="2" max="10" man="1"/>
  </rowBreaks>
  <drawing r:id="rId1"/>
  <legacyDrawing r:id="rId2"/>
  <mc:AlternateContent xmlns:mc="http://schemas.openxmlformats.org/markup-compatibility/2006">
    <mc:Choice Requires="x14">
      <controls>
        <mc:AlternateContent xmlns:mc="http://schemas.openxmlformats.org/markup-compatibility/2006">
          <mc:Choice Requires="x14">
            <control shapeId="52225" r:id="rId3" name="Button 1">
              <controlPr defaultSize="0" print="0" autoFill="0" autoPict="0" macro="[0]!HideBarisKosongDRPBInduk">
                <anchor moveWithCells="1">
                  <from>
                    <xdr:col>12</xdr:col>
                    <xdr:colOff>50800</xdr:colOff>
                    <xdr:row>6</xdr:row>
                    <xdr:rowOff>12700</xdr:rowOff>
                  </from>
                  <to>
                    <xdr:col>12</xdr:col>
                    <xdr:colOff>762000</xdr:colOff>
                    <xdr:row>7</xdr:row>
                    <xdr:rowOff>101600</xdr:rowOff>
                  </to>
                </anchor>
              </controlPr>
            </control>
          </mc:Choice>
        </mc:AlternateContent>
        <mc:AlternateContent xmlns:mc="http://schemas.openxmlformats.org/markup-compatibility/2006">
          <mc:Choice Requires="x14">
            <control shapeId="52226" r:id="rId4" name="Button 2">
              <controlPr defaultSize="0" print="0" autoFill="0" autoPict="0" macro="[0]!TampilkanRABAwal">
                <anchor moveWithCells="1">
                  <from>
                    <xdr:col>12</xdr:col>
                    <xdr:colOff>50800</xdr:colOff>
                    <xdr:row>8</xdr:row>
                    <xdr:rowOff>88900</xdr:rowOff>
                  </from>
                  <to>
                    <xdr:col>12</xdr:col>
                    <xdr:colOff>762000</xdr:colOff>
                    <xdr:row>9</xdr:row>
                    <xdr:rowOff>165100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AF08A960-729F-CF45-9685-FF338C68091F}">
            <xm:f>$K$99&lt;&gt;BaseRAB!$C$2</xm:f>
            <x14:dxf>
              <font>
                <color rgb="FF9C0006"/>
              </font>
              <fill>
                <patternFill>
                  <bgColor rgb="FFFFC7CE"/>
                </patternFill>
              </fill>
            </x14:dxf>
          </x14:cfRule>
          <xm:sqref>K99</xm:sqref>
        </x14:conditionalFormatting>
        <x14:conditionalFormatting xmlns:xm="http://schemas.microsoft.com/office/excel/2006/main">
          <x14:cfRule type="expression" priority="5" id="{01827293-9F20-B045-90C2-997698E2EFF0}">
            <xm:f>$K$216&lt;&gt;(BaseRAB!$C$2/2)</xm:f>
            <x14:dxf>
              <font>
                <color rgb="FF9C0006"/>
              </font>
              <fill>
                <patternFill>
                  <bgColor rgb="FFFFC7CE"/>
                </patternFill>
              </fill>
            </x14:dxf>
          </x14:cfRule>
          <xm:sqref>K216</xm:sqref>
        </x14:conditionalFormatting>
        <x14:conditionalFormatting xmlns:xm="http://schemas.microsoft.com/office/excel/2006/main">
          <x14:cfRule type="expression" priority="2" stopIfTrue="1" id="{7E852AC9-BEDA-8341-9705-EAA86C838310}">
            <xm:f>$K$333&lt;&gt;(BaseRAB!$C$2/2)</xm:f>
            <x14:dxf>
              <font>
                <color rgb="FF9C0006"/>
              </font>
              <fill>
                <patternFill>
                  <bgColor rgb="FFFFC7CE"/>
                </patternFill>
              </fill>
            </x14:dxf>
          </x14:cfRule>
          <xm:sqref>K333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43</vt:i4>
      </vt:variant>
      <vt:variant>
        <vt:lpstr>Named Ranges</vt:lpstr>
      </vt:variant>
      <vt:variant>
        <vt:i4>41</vt:i4>
      </vt:variant>
    </vt:vector>
  </HeadingPairs>
  <TitlesOfParts>
    <vt:vector size="84" baseType="lpstr">
      <vt:lpstr>BaseRAB</vt:lpstr>
      <vt:lpstr>Rekap (2)</vt:lpstr>
      <vt:lpstr>Rekap</vt:lpstr>
      <vt:lpstr>C. RAB (1)</vt:lpstr>
      <vt:lpstr>C.2 DRPB (1)</vt:lpstr>
      <vt:lpstr>C. RAB (2)</vt:lpstr>
      <vt:lpstr>C.2 DRPB (2)</vt:lpstr>
      <vt:lpstr>C. RAB (3)</vt:lpstr>
      <vt:lpstr>C.2 DRPB (3)</vt:lpstr>
      <vt:lpstr>C. RAB (4)</vt:lpstr>
      <vt:lpstr>C.2 DRPB (4)</vt:lpstr>
      <vt:lpstr>C. RAB (5)</vt:lpstr>
      <vt:lpstr>C.2 DRPB (5)</vt:lpstr>
      <vt:lpstr>C. RAB (6)</vt:lpstr>
      <vt:lpstr>C.2 DRPB (6)</vt:lpstr>
      <vt:lpstr>C. RAB (7)</vt:lpstr>
      <vt:lpstr>C.2 DRPB (7)</vt:lpstr>
      <vt:lpstr>C. RAB (8)</vt:lpstr>
      <vt:lpstr>C.2 DRPB (8)</vt:lpstr>
      <vt:lpstr>C. RAB (9)</vt:lpstr>
      <vt:lpstr>C.2 DRPB (9)</vt:lpstr>
      <vt:lpstr>C. RAB (10)</vt:lpstr>
      <vt:lpstr>C.2 DRPB (10)</vt:lpstr>
      <vt:lpstr>C. RAB (11)</vt:lpstr>
      <vt:lpstr>C.2 DRPB (11)</vt:lpstr>
      <vt:lpstr>C. RAB (12)</vt:lpstr>
      <vt:lpstr>C.2 DRPB (12)</vt:lpstr>
      <vt:lpstr>C. RAB (13)</vt:lpstr>
      <vt:lpstr>C.2 DRPB (13)</vt:lpstr>
      <vt:lpstr>C. RAB (14)</vt:lpstr>
      <vt:lpstr>C.2 DRPB (14)</vt:lpstr>
      <vt:lpstr>C. RAB (15)</vt:lpstr>
      <vt:lpstr>C.2 DRPB (15)</vt:lpstr>
      <vt:lpstr>C. RAB (16)</vt:lpstr>
      <vt:lpstr>C.2 DRPB (16)</vt:lpstr>
      <vt:lpstr>C. RAB (17)</vt:lpstr>
      <vt:lpstr>C.2 DRPB (17)</vt:lpstr>
      <vt:lpstr>C. RAB (18)</vt:lpstr>
      <vt:lpstr>C.2 DRPB (18)</vt:lpstr>
      <vt:lpstr>C. RAB (19)</vt:lpstr>
      <vt:lpstr>C.2 DRPB (19)</vt:lpstr>
      <vt:lpstr>C. RAB (20)</vt:lpstr>
      <vt:lpstr>C.2 DRPB (20)</vt:lpstr>
      <vt:lpstr>'C. RAB (1)'!Print_Area</vt:lpstr>
      <vt:lpstr>'C. RAB (10)'!Print_Area</vt:lpstr>
      <vt:lpstr>'C. RAB (11)'!Print_Area</vt:lpstr>
      <vt:lpstr>'C. RAB (12)'!Print_Area</vt:lpstr>
      <vt:lpstr>'C. RAB (13)'!Print_Area</vt:lpstr>
      <vt:lpstr>'C. RAB (14)'!Print_Area</vt:lpstr>
      <vt:lpstr>'C. RAB (15)'!Print_Area</vt:lpstr>
      <vt:lpstr>'C. RAB (16)'!Print_Area</vt:lpstr>
      <vt:lpstr>'C. RAB (17)'!Print_Area</vt:lpstr>
      <vt:lpstr>'C. RAB (18)'!Print_Area</vt:lpstr>
      <vt:lpstr>'C. RAB (19)'!Print_Area</vt:lpstr>
      <vt:lpstr>'C. RAB (2)'!Print_Area</vt:lpstr>
      <vt:lpstr>'C. RAB (20)'!Print_Area</vt:lpstr>
      <vt:lpstr>'C. RAB (3)'!Print_Area</vt:lpstr>
      <vt:lpstr>'C. RAB (4)'!Print_Area</vt:lpstr>
      <vt:lpstr>'C. RAB (5)'!Print_Area</vt:lpstr>
      <vt:lpstr>'C. RAB (6)'!Print_Area</vt:lpstr>
      <vt:lpstr>'C. RAB (7)'!Print_Area</vt:lpstr>
      <vt:lpstr>'C. RAB (8)'!Print_Area</vt:lpstr>
      <vt:lpstr>'C. RAB (9)'!Print_Area</vt:lpstr>
      <vt:lpstr>'C.2 DRPB (1)'!Print_Area</vt:lpstr>
      <vt:lpstr>'C.2 DRPB (10)'!Print_Area</vt:lpstr>
      <vt:lpstr>'C.2 DRPB (11)'!Print_Area</vt:lpstr>
      <vt:lpstr>'C.2 DRPB (12)'!Print_Area</vt:lpstr>
      <vt:lpstr>'C.2 DRPB (13)'!Print_Area</vt:lpstr>
      <vt:lpstr>'C.2 DRPB (14)'!Print_Area</vt:lpstr>
      <vt:lpstr>'C.2 DRPB (15)'!Print_Area</vt:lpstr>
      <vt:lpstr>'C.2 DRPB (16)'!Print_Area</vt:lpstr>
      <vt:lpstr>'C.2 DRPB (17)'!Print_Area</vt:lpstr>
      <vt:lpstr>'C.2 DRPB (18)'!Print_Area</vt:lpstr>
      <vt:lpstr>'C.2 DRPB (19)'!Print_Area</vt:lpstr>
      <vt:lpstr>'C.2 DRPB (2)'!Print_Area</vt:lpstr>
      <vt:lpstr>'C.2 DRPB (20)'!Print_Area</vt:lpstr>
      <vt:lpstr>'C.2 DRPB (3)'!Print_Area</vt:lpstr>
      <vt:lpstr>'C.2 DRPB (4)'!Print_Area</vt:lpstr>
      <vt:lpstr>'C.2 DRPB (5)'!Print_Area</vt:lpstr>
      <vt:lpstr>'C.2 DRPB (6)'!Print_Area</vt:lpstr>
      <vt:lpstr>'C.2 DRPB (7)'!Print_Area</vt:lpstr>
      <vt:lpstr>'C.2 DRPB (8)'!Print_Area</vt:lpstr>
      <vt:lpstr>'C.2 DRPB (9)'!Print_Area</vt:lpstr>
      <vt:lpstr>Rekap!Print_Area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Febri</dc:creator>
  <cp:lastModifiedBy>Febri</cp:lastModifiedBy>
  <dcterms:created xsi:type="dcterms:W3CDTF">2026-08-07T01:20:42Z</dcterms:created>
  <dcterms:modified xsi:type="dcterms:W3CDTF">2026-08-10T01:16:58Z</dcterms:modified>
</cp:coreProperties>
</file>