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 PHAN\Desktop\MGMT 6155\Team Project\"/>
    </mc:Choice>
  </mc:AlternateContent>
  <bookViews>
    <workbookView xWindow="0" yWindow="0" windowWidth="19200" windowHeight="6950" activeTab="1"/>
  </bookViews>
  <sheets>
    <sheet name="Sheet1" sheetId="1" r:id="rId1"/>
    <sheet name="Cost chart" sheetId="2" r:id="rId2"/>
  </sheets>
  <calcPr calcId="171027"/>
</workbook>
</file>

<file path=xl/calcChain.xml><?xml version="1.0" encoding="utf-8"?>
<calcChain xmlns="http://schemas.openxmlformats.org/spreadsheetml/2006/main">
  <c r="I14" i="2" l="1"/>
  <c r="I24" i="2"/>
  <c r="J30" i="2"/>
  <c r="P8" i="2" l="1"/>
  <c r="O8" i="2"/>
  <c r="E57" i="1" l="1"/>
  <c r="E54" i="1"/>
  <c r="E47" i="1"/>
  <c r="E45" i="1" s="1"/>
  <c r="E42" i="1"/>
  <c r="E38" i="1"/>
  <c r="E37" i="1"/>
  <c r="E34" i="1"/>
  <c r="E33" i="1"/>
  <c r="E31" i="1"/>
  <c r="E30" i="1"/>
  <c r="E29" i="1"/>
  <c r="E28" i="1"/>
  <c r="E27" i="1"/>
  <c r="E24" i="1"/>
  <c r="E20" i="1"/>
  <c r="E17" i="1"/>
  <c r="E11" i="1"/>
  <c r="E10" i="1"/>
  <c r="E9" i="1" s="1"/>
  <c r="E3" i="1"/>
  <c r="E63" i="1" s="1"/>
</calcChain>
</file>

<file path=xl/sharedStrings.xml><?xml version="1.0" encoding="utf-8"?>
<sst xmlns="http://schemas.openxmlformats.org/spreadsheetml/2006/main" count="229" uniqueCount="154">
  <si>
    <t>Cost Baseline</t>
  </si>
  <si>
    <t>Task</t>
  </si>
  <si>
    <t>Days</t>
  </si>
  <si>
    <t>Total Cost</t>
  </si>
  <si>
    <t>Phase 1</t>
  </si>
  <si>
    <t>Feasibility</t>
  </si>
  <si>
    <t>Feasibility Study</t>
  </si>
  <si>
    <t>1.1.1</t>
  </si>
  <si>
    <t>Risk Analysis</t>
  </si>
  <si>
    <t>1.1.2</t>
  </si>
  <si>
    <t>Electric/Solar Load Analysis</t>
  </si>
  <si>
    <t>Owner Decision</t>
  </si>
  <si>
    <t>License</t>
  </si>
  <si>
    <t>Phase 2</t>
  </si>
  <si>
    <t>Planning &amp; Design</t>
  </si>
  <si>
    <t xml:space="preserve">     Statement of Work</t>
  </si>
  <si>
    <t>2.1.1</t>
  </si>
  <si>
    <t xml:space="preserve">          General Requirements</t>
  </si>
  <si>
    <t>2.1.1.1</t>
  </si>
  <si>
    <t xml:space="preserve">               Overhead</t>
  </si>
  <si>
    <t>2.1.1.2</t>
  </si>
  <si>
    <t xml:space="preserve">               Fence</t>
  </si>
  <si>
    <t>2.1.1.3</t>
  </si>
  <si>
    <t xml:space="preserve">               Roof (Patch)</t>
  </si>
  <si>
    <t>2.1.1.4</t>
  </si>
  <si>
    <t xml:space="preserve">               Paint</t>
  </si>
  <si>
    <t>2.1.1.5</t>
  </si>
  <si>
    <t xml:space="preserve">               Concrete</t>
  </si>
  <si>
    <t>2.1.2</t>
  </si>
  <si>
    <t xml:space="preserve">          Structural Requirements</t>
  </si>
  <si>
    <t>2.1.2.1</t>
  </si>
  <si>
    <t xml:space="preserve">               Materials</t>
  </si>
  <si>
    <t>2.1.2.2</t>
  </si>
  <si>
    <t xml:space="preserve">               Labor</t>
  </si>
  <si>
    <t>2.1.3</t>
  </si>
  <si>
    <t xml:space="preserve">          Electrical Requirements</t>
  </si>
  <si>
    <t>2.1.3.1</t>
  </si>
  <si>
    <t>2.1.3.1.1</t>
  </si>
  <si>
    <t xml:space="preserve">                    Batteries</t>
  </si>
  <si>
    <t>2.1.3.1.2</t>
  </si>
  <si>
    <t xml:space="preserve">                    Solar Panels</t>
  </si>
  <si>
    <t>2.1.3.2</t>
  </si>
  <si>
    <t>2.1.3.2.1</t>
  </si>
  <si>
    <t>2.1.3.2.2</t>
  </si>
  <si>
    <t xml:space="preserve">     Work Schedule &amp; Cost Estimate</t>
  </si>
  <si>
    <t>2.2.1</t>
  </si>
  <si>
    <t xml:space="preserve">          Work Schedule</t>
  </si>
  <si>
    <t>2.2.2</t>
  </si>
  <si>
    <t xml:space="preserve">          Cost Estimate</t>
  </si>
  <si>
    <t xml:space="preserve">     RFQ (Bid)</t>
  </si>
  <si>
    <t>2.3.1</t>
  </si>
  <si>
    <t xml:space="preserve">          Bid Analysis</t>
  </si>
  <si>
    <t>2.3.2</t>
  </si>
  <si>
    <t xml:space="preserve">          Award Project</t>
  </si>
  <si>
    <t>2.4.1</t>
  </si>
  <si>
    <t>2.4.2</t>
  </si>
  <si>
    <t xml:space="preserve">     Submittals</t>
  </si>
  <si>
    <t>2.5.1</t>
  </si>
  <si>
    <t>2.5.2</t>
  </si>
  <si>
    <t xml:space="preserve">          County Site Plan and Elevation Views</t>
  </si>
  <si>
    <t xml:space="preserve">     Electric Utility Approval</t>
  </si>
  <si>
    <t>2.6.1</t>
  </si>
  <si>
    <t>New Requirements on inverters - Need to be UL-1741 SA compliant (Needs cutsheets and needs to be written explicitly on Single Line Drawing)</t>
  </si>
  <si>
    <t xml:space="preserve">     County Permit</t>
  </si>
  <si>
    <t>2.8.1</t>
  </si>
  <si>
    <t>(From step 3.1.2.1)</t>
  </si>
  <si>
    <t>Phase 3</t>
  </si>
  <si>
    <t>Construction/Building</t>
  </si>
  <si>
    <t xml:space="preserve">     General Contractor</t>
  </si>
  <si>
    <t>3.1.1</t>
  </si>
  <si>
    <t xml:space="preserve">          Structural &amp; Electrical</t>
  </si>
  <si>
    <t>3.1.1.1</t>
  </si>
  <si>
    <t xml:space="preserve">               Required Electric Utility Meter Tech is delayed</t>
  </si>
  <si>
    <t>Due to the size of the system, the main breaker of the electrical panel must be de-rated. Here, the utility has to reschedule for 5 days later due to being overworked.</t>
  </si>
  <si>
    <t>3.1.2</t>
  </si>
  <si>
    <t xml:space="preserve">          Install Solar Panels, Inverters &amp; Electrical Hook-up</t>
  </si>
  <si>
    <t>3.1.2.1</t>
  </si>
  <si>
    <t xml:space="preserve">               Solar Panels are delayed by 10 days</t>
  </si>
  <si>
    <t>Owner does not receive extension of credit and must receive panels from another provider.</t>
  </si>
  <si>
    <t>3.1.3</t>
  </si>
  <si>
    <t xml:space="preserve">          Build Battery Shelter</t>
  </si>
  <si>
    <t>3.1.4</t>
  </si>
  <si>
    <t xml:space="preserve">          Install Batteries</t>
  </si>
  <si>
    <t>3.1.5</t>
  </si>
  <si>
    <t xml:space="preserve">          Install Transformers</t>
  </si>
  <si>
    <t>Phase 4</t>
  </si>
  <si>
    <t>Training</t>
  </si>
  <si>
    <t xml:space="preserve">     O&amp;M Batteries</t>
  </si>
  <si>
    <t xml:space="preserve">     O&amp;M Solar Panels</t>
  </si>
  <si>
    <t>Phase 5</t>
  </si>
  <si>
    <t>Turnover</t>
  </si>
  <si>
    <t xml:space="preserve">     Review Acceptance Documents</t>
  </si>
  <si>
    <t>5.1.1</t>
  </si>
  <si>
    <t xml:space="preserve">          Accept As-Built Drawings</t>
  </si>
  <si>
    <t xml:space="preserve">     Owner Acceptance</t>
  </si>
  <si>
    <t>5.2.1</t>
  </si>
  <si>
    <t xml:space="preserve">          Release Liens</t>
  </si>
  <si>
    <t>5.2.2</t>
  </si>
  <si>
    <t xml:space="preserve">          Pay General Contractor</t>
  </si>
  <si>
    <t xml:space="preserve">     Contracting</t>
  </si>
  <si>
    <t xml:space="preserve">          Write Contract</t>
  </si>
  <si>
    <t xml:space="preserve">          Sign Contract</t>
  </si>
  <si>
    <t xml:space="preserve">          Single Line Drawing &amp; Utility Site Plan</t>
  </si>
  <si>
    <t xml:space="preserve">          Electric Utility Approval - Rejected Submittal</t>
  </si>
  <si>
    <t xml:space="preserve">    Procurement</t>
  </si>
  <si>
    <t xml:space="preserve">          Change in module purchase</t>
  </si>
  <si>
    <t>Phase</t>
  </si>
  <si>
    <t>Statement of Work</t>
  </si>
  <si>
    <t>General Requirements</t>
  </si>
  <si>
    <t>Overhead</t>
  </si>
  <si>
    <t>Fence</t>
  </si>
  <si>
    <t>Roof (Patch)</t>
  </si>
  <si>
    <t>Paint</t>
  </si>
  <si>
    <t>Concrete</t>
  </si>
  <si>
    <t>Structural Requirements</t>
  </si>
  <si>
    <t>Materials</t>
  </si>
  <si>
    <t>Labor</t>
  </si>
  <si>
    <t>Electrical Requirements</t>
  </si>
  <si>
    <t>Batteries</t>
  </si>
  <si>
    <t>Solar Panels</t>
  </si>
  <si>
    <t>Work Schedule &amp; Cost Estimate</t>
  </si>
  <si>
    <t>Work Schedule</t>
  </si>
  <si>
    <t>Cost Estimate</t>
  </si>
  <si>
    <t>RFQ (Bid)</t>
  </si>
  <si>
    <t>Bid Analysis</t>
  </si>
  <si>
    <t>Award Project</t>
  </si>
  <si>
    <t>Contracting</t>
  </si>
  <si>
    <t>Write Contract</t>
  </si>
  <si>
    <t>Sign Contract</t>
  </si>
  <si>
    <t>Submittals</t>
  </si>
  <si>
    <t>Single Line Drawing &amp; Utility Site Plan</t>
  </si>
  <si>
    <t>County Site Plan and Elevation Views</t>
  </si>
  <si>
    <t>Electric Utility Approval</t>
  </si>
  <si>
    <t>County Permit</t>
  </si>
  <si>
    <t>Procurement</t>
  </si>
  <si>
    <t>General Contractor</t>
  </si>
  <si>
    <t>Structural &amp; Electrical</t>
  </si>
  <si>
    <t>Install Solar Panels, Inverters &amp; Electrical Hook-up</t>
  </si>
  <si>
    <t>Build Battery Shelter</t>
  </si>
  <si>
    <t>Install Batteries</t>
  </si>
  <si>
    <t>Install Transformers</t>
  </si>
  <si>
    <t>O&amp;M Batteries</t>
  </si>
  <si>
    <t>O&amp;M Solar Panels</t>
  </si>
  <si>
    <t>Review Acceptance Documents</t>
  </si>
  <si>
    <t>Accept As-Built Drawings</t>
  </si>
  <si>
    <t>Owner Acceptance</t>
  </si>
  <si>
    <t>Release Liens</t>
  </si>
  <si>
    <t>Pay General Contractor</t>
  </si>
  <si>
    <t>Total</t>
  </si>
  <si>
    <t>2.5.3</t>
  </si>
  <si>
    <t>2.5.4</t>
  </si>
  <si>
    <t>2.5.5</t>
  </si>
  <si>
    <t>1.1.1.1</t>
  </si>
  <si>
    <t>1.1.1.2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</si>
</sst>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 applyAlignment="1"/>
    <xf numFmtId="0" fontId="1" fillId="0" borderId="0" xfId="0" applyFont="1" applyAlignment="1">
      <alignment wrapText="1"/>
    </xf>
    <xf numFmtId="164" fontId="1" fillId="0" borderId="1" xfId="0" applyNumberFormat="1" applyFont="1" applyBorder="1" applyAlignment="1"/>
    <xf numFmtId="0" fontId="2" fillId="0" borderId="1" xfId="0" applyFont="1" applyBorder="1"/>
    <xf numFmtId="164" fontId="2" fillId="0" borderId="1" xfId="0" applyNumberFormat="1" applyFont="1" applyBorder="1"/>
    <xf numFmtId="0" fontId="2" fillId="3" borderId="0" xfId="0" applyFont="1" applyFill="1" applyAlignment="1">
      <alignment horizontal="right"/>
    </xf>
    <xf numFmtId="0" fontId="3" fillId="3" borderId="0" xfId="0" applyFont="1" applyFill="1"/>
    <xf numFmtId="0" fontId="2" fillId="3" borderId="0" xfId="0" applyFont="1" applyFill="1"/>
    <xf numFmtId="0" fontId="1" fillId="3" borderId="1" xfId="0" applyFont="1" applyFill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6" fontId="4" fillId="0" borderId="5" xfId="0" applyNumberFormat="1" applyFont="1" applyBorder="1" applyAlignment="1">
      <alignment horizontal="right" wrapText="1"/>
    </xf>
    <xf numFmtId="0" fontId="4" fillId="0" borderId="4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horizontal="right" wrapText="1"/>
    </xf>
    <xf numFmtId="6" fontId="4" fillId="0" borderId="5" xfId="0" applyNumberFormat="1" applyFont="1" applyFill="1" applyBorder="1" applyAlignment="1">
      <alignment horizontal="right" wrapText="1"/>
    </xf>
    <xf numFmtId="0" fontId="5" fillId="0" borderId="5" xfId="0" applyFont="1" applyFill="1" applyBorder="1" applyAlignment="1">
      <alignment wrapText="1"/>
    </xf>
    <xf numFmtId="0" fontId="4" fillId="6" borderId="5" xfId="0" applyFont="1" applyFill="1" applyBorder="1" applyAlignment="1">
      <alignment horizontal="right" wrapText="1"/>
    </xf>
    <xf numFmtId="0" fontId="6" fillId="0" borderId="9" xfId="0" applyFont="1" applyBorder="1" applyAlignment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right" wrapText="1"/>
    </xf>
    <xf numFmtId="6" fontId="6" fillId="0" borderId="5" xfId="0" applyNumberFormat="1" applyFont="1" applyBorder="1" applyAlignment="1">
      <alignment horizontal="right" wrapText="1"/>
    </xf>
    <xf numFmtId="0" fontId="6" fillId="6" borderId="5" xfId="0" applyFont="1" applyFill="1" applyBorder="1" applyAlignment="1">
      <alignment horizontal="right" wrapText="1"/>
    </xf>
    <xf numFmtId="0" fontId="6" fillId="0" borderId="10" xfId="0" applyFont="1" applyBorder="1" applyAlignment="1">
      <alignment horizontal="right" wrapText="1"/>
    </xf>
    <xf numFmtId="0" fontId="6" fillId="0" borderId="4" xfId="0" applyFont="1" applyFill="1" applyBorder="1" applyAlignment="1">
      <alignment horizontal="right" wrapText="1"/>
    </xf>
    <xf numFmtId="0" fontId="6" fillId="0" borderId="8" xfId="0" applyFont="1" applyFill="1" applyBorder="1" applyAlignment="1">
      <alignment wrapText="1"/>
    </xf>
    <xf numFmtId="0" fontId="6" fillId="0" borderId="8" xfId="0" applyFont="1" applyBorder="1" applyAlignment="1">
      <alignment horizontal="right" wrapText="1"/>
    </xf>
    <xf numFmtId="0" fontId="6" fillId="0" borderId="6" xfId="0" applyFont="1" applyBorder="1" applyAlignment="1">
      <alignment horizontal="right" wrapText="1"/>
    </xf>
    <xf numFmtId="6" fontId="6" fillId="0" borderId="7" xfId="0" applyNumberFormat="1" applyFont="1" applyBorder="1" applyAlignment="1">
      <alignment horizontal="right" wrapText="1"/>
    </xf>
    <xf numFmtId="0" fontId="7" fillId="5" borderId="11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  <xf numFmtId="6" fontId="7" fillId="5" borderId="5" xfId="0" applyNumberFormat="1" applyFont="1" applyFill="1" applyBorder="1" applyAlignment="1">
      <alignment horizontal="right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right" wrapText="1"/>
    </xf>
    <xf numFmtId="6" fontId="8" fillId="4" borderId="5" xfId="0" applyNumberFormat="1" applyFont="1" applyFill="1" applyBorder="1" applyAlignment="1">
      <alignment horizontal="right" wrapText="1"/>
    </xf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5" xfId="0" applyFont="1" applyFill="1" applyBorder="1" applyAlignment="1">
      <alignment horizontal="right" wrapText="1"/>
    </xf>
    <xf numFmtId="6" fontId="7" fillId="4" borderId="5" xfId="0" applyNumberFormat="1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6" fillId="6" borderId="3" xfId="0" applyFont="1" applyFill="1" applyBorder="1" applyAlignment="1">
      <alignment horizontal="right" wrapText="1"/>
    </xf>
    <xf numFmtId="6" fontId="6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opLeftCell="A47" workbookViewId="0">
      <selection activeCell="G44" sqref="G44"/>
    </sheetView>
  </sheetViews>
  <sheetFormatPr defaultColWidth="14.453125" defaultRowHeight="15" customHeight="1"/>
  <cols>
    <col min="1" max="2" width="14.453125" customWidth="1"/>
    <col min="3" max="3" width="46.7265625" customWidth="1"/>
    <col min="4" max="5" width="14.453125" customWidth="1"/>
    <col min="6" max="6" width="38" customWidth="1"/>
  </cols>
  <sheetData>
    <row r="1" spans="1:5" ht="15.75" customHeight="1">
      <c r="A1" s="1" t="s">
        <v>0</v>
      </c>
      <c r="B1" s="1"/>
      <c r="C1" s="1"/>
      <c r="D1" s="1"/>
      <c r="E1" s="1"/>
    </row>
    <row r="2" spans="1:5" ht="15.75" customHeight="1">
      <c r="A2" s="1"/>
      <c r="B2" s="2"/>
      <c r="C2" s="2" t="s">
        <v>1</v>
      </c>
      <c r="D2" s="2" t="s">
        <v>2</v>
      </c>
      <c r="E2" s="2" t="s">
        <v>3</v>
      </c>
    </row>
    <row r="3" spans="1:5" ht="15.75" customHeight="1">
      <c r="A3" s="1"/>
      <c r="B3" s="3" t="s">
        <v>4</v>
      </c>
      <c r="C3" s="3" t="s">
        <v>5</v>
      </c>
      <c r="D3" s="4">
        <v>35</v>
      </c>
      <c r="E3" s="5">
        <f>SUM(E4:E8)</f>
        <v>70700</v>
      </c>
    </row>
    <row r="4" spans="1:5" ht="15.75" customHeight="1">
      <c r="A4" s="1"/>
      <c r="B4" s="6">
        <v>1.1000000000000001</v>
      </c>
      <c r="C4" s="2" t="s">
        <v>6</v>
      </c>
      <c r="D4" s="6">
        <v>25</v>
      </c>
      <c r="E4" s="7">
        <v>50000</v>
      </c>
    </row>
    <row r="5" spans="1:5" ht="15.75" customHeight="1">
      <c r="A5" s="1"/>
      <c r="B5" s="6" t="s">
        <v>7</v>
      </c>
      <c r="C5" s="2" t="s">
        <v>8</v>
      </c>
      <c r="D5" s="6">
        <v>25</v>
      </c>
      <c r="E5" s="7">
        <v>10000</v>
      </c>
    </row>
    <row r="6" spans="1:5" ht="15.75" customHeight="1">
      <c r="A6" s="1"/>
      <c r="B6" s="6" t="s">
        <v>9</v>
      </c>
      <c r="C6" s="2" t="s">
        <v>10</v>
      </c>
      <c r="D6" s="6">
        <v>25</v>
      </c>
      <c r="E6" s="7">
        <v>10000</v>
      </c>
    </row>
    <row r="7" spans="1:5" ht="15.75" customHeight="1">
      <c r="A7" s="1"/>
      <c r="B7" s="6">
        <v>1.2</v>
      </c>
      <c r="C7" s="2" t="s">
        <v>11</v>
      </c>
      <c r="D7" s="6">
        <v>10</v>
      </c>
      <c r="E7" s="2"/>
    </row>
    <row r="8" spans="1:5" ht="15.75" customHeight="1">
      <c r="A8" s="1"/>
      <c r="B8" s="8">
        <v>1.3</v>
      </c>
      <c r="C8" s="9" t="s">
        <v>12</v>
      </c>
      <c r="D8" s="6"/>
      <c r="E8" s="10">
        <v>700</v>
      </c>
    </row>
    <row r="9" spans="1:5" ht="15.75" customHeight="1">
      <c r="A9" s="1"/>
      <c r="B9" s="3" t="s">
        <v>13</v>
      </c>
      <c r="C9" s="3" t="s">
        <v>14</v>
      </c>
      <c r="D9" s="4">
        <v>61</v>
      </c>
      <c r="E9" s="5">
        <f>SUM(E10,E27,E33,E37:E39,E41:E42)</f>
        <v>2460</v>
      </c>
    </row>
    <row r="10" spans="1:5" ht="15.75" customHeight="1">
      <c r="A10" s="1"/>
      <c r="B10" s="6">
        <v>2.1</v>
      </c>
      <c r="C10" s="2" t="s">
        <v>15</v>
      </c>
      <c r="D10" s="6">
        <v>21</v>
      </c>
      <c r="E10" s="7">
        <f>SUM(E11,E17,E20,E24)</f>
        <v>320</v>
      </c>
    </row>
    <row r="11" spans="1:5" ht="15.75" customHeight="1">
      <c r="A11" s="1"/>
      <c r="B11" s="6" t="s">
        <v>16</v>
      </c>
      <c r="C11" s="2" t="s">
        <v>17</v>
      </c>
      <c r="D11" s="6">
        <v>7</v>
      </c>
      <c r="E11" s="7">
        <f>2*40</f>
        <v>80</v>
      </c>
    </row>
    <row r="12" spans="1:5" ht="15.75" customHeight="1">
      <c r="A12" s="1"/>
      <c r="B12" s="6" t="s">
        <v>18</v>
      </c>
      <c r="C12" s="2" t="s">
        <v>19</v>
      </c>
      <c r="D12" s="6">
        <v>2</v>
      </c>
      <c r="E12" s="7"/>
    </row>
    <row r="13" spans="1:5" ht="15.75" customHeight="1">
      <c r="A13" s="1"/>
      <c r="B13" s="6" t="s">
        <v>20</v>
      </c>
      <c r="C13" s="2" t="s">
        <v>21</v>
      </c>
      <c r="D13" s="6">
        <v>1</v>
      </c>
      <c r="E13" s="7"/>
    </row>
    <row r="14" spans="1:5" ht="15.75" customHeight="1">
      <c r="A14" s="1"/>
      <c r="B14" s="6" t="s">
        <v>22</v>
      </c>
      <c r="C14" s="2" t="s">
        <v>23</v>
      </c>
      <c r="D14" s="6">
        <v>1</v>
      </c>
      <c r="E14" s="7"/>
    </row>
    <row r="15" spans="1:5" ht="15.75" customHeight="1">
      <c r="A15" s="1"/>
      <c r="B15" s="6" t="s">
        <v>24</v>
      </c>
      <c r="C15" s="2" t="s">
        <v>25</v>
      </c>
      <c r="D15" s="6">
        <v>1</v>
      </c>
      <c r="E15" s="7"/>
    </row>
    <row r="16" spans="1:5" ht="15.75" customHeight="1">
      <c r="A16" s="1"/>
      <c r="B16" s="6" t="s">
        <v>26</v>
      </c>
      <c r="C16" s="2" t="s">
        <v>27</v>
      </c>
      <c r="D16" s="6">
        <v>2</v>
      </c>
      <c r="E16" s="7"/>
    </row>
    <row r="17" spans="1:5" ht="15.75" customHeight="1">
      <c r="A17" s="1"/>
      <c r="B17" s="6" t="s">
        <v>28</v>
      </c>
      <c r="C17" s="2" t="s">
        <v>29</v>
      </c>
      <c r="D17" s="6">
        <v>7</v>
      </c>
      <c r="E17" s="7">
        <f>2*40</f>
        <v>80</v>
      </c>
    </row>
    <row r="18" spans="1:5" ht="15.75" customHeight="1">
      <c r="A18" s="1"/>
      <c r="B18" s="6" t="s">
        <v>30</v>
      </c>
      <c r="C18" s="2" t="s">
        <v>31</v>
      </c>
      <c r="D18" s="6">
        <v>3.5</v>
      </c>
      <c r="E18" s="7"/>
    </row>
    <row r="19" spans="1:5" ht="15.75" customHeight="1">
      <c r="A19" s="1"/>
      <c r="B19" s="6" t="s">
        <v>32</v>
      </c>
      <c r="C19" s="2" t="s">
        <v>33</v>
      </c>
      <c r="D19" s="6">
        <v>3.5</v>
      </c>
      <c r="E19" s="7"/>
    </row>
    <row r="20" spans="1:5" ht="15.75" customHeight="1">
      <c r="A20" s="1"/>
      <c r="B20" s="6" t="s">
        <v>34</v>
      </c>
      <c r="C20" s="2" t="s">
        <v>35</v>
      </c>
      <c r="D20" s="6">
        <v>7</v>
      </c>
      <c r="E20" s="7">
        <f>3*40</f>
        <v>120</v>
      </c>
    </row>
    <row r="21" spans="1:5" ht="15.75" customHeight="1">
      <c r="A21" s="1"/>
      <c r="B21" s="6" t="s">
        <v>36</v>
      </c>
      <c r="C21" s="2" t="s">
        <v>31</v>
      </c>
      <c r="D21" s="6">
        <v>3</v>
      </c>
      <c r="E21" s="7"/>
    </row>
    <row r="22" spans="1:5" ht="15.75" customHeight="1">
      <c r="A22" s="1"/>
      <c r="B22" s="6" t="s">
        <v>37</v>
      </c>
      <c r="C22" s="2" t="s">
        <v>38</v>
      </c>
      <c r="D22" s="6">
        <v>2</v>
      </c>
      <c r="E22" s="7"/>
    </row>
    <row r="23" spans="1:5" ht="15.75" customHeight="1">
      <c r="A23" s="1"/>
      <c r="B23" s="6" t="s">
        <v>39</v>
      </c>
      <c r="C23" s="2" t="s">
        <v>40</v>
      </c>
      <c r="D23" s="6">
        <v>1</v>
      </c>
      <c r="E23" s="7"/>
    </row>
    <row r="24" spans="1:5" ht="15.75" customHeight="1">
      <c r="A24" s="1"/>
      <c r="B24" s="6" t="s">
        <v>41</v>
      </c>
      <c r="C24" s="2" t="s">
        <v>33</v>
      </c>
      <c r="D24" s="6">
        <v>4</v>
      </c>
      <c r="E24" s="7">
        <f>1*40</f>
        <v>40</v>
      </c>
    </row>
    <row r="25" spans="1:5" ht="15.75" customHeight="1">
      <c r="A25" s="1"/>
      <c r="B25" s="6" t="s">
        <v>42</v>
      </c>
      <c r="C25" s="2" t="s">
        <v>38</v>
      </c>
      <c r="D25" s="6">
        <v>2</v>
      </c>
      <c r="E25" s="7"/>
    </row>
    <row r="26" spans="1:5" ht="15.75" customHeight="1">
      <c r="A26" s="1"/>
      <c r="B26" s="6" t="s">
        <v>43</v>
      </c>
      <c r="C26" s="2" t="s">
        <v>40</v>
      </c>
      <c r="D26" s="6">
        <v>2</v>
      </c>
      <c r="E26" s="7"/>
    </row>
    <row r="27" spans="1:5" ht="15.75" customHeight="1">
      <c r="A27" s="1"/>
      <c r="B27" s="6">
        <v>2.2000000000000002</v>
      </c>
      <c r="C27" s="2" t="s">
        <v>44</v>
      </c>
      <c r="D27" s="6">
        <v>10</v>
      </c>
      <c r="E27" s="7">
        <f>SUM(E28:E29)</f>
        <v>120</v>
      </c>
    </row>
    <row r="28" spans="1:5" ht="15.75" customHeight="1">
      <c r="A28" s="1"/>
      <c r="B28" s="6" t="s">
        <v>45</v>
      </c>
      <c r="C28" s="2" t="s">
        <v>46</v>
      </c>
      <c r="D28" s="6">
        <v>5</v>
      </c>
      <c r="E28" s="7">
        <f>2*40</f>
        <v>80</v>
      </c>
    </row>
    <row r="29" spans="1:5" ht="15.75" customHeight="1">
      <c r="A29" s="1"/>
      <c r="B29" s="6" t="s">
        <v>47</v>
      </c>
      <c r="C29" s="2" t="s">
        <v>48</v>
      </c>
      <c r="D29" s="6">
        <v>10</v>
      </c>
      <c r="E29" s="7">
        <f>1*40</f>
        <v>40</v>
      </c>
    </row>
    <row r="30" spans="1:5" ht="15.75" customHeight="1">
      <c r="A30" s="1"/>
      <c r="B30" s="6">
        <v>2.2999999999999998</v>
      </c>
      <c r="C30" s="2" t="s">
        <v>49</v>
      </c>
      <c r="D30" s="6">
        <v>10</v>
      </c>
      <c r="E30" s="7">
        <f>SUM(E31:E32)</f>
        <v>80</v>
      </c>
    </row>
    <row r="31" spans="1:5" ht="15.75" customHeight="1">
      <c r="A31" s="1"/>
      <c r="B31" s="6" t="s">
        <v>50</v>
      </c>
      <c r="C31" s="2" t="s">
        <v>51</v>
      </c>
      <c r="D31" s="6">
        <v>5</v>
      </c>
      <c r="E31" s="7">
        <f>2*40</f>
        <v>80</v>
      </c>
    </row>
    <row r="32" spans="1:5" ht="15.75" customHeight="1">
      <c r="A32" s="1"/>
      <c r="B32" s="6" t="s">
        <v>52</v>
      </c>
      <c r="C32" s="2" t="s">
        <v>53</v>
      </c>
      <c r="D32" s="6">
        <v>10</v>
      </c>
      <c r="E32" s="7"/>
    </row>
    <row r="33" spans="1:6" ht="15.75" customHeight="1">
      <c r="A33" s="1"/>
      <c r="B33" s="6">
        <v>2.4</v>
      </c>
      <c r="C33" s="2" t="s">
        <v>99</v>
      </c>
      <c r="D33" s="6"/>
      <c r="E33" s="7">
        <f>SUM(E34:E35)</f>
        <v>120</v>
      </c>
    </row>
    <row r="34" spans="1:6" ht="15.75" customHeight="1">
      <c r="A34" s="1"/>
      <c r="B34" s="6" t="s">
        <v>54</v>
      </c>
      <c r="C34" s="2" t="s">
        <v>100</v>
      </c>
      <c r="D34" s="6">
        <v>5</v>
      </c>
      <c r="E34" s="7">
        <f>3*40</f>
        <v>120</v>
      </c>
    </row>
    <row r="35" spans="1:6" ht="15.75" customHeight="1">
      <c r="A35" s="1"/>
      <c r="B35" s="6" t="s">
        <v>55</v>
      </c>
      <c r="C35" s="2" t="s">
        <v>101</v>
      </c>
      <c r="D35" s="6">
        <v>5</v>
      </c>
      <c r="E35" s="7"/>
    </row>
    <row r="36" spans="1:6" ht="15.75" customHeight="1">
      <c r="A36" s="1"/>
      <c r="B36" s="6">
        <v>2.5</v>
      </c>
      <c r="C36" s="2" t="s">
        <v>56</v>
      </c>
      <c r="D36" s="6"/>
      <c r="E36" s="7"/>
    </row>
    <row r="37" spans="1:6" ht="15.75" customHeight="1">
      <c r="A37" s="1"/>
      <c r="B37" s="6" t="s">
        <v>57</v>
      </c>
      <c r="C37" s="23" t="s">
        <v>102</v>
      </c>
      <c r="D37" s="6">
        <v>5</v>
      </c>
      <c r="E37" s="7">
        <f>4*40</f>
        <v>160</v>
      </c>
    </row>
    <row r="38" spans="1:6" ht="15.75" customHeight="1">
      <c r="A38" s="1"/>
      <c r="B38" s="6" t="s">
        <v>58</v>
      </c>
      <c r="C38" s="2" t="s">
        <v>59</v>
      </c>
      <c r="D38" s="6">
        <v>5</v>
      </c>
      <c r="E38" s="7">
        <f>3*40</f>
        <v>120</v>
      </c>
    </row>
    <row r="39" spans="1:6" ht="15.75" customHeight="1">
      <c r="A39" s="1"/>
      <c r="B39" s="6">
        <v>2.6</v>
      </c>
      <c r="C39" s="2" t="s">
        <v>60</v>
      </c>
      <c r="D39" s="6">
        <v>15</v>
      </c>
      <c r="E39" s="7">
        <v>800</v>
      </c>
    </row>
    <row r="40" spans="1:6" ht="15.75" customHeight="1">
      <c r="A40" s="1"/>
      <c r="B40" s="11" t="s">
        <v>61</v>
      </c>
      <c r="C40" s="12" t="s">
        <v>103</v>
      </c>
      <c r="D40" s="11">
        <v>10</v>
      </c>
      <c r="E40" s="13"/>
      <c r="F40" s="14" t="s">
        <v>62</v>
      </c>
    </row>
    <row r="41" spans="1:6" ht="15.75" customHeight="1">
      <c r="A41" s="1"/>
      <c r="B41" s="6">
        <v>2.7</v>
      </c>
      <c r="C41" s="2" t="s">
        <v>63</v>
      </c>
      <c r="D41" s="6">
        <v>10</v>
      </c>
      <c r="E41" s="15">
        <v>700</v>
      </c>
    </row>
    <row r="42" spans="1:6" ht="15.75" customHeight="1">
      <c r="B42" s="16">
        <v>2.8</v>
      </c>
      <c r="C42" s="16" t="s">
        <v>104</v>
      </c>
      <c r="D42" s="16">
        <v>5</v>
      </c>
      <c r="E42" s="17">
        <f>3*40</f>
        <v>120</v>
      </c>
    </row>
    <row r="43" spans="1:6" ht="15.75" customHeight="1">
      <c r="B43" s="18" t="s">
        <v>64</v>
      </c>
      <c r="C43" s="19" t="s">
        <v>105</v>
      </c>
      <c r="D43" s="20"/>
      <c r="E43" s="20"/>
      <c r="F43" t="s">
        <v>65</v>
      </c>
    </row>
    <row r="44" spans="1:6" ht="15.75" customHeight="1"/>
    <row r="45" spans="1:6" ht="15.75" customHeight="1">
      <c r="A45" s="1"/>
      <c r="B45" s="3" t="s">
        <v>66</v>
      </c>
      <c r="C45" s="3" t="s">
        <v>67</v>
      </c>
      <c r="D45" s="3"/>
      <c r="E45" s="5">
        <f>SUM(E46:E53)</f>
        <v>565000</v>
      </c>
    </row>
    <row r="46" spans="1:6" ht="15.75" customHeight="1">
      <c r="A46" s="1"/>
      <c r="B46" s="6">
        <v>3.1</v>
      </c>
      <c r="C46" s="2" t="s">
        <v>68</v>
      </c>
      <c r="D46" s="6">
        <v>35</v>
      </c>
      <c r="E46" s="7">
        <v>92000</v>
      </c>
    </row>
    <row r="47" spans="1:6" ht="15.75" customHeight="1">
      <c r="A47" s="1"/>
      <c r="B47" s="6" t="s">
        <v>69</v>
      </c>
      <c r="C47" s="2" t="s">
        <v>70</v>
      </c>
      <c r="D47" s="6">
        <v>20</v>
      </c>
      <c r="E47" s="7">
        <f>108000+5000</f>
        <v>113000</v>
      </c>
    </row>
    <row r="48" spans="1:6" ht="15.75" customHeight="1">
      <c r="A48" s="1"/>
      <c r="B48" s="11" t="s">
        <v>71</v>
      </c>
      <c r="C48" s="21" t="s">
        <v>72</v>
      </c>
      <c r="D48" s="11">
        <v>5</v>
      </c>
      <c r="E48" s="13"/>
      <c r="F48" s="22" t="s">
        <v>73</v>
      </c>
    </row>
    <row r="49" spans="1:6" ht="15.75" customHeight="1">
      <c r="A49" s="1"/>
      <c r="B49" s="6" t="s">
        <v>74</v>
      </c>
      <c r="C49" s="2" t="s">
        <v>75</v>
      </c>
      <c r="D49" s="6">
        <v>15</v>
      </c>
      <c r="E49" s="7">
        <v>220000</v>
      </c>
    </row>
    <row r="50" spans="1:6" ht="15.75" customHeight="1">
      <c r="A50" s="1"/>
      <c r="B50" s="11" t="s">
        <v>76</v>
      </c>
      <c r="C50" s="21" t="s">
        <v>77</v>
      </c>
      <c r="D50" s="11">
        <v>10</v>
      </c>
      <c r="E50" s="13"/>
      <c r="F50" s="22" t="s">
        <v>78</v>
      </c>
    </row>
    <row r="51" spans="1:6" ht="15.75" customHeight="1">
      <c r="A51" s="1"/>
      <c r="B51" s="6" t="s">
        <v>79</v>
      </c>
      <c r="C51" s="2" t="s">
        <v>80</v>
      </c>
      <c r="D51" s="6">
        <v>20</v>
      </c>
      <c r="E51" s="7">
        <v>10000</v>
      </c>
    </row>
    <row r="52" spans="1:6" ht="15.75" customHeight="1">
      <c r="A52" s="1"/>
      <c r="B52" s="6" t="s">
        <v>81</v>
      </c>
      <c r="C52" s="2" t="s">
        <v>82</v>
      </c>
      <c r="D52" s="6">
        <v>20</v>
      </c>
      <c r="E52" s="7">
        <v>40000</v>
      </c>
    </row>
    <row r="53" spans="1:6" ht="15.75" customHeight="1">
      <c r="A53" s="1"/>
      <c r="B53" s="6" t="s">
        <v>83</v>
      </c>
      <c r="C53" s="2" t="s">
        <v>84</v>
      </c>
      <c r="D53" s="6">
        <v>20</v>
      </c>
      <c r="E53" s="7">
        <v>90000</v>
      </c>
    </row>
    <row r="54" spans="1:6" ht="15.75" customHeight="1">
      <c r="A54" s="1"/>
      <c r="B54" s="3" t="s">
        <v>85</v>
      </c>
      <c r="C54" s="3" t="s">
        <v>86</v>
      </c>
      <c r="D54" s="4">
        <v>6</v>
      </c>
      <c r="E54" s="5">
        <f>SUM(E55:E56)</f>
        <v>15000</v>
      </c>
    </row>
    <row r="55" spans="1:6" ht="15.75" customHeight="1">
      <c r="A55" s="1"/>
      <c r="B55" s="6">
        <v>4.0999999999999996</v>
      </c>
      <c r="C55" s="2" t="s">
        <v>87</v>
      </c>
      <c r="D55" s="6">
        <v>3</v>
      </c>
      <c r="E55" s="7">
        <v>7500</v>
      </c>
    </row>
    <row r="56" spans="1:6" ht="15.75" customHeight="1">
      <c r="A56" s="1"/>
      <c r="B56" s="6">
        <v>4.2</v>
      </c>
      <c r="C56" s="2" t="s">
        <v>88</v>
      </c>
      <c r="D56" s="6">
        <v>3</v>
      </c>
      <c r="E56" s="7">
        <v>7500</v>
      </c>
    </row>
    <row r="57" spans="1:6" ht="15.75" customHeight="1">
      <c r="A57" s="1"/>
      <c r="B57" s="3" t="s">
        <v>89</v>
      </c>
      <c r="C57" s="3" t="s">
        <v>90</v>
      </c>
      <c r="D57" s="4">
        <v>10</v>
      </c>
      <c r="E57" s="5">
        <f>SUM(E58:E62)</f>
        <v>10000</v>
      </c>
    </row>
    <row r="58" spans="1:6" ht="15.75" customHeight="1">
      <c r="A58" s="1"/>
      <c r="B58" s="6">
        <v>5.0999999999999996</v>
      </c>
      <c r="C58" s="2" t="s">
        <v>91</v>
      </c>
      <c r="D58" s="6">
        <v>5</v>
      </c>
      <c r="E58" s="7">
        <v>10000</v>
      </c>
    </row>
    <row r="59" spans="1:6" ht="15.75" customHeight="1">
      <c r="A59" s="1"/>
      <c r="B59" s="6" t="s">
        <v>92</v>
      </c>
      <c r="C59" s="2" t="s">
        <v>93</v>
      </c>
      <c r="D59" s="6">
        <v>5</v>
      </c>
      <c r="E59" s="2"/>
    </row>
    <row r="60" spans="1:6" ht="15.75" customHeight="1">
      <c r="A60" s="1"/>
      <c r="B60" s="6">
        <v>5.2</v>
      </c>
      <c r="C60" s="9" t="s">
        <v>94</v>
      </c>
      <c r="D60" s="6">
        <v>5</v>
      </c>
      <c r="E60" s="2"/>
    </row>
    <row r="61" spans="1:6" ht="15.75" customHeight="1">
      <c r="A61" s="1"/>
      <c r="B61" s="6" t="s">
        <v>95</v>
      </c>
      <c r="C61" s="2" t="s">
        <v>96</v>
      </c>
      <c r="D61" s="6">
        <v>5</v>
      </c>
      <c r="E61" s="2"/>
    </row>
    <row r="62" spans="1:6" ht="15.75" customHeight="1">
      <c r="A62" s="1"/>
      <c r="B62" s="6" t="s">
        <v>97</v>
      </c>
      <c r="C62" s="2" t="s">
        <v>98</v>
      </c>
      <c r="D62" s="6">
        <v>5</v>
      </c>
      <c r="E62" s="2"/>
    </row>
    <row r="63" spans="1:6" ht="15.75" customHeight="1">
      <c r="A63" s="1"/>
      <c r="B63" s="2"/>
      <c r="C63" s="3" t="s">
        <v>3</v>
      </c>
      <c r="D63" s="3"/>
      <c r="E63" s="5">
        <f>SUM(E3,E9,E45,E54,E57)</f>
        <v>663160</v>
      </c>
    </row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workbookViewId="0">
      <selection activeCell="H2" sqref="H2"/>
    </sheetView>
  </sheetViews>
  <sheetFormatPr defaultRowHeight="12.5"/>
  <cols>
    <col min="2" max="2" width="8" bestFit="1" customWidth="1"/>
    <col min="3" max="3" width="40.6328125" customWidth="1"/>
    <col min="4" max="4" width="4.81640625" bestFit="1" customWidth="1"/>
    <col min="5" max="5" width="10.08984375" customWidth="1"/>
    <col min="8" max="8" width="42.7265625" customWidth="1"/>
    <col min="10" max="10" width="20.6328125" customWidth="1"/>
    <col min="11" max="11" width="7.7265625" customWidth="1"/>
    <col min="12" max="12" width="2.54296875" hidden="1" customWidth="1"/>
    <col min="13" max="13" width="10.08984375" customWidth="1"/>
    <col min="14" max="14" width="21" customWidth="1"/>
  </cols>
  <sheetData>
    <row r="1" spans="2:16" ht="13" thickBot="1"/>
    <row r="2" spans="2:16" ht="21" customHeight="1" thickBot="1">
      <c r="B2" s="53" t="s">
        <v>106</v>
      </c>
      <c r="C2" s="54" t="s">
        <v>1</v>
      </c>
      <c r="D2" s="54" t="s">
        <v>2</v>
      </c>
      <c r="E2" s="54" t="s">
        <v>3</v>
      </c>
      <c r="G2" s="63">
        <v>2.2999999999999998</v>
      </c>
      <c r="H2" s="37" t="s">
        <v>123</v>
      </c>
      <c r="I2" s="64">
        <v>15</v>
      </c>
      <c r="J2" s="65">
        <v>80</v>
      </c>
      <c r="M2" s="24" t="s">
        <v>106</v>
      </c>
      <c r="N2" s="25" t="s">
        <v>1</v>
      </c>
      <c r="O2" s="25" t="s">
        <v>2</v>
      </c>
      <c r="P2" s="25" t="s">
        <v>3</v>
      </c>
    </row>
    <row r="3" spans="2:16" ht="15" thickBot="1">
      <c r="B3" s="55" t="s">
        <v>4</v>
      </c>
      <c r="C3" s="56" t="s">
        <v>5</v>
      </c>
      <c r="D3" s="57">
        <v>35</v>
      </c>
      <c r="E3" s="58">
        <v>70700</v>
      </c>
      <c r="G3" s="38" t="s">
        <v>50</v>
      </c>
      <c r="H3" s="39" t="s">
        <v>124</v>
      </c>
      <c r="I3" s="40">
        <v>5</v>
      </c>
      <c r="J3" s="41">
        <v>80</v>
      </c>
      <c r="M3" s="30" t="s">
        <v>4</v>
      </c>
      <c r="N3" s="31" t="s">
        <v>5</v>
      </c>
      <c r="O3" s="32">
        <v>35</v>
      </c>
      <c r="P3" s="33">
        <v>70700</v>
      </c>
    </row>
    <row r="4" spans="2:16" ht="15" thickBot="1">
      <c r="B4" s="38">
        <v>1.1000000000000001</v>
      </c>
      <c r="C4" s="39" t="s">
        <v>6</v>
      </c>
      <c r="D4" s="40">
        <v>35</v>
      </c>
      <c r="E4" s="41">
        <v>50000</v>
      </c>
      <c r="G4" s="38" t="s">
        <v>52</v>
      </c>
      <c r="H4" s="39" t="s">
        <v>125</v>
      </c>
      <c r="I4" s="40">
        <v>10</v>
      </c>
      <c r="J4" s="39"/>
      <c r="M4" s="30" t="s">
        <v>13</v>
      </c>
      <c r="N4" s="31" t="s">
        <v>14</v>
      </c>
      <c r="O4" s="32">
        <v>71</v>
      </c>
      <c r="P4" s="33">
        <v>2540</v>
      </c>
    </row>
    <row r="5" spans="2:16" ht="15" thickBot="1">
      <c r="B5" s="38" t="s">
        <v>7</v>
      </c>
      <c r="C5" s="39" t="s">
        <v>8</v>
      </c>
      <c r="D5" s="40">
        <v>35</v>
      </c>
      <c r="E5" s="41">
        <v>10000</v>
      </c>
      <c r="G5" s="38">
        <v>2.4</v>
      </c>
      <c r="H5" s="39" t="s">
        <v>126</v>
      </c>
      <c r="I5" s="42">
        <v>6</v>
      </c>
      <c r="J5" s="41">
        <v>120</v>
      </c>
      <c r="M5" s="30" t="s">
        <v>66</v>
      </c>
      <c r="N5" s="31" t="s">
        <v>67</v>
      </c>
      <c r="O5" s="32">
        <v>50</v>
      </c>
      <c r="P5" s="33">
        <v>565000</v>
      </c>
    </row>
    <row r="6" spans="2:16" ht="15" thickBot="1">
      <c r="B6" s="38" t="s">
        <v>152</v>
      </c>
      <c r="C6" s="39" t="s">
        <v>10</v>
      </c>
      <c r="D6" s="40">
        <v>25</v>
      </c>
      <c r="E6" s="41">
        <v>10000</v>
      </c>
      <c r="G6" s="38" t="s">
        <v>54</v>
      </c>
      <c r="H6" s="39" t="s">
        <v>127</v>
      </c>
      <c r="I6" s="40">
        <v>5</v>
      </c>
      <c r="J6" s="41">
        <v>120</v>
      </c>
      <c r="M6" s="30" t="s">
        <v>85</v>
      </c>
      <c r="N6" s="31" t="s">
        <v>86</v>
      </c>
      <c r="O6" s="32">
        <v>6</v>
      </c>
      <c r="P6" s="33">
        <v>15000</v>
      </c>
    </row>
    <row r="7" spans="2:16" ht="15" thickBot="1">
      <c r="B7" s="38" t="s">
        <v>153</v>
      </c>
      <c r="C7" s="39" t="s">
        <v>11</v>
      </c>
      <c r="D7" s="40">
        <v>10</v>
      </c>
      <c r="E7" s="39"/>
      <c r="G7" s="38" t="s">
        <v>55</v>
      </c>
      <c r="H7" s="39" t="s">
        <v>128</v>
      </c>
      <c r="I7" s="40">
        <v>1</v>
      </c>
      <c r="J7" s="39"/>
      <c r="M7" s="30" t="s">
        <v>89</v>
      </c>
      <c r="N7" s="31" t="s">
        <v>90</v>
      </c>
      <c r="O7" s="32">
        <v>10</v>
      </c>
      <c r="P7" s="33">
        <v>10000</v>
      </c>
    </row>
    <row r="8" spans="2:16" ht="15" thickBot="1">
      <c r="B8" s="38">
        <v>1.2</v>
      </c>
      <c r="C8" s="39" t="s">
        <v>12</v>
      </c>
      <c r="D8" s="40"/>
      <c r="E8" s="41">
        <v>700</v>
      </c>
      <c r="G8" s="38">
        <v>2.5</v>
      </c>
      <c r="H8" s="39" t="s">
        <v>129</v>
      </c>
      <c r="I8" s="42">
        <v>35</v>
      </c>
      <c r="J8" s="39"/>
      <c r="M8" s="30" t="s">
        <v>148</v>
      </c>
      <c r="N8" s="34"/>
      <c r="O8" s="32">
        <f>SUM(O3:O7)</f>
        <v>172</v>
      </c>
      <c r="P8" s="33">
        <f>SUM(P3:P7)</f>
        <v>663240</v>
      </c>
    </row>
    <row r="9" spans="2:16" ht="15" thickBot="1">
      <c r="B9" s="55" t="s">
        <v>13</v>
      </c>
      <c r="C9" s="56" t="s">
        <v>14</v>
      </c>
      <c r="D9" s="57">
        <v>120</v>
      </c>
      <c r="E9" s="58">
        <v>2540</v>
      </c>
      <c r="G9" s="38" t="s">
        <v>57</v>
      </c>
      <c r="H9" s="39" t="s">
        <v>130</v>
      </c>
      <c r="I9" s="40">
        <v>5</v>
      </c>
      <c r="J9" s="41">
        <v>160</v>
      </c>
    </row>
    <row r="10" spans="2:16" ht="15" thickBot="1">
      <c r="B10" s="38">
        <v>2.1</v>
      </c>
      <c r="C10" s="39" t="s">
        <v>107</v>
      </c>
      <c r="D10" s="42">
        <v>49</v>
      </c>
      <c r="E10" s="41">
        <v>320</v>
      </c>
      <c r="G10" s="38" t="s">
        <v>58</v>
      </c>
      <c r="H10" s="39" t="s">
        <v>132</v>
      </c>
      <c r="I10" s="40">
        <v>10</v>
      </c>
      <c r="J10" s="41">
        <v>800</v>
      </c>
    </row>
    <row r="11" spans="2:16" ht="15" thickBot="1">
      <c r="B11" s="38" t="s">
        <v>16</v>
      </c>
      <c r="C11" s="39" t="s">
        <v>108</v>
      </c>
      <c r="D11" s="40">
        <v>37</v>
      </c>
      <c r="E11" s="41">
        <v>80</v>
      </c>
      <c r="G11" s="38" t="s">
        <v>149</v>
      </c>
      <c r="H11" s="36" t="s">
        <v>131</v>
      </c>
      <c r="I11" s="43">
        <v>5</v>
      </c>
      <c r="J11" s="41">
        <v>120</v>
      </c>
    </row>
    <row r="12" spans="2:16" ht="15" thickBot="1">
      <c r="B12" s="38" t="s">
        <v>18</v>
      </c>
      <c r="C12" s="39" t="s">
        <v>109</v>
      </c>
      <c r="D12" s="40">
        <v>2</v>
      </c>
      <c r="E12" s="39"/>
      <c r="G12" s="44" t="s">
        <v>150</v>
      </c>
      <c r="H12" s="45" t="s">
        <v>133</v>
      </c>
      <c r="I12" s="46">
        <v>10</v>
      </c>
      <c r="J12" s="41">
        <v>700</v>
      </c>
    </row>
    <row r="13" spans="2:16" ht="15" thickBot="1">
      <c r="B13" s="38" t="s">
        <v>20</v>
      </c>
      <c r="C13" s="39" t="s">
        <v>110</v>
      </c>
      <c r="D13" s="40">
        <v>1</v>
      </c>
      <c r="E13" s="39"/>
      <c r="G13" s="38" t="s">
        <v>151</v>
      </c>
      <c r="H13" s="39" t="s">
        <v>134</v>
      </c>
      <c r="I13" s="47">
        <v>5</v>
      </c>
      <c r="J13" s="48">
        <v>120</v>
      </c>
    </row>
    <row r="14" spans="2:16" ht="15" thickBot="1">
      <c r="B14" s="38" t="s">
        <v>22</v>
      </c>
      <c r="C14" s="39" t="s">
        <v>111</v>
      </c>
      <c r="D14" s="40">
        <v>6</v>
      </c>
      <c r="E14" s="39"/>
      <c r="G14" s="59" t="s">
        <v>66</v>
      </c>
      <c r="H14" s="60" t="s">
        <v>67</v>
      </c>
      <c r="I14" s="61">
        <f>I15</f>
        <v>40</v>
      </c>
      <c r="J14" s="62">
        <v>565000</v>
      </c>
    </row>
    <row r="15" spans="2:16" ht="15" thickBot="1">
      <c r="B15" s="38" t="s">
        <v>24</v>
      </c>
      <c r="C15" s="39" t="s">
        <v>112</v>
      </c>
      <c r="D15" s="40">
        <v>1</v>
      </c>
      <c r="E15" s="39"/>
      <c r="G15" s="26">
        <v>3.1</v>
      </c>
      <c r="H15" s="27" t="s">
        <v>135</v>
      </c>
      <c r="I15" s="35">
        <v>40</v>
      </c>
      <c r="J15" s="29">
        <v>92000</v>
      </c>
    </row>
    <row r="16" spans="2:16" ht="15" thickBot="1">
      <c r="B16" s="38" t="s">
        <v>26</v>
      </c>
      <c r="C16" s="39" t="s">
        <v>113</v>
      </c>
      <c r="D16" s="40">
        <v>2</v>
      </c>
      <c r="E16" s="39"/>
      <c r="G16" s="26" t="s">
        <v>69</v>
      </c>
      <c r="H16" s="27" t="s">
        <v>136</v>
      </c>
      <c r="I16" s="28">
        <v>20</v>
      </c>
      <c r="J16" s="29">
        <v>113000</v>
      </c>
    </row>
    <row r="17" spans="2:10" ht="15" thickBot="1">
      <c r="B17" s="38" t="s">
        <v>28</v>
      </c>
      <c r="C17" s="39" t="s">
        <v>114</v>
      </c>
      <c r="D17" s="40">
        <v>8</v>
      </c>
      <c r="E17" s="41">
        <v>80</v>
      </c>
      <c r="G17" s="26" t="s">
        <v>74</v>
      </c>
      <c r="H17" s="27" t="s">
        <v>137</v>
      </c>
      <c r="I17" s="28">
        <v>15</v>
      </c>
      <c r="J17" s="29">
        <v>220000</v>
      </c>
    </row>
    <row r="18" spans="2:10" ht="15" thickBot="1">
      <c r="B18" s="38" t="s">
        <v>30</v>
      </c>
      <c r="C18" s="39" t="s">
        <v>115</v>
      </c>
      <c r="D18" s="40">
        <v>4</v>
      </c>
      <c r="E18" s="39"/>
      <c r="G18" s="26" t="s">
        <v>79</v>
      </c>
      <c r="H18" s="27" t="s">
        <v>138</v>
      </c>
      <c r="I18" s="28">
        <v>20</v>
      </c>
      <c r="J18" s="29">
        <v>10000</v>
      </c>
    </row>
    <row r="19" spans="2:10" ht="15" thickBot="1">
      <c r="B19" s="38" t="s">
        <v>32</v>
      </c>
      <c r="C19" s="39" t="s">
        <v>116</v>
      </c>
      <c r="D19" s="40">
        <v>4</v>
      </c>
      <c r="E19" s="39"/>
      <c r="G19" s="26" t="s">
        <v>81</v>
      </c>
      <c r="H19" s="27" t="s">
        <v>139</v>
      </c>
      <c r="I19" s="28">
        <v>20</v>
      </c>
      <c r="J19" s="29">
        <v>40000</v>
      </c>
    </row>
    <row r="20" spans="2:10" ht="15" thickBot="1">
      <c r="B20" s="38" t="s">
        <v>34</v>
      </c>
      <c r="C20" s="39" t="s">
        <v>117</v>
      </c>
      <c r="D20" s="40">
        <v>4</v>
      </c>
      <c r="E20" s="41">
        <v>120</v>
      </c>
      <c r="G20" s="26" t="s">
        <v>83</v>
      </c>
      <c r="H20" s="27" t="s">
        <v>140</v>
      </c>
      <c r="I20" s="28">
        <v>20</v>
      </c>
      <c r="J20" s="29">
        <v>90000</v>
      </c>
    </row>
    <row r="21" spans="2:10" ht="15" thickBot="1">
      <c r="B21" s="38" t="s">
        <v>36</v>
      </c>
      <c r="C21" s="39" t="s">
        <v>115</v>
      </c>
      <c r="D21" s="40">
        <v>2</v>
      </c>
      <c r="E21" s="39"/>
      <c r="G21" s="59" t="s">
        <v>85</v>
      </c>
      <c r="H21" s="60" t="s">
        <v>86</v>
      </c>
      <c r="I21" s="61">
        <v>6</v>
      </c>
      <c r="J21" s="62">
        <v>15000</v>
      </c>
    </row>
    <row r="22" spans="2:10" ht="15" thickBot="1">
      <c r="B22" s="38" t="s">
        <v>37</v>
      </c>
      <c r="C22" s="39" t="s">
        <v>118</v>
      </c>
      <c r="D22" s="40">
        <v>2</v>
      </c>
      <c r="E22" s="39"/>
      <c r="G22" s="26">
        <v>4.0999999999999996</v>
      </c>
      <c r="H22" s="27" t="s">
        <v>141</v>
      </c>
      <c r="I22" s="35">
        <v>3</v>
      </c>
      <c r="J22" s="29">
        <v>7500</v>
      </c>
    </row>
    <row r="23" spans="2:10" ht="15" thickBot="1">
      <c r="B23" s="38" t="s">
        <v>39</v>
      </c>
      <c r="C23" s="39" t="s">
        <v>119</v>
      </c>
      <c r="D23" s="40">
        <v>1</v>
      </c>
      <c r="E23" s="39"/>
      <c r="G23" s="26">
        <v>4.2</v>
      </c>
      <c r="H23" s="27" t="s">
        <v>142</v>
      </c>
      <c r="I23" s="35">
        <v>3</v>
      </c>
      <c r="J23" s="29">
        <v>7500</v>
      </c>
    </row>
    <row r="24" spans="2:10" ht="15" thickBot="1">
      <c r="B24" s="38" t="s">
        <v>41</v>
      </c>
      <c r="C24" s="39" t="s">
        <v>116</v>
      </c>
      <c r="D24" s="40">
        <v>2</v>
      </c>
      <c r="E24" s="41">
        <v>40</v>
      </c>
      <c r="G24" s="59" t="s">
        <v>89</v>
      </c>
      <c r="H24" s="60" t="s">
        <v>90</v>
      </c>
      <c r="I24" s="61">
        <f>I25+I27</f>
        <v>15</v>
      </c>
      <c r="J24" s="62">
        <v>10000</v>
      </c>
    </row>
    <row r="25" spans="2:10" ht="15" thickBot="1">
      <c r="B25" s="38" t="s">
        <v>42</v>
      </c>
      <c r="C25" s="39" t="s">
        <v>118</v>
      </c>
      <c r="D25" s="40">
        <v>2</v>
      </c>
      <c r="E25" s="39"/>
      <c r="G25" s="26">
        <v>5.0999999999999996</v>
      </c>
      <c r="H25" s="27" t="s">
        <v>143</v>
      </c>
      <c r="I25" s="35">
        <v>5</v>
      </c>
      <c r="J25" s="29">
        <v>10000</v>
      </c>
    </row>
    <row r="26" spans="2:10" ht="15" thickBot="1">
      <c r="B26" s="38" t="s">
        <v>43</v>
      </c>
      <c r="C26" s="39" t="s">
        <v>119</v>
      </c>
      <c r="D26" s="40">
        <v>2</v>
      </c>
      <c r="E26" s="39"/>
      <c r="G26" s="26" t="s">
        <v>92</v>
      </c>
      <c r="H26" s="27" t="s">
        <v>144</v>
      </c>
      <c r="I26" s="28">
        <v>5</v>
      </c>
      <c r="J26" s="27"/>
    </row>
    <row r="27" spans="2:10" ht="15" thickBot="1">
      <c r="B27" s="38">
        <v>2.2000000000000002</v>
      </c>
      <c r="C27" s="39" t="s">
        <v>120</v>
      </c>
      <c r="D27" s="42">
        <v>15</v>
      </c>
      <c r="E27" s="41">
        <v>120</v>
      </c>
      <c r="G27" s="26">
        <v>5.2</v>
      </c>
      <c r="H27" s="27" t="s">
        <v>145</v>
      </c>
      <c r="I27" s="35">
        <v>10</v>
      </c>
      <c r="J27" s="27"/>
    </row>
    <row r="28" spans="2:10" ht="15" thickBot="1">
      <c r="B28" s="38" t="s">
        <v>45</v>
      </c>
      <c r="C28" s="39" t="s">
        <v>121</v>
      </c>
      <c r="D28" s="40">
        <v>5</v>
      </c>
      <c r="E28" s="41">
        <v>80</v>
      </c>
      <c r="G28" s="26" t="s">
        <v>95</v>
      </c>
      <c r="H28" s="27" t="s">
        <v>146</v>
      </c>
      <c r="I28" s="28">
        <v>5</v>
      </c>
      <c r="J28" s="27"/>
    </row>
    <row r="29" spans="2:10" ht="15" thickBot="1">
      <c r="B29" s="38" t="s">
        <v>47</v>
      </c>
      <c r="C29" s="39" t="s">
        <v>122</v>
      </c>
      <c r="D29" s="40">
        <v>10</v>
      </c>
      <c r="E29" s="41">
        <v>40</v>
      </c>
      <c r="G29" s="26" t="s">
        <v>97</v>
      </c>
      <c r="H29" s="27" t="s">
        <v>147</v>
      </c>
      <c r="I29" s="28">
        <v>5</v>
      </c>
      <c r="J29" s="27"/>
    </row>
    <row r="30" spans="2:10" ht="15" thickBot="1">
      <c r="G30" s="49" t="s">
        <v>3</v>
      </c>
      <c r="H30" s="50"/>
      <c r="I30" s="51"/>
      <c r="J30" s="52">
        <f>E3+E9+J14+J21+J24</f>
        <v>663240</v>
      </c>
    </row>
  </sheetData>
  <mergeCells count="1">
    <mergeCell ref="G30:I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 PHAN</cp:lastModifiedBy>
  <dcterms:modified xsi:type="dcterms:W3CDTF">2018-05-22T08:27:11Z</dcterms:modified>
</cp:coreProperties>
</file>