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galvanize/TTP/EXCEL/"/>
    </mc:Choice>
  </mc:AlternateContent>
  <xr:revisionPtr revIDLastSave="0" documentId="8_{56559A5E-D799-E843-AD72-B177D99A0FF3}" xr6:coauthVersionLast="45" xr6:coauthVersionMax="45" xr10:uidLastSave="{00000000-0000-0000-0000-000000000000}"/>
  <bookViews>
    <workbookView xWindow="1200" yWindow="2220" windowWidth="27000" windowHeight="13380" tabRatio="719" xr2:uid="{00000000-000D-0000-FFFF-FFFF00000000}"/>
  </bookViews>
  <sheets>
    <sheet name="Topics" sheetId="1" r:id="rId1"/>
    <sheet name="CNF-Notes" sheetId="46" r:id="rId2"/>
    <sheet name="CNF" sheetId="47" r:id="rId3"/>
    <sheet name="CNF (an)" sheetId="48" r:id="rId4"/>
    <sheet name="Text(1)" sheetId="57" r:id="rId5"/>
    <sheet name="Text(1an)" sheetId="62" r:id="rId6"/>
    <sheet name="Text(2)" sheetId="61" r:id="rId7"/>
    <sheet name="Text(2an)" sheetId="63" r:id="rId8"/>
    <sheet name="Text(3)" sheetId="59" r:id="rId9"/>
    <sheet name="Text(3an)" sheetId="64" r:id="rId10"/>
    <sheet name="Homework ==&gt;&gt;" sheetId="22" r:id="rId11"/>
    <sheet name="HW(1)" sheetId="58" r:id="rId12"/>
    <sheet name="HW(1an)" sheetId="65" r:id="rId13"/>
    <sheet name="HW(2)" sheetId="55" r:id="rId14"/>
    <sheet name="HW(2an)" sheetId="5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62" l="1"/>
  <c r="O31" i="62"/>
  <c r="N31" i="62"/>
  <c r="M31" i="62"/>
  <c r="L31" i="62"/>
  <c r="K31" i="62"/>
  <c r="J31" i="62"/>
  <c r="I31" i="62"/>
  <c r="H31" i="62"/>
  <c r="G31" i="62"/>
  <c r="Q30" i="62"/>
  <c r="O30" i="62"/>
  <c r="N30" i="62"/>
  <c r="M30" i="62"/>
  <c r="L30" i="62"/>
  <c r="K30" i="62"/>
  <c r="J30" i="62"/>
  <c r="I30" i="62"/>
  <c r="H30" i="62"/>
  <c r="G30" i="62"/>
  <c r="Q29" i="62"/>
  <c r="O29" i="62"/>
  <c r="N29" i="62"/>
  <c r="M29" i="62"/>
  <c r="L29" i="62"/>
  <c r="K29" i="62"/>
  <c r="J29" i="62"/>
  <c r="I29" i="62"/>
  <c r="H29" i="62"/>
  <c r="G29" i="62"/>
  <c r="Q28" i="62"/>
  <c r="O28" i="62"/>
  <c r="N28" i="62"/>
  <c r="M28" i="62"/>
  <c r="L28" i="62"/>
  <c r="K28" i="62"/>
  <c r="J28" i="62"/>
  <c r="I28" i="62"/>
  <c r="H28" i="62"/>
  <c r="G28" i="62"/>
  <c r="Q27" i="62"/>
  <c r="O27" i="62"/>
  <c r="N27" i="62"/>
  <c r="M27" i="62"/>
  <c r="L27" i="62"/>
  <c r="K27" i="62"/>
  <c r="J27" i="62"/>
  <c r="I27" i="62"/>
  <c r="H27" i="62"/>
  <c r="G27" i="62"/>
  <c r="Q26" i="62"/>
  <c r="O26" i="62"/>
  <c r="N26" i="62"/>
  <c r="M26" i="62"/>
  <c r="L26" i="62"/>
  <c r="K26" i="62"/>
  <c r="J26" i="62"/>
  <c r="I26" i="62"/>
  <c r="H26" i="62"/>
  <c r="G26" i="62"/>
  <c r="Q25" i="62"/>
  <c r="O25" i="62"/>
  <c r="N25" i="62"/>
  <c r="M25" i="62"/>
  <c r="L25" i="62"/>
  <c r="K25" i="62"/>
  <c r="J25" i="62"/>
  <c r="I25" i="62"/>
  <c r="H25" i="62"/>
  <c r="G25" i="62"/>
  <c r="Q24" i="62"/>
  <c r="O24" i="62"/>
  <c r="N24" i="62"/>
  <c r="M24" i="62"/>
  <c r="L24" i="62"/>
  <c r="K24" i="62"/>
  <c r="J24" i="62"/>
  <c r="I24" i="62"/>
  <c r="H24" i="62"/>
  <c r="G24" i="62"/>
  <c r="Q23" i="62"/>
  <c r="O23" i="62"/>
  <c r="N23" i="62"/>
  <c r="M23" i="62"/>
  <c r="L23" i="62"/>
  <c r="K23" i="62"/>
  <c r="J23" i="62"/>
  <c r="I23" i="62"/>
  <c r="H23" i="62"/>
  <c r="G23" i="62"/>
  <c r="Q22" i="62"/>
  <c r="O22" i="62"/>
  <c r="N22" i="62"/>
  <c r="M22" i="62"/>
  <c r="L22" i="62"/>
  <c r="K22" i="62"/>
  <c r="J22" i="62"/>
  <c r="I22" i="62"/>
  <c r="H22" i="62"/>
  <c r="G22" i="62"/>
  <c r="C15" i="62"/>
  <c r="C14" i="62"/>
  <c r="C13" i="62"/>
  <c r="C12" i="62"/>
  <c r="C11" i="62"/>
  <c r="C10" i="62"/>
  <c r="C9" i="62"/>
  <c r="C8" i="62"/>
  <c r="C7" i="62"/>
  <c r="C6" i="62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D24" i="64"/>
  <c r="F19" i="64"/>
  <c r="E19" i="64"/>
  <c r="D19" i="64"/>
  <c r="F18" i="64"/>
  <c r="E18" i="64"/>
  <c r="D18" i="64"/>
  <c r="F17" i="64"/>
  <c r="E17" i="64"/>
  <c r="D17" i="64"/>
  <c r="F16" i="64"/>
  <c r="E16" i="64"/>
  <c r="D16" i="64"/>
  <c r="F15" i="64"/>
  <c r="E15" i="64"/>
  <c r="D15" i="64"/>
  <c r="F6" i="65" l="1"/>
  <c r="F7" i="65"/>
  <c r="F8" i="65"/>
  <c r="F9" i="65"/>
  <c r="F10" i="65"/>
  <c r="F11" i="65"/>
  <c r="F12" i="65"/>
  <c r="F13" i="65"/>
  <c r="F14" i="65"/>
  <c r="F15" i="65"/>
  <c r="E6" i="65"/>
  <c r="E7" i="65"/>
  <c r="E8" i="65"/>
  <c r="E9" i="65"/>
  <c r="E10" i="65"/>
  <c r="E11" i="65"/>
  <c r="E12" i="65"/>
  <c r="E13" i="65"/>
  <c r="E14" i="65"/>
  <c r="E15" i="65"/>
  <c r="D6" i="65"/>
  <c r="D7" i="65"/>
  <c r="D8" i="65"/>
  <c r="D9" i="65"/>
  <c r="D10" i="65"/>
  <c r="D11" i="65"/>
  <c r="D12" i="65"/>
  <c r="D13" i="65"/>
  <c r="D14" i="65"/>
  <c r="D15" i="65"/>
  <c r="C7" i="65"/>
  <c r="C8" i="65"/>
  <c r="C9" i="65"/>
  <c r="C10" i="65"/>
  <c r="C11" i="65"/>
  <c r="C12" i="65"/>
  <c r="C13" i="65"/>
  <c r="C14" i="65"/>
  <c r="C15" i="65"/>
  <c r="C6" i="65"/>
  <c r="C7" i="61"/>
  <c r="C6" i="61"/>
  <c r="C5" i="61"/>
  <c r="B7" i="63" l="1"/>
  <c r="B6" i="63"/>
  <c r="B5" i="63"/>
  <c r="C6" i="63"/>
  <c r="C7" i="63"/>
  <c r="C5" i="63"/>
  <c r="E19" i="59" l="1"/>
  <c r="D19" i="59"/>
  <c r="E18" i="59"/>
  <c r="D18" i="59"/>
  <c r="E17" i="59"/>
  <c r="D17" i="59"/>
  <c r="E16" i="59"/>
  <c r="D16" i="59"/>
  <c r="E15" i="59"/>
  <c r="D15" i="59"/>
  <c r="F18" i="48" l="1"/>
  <c r="F17" i="48"/>
  <c r="B30" i="56" l="1"/>
  <c r="B31" i="56"/>
  <c r="B32" i="56"/>
  <c r="B33" i="56"/>
  <c r="B34" i="56"/>
  <c r="B35" i="56"/>
  <c r="B36" i="56"/>
  <c r="B37" i="56"/>
  <c r="B38" i="56"/>
  <c r="B29" i="56"/>
  <c r="B18" i="56"/>
  <c r="B19" i="56"/>
  <c r="B20" i="56"/>
  <c r="B21" i="56"/>
  <c r="B22" i="56"/>
  <c r="B23" i="56"/>
  <c r="B24" i="56"/>
  <c r="B25" i="56"/>
  <c r="B26" i="56"/>
  <c r="B17" i="56"/>
  <c r="B6" i="56"/>
  <c r="B7" i="56"/>
  <c r="B8" i="56"/>
  <c r="B9" i="56"/>
  <c r="B10" i="56"/>
  <c r="B11" i="56"/>
  <c r="B12" i="56"/>
  <c r="B13" i="56"/>
  <c r="B14" i="56"/>
  <c r="B5" i="56"/>
  <c r="B18" i="48"/>
  <c r="B17" i="48"/>
  <c r="B17" i="47"/>
  <c r="B18" i="47"/>
  <c r="D38" i="46"/>
  <c r="D35" i="46"/>
  <c r="D34" i="46"/>
  <c r="F32" i="46"/>
</calcChain>
</file>

<file path=xl/sharedStrings.xml><?xml version="1.0" encoding="utf-8"?>
<sst xmlns="http://schemas.openxmlformats.org/spreadsheetml/2006/main" count="804" uniqueCount="372">
  <si>
    <t>Topics:</t>
  </si>
  <si>
    <t>Date</t>
  </si>
  <si>
    <t>Time</t>
  </si>
  <si>
    <t>Sioux</t>
  </si>
  <si>
    <t>Gigi</t>
  </si>
  <si>
    <t>First</t>
  </si>
  <si>
    <t>Last</t>
  </si>
  <si>
    <t>Tyrone</t>
  </si>
  <si>
    <t>Phone</t>
  </si>
  <si>
    <t>rad</t>
  </si>
  <si>
    <t>PROPER function changes all capital letters or all lower case letters to all lower case except for first letter in each word</t>
  </si>
  <si>
    <t>SUBSTITUTE function finds some text and replaces it with some different text</t>
  </si>
  <si>
    <t>LOWER converts all letters to lower case</t>
  </si>
  <si>
    <t>UPPER converts all letters to upper case</t>
  </si>
  <si>
    <t>NEIL LIEBER</t>
  </si>
  <si>
    <t>MAT PRISCO</t>
  </si>
  <si>
    <t>ALTHEA BERTIN</t>
  </si>
  <si>
    <t>KELLY GAMBLIN</t>
  </si>
  <si>
    <t>CHANDRA VALENZULA</t>
  </si>
  <si>
    <t>CODY CASTILLON</t>
  </si>
  <si>
    <t>TYRONE BRAZIER</t>
  </si>
  <si>
    <t>ALTHEA BUHL</t>
  </si>
  <si>
    <t>DOLLIE MUNSEY</t>
  </si>
  <si>
    <t>ALLYSON PHOU</t>
  </si>
  <si>
    <t>The LEN function counts characters</t>
  </si>
  <si>
    <t>Download Names</t>
  </si>
  <si>
    <t>Fran</t>
  </si>
  <si>
    <t>Red</t>
  </si>
  <si>
    <t>Blue</t>
  </si>
  <si>
    <t>Green</t>
  </si>
  <si>
    <t>Symbol</t>
  </si>
  <si>
    <t>Usage</t>
  </si>
  <si>
    <t>Typed digits</t>
  </si>
  <si>
    <t>Displayed value</t>
  </si>
  <si>
    <t>#</t>
  </si>
  <si>
    <t>Digit placeholder that displays significant digits only; example ####.#</t>
  </si>
  <si>
    <t>Digit placeholder that displays significant and insignificant zeroes; example: 0.00</t>
  </si>
  <si>
    <t>Zeros before digit like 00345; example: 00000</t>
  </si>
  <si>
    <t>display many digits 0.000000000000000</t>
  </si>
  <si>
    <t>.125489632586635</t>
  </si>
  <si>
    <t>?</t>
  </si>
  <si>
    <t>Acts as a digit placeholder that does not display insignificant digits but does hold a place so that decimal points will align; example: 0.00?</t>
  </si>
  <si>
    <t>Scoots the decimal over; example: 0.00????</t>
  </si>
  <si>
    <t>%</t>
  </si>
  <si>
    <t>Rules for formatting a % (times 100 and add symbol); example 0.00%</t>
  </si>
  <si>
    <t>,</t>
  </si>
  <si>
    <t>Inserts a comma for thousands; example: #,###</t>
  </si>
  <si>
    <t>Use as a scaling operator; example #,,</t>
  </si>
  <si>
    <t>*</t>
  </si>
  <si>
    <t>Tells the cell to put enough of the character (space) after it to fill the column; example $* 0.00</t>
  </si>
  <si>
    <t>Tells the cell to put enough of the character (^) after it to fill the column; example $*^0.01</t>
  </si>
  <si>
    <t>_</t>
  </si>
  <si>
    <t>Skip the width of the next character - often used with ) to help positive numbers align with negative numbers; example: _($* #,###0.00_);_($* (#,###0.00);_(* "-"??_);_(@_)</t>
  </si>
  <si>
    <t>example: _($* #,###0.00_);_($* (#,###0.00);_(* "-"??_);_(@_)</t>
  </si>
  <si>
    <t>" "</t>
  </si>
  <si>
    <t>adds text; example: 0.00" Rad"</t>
  </si>
  <si>
    <t>"surplus";"deficit"</t>
  </si>
  <si>
    <t>@</t>
  </si>
  <si>
    <t>Indicates the location where text should be inserted in cells formatted with custom format; if the @ is not included in the code, the text will not be displayed; example: _($@_)</t>
  </si>
  <si>
    <t>none</t>
  </si>
  <si>
    <t>Use formatting to hide words; example: 0.00;-0.00;"--";</t>
  </si>
  <si>
    <t>How to put a single character in front of a word; example: _(* #,##0.00_);_(* (#,##0.00);_(* "-"??_);_(^@_)</t>
  </si>
  <si>
    <t>This scoots the text over one width of a parenthesis; example: _($* #,###0.00_);_($* (#,###0.00);_(* "-"??_);_(@_)</t>
  </si>
  <si>
    <t>d</t>
  </si>
  <si>
    <t>day; example: dddd</t>
  </si>
  <si>
    <t>m</t>
  </si>
  <si>
    <t>month; example: mmm.</t>
  </si>
  <si>
    <t>y</t>
  </si>
  <si>
    <t>year; example: yy</t>
  </si>
  <si>
    <t>day; example: d</t>
  </si>
  <si>
    <t>month; example: m</t>
  </si>
  <si>
    <t>Be careful ==&gt;</t>
  </si>
  <si>
    <t>year; example: yyyy</t>
  </si>
  <si>
    <t>hh:mm:ss AM/PM</t>
  </si>
  <si>
    <t>[h]:mm</t>
  </si>
  <si>
    <t>Show time greater than 24 hours</t>
  </si>
  <si>
    <t>Note 1==&gt;</t>
  </si>
  <si>
    <t>If you specify only two formats, the first is used for positive and zero</t>
  </si>
  <si>
    <t>Note 2==&gt;</t>
  </si>
  <si>
    <t>If you specify only one formats, it is used for all numbers</t>
  </si>
  <si>
    <t>\</t>
  </si>
  <si>
    <t>\ backslash and then a single character inserts text into a number format</t>
  </si>
  <si>
    <t>#.##</t>
  </si>
  <si>
    <t>0.00</t>
  </si>
  <si>
    <t>Date: m = month, d = day, y = year</t>
  </si>
  <si>
    <t>Time: h = hour, m = minute, s = second</t>
  </si>
  <si>
    <t>Time Greater than 24 hours: use square brackets</t>
  </si>
  <si>
    <t>Digit placeholder that displays significant digits only: #</t>
  </si>
  <si>
    <t>Digit placeholder that displays significant and insignificant zeroes: 0</t>
  </si>
  <si>
    <t>Percenatges: %</t>
  </si>
  <si>
    <t>0.00%</t>
  </si>
  <si>
    <t>Fractions: ?/?</t>
  </si>
  <si>
    <t>?/?</t>
  </si>
  <si>
    <t>0.0</t>
  </si>
  <si>
    <t>0.0%</t>
  </si>
  <si>
    <t>??/??</t>
  </si>
  <si>
    <t>m/d/yyyy</t>
  </si>
  <si>
    <t>dddd</t>
  </si>
  <si>
    <t>dddd, mmm, d, yyy</t>
  </si>
  <si>
    <t>h:mm AM/PM</t>
  </si>
  <si>
    <t>hh:mm</t>
  </si>
  <si>
    <t>Insert Words, use double quotes: " unit price"</t>
  </si>
  <si>
    <t>$0.00" unit price"</t>
  </si>
  <si>
    <t>Insert a single character, use back slash</t>
  </si>
  <si>
    <t>$0.00\u</t>
  </si>
  <si>
    <t>Four sections separated by three semi-colons: POS;ZERO;NEG;TEXT</t>
  </si>
  <si>
    <t>Use commas with # to have thousand separators</t>
  </si>
  <si>
    <t>#,###.00</t>
  </si>
  <si>
    <t>"M" for million</t>
  </si>
  <si>
    <t>K for thousands</t>
  </si>
  <si>
    <t>No AM/PM to show military time</t>
  </si>
  <si>
    <t>Use extra comma at end to remove three zeros</t>
  </si>
  <si>
    <t>#,###,</t>
  </si>
  <si>
    <t>#,###,,</t>
  </si>
  <si>
    <t>#,###,," M"</t>
  </si>
  <si>
    <t>Nothing: ;;;</t>
  </si>
  <si>
    <t>;;;</t>
  </si>
  <si>
    <t>$0.00;-$0.00;" - "</t>
  </si>
  <si>
    <t>Hide words</t>
  </si>
  <si>
    <t>$0.00;-$0.00;" - ";</t>
  </si>
  <si>
    <t>Extract first name &amp; capitalize only first letter</t>
  </si>
  <si>
    <t>Extract last name &amp; capitalize only first letter</t>
  </si>
  <si>
    <t>Create text formulas in the green cells below.</t>
  </si>
  <si>
    <t>ExtractFirst initial of first name and first initial of last name separated by a space.</t>
  </si>
  <si>
    <t>Colors allowed:</t>
  </si>
  <si>
    <t>Black</t>
  </si>
  <si>
    <t>White</t>
  </si>
  <si>
    <t>Yellow</t>
  </si>
  <si>
    <t>Magenta</t>
  </si>
  <si>
    <t>Cyan</t>
  </si>
  <si>
    <t>$0.00;-$0.00[Red];" - "</t>
  </si>
  <si>
    <t>$0.00;[Red]-$0.00;0;</t>
  </si>
  <si>
    <t>ISO Date</t>
  </si>
  <si>
    <t>Description</t>
  </si>
  <si>
    <t>Sales Rep</t>
  </si>
  <si>
    <t>Product</t>
  </si>
  <si>
    <t>Amount</t>
  </si>
  <si>
    <t>Rosalie</t>
  </si>
  <si>
    <t>Mullins</t>
  </si>
  <si>
    <t>Marcia</t>
  </si>
  <si>
    <t>Parker</t>
  </si>
  <si>
    <t>Christy</t>
  </si>
  <si>
    <t>Hogan</t>
  </si>
  <si>
    <t>Sophia</t>
  </si>
  <si>
    <t>Maxwell</t>
  </si>
  <si>
    <t>Salvador</t>
  </si>
  <si>
    <t>Craig</t>
  </si>
  <si>
    <t>Wanda</t>
  </si>
  <si>
    <t>Stevens</t>
  </si>
  <si>
    <t>Harvey</t>
  </si>
  <si>
    <t>Tucker</t>
  </si>
  <si>
    <t>Jesse</t>
  </si>
  <si>
    <t>Kelley</t>
  </si>
  <si>
    <t>Miguel</t>
  </si>
  <si>
    <t>Simpson</t>
  </si>
  <si>
    <t>Darryl</t>
  </si>
  <si>
    <t>May</t>
  </si>
  <si>
    <t>Rosalie Mullins</t>
  </si>
  <si>
    <t>Marcia Parker</t>
  </si>
  <si>
    <t>Christy Hogan</t>
  </si>
  <si>
    <t>Sophia Maxwell</t>
  </si>
  <si>
    <t>Salvador Craig</t>
  </si>
  <si>
    <t>Wanda Stevens</t>
  </si>
  <si>
    <t>Harvey Tucker</t>
  </si>
  <si>
    <t>Jesse Kelley</t>
  </si>
  <si>
    <t>Miguel Simpson</t>
  </si>
  <si>
    <t>Darryl May</t>
  </si>
  <si>
    <t>Web Site</t>
  </si>
  <si>
    <t>Amazon</t>
  </si>
  <si>
    <t>Gel-boomerangs</t>
  </si>
  <si>
    <t>E-bay</t>
  </si>
  <si>
    <t xml:space="preserve"> Amazon</t>
  </si>
  <si>
    <t xml:space="preserve">Amazon </t>
  </si>
  <si>
    <t xml:space="preserve">E-bay </t>
  </si>
  <si>
    <t xml:space="preserve">   E-bay </t>
  </si>
  <si>
    <t xml:space="preserve">Amazon  </t>
  </si>
  <si>
    <t>Carlota / West: 658</t>
  </si>
  <si>
    <t>Aspen / South: 345</t>
  </si>
  <si>
    <t>Yanaki / South: 19.5</t>
  </si>
  <si>
    <t>FlatTop / South: 987.75</t>
  </si>
  <si>
    <t>Carlota / South: 56</t>
  </si>
  <si>
    <t>Carlota / East: 23.5</t>
  </si>
  <si>
    <t>Carlota / West: 321</t>
  </si>
  <si>
    <t>Yanaki / East: 1209.5</t>
  </si>
  <si>
    <t>Yanaki / East: 123.5</t>
  </si>
  <si>
    <t>Quad / West: 399.95</t>
  </si>
  <si>
    <t>Region</t>
  </si>
  <si>
    <t>First Name</t>
  </si>
  <si>
    <t>Last Name</t>
  </si>
  <si>
    <t>SS #</t>
  </si>
  <si>
    <t>TEXTJOIN</t>
  </si>
  <si>
    <t xml:space="preserve">Excel Magic Trick 1281: TEXTJOIN &amp; CONCAT New Excel 2016 functions (14 Examples of Joining Items) </t>
  </si>
  <si>
    <t>https://www.youtube.com/watch?v=qALXjobSAMA</t>
  </si>
  <si>
    <t xml:space="preserve">Excel Magic Trick 1282: Lookup And Return Multiple Items to a Single Cell: TEXTJOIN Function </t>
  </si>
  <si>
    <t>https://www.youtube.com/watch?v=oseoa_2OYqg</t>
  </si>
  <si>
    <r>
      <t xml:space="preserve">**Any Math Operation on </t>
    </r>
    <r>
      <rPr>
        <b/>
        <sz val="11"/>
        <color theme="1"/>
        <rFont val="Calibri"/>
        <family val="2"/>
        <scheme val="minor"/>
      </rPr>
      <t>Text Numbers</t>
    </r>
    <r>
      <rPr>
        <sz val="11"/>
        <color theme="1"/>
        <rFont val="Calibri"/>
        <family val="2"/>
        <scheme val="minor"/>
      </rPr>
      <t xml:space="preserve"> will convert them back to numbers. It will also remove extra spaces.</t>
    </r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</si>
  <si>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extracts a given number of characters from the left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</si>
  <si>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tells you the starting position in a text string of text you specify. FIND is similar to SEARCH, but it is case sensitive.</t>
    </r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</si>
  <si>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extracts from the midele giben a starting point and the number of charactesr that you want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</si>
  <si>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extracts a given number of characters from the right</t>
    </r>
  </si>
  <si>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counts characters</t>
    </r>
  </si>
  <si>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removes spaces from a text string except for single spaces between words</t>
    </r>
  </si>
  <si>
    <t>Text Functions:</t>
  </si>
  <si>
    <t>Example: Wee need "Carlota" from "Carlota / West: 658"</t>
  </si>
  <si>
    <t>State</t>
  </si>
  <si>
    <t>State-Zip</t>
  </si>
  <si>
    <t>WA-98106</t>
  </si>
  <si>
    <t>CA-94704</t>
  </si>
  <si>
    <t>OR-96011</t>
  </si>
  <si>
    <t>CA-98702</t>
  </si>
  <si>
    <t>WA-98108</t>
  </si>
  <si>
    <t>WA-98112</t>
  </si>
  <si>
    <t>CA-94600</t>
  </si>
  <si>
    <t>CA-94688</t>
  </si>
  <si>
    <t>WA-98342</t>
  </si>
  <si>
    <t>Zip</t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</si>
  <si>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 xml:space="preserve"> function replaces part of a text string with text you specify, given a starting number and the number of characters</t>
    </r>
  </si>
  <si>
    <t>TEXTJOIN (Excel 2016 Office 365 or later, may require special version with latest updates)</t>
  </si>
  <si>
    <t>Latest Updates (Insider Program):</t>
  </si>
  <si>
    <t>Excel Magic Trick 1280: How To Get Latest Excel Updates for Insider Program: Office 365</t>
  </si>
  <si>
    <t>https://www.youtube.com/watch?v=9yu8nxy6-Pw</t>
  </si>
  <si>
    <t>More information about TEXTJOIN functions:</t>
  </si>
  <si>
    <t>Middle</t>
  </si>
  <si>
    <t>Ampersand</t>
  </si>
  <si>
    <t>CONCATENATE</t>
  </si>
  <si>
    <t>Radcoolinator</t>
  </si>
  <si>
    <t>T.</t>
  </si>
  <si>
    <t>Chip</t>
  </si>
  <si>
    <t>Smith</t>
  </si>
  <si>
    <t>Chin</t>
  </si>
  <si>
    <t>Pham</t>
  </si>
  <si>
    <t>Dennis</t>
  </si>
  <si>
    <t>Big D</t>
  </si>
  <si>
    <t>Ho</t>
  </si>
  <si>
    <t>E-mails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</si>
  <si>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</si>
  <si>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</si>
  <si>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</si>
  <si>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</si>
  <si>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</si>
  <si>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</si>
  <si>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Email</t>
  </si>
  <si>
    <t>All in 1 Column</t>
  </si>
  <si>
    <t>PenelopeS@gmail.com</t>
  </si>
  <si>
    <t>Jane</t>
  </si>
  <si>
    <t>Mceachern</t>
  </si>
  <si>
    <t>JMcea@gnet.com</t>
  </si>
  <si>
    <t>(206) 702-3761</t>
  </si>
  <si>
    <t>TreasaM@yahoo.com</t>
  </si>
  <si>
    <t>Thanh</t>
  </si>
  <si>
    <t>Hatten</t>
  </si>
  <si>
    <t>THatt@yahoo.com</t>
  </si>
  <si>
    <t>(509) 890-2222</t>
  </si>
  <si>
    <t>TameraM@hotmail.com</t>
  </si>
  <si>
    <t>Stephani</t>
  </si>
  <si>
    <t>Barris</t>
  </si>
  <si>
    <t>SBarr@yahoo.com</t>
  </si>
  <si>
    <t>(509) 388-5556</t>
  </si>
  <si>
    <t>DonteR@yahoo.com</t>
  </si>
  <si>
    <t>Tamera</t>
  </si>
  <si>
    <t>Lauritsen</t>
  </si>
  <si>
    <t>TLaur@gmail.com</t>
  </si>
  <si>
    <t>(253) 269-5644</t>
  </si>
  <si>
    <t>EvanC@gmail.com</t>
  </si>
  <si>
    <t>Fredric</t>
  </si>
  <si>
    <t>Mccrystal</t>
  </si>
  <si>
    <t>FMccr@hotmail.com</t>
  </si>
  <si>
    <t>(206) 321-3643</t>
  </si>
  <si>
    <t>LizetteD@gmail.com</t>
  </si>
  <si>
    <t>Yajaira</t>
  </si>
  <si>
    <t>Pointer</t>
  </si>
  <si>
    <t>YPoin@gnet.com</t>
  </si>
  <si>
    <t>(509) 797-4802</t>
  </si>
  <si>
    <t>NoemiS@hotmail.com</t>
  </si>
  <si>
    <t>Han</t>
  </si>
  <si>
    <t>Winchenbach</t>
  </si>
  <si>
    <t>HWinc@gmail.com</t>
  </si>
  <si>
    <t>(253) 892-7509</t>
  </si>
  <si>
    <t>WillisC@gmail.com</t>
  </si>
  <si>
    <t>Machelle</t>
  </si>
  <si>
    <t>Boyett</t>
  </si>
  <si>
    <t>MBoye@yahoo.com</t>
  </si>
  <si>
    <t>(206) 201-1128</t>
  </si>
  <si>
    <t>LatishaH@hotmail.com</t>
  </si>
  <si>
    <t>Charlyn</t>
  </si>
  <si>
    <t>Oakman</t>
  </si>
  <si>
    <t>COakm@hotmail.com</t>
  </si>
  <si>
    <t>(509) 464-9688</t>
  </si>
  <si>
    <t>DaniellV@hotmail.com</t>
  </si>
  <si>
    <t>Tena</t>
  </si>
  <si>
    <t>Fickes</t>
  </si>
  <si>
    <t>TFick@yahoo.com</t>
  </si>
  <si>
    <t>(509) 678-9724</t>
  </si>
  <si>
    <t>StarrM@gnet.com</t>
  </si>
  <si>
    <t>Stephnie</t>
  </si>
  <si>
    <t>Rothstein</t>
  </si>
  <si>
    <t>SRoth@gmail.com</t>
  </si>
  <si>
    <t>(206) 414-6854</t>
  </si>
  <si>
    <t>WendiH@gnet.com</t>
  </si>
  <si>
    <t>Emeline</t>
  </si>
  <si>
    <t>Carballo</t>
  </si>
  <si>
    <t>ECarb@gmail.com</t>
  </si>
  <si>
    <t>(206) 718-7242</t>
  </si>
  <si>
    <t>LeannaD@hotmail.com</t>
  </si>
  <si>
    <t>Catharine</t>
  </si>
  <si>
    <t>Machnik</t>
  </si>
  <si>
    <t>CMach@hotmail.com</t>
  </si>
  <si>
    <t>(253) 349-2963</t>
  </si>
  <si>
    <t>CleotildeW@hotmail.com</t>
  </si>
  <si>
    <t>Arielle</t>
  </si>
  <si>
    <t>Harker</t>
  </si>
  <si>
    <t>AHark@gmail.com</t>
  </si>
  <si>
    <t>(509) 765-8970</t>
  </si>
  <si>
    <t>Xuan</t>
  </si>
  <si>
    <t>Bellman</t>
  </si>
  <si>
    <t>XBell@hotmail.com</t>
  </si>
  <si>
    <t>(253) 736-4111</t>
  </si>
  <si>
    <t>Ana</t>
  </si>
  <si>
    <t>Scranton</t>
  </si>
  <si>
    <t>AScra@hotmail.com</t>
  </si>
  <si>
    <t>(509) 292-3337</t>
  </si>
  <si>
    <t>Lynelle</t>
  </si>
  <si>
    <t>Lymon</t>
  </si>
  <si>
    <t>LLymo@gnet.com</t>
  </si>
  <si>
    <t>(253) 255-3509</t>
  </si>
  <si>
    <t>Mandie</t>
  </si>
  <si>
    <t>Sibrian</t>
  </si>
  <si>
    <t>MSibr@gnet.com</t>
  </si>
  <si>
    <t>(509) 800-5133</t>
  </si>
  <si>
    <t>Sunshine</t>
  </si>
  <si>
    <t>Anson</t>
  </si>
  <si>
    <t>SAnso@hotmail.com</t>
  </si>
  <si>
    <t>(253) 640-6399</t>
  </si>
  <si>
    <t>Elinor</t>
  </si>
  <si>
    <t>Tinney</t>
  </si>
  <si>
    <t>ETinn@hotmail.com</t>
  </si>
  <si>
    <t>(509) 669-9304</t>
  </si>
  <si>
    <t>More Text Functions:</t>
  </si>
  <si>
    <t>Join</t>
  </si>
  <si>
    <t>20160715</t>
  </si>
  <si>
    <t>20160822</t>
  </si>
  <si>
    <t>20160817</t>
  </si>
  <si>
    <t>20160605</t>
  </si>
  <si>
    <t>20160206</t>
  </si>
  <si>
    <t>20160610</t>
  </si>
  <si>
    <t>20160515</t>
  </si>
  <si>
    <t>20161012</t>
  </si>
  <si>
    <t>Number</t>
  </si>
  <si>
    <t>Label</t>
  </si>
  <si>
    <t>TEXT function with custom number format and &amp; (ampersand) to make label:</t>
  </si>
  <si>
    <t>Text Formulas:</t>
  </si>
  <si>
    <t>1) We can use the Ampersand to Join Items together. Text always goes in "Double Quotes".</t>
  </si>
  <si>
    <t>2) Often times we need to extract partial text items from a larger text item.</t>
  </si>
  <si>
    <t>3) Text Formulas to create labels that include Formatted Numbers:</t>
  </si>
  <si>
    <r>
      <rPr>
        <b/>
        <sz val="11"/>
        <color theme="1"/>
        <rFont val="Calibri"/>
        <family val="2"/>
        <scheme val="minor"/>
      </rPr>
      <t xml:space="preserve">TEXT </t>
    </r>
    <r>
      <rPr>
        <sz val="11"/>
        <color theme="1"/>
        <rFont val="Calibri"/>
        <family val="2"/>
        <scheme val="minor"/>
      </rPr>
      <t>function converts a number to text with a Custom Number Format that you specify. TEXT(number, "Custom Number Format in quotes")</t>
    </r>
  </si>
  <si>
    <t>Text Formulas: TEXTJOIN Excel 2016 Function</t>
  </si>
  <si>
    <t>Text Formulas: Ampersand to Join Items together</t>
  </si>
  <si>
    <t>Text Functions to extract partial text items from a larger text item.</t>
  </si>
  <si>
    <t>TEXT function and Custom Number Formatting to create labels</t>
  </si>
  <si>
    <t>Highline Excel 2016 Class 08: Text Formulas and Text Functions</t>
  </si>
  <si>
    <t>20160229</t>
  </si>
  <si>
    <t>20160808</t>
  </si>
  <si>
    <t>Extract State with LEFT function</t>
  </si>
  <si>
    <t>Extract Zip Code with RIGHT function</t>
  </si>
  <si>
    <t>Extract First Name with LEFT and SEARCH functions</t>
  </si>
  <si>
    <t>Extract Last Name with RIGHT, LEN and SEARCH functions</t>
  </si>
  <si>
    <t>Extract Product with LEFT and SEARCH functions</t>
  </si>
  <si>
    <t>Extract Region with MID and 3 SEARCH functions</t>
  </si>
  <si>
    <t>Extract Money Amount from end of description Field with RIGHT, LEN and SEARCH functions, and a MATH operation to Convert Text Number Back to a Number</t>
  </si>
  <si>
    <t>TRIM function to remove extra spaces.</t>
  </si>
  <si>
    <t>Create Serial Number Date from ISO Date using DATE, LEFT, MID and RIGHT functions.</t>
  </si>
  <si>
    <t>Create Serial Number Date from ISO Date using TEXT function, Custom Number Format and Math Operation to Convert Text Number back to a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</si>
</sst>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3" formatCode="_(* #,##0.00_);_(* \(#,##0.00\);_(* &quot;-&quot;??_);_(@_)"/>
    <numFmt numFmtId="164" formatCode="hh:mm:ss\ AM/PM"/>
    <numFmt numFmtId="165" formatCode="[h]:mm"/>
    <numFmt numFmtId="166" formatCode="?/?"/>
    <numFmt numFmtId="167" formatCode=";;;"/>
    <numFmt numFmtId="168" formatCode="0.0"/>
    <numFmt numFmtId="169" formatCode="hh:mm"/>
    <numFmt numFmtId="170" formatCode="####.#"/>
    <numFmt numFmtId="171" formatCode="00000"/>
    <numFmt numFmtId="172" formatCode="0.000000000000000"/>
    <numFmt numFmtId="173" formatCode="0.00?"/>
    <numFmt numFmtId="174" formatCode="0.00????"/>
    <numFmt numFmtId="175" formatCode=".#"/>
    <numFmt numFmtId="176" formatCode="#,###"/>
    <numFmt numFmtId="177" formatCode="#,,"/>
    <numFmt numFmtId="178" formatCode="&quot;$&quot;* 0.00"/>
    <numFmt numFmtId="179" formatCode="&quot;$&quot;*^0.0\1"/>
    <numFmt numFmtId="180" formatCode="_(&quot;$&quot;* ##,##0.00_);_(&quot;$&quot;* \(##,##0.00\);_(* &quot;-&quot;_);_(@_)"/>
    <numFmt numFmtId="181" formatCode="0.00&quot; Rad&quot;"/>
    <numFmt numFmtId="182" formatCode="&quot;surplus&quot;;&quot;deficit&quot;"/>
    <numFmt numFmtId="183" formatCode="_(&quot;$&quot;@_)"/>
    <numFmt numFmtId="184" formatCode="0.00;\-0.00;&quot;--&quot;;"/>
    <numFmt numFmtId="185" formatCode="_(* #,##0.00_);_(* \(#,##0.00\);_(* &quot;-&quot;??_);_(\^@_)"/>
    <numFmt numFmtId="186" formatCode="dddd"/>
    <numFmt numFmtId="187" formatCode="mmm\."/>
    <numFmt numFmtId="188" formatCode="yy"/>
    <numFmt numFmtId="189" formatCode="d"/>
    <numFmt numFmtId="190" formatCode="m"/>
    <numFmt numFmtId="191" formatCode="yyyy"/>
    <numFmt numFmtId="192" formatCode="0\q"/>
    <numFmt numFmtId="193" formatCode="dddd\,\ mmm\,\ d\,\ yyyy"/>
    <numFmt numFmtId="194" formatCode="#,###.00"/>
    <numFmt numFmtId="195" formatCode="#,###,"/>
    <numFmt numFmtId="196" formatCode="#,###,,"/>
    <numFmt numFmtId="197" formatCode="#,###,,&quot; M&quot;"/>
    <numFmt numFmtId="198" formatCode="#,###,\K"/>
    <numFmt numFmtId="199" formatCode="0.0%"/>
    <numFmt numFmtId="200" formatCode="??/??"/>
    <numFmt numFmtId="201" formatCode="&quot;$&quot;0.00&quot; unit price&quot;"/>
    <numFmt numFmtId="202" formatCode="&quot;$&quot;0.00\u"/>
    <numFmt numFmtId="203" formatCode="##.#"/>
    <numFmt numFmtId="204" formatCode="#,\K"/>
    <numFmt numFmtId="205" formatCode="&quot;$&quot;0.00;[Red]\-&quot;$&quot;0.00;&quot; - &quot;"/>
    <numFmt numFmtId="206" formatCode="&quot;$&quot;0.00;[Red]\-&quot;$&quot;0.00;0;"/>
    <numFmt numFmtId="207" formatCode="000\-00\-0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0"/>
      <color theme="0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3" borderId="1">
      <alignment wrapText="1"/>
    </xf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7" fillId="13" borderId="8" applyNumberFormat="0" applyFont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1" xfId="0" applyBorder="1"/>
    <xf numFmtId="0" fontId="3" fillId="3" borderId="1" xfId="0" applyFont="1" applyFill="1" applyBorder="1"/>
    <xf numFmtId="14" fontId="0" fillId="0" borderId="1" xfId="0" applyNumberFormat="1" applyBorder="1"/>
    <xf numFmtId="0" fontId="4" fillId="0" borderId="0" xfId="1"/>
    <xf numFmtId="0" fontId="6" fillId="3" borderId="1" xfId="2" applyBorder="1">
      <alignment wrapText="1"/>
    </xf>
    <xf numFmtId="0" fontId="2" fillId="0" borderId="1" xfId="0" applyFont="1" applyBorder="1"/>
    <xf numFmtId="0" fontId="0" fillId="4" borderId="1" xfId="0" applyFill="1" applyBorder="1"/>
    <xf numFmtId="0" fontId="1" fillId="3" borderId="1" xfId="0" applyFont="1" applyFill="1" applyBorder="1"/>
    <xf numFmtId="0" fontId="6" fillId="3" borderId="1" xfId="2">
      <alignment wrapText="1"/>
    </xf>
    <xf numFmtId="18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3" fillId="3" borderId="2" xfId="0" applyFont="1" applyFill="1" applyBorder="1" applyAlignment="1">
      <alignment horizontal="centerContinuous" wrapText="1"/>
    </xf>
    <xf numFmtId="0" fontId="0" fillId="4" borderId="1" xfId="0" applyFill="1" applyBorder="1" applyAlignment="1">
      <alignment wrapText="1"/>
    </xf>
    <xf numFmtId="0" fontId="0" fillId="0" borderId="1" xfId="0" applyFill="1" applyBorder="1"/>
    <xf numFmtId="0" fontId="9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70" fontId="0" fillId="0" borderId="1" xfId="0" applyNumberFormat="1" applyBorder="1" applyAlignment="1">
      <alignment wrapText="1"/>
    </xf>
    <xf numFmtId="0" fontId="10" fillId="0" borderId="1" xfId="0" applyFont="1" applyBorder="1"/>
    <xf numFmtId="2" fontId="0" fillId="0" borderId="1" xfId="0" applyNumberFormat="1" applyBorder="1"/>
    <xf numFmtId="171" fontId="0" fillId="0" borderId="1" xfId="0" applyNumberFormat="1" applyBorder="1"/>
    <xf numFmtId="0" fontId="0" fillId="0" borderId="1" xfId="0" quotePrefix="1" applyBorder="1"/>
    <xf numFmtId="17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0" fontId="10" fillId="0" borderId="1" xfId="0" applyFont="1" applyFill="1" applyBorder="1"/>
    <xf numFmtId="181" fontId="0" fillId="0" borderId="1" xfId="0" applyNumberFormat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7" fillId="0" borderId="1" xfId="5" applyNumberFormat="1" applyFon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0" fontId="0" fillId="0" borderId="4" xfId="0" applyBorder="1" applyAlignment="1">
      <alignment wrapText="1"/>
    </xf>
    <xf numFmtId="192" fontId="0" fillId="0" borderId="1" xfId="0" applyNumberFormat="1" applyBorder="1"/>
    <xf numFmtId="169" fontId="0" fillId="0" borderId="1" xfId="0" applyNumberFormat="1" applyBorder="1"/>
    <xf numFmtId="193" fontId="0" fillId="0" borderId="1" xfId="0" applyNumberFormat="1" applyBorder="1"/>
    <xf numFmtId="168" fontId="0" fillId="0" borderId="1" xfId="0" applyNumberFormat="1" applyBorder="1"/>
    <xf numFmtId="194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198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201" fontId="0" fillId="0" borderId="1" xfId="0" applyNumberFormat="1" applyBorder="1"/>
    <xf numFmtId="202" fontId="0" fillId="0" borderId="1" xfId="0" applyNumberFormat="1" applyBorder="1"/>
    <xf numFmtId="0" fontId="0" fillId="0" borderId="3" xfId="0" applyFill="1" applyBorder="1" applyAlignment="1">
      <alignment wrapText="1"/>
    </xf>
    <xf numFmtId="0" fontId="12" fillId="8" borderId="7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1" fillId="10" borderId="7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vertical="center" wrapText="1"/>
    </xf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0" fontId="0" fillId="13" borderId="8" xfId="6" applyFont="1"/>
    <xf numFmtId="207" fontId="0" fillId="0" borderId="1" xfId="0" applyNumberFormat="1" applyBorder="1"/>
    <xf numFmtId="0" fontId="4" fillId="0" borderId="0" xfId="1" applyAlignment="1">
      <alignment vertical="center"/>
    </xf>
    <xf numFmtId="0" fontId="3" fillId="3" borderId="4" xfId="0" applyFont="1" applyFill="1" applyBorder="1"/>
    <xf numFmtId="14" fontId="0" fillId="4" borderId="1" xfId="0" applyNumberFormat="1" applyFill="1" applyBorder="1"/>
    <xf numFmtId="0" fontId="0" fillId="0" borderId="0" xfId="0" applyAlignment="1">
      <alignment horizontal="left" vertical="center"/>
    </xf>
    <xf numFmtId="0" fontId="13" fillId="6" borderId="6" xfId="0" applyFont="1" applyFill="1" applyBorder="1"/>
    <xf numFmtId="0" fontId="13" fillId="6" borderId="5" xfId="0" applyFont="1" applyFill="1" applyBorder="1"/>
    <xf numFmtId="0" fontId="13" fillId="6" borderId="4" xfId="0" applyFont="1" applyFill="1" applyBorder="1"/>
  </cellXfs>
  <cellStyles count="7">
    <cellStyle name="blue" xfId="2" xr:uid="{00000000-0005-0000-0000-000000000000}"/>
    <cellStyle name="Comma" xfId="5" builtinId="3"/>
    <cellStyle name="Hyperlink" xfId="1" builtinId="8"/>
    <cellStyle name="Hyperlink 2" xfId="4" xr:uid="{00000000-0005-0000-0000-000003000000}"/>
    <cellStyle name="Normal" xfId="0" builtinId="0"/>
    <cellStyle name="Normal 2" xfId="3" xr:uid="{00000000-0005-0000-0000-000005000000}"/>
    <cellStyle name="Note" xfId="6" builtinId="10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seoa_2OYqg" TargetMode="External"/><Relationship Id="rId2" Type="http://schemas.openxmlformats.org/officeDocument/2006/relationships/hyperlink" Target="https://www.youtube.com/watch?v=qALXjobSAMA" TargetMode="External"/><Relationship Id="rId1" Type="http://schemas.openxmlformats.org/officeDocument/2006/relationships/hyperlink" Target="https://www.youtube.com/watch?v=qALXjobSAMA" TargetMode="External"/><Relationship Id="rId6" Type="http://schemas.openxmlformats.org/officeDocument/2006/relationships/hyperlink" Target="https://www.youtube.com/watch?v=9yu8nxy6-Pw" TargetMode="External"/><Relationship Id="rId5" Type="http://schemas.openxmlformats.org/officeDocument/2006/relationships/hyperlink" Target="https://www.youtube.com/watch?v=9yu8nxy6-Pw" TargetMode="External"/><Relationship Id="rId4" Type="http://schemas.openxmlformats.org/officeDocument/2006/relationships/hyperlink" Target="https://www.youtube.com/watch?v=oseoa_2OYq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seoa_2OYqg" TargetMode="External"/><Relationship Id="rId2" Type="http://schemas.openxmlformats.org/officeDocument/2006/relationships/hyperlink" Target="https://www.youtube.com/watch?v=qALXjobSAMA" TargetMode="External"/><Relationship Id="rId1" Type="http://schemas.openxmlformats.org/officeDocument/2006/relationships/hyperlink" Target="https://www.youtube.com/watch?v=qALXjobSAMA" TargetMode="External"/><Relationship Id="rId6" Type="http://schemas.openxmlformats.org/officeDocument/2006/relationships/hyperlink" Target="https://www.youtube.com/watch?v=9yu8nxy6-Pw" TargetMode="External"/><Relationship Id="rId5" Type="http://schemas.openxmlformats.org/officeDocument/2006/relationships/hyperlink" Target="https://www.youtube.com/watch?v=9yu8nxy6-Pw" TargetMode="External"/><Relationship Id="rId4" Type="http://schemas.openxmlformats.org/officeDocument/2006/relationships/hyperlink" Target="https://www.youtube.com/watch?v=oseoa_2OYq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7"/>
  <sheetViews>
    <sheetView tabSelected="1" zoomScale="130" zoomScaleNormal="130" workbookViewId="0">
      <selection activeCell="A2" sqref="A2"/>
    </sheetView>
  </sheetViews>
  <sheetFormatPr baseColWidth="10" defaultColWidth="8.83203125" defaultRowHeight="15" x14ac:dyDescent="0.2"/>
  <cols>
    <col min="2" max="2" width="79.6640625" customWidth="1"/>
  </cols>
  <sheetData>
    <row r="1" spans="1:2" x14ac:dyDescent="0.2">
      <c r="A1" s="3" t="s">
        <v>359</v>
      </c>
      <c r="B1" s="3"/>
    </row>
    <row r="3" spans="1:2" x14ac:dyDescent="0.2">
      <c r="A3" s="9" t="s">
        <v>0</v>
      </c>
      <c r="B3" s="3"/>
    </row>
    <row r="4" spans="1:2" ht="16" x14ac:dyDescent="0.2">
      <c r="A4" s="2">
        <v>1</v>
      </c>
      <c r="B4" s="25" t="s">
        <v>356</v>
      </c>
    </row>
    <row r="5" spans="1:2" ht="16" x14ac:dyDescent="0.2">
      <c r="A5" s="2">
        <v>2</v>
      </c>
      <c r="B5" s="25" t="s">
        <v>357</v>
      </c>
    </row>
    <row r="6" spans="1:2" ht="16" x14ac:dyDescent="0.2">
      <c r="A6" s="2">
        <v>3</v>
      </c>
      <c r="B6" s="25" t="s">
        <v>362</v>
      </c>
    </row>
    <row r="7" spans="1:2" ht="16" x14ac:dyDescent="0.2">
      <c r="A7" s="2">
        <v>4</v>
      </c>
      <c r="B7" s="25" t="s">
        <v>363</v>
      </c>
    </row>
    <row r="8" spans="1:2" ht="16" x14ac:dyDescent="0.2">
      <c r="A8" s="2">
        <v>5</v>
      </c>
      <c r="B8" s="25" t="s">
        <v>364</v>
      </c>
    </row>
    <row r="9" spans="1:2" ht="16" x14ac:dyDescent="0.2">
      <c r="A9" s="2">
        <v>6</v>
      </c>
      <c r="B9" s="25" t="s">
        <v>365</v>
      </c>
    </row>
    <row r="10" spans="1:2" ht="16" x14ac:dyDescent="0.2">
      <c r="A10" s="2">
        <v>7</v>
      </c>
      <c r="B10" s="25" t="s">
        <v>366</v>
      </c>
    </row>
    <row r="11" spans="1:2" ht="16" x14ac:dyDescent="0.2">
      <c r="A11" s="2">
        <v>8</v>
      </c>
      <c r="B11" s="25" t="s">
        <v>367</v>
      </c>
    </row>
    <row r="12" spans="1:2" ht="32" x14ac:dyDescent="0.2">
      <c r="A12" s="2">
        <v>9</v>
      </c>
      <c r="B12" s="25" t="s">
        <v>368</v>
      </c>
    </row>
    <row r="13" spans="1:2" ht="16" x14ac:dyDescent="0.2">
      <c r="A13" s="2">
        <v>10</v>
      </c>
      <c r="B13" s="25" t="s">
        <v>369</v>
      </c>
    </row>
    <row r="14" spans="1:2" ht="16" x14ac:dyDescent="0.2">
      <c r="A14" s="2">
        <v>11</v>
      </c>
      <c r="B14" s="25" t="s">
        <v>370</v>
      </c>
    </row>
    <row r="15" spans="1:2" ht="32" x14ac:dyDescent="0.2">
      <c r="A15" s="2">
        <v>12</v>
      </c>
      <c r="B15" s="25" t="s">
        <v>371</v>
      </c>
    </row>
    <row r="16" spans="1:2" ht="16" x14ac:dyDescent="0.2">
      <c r="A16" s="2">
        <v>13</v>
      </c>
      <c r="B16" s="25" t="s">
        <v>358</v>
      </c>
    </row>
    <row r="17" spans="1:2" ht="16" x14ac:dyDescent="0.2">
      <c r="A17" s="2">
        <v>14</v>
      </c>
      <c r="B17" s="25" t="s">
        <v>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49"/>
  <sheetViews>
    <sheetView zoomScale="115" zoomScaleNormal="115" workbookViewId="0">
      <selection activeCell="F15" sqref="F15"/>
    </sheetView>
  </sheetViews>
  <sheetFormatPr baseColWidth="10" defaultColWidth="8.83203125" defaultRowHeight="15" x14ac:dyDescent="0.2"/>
  <cols>
    <col min="1" max="1" width="11.33203125" customWidth="1"/>
    <col min="2" max="2" width="9.5" customWidth="1"/>
    <col min="3" max="3" width="13.5" customWidth="1"/>
    <col min="4" max="6" width="23.1640625" customWidth="1"/>
    <col min="7" max="7" width="16.1640625" customWidth="1"/>
    <col min="8" max="8" width="17.1640625" customWidth="1"/>
  </cols>
  <sheetData>
    <row r="1" spans="1:6" x14ac:dyDescent="0.2">
      <c r="A1" s="1" t="s">
        <v>221</v>
      </c>
    </row>
    <row r="2" spans="1:6" x14ac:dyDescent="0.2">
      <c r="A2" s="5" t="s">
        <v>191</v>
      </c>
    </row>
    <row r="3" spans="1:6" x14ac:dyDescent="0.2">
      <c r="A3" s="5" t="s">
        <v>192</v>
      </c>
    </row>
    <row r="4" spans="1:6" x14ac:dyDescent="0.2">
      <c r="A4" s="5" t="s">
        <v>193</v>
      </c>
    </row>
    <row r="5" spans="1:6" x14ac:dyDescent="0.2">
      <c r="A5" s="5" t="s">
        <v>194</v>
      </c>
    </row>
    <row r="7" spans="1:6" x14ac:dyDescent="0.2">
      <c r="A7" s="1" t="s">
        <v>218</v>
      </c>
    </row>
    <row r="8" spans="1:6" x14ac:dyDescent="0.2">
      <c r="A8" s="81" t="s">
        <v>219</v>
      </c>
    </row>
    <row r="9" spans="1:6" x14ac:dyDescent="0.2">
      <c r="A9" s="81" t="s">
        <v>220</v>
      </c>
    </row>
    <row r="11" spans="1:6" x14ac:dyDescent="0.2">
      <c r="A11" s="1" t="s">
        <v>217</v>
      </c>
    </row>
    <row r="14" spans="1:6" x14ac:dyDescent="0.2">
      <c r="A14" s="3" t="s">
        <v>5</v>
      </c>
      <c r="B14" s="3" t="s">
        <v>222</v>
      </c>
      <c r="C14" s="3" t="s">
        <v>6</v>
      </c>
      <c r="D14" s="3" t="s">
        <v>223</v>
      </c>
      <c r="E14" s="3" t="s">
        <v>224</v>
      </c>
      <c r="F14" s="3" t="s">
        <v>190</v>
      </c>
    </row>
    <row r="15" spans="1:6" x14ac:dyDescent="0.2">
      <c r="A15" s="2" t="s">
        <v>3</v>
      </c>
      <c r="B15" s="2"/>
      <c r="C15" s="2" t="s">
        <v>225</v>
      </c>
      <c r="D15" s="8" t="str">
        <f>A15&amp;" "&amp;IF(ISBLANK(B15),"",B15&amp;" ")&amp;C15</f>
        <v>Sioux Radcoolinator</v>
      </c>
      <c r="E15" s="8" t="str">
        <f>CONCATENATE(A15&amp;" ",IF(ISBLANK(B15),"",B15&amp;" "),C15)</f>
        <v>Sioux Radcoolinator</v>
      </c>
      <c r="F15" s="8" t="str">
        <f>_xlfn.TEXTJOIN(" ",TRUE,A15:C15)</f>
        <v>Sioux Radcoolinator</v>
      </c>
    </row>
    <row r="16" spans="1:6" x14ac:dyDescent="0.2">
      <c r="A16" s="2" t="s">
        <v>4</v>
      </c>
      <c r="B16" s="2" t="s">
        <v>226</v>
      </c>
      <c r="C16" s="2" t="s">
        <v>26</v>
      </c>
      <c r="D16" s="8" t="str">
        <f t="shared" ref="D16:D19" si="0">A16&amp;" "&amp;IF(ISBLANK(B16),"",B16&amp;" ")&amp;C16</f>
        <v>Gigi T. Fran</v>
      </c>
      <c r="E16" s="8" t="str">
        <f t="shared" ref="E16:E19" si="1">CONCATENATE(A16&amp;" ",IF(ISBLANK(B16),"",B16&amp;" "),C16)</f>
        <v>Gigi T. Fran</v>
      </c>
      <c r="F16" s="8" t="str">
        <f t="shared" ref="F16:F19" si="2">_xlfn.TEXTJOIN(" ",TRUE,A16:C16)</f>
        <v>Gigi T. Fran</v>
      </c>
    </row>
    <row r="17" spans="1:8" x14ac:dyDescent="0.2">
      <c r="A17" s="2" t="s">
        <v>7</v>
      </c>
      <c r="B17" s="2" t="s">
        <v>227</v>
      </c>
      <c r="C17" s="2" t="s">
        <v>228</v>
      </c>
      <c r="D17" s="8" t="str">
        <f t="shared" si="0"/>
        <v>Tyrone Chip Smith</v>
      </c>
      <c r="E17" s="8" t="str">
        <f t="shared" si="1"/>
        <v>Tyrone Chip Smith</v>
      </c>
      <c r="F17" s="8" t="str">
        <f t="shared" si="2"/>
        <v>Tyrone Chip Smith</v>
      </c>
    </row>
    <row r="18" spans="1:8" x14ac:dyDescent="0.2">
      <c r="A18" s="2" t="s">
        <v>229</v>
      </c>
      <c r="B18" s="2"/>
      <c r="C18" s="2" t="s">
        <v>230</v>
      </c>
      <c r="D18" s="8" t="str">
        <f t="shared" si="0"/>
        <v>Chin Pham</v>
      </c>
      <c r="E18" s="8" t="str">
        <f t="shared" si="1"/>
        <v>Chin Pham</v>
      </c>
      <c r="F18" s="8" t="str">
        <f t="shared" si="2"/>
        <v>Chin Pham</v>
      </c>
    </row>
    <row r="19" spans="1:8" x14ac:dyDescent="0.2">
      <c r="A19" s="2" t="s">
        <v>231</v>
      </c>
      <c r="B19" s="2" t="s">
        <v>232</v>
      </c>
      <c r="C19" s="2" t="s">
        <v>233</v>
      </c>
      <c r="D19" s="8" t="str">
        <f t="shared" si="0"/>
        <v>Dennis Big D Ho</v>
      </c>
      <c r="E19" s="8" t="str">
        <f t="shared" si="1"/>
        <v>Dennis Big D Ho</v>
      </c>
      <c r="F19" s="8" t="str">
        <f t="shared" si="2"/>
        <v>Dennis Big D Ho</v>
      </c>
    </row>
    <row r="23" spans="1:8" x14ac:dyDescent="0.2">
      <c r="A23" s="3" t="s">
        <v>234</v>
      </c>
      <c r="D23" s="3" t="s">
        <v>190</v>
      </c>
    </row>
    <row r="24" spans="1:8" x14ac:dyDescent="0.2">
      <c r="A24" t="s">
        <v>235</v>
      </c>
      <c r="D24" t="str">
        <f>_xlfn.TEXTJOIN(";",TRUE,A24:A43)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25" spans="1:8" x14ac:dyDescent="0.2">
      <c r="A25" t="s">
        <v>236</v>
      </c>
    </row>
    <row r="26" spans="1:8" x14ac:dyDescent="0.2">
      <c r="A26" t="s">
        <v>237</v>
      </c>
    </row>
    <row r="27" spans="1:8" x14ac:dyDescent="0.2">
      <c r="A27" t="s">
        <v>238</v>
      </c>
    </row>
    <row r="28" spans="1:8" x14ac:dyDescent="0.2">
      <c r="A28" t="s">
        <v>239</v>
      </c>
    </row>
    <row r="29" spans="1:8" x14ac:dyDescent="0.2">
      <c r="A29" t="s">
        <v>240</v>
      </c>
      <c r="D29" s="3" t="s">
        <v>5</v>
      </c>
      <c r="E29" s="3" t="s">
        <v>6</v>
      </c>
      <c r="F29" s="82" t="s">
        <v>241</v>
      </c>
      <c r="G29" s="3" t="s">
        <v>8</v>
      </c>
      <c r="H29" s="3" t="s">
        <v>242</v>
      </c>
    </row>
    <row r="30" spans="1:8" x14ac:dyDescent="0.2">
      <c r="A30" t="s">
        <v>243</v>
      </c>
      <c r="D30" s="2" t="s">
        <v>244</v>
      </c>
      <c r="E30" s="2" t="s">
        <v>245</v>
      </c>
      <c r="F30" s="2" t="s">
        <v>246</v>
      </c>
      <c r="G30" s="2" t="s">
        <v>247</v>
      </c>
      <c r="H30" t="str">
        <f>_xlfn.TEXTJOIN(", ",TRUE,D30:G30)</f>
        <v>Jane, Mceachern, JMcea@gnet.com, (206) 702-3761</v>
      </c>
    </row>
    <row r="31" spans="1:8" x14ac:dyDescent="0.2">
      <c r="A31" t="s">
        <v>248</v>
      </c>
      <c r="D31" s="2" t="s">
        <v>249</v>
      </c>
      <c r="E31" s="2" t="s">
        <v>250</v>
      </c>
      <c r="F31" s="2" t="s">
        <v>251</v>
      </c>
      <c r="G31" s="2" t="s">
        <v>252</v>
      </c>
      <c r="H31" t="str">
        <f t="shared" ref="H31:H49" si="3">_xlfn.TEXTJOIN(", ",TRUE,D31:G31)</f>
        <v>Thanh, Hatten, THatt@yahoo.com, (509) 890-2222</v>
      </c>
    </row>
    <row r="32" spans="1:8" x14ac:dyDescent="0.2">
      <c r="A32" t="s">
        <v>253</v>
      </c>
      <c r="D32" s="2" t="s">
        <v>254</v>
      </c>
      <c r="E32" s="2" t="s">
        <v>255</v>
      </c>
      <c r="F32" s="2" t="s">
        <v>256</v>
      </c>
      <c r="G32" s="2" t="s">
        <v>257</v>
      </c>
      <c r="H32" t="str">
        <f t="shared" si="3"/>
        <v>Stephani, Barris, SBarr@yahoo.com, (509) 388-5556</v>
      </c>
    </row>
    <row r="33" spans="1:8" x14ac:dyDescent="0.2">
      <c r="A33" t="s">
        <v>258</v>
      </c>
      <c r="D33" s="2" t="s">
        <v>259</v>
      </c>
      <c r="E33" s="2" t="s">
        <v>260</v>
      </c>
      <c r="F33" s="2" t="s">
        <v>261</v>
      </c>
      <c r="G33" s="2" t="s">
        <v>262</v>
      </c>
      <c r="H33" t="str">
        <f t="shared" si="3"/>
        <v>Tamera, Lauritsen, TLaur@gmail.com, (253) 269-5644</v>
      </c>
    </row>
    <row r="34" spans="1:8" x14ac:dyDescent="0.2">
      <c r="A34" t="s">
        <v>263</v>
      </c>
      <c r="D34" s="2" t="s">
        <v>264</v>
      </c>
      <c r="E34" s="2" t="s">
        <v>265</v>
      </c>
      <c r="F34" s="2" t="s">
        <v>266</v>
      </c>
      <c r="G34" s="2" t="s">
        <v>267</v>
      </c>
      <c r="H34" t="str">
        <f t="shared" si="3"/>
        <v>Fredric, Mccrystal, FMccr@hotmail.com, (206) 321-3643</v>
      </c>
    </row>
    <row r="35" spans="1:8" x14ac:dyDescent="0.2">
      <c r="A35" t="s">
        <v>268</v>
      </c>
      <c r="D35" s="2" t="s">
        <v>269</v>
      </c>
      <c r="E35" s="2" t="s">
        <v>270</v>
      </c>
      <c r="F35" s="2" t="s">
        <v>271</v>
      </c>
      <c r="G35" s="2" t="s">
        <v>272</v>
      </c>
      <c r="H35" t="str">
        <f t="shared" si="3"/>
        <v>Yajaira, Pointer, YPoin@gnet.com, (509) 797-4802</v>
      </c>
    </row>
    <row r="36" spans="1:8" x14ac:dyDescent="0.2">
      <c r="A36" t="s">
        <v>273</v>
      </c>
      <c r="D36" s="2" t="s">
        <v>274</v>
      </c>
      <c r="E36" s="2" t="s">
        <v>275</v>
      </c>
      <c r="F36" s="2" t="s">
        <v>276</v>
      </c>
      <c r="G36" s="2" t="s">
        <v>277</v>
      </c>
      <c r="H36" t="str">
        <f t="shared" si="3"/>
        <v>Han, Winchenbach, HWinc@gmail.com, (253) 892-7509</v>
      </c>
    </row>
    <row r="37" spans="1:8" x14ac:dyDescent="0.2">
      <c r="A37" t="s">
        <v>278</v>
      </c>
      <c r="D37" s="2" t="s">
        <v>279</v>
      </c>
      <c r="E37" s="2" t="s">
        <v>280</v>
      </c>
      <c r="F37" s="2" t="s">
        <v>281</v>
      </c>
      <c r="G37" s="2" t="s">
        <v>282</v>
      </c>
      <c r="H37" t="str">
        <f t="shared" si="3"/>
        <v>Machelle, Boyett, MBoye@yahoo.com, (206) 201-1128</v>
      </c>
    </row>
    <row r="38" spans="1:8" x14ac:dyDescent="0.2">
      <c r="A38" t="s">
        <v>283</v>
      </c>
      <c r="D38" s="2" t="s">
        <v>284</v>
      </c>
      <c r="E38" s="2" t="s">
        <v>285</v>
      </c>
      <c r="F38" s="2" t="s">
        <v>286</v>
      </c>
      <c r="G38" s="2" t="s">
        <v>287</v>
      </c>
      <c r="H38" t="str">
        <f t="shared" si="3"/>
        <v>Charlyn, Oakman, COakm@hotmail.com, (509) 464-9688</v>
      </c>
    </row>
    <row r="39" spans="1:8" x14ac:dyDescent="0.2">
      <c r="A39" t="s">
        <v>288</v>
      </c>
      <c r="D39" s="2" t="s">
        <v>289</v>
      </c>
      <c r="E39" s="2" t="s">
        <v>290</v>
      </c>
      <c r="F39" s="2" t="s">
        <v>291</v>
      </c>
      <c r="G39" s="2" t="s">
        <v>292</v>
      </c>
      <c r="H39" t="str">
        <f t="shared" si="3"/>
        <v>Tena, Fickes, TFick@yahoo.com, (509) 678-9724</v>
      </c>
    </row>
    <row r="40" spans="1:8" x14ac:dyDescent="0.2">
      <c r="A40" t="s">
        <v>293</v>
      </c>
      <c r="D40" s="2" t="s">
        <v>294</v>
      </c>
      <c r="E40" s="2" t="s">
        <v>295</v>
      </c>
      <c r="F40" s="2" t="s">
        <v>296</v>
      </c>
      <c r="G40" s="2" t="s">
        <v>297</v>
      </c>
      <c r="H40" t="str">
        <f t="shared" si="3"/>
        <v>Stephnie, Rothstein, SRoth@gmail.com, (206) 414-6854</v>
      </c>
    </row>
    <row r="41" spans="1:8" x14ac:dyDescent="0.2">
      <c r="A41" t="s">
        <v>298</v>
      </c>
      <c r="D41" s="2" t="s">
        <v>299</v>
      </c>
      <c r="E41" s="2" t="s">
        <v>300</v>
      </c>
      <c r="F41" s="2" t="s">
        <v>301</v>
      </c>
      <c r="G41" s="2" t="s">
        <v>302</v>
      </c>
      <c r="H41" t="str">
        <f t="shared" si="3"/>
        <v>Emeline, Carballo, ECarb@gmail.com, (206) 718-7242</v>
      </c>
    </row>
    <row r="42" spans="1:8" x14ac:dyDescent="0.2">
      <c r="A42" t="s">
        <v>303</v>
      </c>
      <c r="D42" s="2" t="s">
        <v>304</v>
      </c>
      <c r="E42" s="2" t="s">
        <v>305</v>
      </c>
      <c r="F42" s="2" t="s">
        <v>306</v>
      </c>
      <c r="G42" s="2" t="s">
        <v>307</v>
      </c>
      <c r="H42" t="str">
        <f t="shared" si="3"/>
        <v>Catharine, Machnik, CMach@hotmail.com, (253) 349-2963</v>
      </c>
    </row>
    <row r="43" spans="1:8" x14ac:dyDescent="0.2">
      <c r="A43" t="s">
        <v>308</v>
      </c>
      <c r="D43" s="2" t="s">
        <v>309</v>
      </c>
      <c r="E43" s="2" t="s">
        <v>310</v>
      </c>
      <c r="F43" s="2" t="s">
        <v>311</v>
      </c>
      <c r="G43" s="2" t="s">
        <v>312</v>
      </c>
      <c r="H43" t="str">
        <f t="shared" si="3"/>
        <v>Arielle, Harker, AHark@gmail.com, (509) 765-8970</v>
      </c>
    </row>
    <row r="44" spans="1:8" x14ac:dyDescent="0.2">
      <c r="D44" s="2" t="s">
        <v>313</v>
      </c>
      <c r="E44" s="2" t="s">
        <v>314</v>
      </c>
      <c r="F44" s="2" t="s">
        <v>315</v>
      </c>
      <c r="G44" s="2" t="s">
        <v>316</v>
      </c>
      <c r="H44" t="str">
        <f t="shared" si="3"/>
        <v>Xuan, Bellman, XBell@hotmail.com, (253) 736-4111</v>
      </c>
    </row>
    <row r="45" spans="1:8" x14ac:dyDescent="0.2">
      <c r="D45" s="2" t="s">
        <v>317</v>
      </c>
      <c r="E45" s="2" t="s">
        <v>318</v>
      </c>
      <c r="F45" s="2" t="s">
        <v>319</v>
      </c>
      <c r="G45" s="2" t="s">
        <v>320</v>
      </c>
      <c r="H45" t="str">
        <f t="shared" si="3"/>
        <v>Ana, Scranton, AScra@hotmail.com, (509) 292-3337</v>
      </c>
    </row>
    <row r="46" spans="1:8" x14ac:dyDescent="0.2">
      <c r="D46" s="2" t="s">
        <v>321</v>
      </c>
      <c r="E46" s="2" t="s">
        <v>322</v>
      </c>
      <c r="F46" s="2" t="s">
        <v>323</v>
      </c>
      <c r="G46" s="2" t="s">
        <v>324</v>
      </c>
      <c r="H46" t="str">
        <f t="shared" si="3"/>
        <v>Lynelle, Lymon, LLymo@gnet.com, (253) 255-3509</v>
      </c>
    </row>
    <row r="47" spans="1:8" x14ac:dyDescent="0.2">
      <c r="D47" s="2" t="s">
        <v>325</v>
      </c>
      <c r="E47" s="2" t="s">
        <v>326</v>
      </c>
      <c r="F47" s="2" t="s">
        <v>327</v>
      </c>
      <c r="G47" s="2" t="s">
        <v>328</v>
      </c>
      <c r="H47" t="str">
        <f t="shared" si="3"/>
        <v>Mandie, Sibrian, MSibr@gnet.com, (509) 800-5133</v>
      </c>
    </row>
    <row r="48" spans="1:8" x14ac:dyDescent="0.2">
      <c r="D48" s="2" t="s">
        <v>329</v>
      </c>
      <c r="E48" s="2" t="s">
        <v>330</v>
      </c>
      <c r="F48" s="2" t="s">
        <v>331</v>
      </c>
      <c r="G48" s="2" t="s">
        <v>332</v>
      </c>
      <c r="H48" t="str">
        <f t="shared" si="3"/>
        <v>Sunshine, Anson, SAnso@hotmail.com, (253) 640-6399</v>
      </c>
    </row>
    <row r="49" spans="4:8" x14ac:dyDescent="0.2">
      <c r="D49" s="2" t="s">
        <v>333</v>
      </c>
      <c r="E49" s="2" t="s">
        <v>334</v>
      </c>
      <c r="F49" s="2" t="s">
        <v>335</v>
      </c>
      <c r="G49" s="2" t="s">
        <v>336</v>
      </c>
      <c r="H49" t="str">
        <f t="shared" si="3"/>
        <v>Elinor, Tinney, ETinn@hotmail.com, (509) 669-9304</v>
      </c>
    </row>
  </sheetData>
  <hyperlinks>
    <hyperlink ref="A3" r:id="rId1" xr:uid="{00000000-0004-0000-0900-000000000000}"/>
    <hyperlink ref="A2" r:id="rId2" xr:uid="{00000000-0004-0000-0900-000001000000}"/>
    <hyperlink ref="A5" r:id="rId3" xr:uid="{00000000-0004-0000-0900-000002000000}"/>
    <hyperlink ref="A4" r:id="rId4" xr:uid="{00000000-0004-0000-0900-000003000000}"/>
    <hyperlink ref="A8" r:id="rId5" xr:uid="{00000000-0004-0000-0900-000004000000}"/>
    <hyperlink ref="A9" r:id="rId6" xr:uid="{00000000-0004-0000-0900-00000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A1:F15"/>
  <sheetViews>
    <sheetView zoomScale="145" zoomScaleNormal="145" workbookViewId="0">
      <selection activeCell="C6" sqref="C6"/>
    </sheetView>
  </sheetViews>
  <sheetFormatPr baseColWidth="10" defaultColWidth="8.83203125" defaultRowHeight="15" x14ac:dyDescent="0.2"/>
  <cols>
    <col min="1" max="1" width="27.33203125" customWidth="1"/>
    <col min="2" max="2" width="19.33203125" customWidth="1"/>
    <col min="3" max="6" width="13.6640625" customWidth="1"/>
  </cols>
  <sheetData>
    <row r="1" spans="1:6" x14ac:dyDescent="0.2">
      <c r="A1" s="79" t="s">
        <v>122</v>
      </c>
      <c r="B1" s="79"/>
    </row>
    <row r="5" spans="1:6" x14ac:dyDescent="0.2">
      <c r="A5" s="9" t="s">
        <v>133</v>
      </c>
      <c r="B5" s="9" t="s">
        <v>167</v>
      </c>
      <c r="C5" s="9" t="s">
        <v>135</v>
      </c>
      <c r="D5" s="9" t="s">
        <v>186</v>
      </c>
      <c r="E5" s="9" t="s">
        <v>136</v>
      </c>
      <c r="F5" s="9" t="s">
        <v>167</v>
      </c>
    </row>
    <row r="6" spans="1:6" x14ac:dyDescent="0.2">
      <c r="A6" s="2" t="s">
        <v>176</v>
      </c>
      <c r="B6" s="2" t="s">
        <v>171</v>
      </c>
      <c r="C6" s="8"/>
      <c r="D6" s="8"/>
      <c r="E6" s="8"/>
      <c r="F6" s="8"/>
    </row>
    <row r="7" spans="1:6" x14ac:dyDescent="0.2">
      <c r="A7" s="2" t="s">
        <v>177</v>
      </c>
      <c r="B7" s="2" t="s">
        <v>169</v>
      </c>
      <c r="C7" s="8"/>
      <c r="D7" s="8"/>
      <c r="E7" s="8"/>
      <c r="F7" s="8"/>
    </row>
    <row r="8" spans="1:6" x14ac:dyDescent="0.2">
      <c r="A8" s="2" t="s">
        <v>178</v>
      </c>
      <c r="B8" s="2" t="s">
        <v>173</v>
      </c>
      <c r="C8" s="8"/>
      <c r="D8" s="8"/>
      <c r="E8" s="8"/>
      <c r="F8" s="8"/>
    </row>
    <row r="9" spans="1:6" x14ac:dyDescent="0.2">
      <c r="A9" s="2" t="s">
        <v>179</v>
      </c>
      <c r="B9" s="2" t="s">
        <v>172</v>
      </c>
      <c r="C9" s="8"/>
      <c r="D9" s="8"/>
      <c r="E9" s="8"/>
      <c r="F9" s="8"/>
    </row>
    <row r="10" spans="1:6" x14ac:dyDescent="0.2">
      <c r="A10" s="2" t="s">
        <v>180</v>
      </c>
      <c r="B10" s="2" t="s">
        <v>168</v>
      </c>
      <c r="C10" s="8"/>
      <c r="D10" s="8"/>
      <c r="E10" s="8"/>
      <c r="F10" s="8"/>
    </row>
    <row r="11" spans="1:6" x14ac:dyDescent="0.2">
      <c r="A11" s="2" t="s">
        <v>181</v>
      </c>
      <c r="B11" s="2" t="s">
        <v>174</v>
      </c>
      <c r="C11" s="8"/>
      <c r="D11" s="8"/>
      <c r="E11" s="8"/>
      <c r="F11" s="8"/>
    </row>
    <row r="12" spans="1:6" x14ac:dyDescent="0.2">
      <c r="A12" s="2" t="s">
        <v>182</v>
      </c>
      <c r="B12" s="2" t="s">
        <v>169</v>
      </c>
      <c r="C12" s="8"/>
      <c r="D12" s="8"/>
      <c r="E12" s="8"/>
      <c r="F12" s="8"/>
    </row>
    <row r="13" spans="1:6" x14ac:dyDescent="0.2">
      <c r="A13" s="2" t="s">
        <v>183</v>
      </c>
      <c r="B13" s="2" t="s">
        <v>168</v>
      </c>
      <c r="C13" s="8"/>
      <c r="D13" s="8"/>
      <c r="E13" s="8"/>
      <c r="F13" s="8"/>
    </row>
    <row r="14" spans="1:6" x14ac:dyDescent="0.2">
      <c r="A14" s="2" t="s">
        <v>184</v>
      </c>
      <c r="B14" s="2" t="s">
        <v>170</v>
      </c>
      <c r="C14" s="8"/>
      <c r="D14" s="8"/>
      <c r="E14" s="8"/>
      <c r="F14" s="8"/>
    </row>
    <row r="15" spans="1:6" x14ac:dyDescent="0.2">
      <c r="A15" s="2" t="s">
        <v>185</v>
      </c>
      <c r="B15" s="2" t="s">
        <v>175</v>
      </c>
      <c r="C15" s="8"/>
      <c r="D15" s="8"/>
      <c r="E15" s="8"/>
      <c r="F1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F15"/>
  <sheetViews>
    <sheetView zoomScale="145" zoomScaleNormal="145" workbookViewId="0">
      <selection activeCell="A5" sqref="A5"/>
    </sheetView>
  </sheetViews>
  <sheetFormatPr baseColWidth="10" defaultColWidth="8.83203125" defaultRowHeight="15" x14ac:dyDescent="0.2"/>
  <cols>
    <col min="1" max="1" width="27.33203125" customWidth="1"/>
    <col min="2" max="2" width="19.33203125" customWidth="1"/>
    <col min="3" max="5" width="13.6640625" customWidth="1"/>
    <col min="6" max="6" width="15.83203125" bestFit="1" customWidth="1"/>
  </cols>
  <sheetData>
    <row r="1" spans="1:6" x14ac:dyDescent="0.2">
      <c r="A1" s="79" t="s">
        <v>122</v>
      </c>
      <c r="B1" s="79"/>
    </row>
    <row r="5" spans="1:6" x14ac:dyDescent="0.2">
      <c r="A5" s="9" t="s">
        <v>133</v>
      </c>
      <c r="B5" s="9" t="s">
        <v>167</v>
      </c>
      <c r="C5" s="9" t="s">
        <v>135</v>
      </c>
      <c r="D5" s="9" t="s">
        <v>186</v>
      </c>
      <c r="E5" s="9" t="s">
        <v>136</v>
      </c>
      <c r="F5" s="9" t="s">
        <v>167</v>
      </c>
    </row>
    <row r="6" spans="1:6" x14ac:dyDescent="0.2">
      <c r="A6" s="2" t="s">
        <v>176</v>
      </c>
      <c r="B6" s="2" t="s">
        <v>171</v>
      </c>
      <c r="C6" s="8" t="str">
        <f>LEFT(A6,SEARCH("/",A6)-2)</f>
        <v>Carlota</v>
      </c>
      <c r="D6" s="8" t="str">
        <f t="shared" ref="D6:D15" si="0">MID(A6,SEARCH("/",A6)+2,SEARCH(":",A6)-SEARCH("/",A6)-2)</f>
        <v>West</v>
      </c>
      <c r="E6" s="8">
        <f t="shared" ref="E6:E15" si="1">RIGHT(A6,LEN(A6)-SEARCH(":",A6))+0</f>
        <v>658</v>
      </c>
      <c r="F6" s="8" t="str">
        <f t="shared" ref="F6:F15" si="2">TRIM(B6)</f>
        <v>Amazon</v>
      </c>
    </row>
    <row r="7" spans="1:6" x14ac:dyDescent="0.2">
      <c r="A7" s="2" t="s">
        <v>177</v>
      </c>
      <c r="B7" s="2" t="s">
        <v>169</v>
      </c>
      <c r="C7" s="8" t="str">
        <f t="shared" ref="C7:C15" si="3">LEFT(A7,SEARCH("/",A7)-2)</f>
        <v>Aspen</v>
      </c>
      <c r="D7" s="8" t="str">
        <f t="shared" si="0"/>
        <v>South</v>
      </c>
      <c r="E7" s="8">
        <f t="shared" si="1"/>
        <v>345</v>
      </c>
      <c r="F7" s="8" t="str">
        <f t="shared" si="2"/>
        <v>Gel-boomerangs</v>
      </c>
    </row>
    <row r="8" spans="1:6" x14ac:dyDescent="0.2">
      <c r="A8" s="2" t="s">
        <v>178</v>
      </c>
      <c r="B8" s="2" t="s">
        <v>173</v>
      </c>
      <c r="C8" s="8" t="str">
        <f t="shared" si="3"/>
        <v>Yanaki</v>
      </c>
      <c r="D8" s="8" t="str">
        <f t="shared" si="0"/>
        <v>South</v>
      </c>
      <c r="E8" s="8">
        <f t="shared" si="1"/>
        <v>19.5</v>
      </c>
      <c r="F8" s="8" t="str">
        <f t="shared" si="2"/>
        <v>E-bay</v>
      </c>
    </row>
    <row r="9" spans="1:6" x14ac:dyDescent="0.2">
      <c r="A9" s="2" t="s">
        <v>179</v>
      </c>
      <c r="B9" s="2" t="s">
        <v>172</v>
      </c>
      <c r="C9" s="8" t="str">
        <f t="shared" si="3"/>
        <v>FlatTop</v>
      </c>
      <c r="D9" s="8" t="str">
        <f t="shared" si="0"/>
        <v>South</v>
      </c>
      <c r="E9" s="8">
        <f t="shared" si="1"/>
        <v>987.75</v>
      </c>
      <c r="F9" s="8" t="str">
        <f t="shared" si="2"/>
        <v>Amazon</v>
      </c>
    </row>
    <row r="10" spans="1:6" x14ac:dyDescent="0.2">
      <c r="A10" s="2" t="s">
        <v>180</v>
      </c>
      <c r="B10" s="2" t="s">
        <v>168</v>
      </c>
      <c r="C10" s="8" t="str">
        <f t="shared" si="3"/>
        <v>Carlota</v>
      </c>
      <c r="D10" s="8" t="str">
        <f t="shared" si="0"/>
        <v>South</v>
      </c>
      <c r="E10" s="8">
        <f t="shared" si="1"/>
        <v>56</v>
      </c>
      <c r="F10" s="8" t="str">
        <f t="shared" si="2"/>
        <v>Amazon</v>
      </c>
    </row>
    <row r="11" spans="1:6" x14ac:dyDescent="0.2">
      <c r="A11" s="2" t="s">
        <v>181</v>
      </c>
      <c r="B11" s="2" t="s">
        <v>174</v>
      </c>
      <c r="C11" s="8" t="str">
        <f t="shared" si="3"/>
        <v>Carlota</v>
      </c>
      <c r="D11" s="8" t="str">
        <f t="shared" si="0"/>
        <v>East</v>
      </c>
      <c r="E11" s="8">
        <f t="shared" si="1"/>
        <v>23.5</v>
      </c>
      <c r="F11" s="8" t="str">
        <f t="shared" si="2"/>
        <v>E-bay</v>
      </c>
    </row>
    <row r="12" spans="1:6" x14ac:dyDescent="0.2">
      <c r="A12" s="2" t="s">
        <v>182</v>
      </c>
      <c r="B12" s="2" t="s">
        <v>169</v>
      </c>
      <c r="C12" s="8" t="str">
        <f t="shared" si="3"/>
        <v>Carlota</v>
      </c>
      <c r="D12" s="8" t="str">
        <f t="shared" si="0"/>
        <v>West</v>
      </c>
      <c r="E12" s="8">
        <f t="shared" si="1"/>
        <v>321</v>
      </c>
      <c r="F12" s="8" t="str">
        <f t="shared" si="2"/>
        <v>Gel-boomerangs</v>
      </c>
    </row>
    <row r="13" spans="1:6" x14ac:dyDescent="0.2">
      <c r="A13" s="2" t="s">
        <v>183</v>
      </c>
      <c r="B13" s="2" t="s">
        <v>168</v>
      </c>
      <c r="C13" s="8" t="str">
        <f t="shared" si="3"/>
        <v>Yanaki</v>
      </c>
      <c r="D13" s="8" t="str">
        <f t="shared" si="0"/>
        <v>East</v>
      </c>
      <c r="E13" s="8">
        <f t="shared" si="1"/>
        <v>1209.5</v>
      </c>
      <c r="F13" s="8" t="str">
        <f t="shared" si="2"/>
        <v>Amazon</v>
      </c>
    </row>
    <row r="14" spans="1:6" x14ac:dyDescent="0.2">
      <c r="A14" s="2" t="s">
        <v>184</v>
      </c>
      <c r="B14" s="2" t="s">
        <v>170</v>
      </c>
      <c r="C14" s="8" t="str">
        <f t="shared" si="3"/>
        <v>Yanaki</v>
      </c>
      <c r="D14" s="8" t="str">
        <f t="shared" si="0"/>
        <v>East</v>
      </c>
      <c r="E14" s="8">
        <f t="shared" si="1"/>
        <v>123.5</v>
      </c>
      <c r="F14" s="8" t="str">
        <f t="shared" si="2"/>
        <v>E-bay</v>
      </c>
    </row>
    <row r="15" spans="1:6" x14ac:dyDescent="0.2">
      <c r="A15" s="2" t="s">
        <v>185</v>
      </c>
      <c r="B15" s="2" t="s">
        <v>175</v>
      </c>
      <c r="C15" s="8" t="str">
        <f t="shared" si="3"/>
        <v>Quad</v>
      </c>
      <c r="D15" s="8" t="str">
        <f t="shared" si="0"/>
        <v>West</v>
      </c>
      <c r="E15" s="8">
        <f t="shared" si="1"/>
        <v>399.95</v>
      </c>
      <c r="F15" s="8" t="str">
        <f t="shared" si="2"/>
        <v>Amazon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1:B38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83203125" bestFit="1" customWidth="1"/>
    <col min="2" max="2" width="36.5" customWidth="1"/>
  </cols>
  <sheetData>
    <row r="1" spans="1:2" x14ac:dyDescent="0.2">
      <c r="A1" s="79" t="s">
        <v>122</v>
      </c>
      <c r="B1" s="79"/>
    </row>
    <row r="4" spans="1:2" x14ac:dyDescent="0.2">
      <c r="A4" s="6" t="s">
        <v>25</v>
      </c>
      <c r="B4" s="6" t="s">
        <v>120</v>
      </c>
    </row>
    <row r="5" spans="1:2" x14ac:dyDescent="0.2">
      <c r="A5" s="2" t="s">
        <v>14</v>
      </c>
      <c r="B5" s="8"/>
    </row>
    <row r="6" spans="1:2" x14ac:dyDescent="0.2">
      <c r="A6" s="2" t="s">
        <v>15</v>
      </c>
      <c r="B6" s="8"/>
    </row>
    <row r="7" spans="1:2" x14ac:dyDescent="0.2">
      <c r="A7" s="2" t="s">
        <v>16</v>
      </c>
      <c r="B7" s="8"/>
    </row>
    <row r="8" spans="1:2" x14ac:dyDescent="0.2">
      <c r="A8" s="2" t="s">
        <v>17</v>
      </c>
      <c r="B8" s="8"/>
    </row>
    <row r="9" spans="1:2" x14ac:dyDescent="0.2">
      <c r="A9" s="2" t="s">
        <v>18</v>
      </c>
      <c r="B9" s="8"/>
    </row>
    <row r="10" spans="1:2" x14ac:dyDescent="0.2">
      <c r="A10" s="2" t="s">
        <v>19</v>
      </c>
      <c r="B10" s="8"/>
    </row>
    <row r="11" spans="1:2" x14ac:dyDescent="0.2">
      <c r="A11" s="2" t="s">
        <v>20</v>
      </c>
      <c r="B11" s="8"/>
    </row>
    <row r="12" spans="1:2" x14ac:dyDescent="0.2">
      <c r="A12" s="2" t="s">
        <v>21</v>
      </c>
      <c r="B12" s="8"/>
    </row>
    <row r="13" spans="1:2" x14ac:dyDescent="0.2">
      <c r="A13" s="2" t="s">
        <v>22</v>
      </c>
      <c r="B13" s="8"/>
    </row>
    <row r="14" spans="1:2" x14ac:dyDescent="0.2">
      <c r="A14" s="2" t="s">
        <v>23</v>
      </c>
      <c r="B14" s="8"/>
    </row>
    <row r="16" spans="1:2" x14ac:dyDescent="0.2">
      <c r="A16" s="6" t="s">
        <v>25</v>
      </c>
      <c r="B16" s="6" t="s">
        <v>121</v>
      </c>
    </row>
    <row r="17" spans="1:2" x14ac:dyDescent="0.2">
      <c r="A17" s="2" t="s">
        <v>14</v>
      </c>
      <c r="B17" s="8"/>
    </row>
    <row r="18" spans="1:2" x14ac:dyDescent="0.2">
      <c r="A18" s="2" t="s">
        <v>15</v>
      </c>
      <c r="B18" s="8"/>
    </row>
    <row r="19" spans="1:2" x14ac:dyDescent="0.2">
      <c r="A19" s="2" t="s">
        <v>16</v>
      </c>
      <c r="B19" s="8"/>
    </row>
    <row r="20" spans="1:2" x14ac:dyDescent="0.2">
      <c r="A20" s="2" t="s">
        <v>17</v>
      </c>
      <c r="B20" s="8"/>
    </row>
    <row r="21" spans="1:2" x14ac:dyDescent="0.2">
      <c r="A21" s="2" t="s">
        <v>18</v>
      </c>
      <c r="B21" s="8"/>
    </row>
    <row r="22" spans="1:2" x14ac:dyDescent="0.2">
      <c r="A22" s="2" t="s">
        <v>19</v>
      </c>
      <c r="B22" s="8"/>
    </row>
    <row r="23" spans="1:2" x14ac:dyDescent="0.2">
      <c r="A23" s="2" t="s">
        <v>20</v>
      </c>
      <c r="B23" s="8"/>
    </row>
    <row r="24" spans="1:2" x14ac:dyDescent="0.2">
      <c r="A24" s="2" t="s">
        <v>21</v>
      </c>
      <c r="B24" s="8"/>
    </row>
    <row r="25" spans="1:2" x14ac:dyDescent="0.2">
      <c r="A25" s="2" t="s">
        <v>22</v>
      </c>
      <c r="B25" s="8"/>
    </row>
    <row r="26" spans="1:2" x14ac:dyDescent="0.2">
      <c r="A26" s="2" t="s">
        <v>23</v>
      </c>
      <c r="B26" s="8"/>
    </row>
    <row r="28" spans="1:2" ht="29" x14ac:dyDescent="0.2">
      <c r="A28" s="6" t="s">
        <v>25</v>
      </c>
      <c r="B28" s="6" t="s">
        <v>123</v>
      </c>
    </row>
    <row r="29" spans="1:2" x14ac:dyDescent="0.2">
      <c r="A29" s="2" t="s">
        <v>14</v>
      </c>
      <c r="B29" s="8"/>
    </row>
    <row r="30" spans="1:2" x14ac:dyDescent="0.2">
      <c r="A30" s="2" t="s">
        <v>15</v>
      </c>
      <c r="B30" s="8"/>
    </row>
    <row r="31" spans="1:2" x14ac:dyDescent="0.2">
      <c r="A31" s="2" t="s">
        <v>16</v>
      </c>
      <c r="B31" s="8"/>
    </row>
    <row r="32" spans="1:2" x14ac:dyDescent="0.2">
      <c r="A32" s="2" t="s">
        <v>17</v>
      </c>
      <c r="B32" s="8"/>
    </row>
    <row r="33" spans="1:2" x14ac:dyDescent="0.2">
      <c r="A33" s="2" t="s">
        <v>18</v>
      </c>
      <c r="B33" s="8"/>
    </row>
    <row r="34" spans="1:2" x14ac:dyDescent="0.2">
      <c r="A34" s="2" t="s">
        <v>19</v>
      </c>
      <c r="B34" s="8"/>
    </row>
    <row r="35" spans="1:2" x14ac:dyDescent="0.2">
      <c r="A35" s="2" t="s">
        <v>20</v>
      </c>
      <c r="B35" s="8"/>
    </row>
    <row r="36" spans="1:2" x14ac:dyDescent="0.2">
      <c r="A36" s="2" t="s">
        <v>21</v>
      </c>
      <c r="B36" s="8"/>
    </row>
    <row r="37" spans="1:2" x14ac:dyDescent="0.2">
      <c r="A37" s="2" t="s">
        <v>22</v>
      </c>
      <c r="B37" s="8"/>
    </row>
    <row r="38" spans="1:2" x14ac:dyDescent="0.2">
      <c r="A38" s="2" t="s">
        <v>23</v>
      </c>
      <c r="B38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B38"/>
  <sheetViews>
    <sheetView workbookViewId="0">
      <selection sqref="A1:B1"/>
    </sheetView>
  </sheetViews>
  <sheetFormatPr baseColWidth="10" defaultColWidth="8.83203125" defaultRowHeight="15" x14ac:dyDescent="0.2"/>
  <cols>
    <col min="1" max="1" width="20.83203125" bestFit="1" customWidth="1"/>
    <col min="2" max="2" width="36.5" customWidth="1"/>
  </cols>
  <sheetData>
    <row r="1" spans="1:2" x14ac:dyDescent="0.2">
      <c r="A1" s="79" t="s">
        <v>122</v>
      </c>
      <c r="B1" s="79"/>
    </row>
    <row r="4" spans="1:2" x14ac:dyDescent="0.2">
      <c r="A4" s="6" t="s">
        <v>25</v>
      </c>
      <c r="B4" s="6" t="s">
        <v>120</v>
      </c>
    </row>
    <row r="5" spans="1:2" x14ac:dyDescent="0.2">
      <c r="A5" s="2" t="s">
        <v>14</v>
      </c>
      <c r="B5" s="8" t="str">
        <f>PROPER(LEFT(A5,SEARCH(" ",A5)))</f>
        <v xml:space="preserve">Neil </v>
      </c>
    </row>
    <row r="6" spans="1:2" x14ac:dyDescent="0.2">
      <c r="A6" s="2" t="s">
        <v>15</v>
      </c>
      <c r="B6" s="8" t="str">
        <f t="shared" ref="B6:B14" si="0">PROPER(LEFT(A6,SEARCH(" ",A6)))</f>
        <v xml:space="preserve">Mat </v>
      </c>
    </row>
    <row r="7" spans="1:2" x14ac:dyDescent="0.2">
      <c r="A7" s="2" t="s">
        <v>16</v>
      </c>
      <c r="B7" s="8" t="str">
        <f t="shared" si="0"/>
        <v xml:space="preserve">Althea </v>
      </c>
    </row>
    <row r="8" spans="1:2" x14ac:dyDescent="0.2">
      <c r="A8" s="2" t="s">
        <v>17</v>
      </c>
      <c r="B8" s="8" t="str">
        <f t="shared" si="0"/>
        <v xml:space="preserve">Kelly </v>
      </c>
    </row>
    <row r="9" spans="1:2" x14ac:dyDescent="0.2">
      <c r="A9" s="2" t="s">
        <v>18</v>
      </c>
      <c r="B9" s="8" t="str">
        <f t="shared" si="0"/>
        <v xml:space="preserve">Chandra </v>
      </c>
    </row>
    <row r="10" spans="1:2" x14ac:dyDescent="0.2">
      <c r="A10" s="2" t="s">
        <v>19</v>
      </c>
      <c r="B10" s="8" t="str">
        <f t="shared" si="0"/>
        <v xml:space="preserve">Cody </v>
      </c>
    </row>
    <row r="11" spans="1:2" x14ac:dyDescent="0.2">
      <c r="A11" s="2" t="s">
        <v>20</v>
      </c>
      <c r="B11" s="8" t="str">
        <f t="shared" si="0"/>
        <v xml:space="preserve">Tyrone </v>
      </c>
    </row>
    <row r="12" spans="1:2" x14ac:dyDescent="0.2">
      <c r="A12" s="2" t="s">
        <v>21</v>
      </c>
      <c r="B12" s="8" t="str">
        <f t="shared" si="0"/>
        <v xml:space="preserve">Althea </v>
      </c>
    </row>
    <row r="13" spans="1:2" x14ac:dyDescent="0.2">
      <c r="A13" s="2" t="s">
        <v>22</v>
      </c>
      <c r="B13" s="8" t="str">
        <f t="shared" si="0"/>
        <v xml:space="preserve">Dollie </v>
      </c>
    </row>
    <row r="14" spans="1:2" x14ac:dyDescent="0.2">
      <c r="A14" s="2" t="s">
        <v>23</v>
      </c>
      <c r="B14" s="8" t="str">
        <f t="shared" si="0"/>
        <v xml:space="preserve">Allyson </v>
      </c>
    </row>
    <row r="16" spans="1:2" x14ac:dyDescent="0.2">
      <c r="A16" s="6" t="s">
        <v>25</v>
      </c>
      <c r="B16" s="6" t="s">
        <v>121</v>
      </c>
    </row>
    <row r="17" spans="1:2" x14ac:dyDescent="0.2">
      <c r="A17" s="2" t="s">
        <v>14</v>
      </c>
      <c r="B17" s="8" t="str">
        <f>PROPER(REPLACE(A17,1,SEARCH(" ",A17),""))</f>
        <v>Lieber</v>
      </c>
    </row>
    <row r="18" spans="1:2" x14ac:dyDescent="0.2">
      <c r="A18" s="2" t="s">
        <v>15</v>
      </c>
      <c r="B18" s="8" t="str">
        <f t="shared" ref="B18:B26" si="1">PROPER(REPLACE(A18,1,SEARCH(" ",A18),""))</f>
        <v>Prisco</v>
      </c>
    </row>
    <row r="19" spans="1:2" x14ac:dyDescent="0.2">
      <c r="A19" s="2" t="s">
        <v>16</v>
      </c>
      <c r="B19" s="8" t="str">
        <f t="shared" si="1"/>
        <v>Bertin</v>
      </c>
    </row>
    <row r="20" spans="1:2" x14ac:dyDescent="0.2">
      <c r="A20" s="2" t="s">
        <v>17</v>
      </c>
      <c r="B20" s="8" t="str">
        <f t="shared" si="1"/>
        <v>Gamblin</v>
      </c>
    </row>
    <row r="21" spans="1:2" x14ac:dyDescent="0.2">
      <c r="A21" s="2" t="s">
        <v>18</v>
      </c>
      <c r="B21" s="8" t="str">
        <f t="shared" si="1"/>
        <v>Valenzula</v>
      </c>
    </row>
    <row r="22" spans="1:2" x14ac:dyDescent="0.2">
      <c r="A22" s="2" t="s">
        <v>19</v>
      </c>
      <c r="B22" s="8" t="str">
        <f t="shared" si="1"/>
        <v>Castillon</v>
      </c>
    </row>
    <row r="23" spans="1:2" x14ac:dyDescent="0.2">
      <c r="A23" s="2" t="s">
        <v>20</v>
      </c>
      <c r="B23" s="8" t="str">
        <f t="shared" si="1"/>
        <v>Brazier</v>
      </c>
    </row>
    <row r="24" spans="1:2" x14ac:dyDescent="0.2">
      <c r="A24" s="2" t="s">
        <v>21</v>
      </c>
      <c r="B24" s="8" t="str">
        <f t="shared" si="1"/>
        <v>Buhl</v>
      </c>
    </row>
    <row r="25" spans="1:2" x14ac:dyDescent="0.2">
      <c r="A25" s="2" t="s">
        <v>22</v>
      </c>
      <c r="B25" s="8" t="str">
        <f t="shared" si="1"/>
        <v>Munsey</v>
      </c>
    </row>
    <row r="26" spans="1:2" x14ac:dyDescent="0.2">
      <c r="A26" s="2" t="s">
        <v>23</v>
      </c>
      <c r="B26" s="8" t="str">
        <f t="shared" si="1"/>
        <v>Phou</v>
      </c>
    </row>
    <row r="28" spans="1:2" ht="29" x14ac:dyDescent="0.2">
      <c r="A28" s="6" t="s">
        <v>25</v>
      </c>
      <c r="B28" s="6" t="s">
        <v>123</v>
      </c>
    </row>
    <row r="29" spans="1:2" x14ac:dyDescent="0.2">
      <c r="A29" s="2" t="s">
        <v>14</v>
      </c>
      <c r="B29" s="8" t="str">
        <f>LEFT(A29,1)&amp;" "&amp;MID(A29,SEARCH(" ",A29)+1,1)</f>
        <v>N L</v>
      </c>
    </row>
    <row r="30" spans="1:2" x14ac:dyDescent="0.2">
      <c r="A30" s="2" t="s">
        <v>15</v>
      </c>
      <c r="B30" s="8" t="str">
        <f t="shared" ref="B30:B38" si="2">LEFT(A30,1)&amp;" "&amp;MID(A30,SEARCH(" ",A30)+1,1)</f>
        <v>M P</v>
      </c>
    </row>
    <row r="31" spans="1:2" x14ac:dyDescent="0.2">
      <c r="A31" s="2" t="s">
        <v>16</v>
      </c>
      <c r="B31" s="8" t="str">
        <f t="shared" si="2"/>
        <v>A B</v>
      </c>
    </row>
    <row r="32" spans="1:2" x14ac:dyDescent="0.2">
      <c r="A32" s="2" t="s">
        <v>17</v>
      </c>
      <c r="B32" s="8" t="str">
        <f t="shared" si="2"/>
        <v>K G</v>
      </c>
    </row>
    <row r="33" spans="1:2" x14ac:dyDescent="0.2">
      <c r="A33" s="2" t="s">
        <v>18</v>
      </c>
      <c r="B33" s="8" t="str">
        <f t="shared" si="2"/>
        <v>C V</v>
      </c>
    </row>
    <row r="34" spans="1:2" x14ac:dyDescent="0.2">
      <c r="A34" s="2" t="s">
        <v>19</v>
      </c>
      <c r="B34" s="8" t="str">
        <f t="shared" si="2"/>
        <v>C C</v>
      </c>
    </row>
    <row r="35" spans="1:2" x14ac:dyDescent="0.2">
      <c r="A35" s="2" t="s">
        <v>20</v>
      </c>
      <c r="B35" s="8" t="str">
        <f t="shared" si="2"/>
        <v>T B</v>
      </c>
    </row>
    <row r="36" spans="1:2" x14ac:dyDescent="0.2">
      <c r="A36" s="2" t="s">
        <v>21</v>
      </c>
      <c r="B36" s="8" t="str">
        <f t="shared" si="2"/>
        <v>A B</v>
      </c>
    </row>
    <row r="37" spans="1:2" x14ac:dyDescent="0.2">
      <c r="A37" s="2" t="s">
        <v>22</v>
      </c>
      <c r="B37" s="8" t="str">
        <f t="shared" si="2"/>
        <v>D M</v>
      </c>
    </row>
    <row r="38" spans="1:2" x14ac:dyDescent="0.2">
      <c r="A38" s="2" t="s">
        <v>23</v>
      </c>
      <c r="B38" s="8" t="str">
        <f t="shared" si="2"/>
        <v>A 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47"/>
  <sheetViews>
    <sheetView workbookViewId="0"/>
  </sheetViews>
  <sheetFormatPr baseColWidth="10" defaultColWidth="8.83203125" defaultRowHeight="15" x14ac:dyDescent="0.2"/>
  <cols>
    <col min="1" max="1" width="30.5" customWidth="1"/>
    <col min="2" max="2" width="43.1640625" customWidth="1"/>
    <col min="3" max="3" width="16.83203125" bestFit="1" customWidth="1"/>
    <col min="4" max="4" width="18.33203125" bestFit="1" customWidth="1"/>
    <col min="5" max="5" width="13.5" bestFit="1" customWidth="1"/>
    <col min="6" max="6" width="7.1640625" bestFit="1" customWidth="1"/>
  </cols>
  <sheetData>
    <row r="1" spans="1:6" x14ac:dyDescent="0.2">
      <c r="A1" s="22" t="s">
        <v>30</v>
      </c>
      <c r="B1" s="22" t="s">
        <v>31</v>
      </c>
      <c r="C1" s="22" t="s">
        <v>32</v>
      </c>
      <c r="D1" s="22" t="s">
        <v>33</v>
      </c>
      <c r="E1" s="23"/>
      <c r="F1" s="23"/>
    </row>
    <row r="2" spans="1:6" ht="34" x14ac:dyDescent="0.3">
      <c r="A2" s="24" t="s">
        <v>34</v>
      </c>
      <c r="B2" s="25" t="s">
        <v>35</v>
      </c>
      <c r="C2" s="25">
        <v>12.77</v>
      </c>
      <c r="D2" s="26">
        <v>12.77</v>
      </c>
      <c r="E2" s="23"/>
      <c r="F2" s="23"/>
    </row>
    <row r="3" spans="1:6" ht="24" x14ac:dyDescent="0.3">
      <c r="A3" s="27"/>
      <c r="B3" s="25"/>
      <c r="C3" s="2">
        <v>5</v>
      </c>
      <c r="D3" s="26">
        <v>5</v>
      </c>
    </row>
    <row r="4" spans="1:6" ht="34" x14ac:dyDescent="0.3">
      <c r="A4" s="27">
        <v>0</v>
      </c>
      <c r="B4" s="25" t="s">
        <v>36</v>
      </c>
      <c r="C4" s="25">
        <v>0.35</v>
      </c>
      <c r="D4" s="28">
        <v>0.35</v>
      </c>
    </row>
    <row r="5" spans="1:6" ht="24" x14ac:dyDescent="0.3">
      <c r="A5" s="27"/>
      <c r="B5" s="25"/>
      <c r="C5" s="2">
        <v>23</v>
      </c>
      <c r="D5" s="28">
        <v>23</v>
      </c>
    </row>
    <row r="6" spans="1:6" ht="24" x14ac:dyDescent="0.3">
      <c r="A6" s="27">
        <v>0</v>
      </c>
      <c r="B6" s="25" t="s">
        <v>37</v>
      </c>
      <c r="C6" s="2">
        <v>345</v>
      </c>
      <c r="D6" s="29">
        <v>345</v>
      </c>
    </row>
    <row r="7" spans="1:6" ht="24" x14ac:dyDescent="0.3">
      <c r="A7" s="27">
        <v>0</v>
      </c>
      <c r="B7" s="25" t="s">
        <v>38</v>
      </c>
      <c r="C7" s="30" t="s">
        <v>39</v>
      </c>
      <c r="D7" s="31">
        <v>0.12548963258663501</v>
      </c>
    </row>
    <row r="8" spans="1:6" ht="50" x14ac:dyDescent="0.3">
      <c r="A8" s="27" t="s">
        <v>40</v>
      </c>
      <c r="B8" s="25" t="s">
        <v>41</v>
      </c>
      <c r="C8" s="25">
        <v>27.3</v>
      </c>
      <c r="D8" s="32">
        <v>27.3</v>
      </c>
    </row>
    <row r="9" spans="1:6" ht="24" x14ac:dyDescent="0.3">
      <c r="A9" s="27"/>
      <c r="B9" s="25"/>
      <c r="C9" s="2">
        <v>5.1319999999999997</v>
      </c>
      <c r="D9" s="32">
        <v>5.1319999999999997</v>
      </c>
    </row>
    <row r="10" spans="1:6" ht="24" x14ac:dyDescent="0.3">
      <c r="A10" s="27" t="s">
        <v>40</v>
      </c>
      <c r="B10" s="25" t="s">
        <v>42</v>
      </c>
      <c r="C10" s="25">
        <v>27.3</v>
      </c>
      <c r="D10" s="33">
        <v>27.3</v>
      </c>
    </row>
    <row r="11" spans="1:6" ht="24" x14ac:dyDescent="0.3">
      <c r="A11" s="27"/>
      <c r="B11" s="25"/>
      <c r="C11" s="2">
        <v>5.1319999999999997</v>
      </c>
      <c r="D11" s="33">
        <v>5.1319999999999997</v>
      </c>
    </row>
    <row r="12" spans="1:6" ht="34" x14ac:dyDescent="0.3">
      <c r="A12" s="27" t="s">
        <v>43</v>
      </c>
      <c r="B12" s="25" t="s">
        <v>44</v>
      </c>
      <c r="C12" s="34">
        <v>0.3</v>
      </c>
      <c r="D12" s="12">
        <v>0.3</v>
      </c>
    </row>
    <row r="13" spans="1:6" ht="24" x14ac:dyDescent="0.3">
      <c r="A13" s="27" t="s">
        <v>45</v>
      </c>
      <c r="B13" s="25" t="s">
        <v>46</v>
      </c>
      <c r="C13" s="2">
        <v>1000000</v>
      </c>
      <c r="D13" s="35">
        <v>1000000</v>
      </c>
    </row>
    <row r="14" spans="1:6" ht="24" x14ac:dyDescent="0.3">
      <c r="A14" s="27" t="s">
        <v>45</v>
      </c>
      <c r="B14" s="25" t="s">
        <v>47</v>
      </c>
      <c r="C14" s="2">
        <v>1000000</v>
      </c>
      <c r="D14" s="36">
        <v>1000000</v>
      </c>
    </row>
    <row r="15" spans="1:6" ht="34" x14ac:dyDescent="0.3">
      <c r="A15" s="27" t="s">
        <v>48</v>
      </c>
      <c r="B15" s="25" t="s">
        <v>49</v>
      </c>
      <c r="C15" s="2">
        <v>548</v>
      </c>
      <c r="D15" s="37">
        <v>548</v>
      </c>
    </row>
    <row r="16" spans="1:6" ht="34" x14ac:dyDescent="0.3">
      <c r="A16" s="27" t="s">
        <v>48</v>
      </c>
      <c r="B16" s="25" t="s">
        <v>50</v>
      </c>
      <c r="C16" s="2">
        <v>548</v>
      </c>
      <c r="D16" s="38">
        <v>548</v>
      </c>
    </row>
    <row r="17" spans="1:6" ht="66" x14ac:dyDescent="0.3">
      <c r="A17" s="27" t="s">
        <v>51</v>
      </c>
      <c r="B17" s="25" t="s">
        <v>52</v>
      </c>
      <c r="C17" s="2">
        <v>256.36</v>
      </c>
      <c r="D17" s="39">
        <v>256.36</v>
      </c>
    </row>
    <row r="18" spans="1:6" ht="34" x14ac:dyDescent="0.3">
      <c r="A18" s="27" t="s">
        <v>51</v>
      </c>
      <c r="B18" s="25" t="s">
        <v>53</v>
      </c>
      <c r="C18" s="2">
        <v>-256.36</v>
      </c>
      <c r="D18" s="39">
        <v>-256.36</v>
      </c>
    </row>
    <row r="19" spans="1:6" ht="34" x14ac:dyDescent="0.3">
      <c r="A19" s="27" t="s">
        <v>51</v>
      </c>
      <c r="B19" s="25" t="s">
        <v>53</v>
      </c>
      <c r="C19" s="2">
        <v>0</v>
      </c>
      <c r="D19" s="39">
        <v>0</v>
      </c>
    </row>
    <row r="20" spans="1:6" ht="24" x14ac:dyDescent="0.3">
      <c r="A20" s="27"/>
      <c r="B20" s="25"/>
      <c r="C20" s="2"/>
      <c r="D20" s="2"/>
    </row>
    <row r="21" spans="1:6" ht="24" x14ac:dyDescent="0.3">
      <c r="A21" s="40" t="s">
        <v>54</v>
      </c>
      <c r="B21" s="25" t="s">
        <v>55</v>
      </c>
      <c r="C21" s="21">
        <v>23</v>
      </c>
      <c r="D21" s="41">
        <v>23</v>
      </c>
    </row>
    <row r="22" spans="1:6" ht="24" x14ac:dyDescent="0.3">
      <c r="A22" s="40" t="s">
        <v>54</v>
      </c>
      <c r="B22" s="25" t="s">
        <v>56</v>
      </c>
      <c r="C22" s="2">
        <v>5</v>
      </c>
      <c r="D22" s="42">
        <v>5</v>
      </c>
    </row>
    <row r="23" spans="1:6" ht="24" x14ac:dyDescent="0.3">
      <c r="A23" s="40"/>
      <c r="B23" s="25"/>
      <c r="C23" s="2">
        <v>-10</v>
      </c>
      <c r="D23" s="42">
        <v>-10</v>
      </c>
    </row>
    <row r="24" spans="1:6" ht="66" x14ac:dyDescent="0.3">
      <c r="A24" s="40" t="s">
        <v>57</v>
      </c>
      <c r="B24" s="25" t="s">
        <v>58</v>
      </c>
      <c r="C24" s="2" t="s">
        <v>59</v>
      </c>
      <c r="D24" s="43" t="s">
        <v>59</v>
      </c>
    </row>
    <row r="25" spans="1:6" ht="34" x14ac:dyDescent="0.3">
      <c r="A25" s="40" t="s">
        <v>57</v>
      </c>
      <c r="B25" s="25" t="s">
        <v>60</v>
      </c>
      <c r="C25" s="2" t="s">
        <v>59</v>
      </c>
      <c r="D25" s="44" t="s">
        <v>59</v>
      </c>
    </row>
    <row r="26" spans="1:6" ht="50" x14ac:dyDescent="0.3">
      <c r="A26" s="40" t="s">
        <v>57</v>
      </c>
      <c r="B26" s="25" t="s">
        <v>61</v>
      </c>
      <c r="C26" s="2" t="s">
        <v>9</v>
      </c>
      <c r="D26" s="45" t="s">
        <v>9</v>
      </c>
    </row>
    <row r="27" spans="1:6" ht="50" x14ac:dyDescent="0.3">
      <c r="A27" s="40" t="s">
        <v>57</v>
      </c>
      <c r="B27" s="25" t="s">
        <v>62</v>
      </c>
      <c r="C27" s="2" t="s">
        <v>9</v>
      </c>
      <c r="D27" s="39" t="s">
        <v>9</v>
      </c>
    </row>
    <row r="28" spans="1:6" ht="24" x14ac:dyDescent="0.3">
      <c r="A28" s="40" t="s">
        <v>63</v>
      </c>
      <c r="B28" s="25" t="s">
        <v>64</v>
      </c>
      <c r="C28" s="4">
        <v>39082</v>
      </c>
      <c r="D28" s="46">
        <v>39082</v>
      </c>
    </row>
    <row r="29" spans="1:6" ht="24" x14ac:dyDescent="0.3">
      <c r="A29" s="40" t="s">
        <v>65</v>
      </c>
      <c r="B29" s="25" t="s">
        <v>66</v>
      </c>
      <c r="C29" s="4">
        <v>39082</v>
      </c>
      <c r="D29" s="47">
        <v>39082</v>
      </c>
    </row>
    <row r="30" spans="1:6" ht="24" x14ac:dyDescent="0.3">
      <c r="A30" s="40" t="s">
        <v>67</v>
      </c>
      <c r="B30" s="25" t="s">
        <v>68</v>
      </c>
      <c r="C30" s="4">
        <v>39082</v>
      </c>
      <c r="D30" s="48">
        <v>39082</v>
      </c>
    </row>
    <row r="31" spans="1:6" ht="24" x14ac:dyDescent="0.3">
      <c r="A31" s="40" t="s">
        <v>63</v>
      </c>
      <c r="B31" s="25" t="s">
        <v>69</v>
      </c>
      <c r="C31" s="4">
        <v>39082</v>
      </c>
      <c r="D31" s="49">
        <v>39082</v>
      </c>
    </row>
    <row r="32" spans="1:6" ht="24" x14ac:dyDescent="0.3">
      <c r="A32" s="40" t="s">
        <v>65</v>
      </c>
      <c r="B32" s="25" t="s">
        <v>70</v>
      </c>
      <c r="C32" s="4">
        <v>39082</v>
      </c>
      <c r="D32" s="50">
        <v>39082</v>
      </c>
      <c r="E32" t="s">
        <v>71</v>
      </c>
      <c r="F32" s="15">
        <f>12*D32</f>
        <v>468984</v>
      </c>
    </row>
    <row r="33" spans="1:4" ht="24" x14ac:dyDescent="0.3">
      <c r="A33" s="40" t="s">
        <v>67</v>
      </c>
      <c r="B33" s="25" t="s">
        <v>72</v>
      </c>
      <c r="C33" s="4">
        <v>39082</v>
      </c>
      <c r="D33" s="51">
        <v>39082</v>
      </c>
    </row>
    <row r="34" spans="1:4" ht="24" x14ac:dyDescent="0.3">
      <c r="A34" s="27" t="s">
        <v>73</v>
      </c>
      <c r="B34" s="2" t="s">
        <v>2</v>
      </c>
      <c r="C34" s="11">
        <v>0.33333333333333331</v>
      </c>
      <c r="D34" s="14">
        <f>C34</f>
        <v>0.33333333333333331</v>
      </c>
    </row>
    <row r="35" spans="1:4" ht="24" x14ac:dyDescent="0.3">
      <c r="A35" s="27" t="s">
        <v>74</v>
      </c>
      <c r="B35" s="2" t="s">
        <v>75</v>
      </c>
      <c r="C35" s="2">
        <v>2</v>
      </c>
      <c r="D35" s="16">
        <f>C35</f>
        <v>2</v>
      </c>
    </row>
    <row r="36" spans="1:4" ht="34" x14ac:dyDescent="0.3">
      <c r="A36" s="27" t="s">
        <v>76</v>
      </c>
      <c r="B36" s="25" t="s">
        <v>77</v>
      </c>
      <c r="C36" s="2"/>
      <c r="D36" s="2"/>
    </row>
    <row r="37" spans="1:4" ht="34" x14ac:dyDescent="0.3">
      <c r="A37" s="27" t="s">
        <v>78</v>
      </c>
      <c r="B37" s="25" t="s">
        <v>79</v>
      </c>
      <c r="C37" s="2"/>
      <c r="D37" s="2"/>
    </row>
    <row r="38" spans="1:4" ht="34" x14ac:dyDescent="0.3">
      <c r="A38" s="40" t="s">
        <v>80</v>
      </c>
      <c r="B38" s="52" t="s">
        <v>81</v>
      </c>
      <c r="C38" s="2">
        <v>65</v>
      </c>
      <c r="D38" s="53">
        <f>C38</f>
        <v>65</v>
      </c>
    </row>
    <row r="39" spans="1:4" ht="16" x14ac:dyDescent="0.2">
      <c r="B39" s="66" t="s">
        <v>124</v>
      </c>
    </row>
    <row r="40" spans="1:4" x14ac:dyDescent="0.2">
      <c r="B40" s="67" t="s">
        <v>125</v>
      </c>
    </row>
    <row r="41" spans="1:4" x14ac:dyDescent="0.2">
      <c r="B41" s="68" t="s">
        <v>126</v>
      </c>
    </row>
    <row r="42" spans="1:4" x14ac:dyDescent="0.2">
      <c r="B42" s="69" t="s">
        <v>27</v>
      </c>
    </row>
    <row r="43" spans="1:4" x14ac:dyDescent="0.2">
      <c r="B43" s="70" t="s">
        <v>29</v>
      </c>
    </row>
    <row r="44" spans="1:4" x14ac:dyDescent="0.2">
      <c r="B44" s="71" t="s">
        <v>28</v>
      </c>
    </row>
    <row r="45" spans="1:4" x14ac:dyDescent="0.2">
      <c r="B45" s="72" t="s">
        <v>127</v>
      </c>
    </row>
    <row r="46" spans="1:4" x14ac:dyDescent="0.2">
      <c r="B46" s="73" t="s">
        <v>128</v>
      </c>
    </row>
    <row r="47" spans="1:4" x14ac:dyDescent="0.2">
      <c r="B47" s="7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F25"/>
  <sheetViews>
    <sheetView zoomScale="130" zoomScaleNormal="130" workbookViewId="0">
      <selection activeCell="B1" sqref="B1"/>
    </sheetView>
  </sheetViews>
  <sheetFormatPr baseColWidth="10" defaultColWidth="8.83203125" defaultRowHeight="15" x14ac:dyDescent="0.2"/>
  <cols>
    <col min="1" max="1" width="62.6640625" customWidth="1"/>
    <col min="2" max="2" width="28.6640625" customWidth="1"/>
    <col min="3" max="3" width="2.1640625" customWidth="1"/>
    <col min="4" max="4" width="18" customWidth="1"/>
  </cols>
  <sheetData>
    <row r="1" spans="1:4" x14ac:dyDescent="0.2">
      <c r="A1" s="10" t="s">
        <v>84</v>
      </c>
      <c r="B1" s="4">
        <v>41585</v>
      </c>
      <c r="C1" s="2"/>
      <c r="D1" s="2" t="s">
        <v>96</v>
      </c>
    </row>
    <row r="2" spans="1:4" x14ac:dyDescent="0.2">
      <c r="A2" s="7"/>
      <c r="B2" s="4">
        <v>41585</v>
      </c>
      <c r="C2" s="2"/>
      <c r="D2" s="2" t="s">
        <v>97</v>
      </c>
    </row>
    <row r="3" spans="1:4" x14ac:dyDescent="0.2">
      <c r="A3" s="7"/>
      <c r="B3" s="4">
        <v>41585</v>
      </c>
      <c r="C3" s="2"/>
      <c r="D3" s="2" t="s">
        <v>98</v>
      </c>
    </row>
    <row r="4" spans="1:4" x14ac:dyDescent="0.2">
      <c r="A4" s="10" t="s">
        <v>85</v>
      </c>
      <c r="B4" s="11">
        <v>0.4145833333333333</v>
      </c>
      <c r="C4" s="2"/>
      <c r="D4" s="2" t="s">
        <v>99</v>
      </c>
    </row>
    <row r="5" spans="1:4" x14ac:dyDescent="0.2">
      <c r="A5" s="10" t="s">
        <v>110</v>
      </c>
      <c r="B5" s="11">
        <v>0.4145833333333333</v>
      </c>
      <c r="C5" s="2"/>
      <c r="D5" s="2" t="s">
        <v>100</v>
      </c>
    </row>
    <row r="6" spans="1:4" x14ac:dyDescent="0.2">
      <c r="A6" s="10" t="s">
        <v>86</v>
      </c>
      <c r="B6" s="11">
        <v>0.4145833333333333</v>
      </c>
      <c r="C6" s="2"/>
      <c r="D6" s="2" t="s">
        <v>74</v>
      </c>
    </row>
    <row r="7" spans="1:4" x14ac:dyDescent="0.2">
      <c r="A7" s="10" t="s">
        <v>87</v>
      </c>
      <c r="B7" s="13">
        <v>1.35</v>
      </c>
      <c r="C7" s="2"/>
      <c r="D7" s="2" t="s">
        <v>82</v>
      </c>
    </row>
    <row r="8" spans="1:4" x14ac:dyDescent="0.2">
      <c r="A8" s="10" t="s">
        <v>88</v>
      </c>
      <c r="B8" s="13">
        <v>1.35</v>
      </c>
      <c r="C8" s="2"/>
      <c r="D8" s="30" t="s">
        <v>83</v>
      </c>
    </row>
    <row r="9" spans="1:4" x14ac:dyDescent="0.2">
      <c r="A9" s="7"/>
      <c r="B9" s="13">
        <v>1.35</v>
      </c>
      <c r="C9" s="2"/>
      <c r="D9" s="30" t="s">
        <v>93</v>
      </c>
    </row>
    <row r="10" spans="1:4" x14ac:dyDescent="0.2">
      <c r="A10" s="10" t="s">
        <v>106</v>
      </c>
      <c r="B10" s="13">
        <v>1000000</v>
      </c>
      <c r="C10" s="2"/>
      <c r="D10" s="30" t="s">
        <v>107</v>
      </c>
    </row>
    <row r="11" spans="1:4" x14ac:dyDescent="0.2">
      <c r="A11" s="10" t="s">
        <v>111</v>
      </c>
      <c r="B11" s="13">
        <v>1000000</v>
      </c>
      <c r="C11" s="2"/>
      <c r="D11" s="30" t="s">
        <v>112</v>
      </c>
    </row>
    <row r="12" spans="1:4" x14ac:dyDescent="0.2">
      <c r="A12" s="7"/>
      <c r="B12" s="13">
        <v>1000000</v>
      </c>
      <c r="C12" s="2"/>
      <c r="D12" s="30" t="s">
        <v>113</v>
      </c>
    </row>
    <row r="13" spans="1:4" x14ac:dyDescent="0.2">
      <c r="A13" s="10" t="s">
        <v>108</v>
      </c>
      <c r="B13" s="13">
        <v>1000000</v>
      </c>
      <c r="C13" s="2"/>
      <c r="D13" s="30" t="s">
        <v>114</v>
      </c>
    </row>
    <row r="14" spans="1:4" x14ac:dyDescent="0.2">
      <c r="A14" s="10" t="s">
        <v>109</v>
      </c>
      <c r="B14" s="13">
        <v>1000000</v>
      </c>
      <c r="C14" s="2"/>
      <c r="D14" s="30"/>
    </row>
    <row r="15" spans="1:4" x14ac:dyDescent="0.2">
      <c r="A15" s="10" t="s">
        <v>89</v>
      </c>
      <c r="B15" s="13">
        <v>0.35749999999999998</v>
      </c>
      <c r="C15" s="2"/>
      <c r="D15" s="30" t="s">
        <v>90</v>
      </c>
    </row>
    <row r="16" spans="1:4" x14ac:dyDescent="0.2">
      <c r="A16" s="7"/>
      <c r="B16" s="13">
        <v>0.35749999999999998</v>
      </c>
      <c r="C16" s="2"/>
      <c r="D16" s="30" t="s">
        <v>94</v>
      </c>
    </row>
    <row r="17" spans="1:6" x14ac:dyDescent="0.2">
      <c r="A17" s="10" t="s">
        <v>91</v>
      </c>
      <c r="B17" s="13">
        <f t="shared" ref="B17:B18" si="0">13/15</f>
        <v>0.8666666666666667</v>
      </c>
      <c r="C17" s="2"/>
      <c r="D17" s="2" t="s">
        <v>95</v>
      </c>
      <c r="F17" s="2"/>
    </row>
    <row r="18" spans="1:6" x14ac:dyDescent="0.2">
      <c r="A18" s="7"/>
      <c r="B18" s="13">
        <f t="shared" si="0"/>
        <v>0.8666666666666667</v>
      </c>
      <c r="C18" s="2"/>
      <c r="D18" s="2" t="s">
        <v>92</v>
      </c>
      <c r="F18" s="2"/>
    </row>
    <row r="19" spans="1:6" x14ac:dyDescent="0.2">
      <c r="A19" s="10" t="s">
        <v>101</v>
      </c>
      <c r="B19" s="13">
        <v>15.67</v>
      </c>
      <c r="C19" s="2"/>
      <c r="D19" s="2" t="s">
        <v>102</v>
      </c>
    </row>
    <row r="20" spans="1:6" x14ac:dyDescent="0.2">
      <c r="A20" s="10" t="s">
        <v>103</v>
      </c>
      <c r="B20" s="13">
        <v>15.67</v>
      </c>
      <c r="C20" s="2"/>
      <c r="D20" s="2" t="s">
        <v>104</v>
      </c>
    </row>
    <row r="21" spans="1:6" x14ac:dyDescent="0.2">
      <c r="A21" s="10" t="s">
        <v>105</v>
      </c>
      <c r="B21" s="13">
        <v>0</v>
      </c>
      <c r="C21" s="2"/>
      <c r="D21" s="2" t="s">
        <v>117</v>
      </c>
    </row>
    <row r="22" spans="1:6" x14ac:dyDescent="0.2">
      <c r="A22" s="10" t="s">
        <v>118</v>
      </c>
      <c r="B22" s="13">
        <v>2</v>
      </c>
      <c r="C22" s="2"/>
      <c r="D22" s="2" t="s">
        <v>119</v>
      </c>
    </row>
    <row r="23" spans="1:6" x14ac:dyDescent="0.2">
      <c r="A23" s="10" t="s">
        <v>115</v>
      </c>
      <c r="B23" s="13">
        <v>5</v>
      </c>
      <c r="C23" s="13"/>
      <c r="D23" s="13" t="s">
        <v>116</v>
      </c>
    </row>
    <row r="24" spans="1:6" x14ac:dyDescent="0.2">
      <c r="A24" s="10" t="s">
        <v>77</v>
      </c>
      <c r="B24" s="2"/>
      <c r="C24" s="2"/>
      <c r="D24" s="2"/>
    </row>
    <row r="25" spans="1:6" x14ac:dyDescent="0.2">
      <c r="A25" s="10" t="s">
        <v>79</v>
      </c>
      <c r="B25" s="2"/>
      <c r="C25" s="2"/>
      <c r="D2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25"/>
  <sheetViews>
    <sheetView zoomScale="130" zoomScaleNormal="130" workbookViewId="0">
      <selection activeCell="B1" sqref="B1"/>
    </sheetView>
  </sheetViews>
  <sheetFormatPr baseColWidth="10" defaultColWidth="8.83203125" defaultRowHeight="15" x14ac:dyDescent="0.2"/>
  <cols>
    <col min="1" max="1" width="62.6640625" customWidth="1"/>
    <col min="2" max="2" width="28.6640625" customWidth="1"/>
    <col min="3" max="3" width="2.1640625" customWidth="1"/>
    <col min="4" max="4" width="21.1640625" customWidth="1"/>
  </cols>
  <sheetData>
    <row r="1" spans="1:5" x14ac:dyDescent="0.2">
      <c r="A1" s="10" t="s">
        <v>84</v>
      </c>
      <c r="B1" s="4">
        <v>41585</v>
      </c>
      <c r="C1" s="2"/>
      <c r="D1" s="2" t="s">
        <v>96</v>
      </c>
    </row>
    <row r="2" spans="1:5" x14ac:dyDescent="0.2">
      <c r="A2" s="7"/>
      <c r="B2" s="46">
        <v>41585</v>
      </c>
      <c r="C2" s="2"/>
      <c r="D2" s="2" t="s">
        <v>97</v>
      </c>
    </row>
    <row r="3" spans="1:5" x14ac:dyDescent="0.2">
      <c r="A3" s="7"/>
      <c r="B3" s="55">
        <v>41585</v>
      </c>
      <c r="C3" s="2"/>
      <c r="D3" s="2" t="s">
        <v>98</v>
      </c>
    </row>
    <row r="4" spans="1:5" x14ac:dyDescent="0.2">
      <c r="A4" s="10" t="s">
        <v>85</v>
      </c>
      <c r="B4" s="11">
        <v>0.4145833333333333</v>
      </c>
      <c r="C4" s="2"/>
      <c r="D4" s="2" t="s">
        <v>99</v>
      </c>
    </row>
    <row r="5" spans="1:5" x14ac:dyDescent="0.2">
      <c r="A5" s="10" t="s">
        <v>110</v>
      </c>
      <c r="B5" s="54">
        <v>0.625</v>
      </c>
      <c r="C5" s="2"/>
      <c r="D5" s="2" t="s">
        <v>100</v>
      </c>
    </row>
    <row r="6" spans="1:5" x14ac:dyDescent="0.2">
      <c r="A6" s="10" t="s">
        <v>86</v>
      </c>
      <c r="B6" s="16">
        <v>1.5</v>
      </c>
      <c r="C6" s="2"/>
      <c r="D6" s="2" t="s">
        <v>74</v>
      </c>
    </row>
    <row r="7" spans="1:5" x14ac:dyDescent="0.2">
      <c r="A7" s="10" t="s">
        <v>87</v>
      </c>
      <c r="B7" s="75">
        <v>1.4</v>
      </c>
      <c r="C7" s="2"/>
      <c r="D7" s="2" t="s">
        <v>82</v>
      </c>
    </row>
    <row r="8" spans="1:5" x14ac:dyDescent="0.2">
      <c r="A8" s="10" t="s">
        <v>88</v>
      </c>
      <c r="B8" s="28">
        <v>1.4</v>
      </c>
      <c r="C8" s="2"/>
      <c r="D8" s="30" t="s">
        <v>83</v>
      </c>
    </row>
    <row r="9" spans="1:5" x14ac:dyDescent="0.2">
      <c r="A9" s="7"/>
      <c r="B9" s="56">
        <v>1.35</v>
      </c>
      <c r="C9" s="2"/>
      <c r="D9" s="30" t="s">
        <v>93</v>
      </c>
    </row>
    <row r="10" spans="1:5" x14ac:dyDescent="0.2">
      <c r="A10" s="10" t="s">
        <v>106</v>
      </c>
      <c r="B10" s="57">
        <v>1000000000</v>
      </c>
      <c r="C10" s="2"/>
      <c r="D10" s="30" t="s">
        <v>107</v>
      </c>
    </row>
    <row r="11" spans="1:5" x14ac:dyDescent="0.2">
      <c r="A11" s="10" t="s">
        <v>111</v>
      </c>
      <c r="B11" s="58">
        <v>1000000</v>
      </c>
      <c r="C11" s="2"/>
      <c r="D11" s="30" t="s">
        <v>112</v>
      </c>
    </row>
    <row r="12" spans="1:5" x14ac:dyDescent="0.2">
      <c r="A12" s="7"/>
      <c r="B12" s="59">
        <v>1000000</v>
      </c>
      <c r="C12" s="2"/>
      <c r="D12" s="30" t="s">
        <v>113</v>
      </c>
    </row>
    <row r="13" spans="1:5" x14ac:dyDescent="0.2">
      <c r="A13" s="10" t="s">
        <v>108</v>
      </c>
      <c r="B13" s="60">
        <v>1000000000</v>
      </c>
      <c r="C13" s="2"/>
      <c r="D13" s="30" t="s">
        <v>114</v>
      </c>
    </row>
    <row r="14" spans="1:5" x14ac:dyDescent="0.2">
      <c r="A14" s="10" t="s">
        <v>109</v>
      </c>
      <c r="B14" s="61">
        <v>1000000</v>
      </c>
      <c r="C14" s="2"/>
      <c r="D14" s="30"/>
      <c r="E14" s="76">
        <v>1000000</v>
      </c>
    </row>
    <row r="15" spans="1:5" x14ac:dyDescent="0.2">
      <c r="A15" s="10" t="s">
        <v>89</v>
      </c>
      <c r="B15" s="12">
        <v>0.35749999999999998</v>
      </c>
      <c r="C15" s="2"/>
      <c r="D15" s="30" t="s">
        <v>90</v>
      </c>
    </row>
    <row r="16" spans="1:5" x14ac:dyDescent="0.2">
      <c r="A16" s="7"/>
      <c r="B16" s="62">
        <v>0.35749999999999998</v>
      </c>
      <c r="C16" s="2"/>
      <c r="D16" s="30" t="s">
        <v>94</v>
      </c>
    </row>
    <row r="17" spans="1:6" x14ac:dyDescent="0.2">
      <c r="A17" s="10" t="s">
        <v>91</v>
      </c>
      <c r="B17" s="63">
        <f t="shared" ref="B17:B18" si="0">13/15</f>
        <v>0.8666666666666667</v>
      </c>
      <c r="C17" s="2"/>
      <c r="D17" s="2" t="s">
        <v>95</v>
      </c>
      <c r="F17" s="2">
        <f>13/15</f>
        <v>0.8666666666666667</v>
      </c>
    </row>
    <row r="18" spans="1:6" x14ac:dyDescent="0.2">
      <c r="A18" s="7"/>
      <c r="B18" s="17">
        <f t="shared" si="0"/>
        <v>0.8666666666666667</v>
      </c>
      <c r="C18" s="2"/>
      <c r="D18" s="2" t="s">
        <v>92</v>
      </c>
      <c r="F18" s="2">
        <f>7/8</f>
        <v>0.875</v>
      </c>
    </row>
    <row r="19" spans="1:6" x14ac:dyDescent="0.2">
      <c r="A19" s="10" t="s">
        <v>101</v>
      </c>
      <c r="B19" s="64">
        <v>15.67</v>
      </c>
      <c r="C19" s="2"/>
      <c r="D19" s="2" t="s">
        <v>102</v>
      </c>
    </row>
    <row r="20" spans="1:6" x14ac:dyDescent="0.2">
      <c r="A20" s="10" t="s">
        <v>103</v>
      </c>
      <c r="B20" s="65">
        <v>15.67</v>
      </c>
      <c r="C20" s="2"/>
      <c r="D20" s="2" t="s">
        <v>104</v>
      </c>
    </row>
    <row r="21" spans="1:6" x14ac:dyDescent="0.2">
      <c r="A21" s="10" t="s">
        <v>105</v>
      </c>
      <c r="B21" s="77">
        <v>-56</v>
      </c>
      <c r="C21" s="2"/>
      <c r="D21" s="2" t="s">
        <v>130</v>
      </c>
    </row>
    <row r="22" spans="1:6" x14ac:dyDescent="0.2">
      <c r="A22" s="10" t="s">
        <v>118</v>
      </c>
      <c r="B22" s="78">
        <v>0</v>
      </c>
      <c r="C22" s="2"/>
      <c r="D22" s="2" t="s">
        <v>131</v>
      </c>
    </row>
    <row r="23" spans="1:6" x14ac:dyDescent="0.2">
      <c r="A23" s="10" t="s">
        <v>115</v>
      </c>
      <c r="B23" s="18">
        <v>5</v>
      </c>
      <c r="C23" s="13"/>
      <c r="D23" s="13" t="s">
        <v>116</v>
      </c>
    </row>
    <row r="24" spans="1:6" x14ac:dyDescent="0.2">
      <c r="A24" s="10" t="s">
        <v>77</v>
      </c>
      <c r="B24" s="2"/>
      <c r="C24" s="2"/>
      <c r="D24" s="2"/>
    </row>
    <row r="25" spans="1:6" x14ac:dyDescent="0.2">
      <c r="A25" s="10" t="s">
        <v>79</v>
      </c>
      <c r="B25" s="2"/>
      <c r="C25" s="2"/>
      <c r="D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Q48"/>
  <sheetViews>
    <sheetView zoomScale="85" zoomScaleNormal="85" workbookViewId="0">
      <selection activeCell="C6" sqref="C6"/>
    </sheetView>
  </sheetViews>
  <sheetFormatPr baseColWidth="10" defaultColWidth="8.83203125" defaultRowHeight="15" x14ac:dyDescent="0.2"/>
  <cols>
    <col min="1" max="1" width="11.33203125" customWidth="1"/>
    <col min="2" max="2" width="15.33203125" customWidth="1"/>
    <col min="3" max="3" width="26.5" customWidth="1"/>
    <col min="4" max="4" width="15.83203125" customWidth="1"/>
    <col min="5" max="5" width="12.33203125" customWidth="1"/>
    <col min="6" max="6" width="11.83203125" customWidth="1"/>
    <col min="7" max="7" width="12.1640625" customWidth="1"/>
    <col min="8" max="8" width="10.1640625" customWidth="1"/>
    <col min="9" max="9" width="11.6640625" customWidth="1"/>
    <col min="10" max="10" width="15.83203125" customWidth="1"/>
    <col min="11" max="11" width="10.5" customWidth="1"/>
    <col min="12" max="12" width="10.1640625" customWidth="1"/>
    <col min="13" max="13" width="10.5" customWidth="1"/>
    <col min="14" max="14" width="15.83203125" customWidth="1"/>
    <col min="15" max="15" width="14.1640625" customWidth="1"/>
    <col min="16" max="16" width="9.1640625" customWidth="1"/>
    <col min="17" max="17" width="13.1640625" customWidth="1"/>
  </cols>
  <sheetData>
    <row r="1" spans="1:5" ht="21" x14ac:dyDescent="0.25">
      <c r="A1" s="85" t="s">
        <v>350</v>
      </c>
      <c r="B1" s="86"/>
      <c r="C1" s="86"/>
      <c r="D1" s="86"/>
      <c r="E1" s="87"/>
    </row>
    <row r="3" spans="1:5" x14ac:dyDescent="0.2">
      <c r="A3" s="1" t="s">
        <v>351</v>
      </c>
    </row>
    <row r="5" spans="1:5" x14ac:dyDescent="0.2">
      <c r="A5" s="9" t="s">
        <v>187</v>
      </c>
      <c r="B5" s="9" t="s">
        <v>188</v>
      </c>
      <c r="C5" s="9" t="s">
        <v>338</v>
      </c>
    </row>
    <row r="6" spans="1:5" x14ac:dyDescent="0.2">
      <c r="A6" s="2" t="s">
        <v>137</v>
      </c>
      <c r="B6" s="2" t="s">
        <v>138</v>
      </c>
      <c r="C6" s="8"/>
    </row>
    <row r="7" spans="1:5" x14ac:dyDescent="0.2">
      <c r="A7" s="2" t="s">
        <v>139</v>
      </c>
      <c r="B7" s="2" t="s">
        <v>140</v>
      </c>
      <c r="C7" s="8"/>
    </row>
    <row r="8" spans="1:5" x14ac:dyDescent="0.2">
      <c r="A8" s="2" t="s">
        <v>141</v>
      </c>
      <c r="B8" s="2" t="s">
        <v>142</v>
      </c>
      <c r="C8" s="8"/>
    </row>
    <row r="9" spans="1:5" x14ac:dyDescent="0.2">
      <c r="A9" s="2" t="s">
        <v>143</v>
      </c>
      <c r="B9" s="2" t="s">
        <v>144</v>
      </c>
      <c r="C9" s="8"/>
    </row>
    <row r="10" spans="1:5" x14ac:dyDescent="0.2">
      <c r="A10" s="2" t="s">
        <v>145</v>
      </c>
      <c r="B10" s="2" t="s">
        <v>146</v>
      </c>
      <c r="C10" s="8"/>
    </row>
    <row r="11" spans="1:5" x14ac:dyDescent="0.2">
      <c r="A11" s="2" t="s">
        <v>147</v>
      </c>
      <c r="B11" s="2" t="s">
        <v>148</v>
      </c>
      <c r="C11" s="8"/>
    </row>
    <row r="12" spans="1:5" x14ac:dyDescent="0.2">
      <c r="A12" s="2" t="s">
        <v>149</v>
      </c>
      <c r="B12" s="2" t="s">
        <v>150</v>
      </c>
      <c r="C12" s="8"/>
    </row>
    <row r="13" spans="1:5" x14ac:dyDescent="0.2">
      <c r="A13" s="2" t="s">
        <v>151</v>
      </c>
      <c r="B13" s="2" t="s">
        <v>152</v>
      </c>
      <c r="C13" s="8"/>
    </row>
    <row r="14" spans="1:5" x14ac:dyDescent="0.2">
      <c r="A14" s="2" t="s">
        <v>153</v>
      </c>
      <c r="B14" s="2" t="s">
        <v>154</v>
      </c>
      <c r="C14" s="8"/>
    </row>
    <row r="15" spans="1:5" x14ac:dyDescent="0.2">
      <c r="A15" s="2" t="s">
        <v>155</v>
      </c>
      <c r="B15" s="2" t="s">
        <v>156</v>
      </c>
      <c r="C15" s="8"/>
    </row>
    <row r="18" spans="1:17" x14ac:dyDescent="0.2">
      <c r="A18" s="1" t="s">
        <v>352</v>
      </c>
    </row>
    <row r="19" spans="1:17" x14ac:dyDescent="0.2">
      <c r="A19" s="1" t="s">
        <v>203</v>
      </c>
    </row>
    <row r="21" spans="1:17" x14ac:dyDescent="0.2">
      <c r="A21" s="9" t="s">
        <v>205</v>
      </c>
      <c r="B21" s="9" t="s">
        <v>134</v>
      </c>
      <c r="C21" s="9" t="s">
        <v>133</v>
      </c>
      <c r="D21" s="9" t="s">
        <v>167</v>
      </c>
      <c r="E21" s="9" t="s">
        <v>189</v>
      </c>
      <c r="F21" s="9" t="s">
        <v>132</v>
      </c>
      <c r="G21" s="9" t="s">
        <v>204</v>
      </c>
      <c r="H21" s="9" t="s">
        <v>215</v>
      </c>
      <c r="I21" s="9" t="s">
        <v>187</v>
      </c>
      <c r="J21" s="9" t="s">
        <v>188</v>
      </c>
      <c r="K21" s="9" t="s">
        <v>135</v>
      </c>
      <c r="L21" s="9" t="s">
        <v>186</v>
      </c>
      <c r="M21" s="9" t="s">
        <v>136</v>
      </c>
      <c r="N21" s="9" t="s">
        <v>167</v>
      </c>
      <c r="O21" s="9" t="s">
        <v>1</v>
      </c>
      <c r="Q21" s="9" t="s">
        <v>1</v>
      </c>
    </row>
    <row r="22" spans="1:17" x14ac:dyDescent="0.2">
      <c r="A22" s="2" t="s">
        <v>207</v>
      </c>
      <c r="B22" s="2" t="s">
        <v>157</v>
      </c>
      <c r="C22" s="2" t="s">
        <v>176</v>
      </c>
      <c r="D22" s="2" t="s">
        <v>171</v>
      </c>
      <c r="E22" s="80">
        <v>47589096</v>
      </c>
      <c r="F22" s="2" t="s">
        <v>339</v>
      </c>
      <c r="G22" s="8"/>
      <c r="H22" s="8"/>
      <c r="I22" s="8"/>
      <c r="J22" s="8"/>
      <c r="K22" s="8"/>
      <c r="L22" s="8"/>
      <c r="M22" s="8"/>
      <c r="N22" s="8"/>
      <c r="O22" s="83"/>
      <c r="Q22" s="83"/>
    </row>
    <row r="23" spans="1:17" x14ac:dyDescent="0.2">
      <c r="A23" s="2" t="s">
        <v>206</v>
      </c>
      <c r="B23" s="2" t="s">
        <v>158</v>
      </c>
      <c r="C23" s="2" t="s">
        <v>177</v>
      </c>
      <c r="D23" s="2" t="s">
        <v>169</v>
      </c>
      <c r="E23" s="80">
        <v>22841275</v>
      </c>
      <c r="F23" s="2" t="s">
        <v>360</v>
      </c>
      <c r="G23" s="8"/>
      <c r="H23" s="8"/>
      <c r="I23" s="8"/>
      <c r="J23" s="8"/>
      <c r="K23" s="8"/>
      <c r="L23" s="8"/>
      <c r="M23" s="8"/>
      <c r="N23" s="8"/>
      <c r="O23" s="83"/>
      <c r="Q23" s="83"/>
    </row>
    <row r="24" spans="1:17" x14ac:dyDescent="0.2">
      <c r="A24" s="2" t="s">
        <v>208</v>
      </c>
      <c r="B24" s="2" t="s">
        <v>159</v>
      </c>
      <c r="C24" s="2" t="s">
        <v>178</v>
      </c>
      <c r="D24" s="2" t="s">
        <v>173</v>
      </c>
      <c r="E24" s="80">
        <v>44998241</v>
      </c>
      <c r="F24" s="2" t="s">
        <v>340</v>
      </c>
      <c r="G24" s="8"/>
      <c r="H24" s="8"/>
      <c r="I24" s="8"/>
      <c r="J24" s="8"/>
      <c r="K24" s="8"/>
      <c r="L24" s="8"/>
      <c r="M24" s="8"/>
      <c r="N24" s="8"/>
      <c r="O24" s="83"/>
      <c r="Q24" s="83"/>
    </row>
    <row r="25" spans="1:17" x14ac:dyDescent="0.2">
      <c r="A25" s="2" t="s">
        <v>209</v>
      </c>
      <c r="B25" s="2" t="s">
        <v>160</v>
      </c>
      <c r="C25" s="2" t="s">
        <v>179</v>
      </c>
      <c r="D25" s="2" t="s">
        <v>172</v>
      </c>
      <c r="E25" s="80">
        <v>95168959</v>
      </c>
      <c r="F25" s="2" t="s">
        <v>341</v>
      </c>
      <c r="G25" s="8"/>
      <c r="H25" s="8"/>
      <c r="I25" s="8"/>
      <c r="J25" s="8"/>
      <c r="K25" s="8"/>
      <c r="L25" s="8"/>
      <c r="M25" s="8"/>
      <c r="N25" s="8"/>
      <c r="O25" s="83"/>
      <c r="Q25" s="83"/>
    </row>
    <row r="26" spans="1:17" x14ac:dyDescent="0.2">
      <c r="A26" s="2" t="s">
        <v>210</v>
      </c>
      <c r="B26" s="2" t="s">
        <v>161</v>
      </c>
      <c r="C26" s="2" t="s">
        <v>180</v>
      </c>
      <c r="D26" s="2" t="s">
        <v>168</v>
      </c>
      <c r="E26" s="80">
        <v>41295981</v>
      </c>
      <c r="F26" s="2" t="s">
        <v>342</v>
      </c>
      <c r="G26" s="8"/>
      <c r="H26" s="8"/>
      <c r="I26" s="8"/>
      <c r="J26" s="8"/>
      <c r="K26" s="8"/>
      <c r="L26" s="8"/>
      <c r="M26" s="8"/>
      <c r="N26" s="8"/>
      <c r="O26" s="83"/>
      <c r="Q26" s="83"/>
    </row>
    <row r="27" spans="1:17" x14ac:dyDescent="0.2">
      <c r="A27" s="2" t="s">
        <v>211</v>
      </c>
      <c r="B27" s="2" t="s">
        <v>162</v>
      </c>
      <c r="C27" s="2" t="s">
        <v>181</v>
      </c>
      <c r="D27" s="2" t="s">
        <v>174</v>
      </c>
      <c r="E27" s="80">
        <v>68168345</v>
      </c>
      <c r="F27" s="2" t="s">
        <v>343</v>
      </c>
      <c r="G27" s="8"/>
      <c r="H27" s="8"/>
      <c r="I27" s="8"/>
      <c r="J27" s="8"/>
      <c r="K27" s="8"/>
      <c r="L27" s="8"/>
      <c r="M27" s="8"/>
      <c r="N27" s="8"/>
      <c r="O27" s="83"/>
      <c r="Q27" s="83"/>
    </row>
    <row r="28" spans="1:17" x14ac:dyDescent="0.2">
      <c r="A28" s="2" t="s">
        <v>208</v>
      </c>
      <c r="B28" s="2" t="s">
        <v>163</v>
      </c>
      <c r="C28" s="2" t="s">
        <v>182</v>
      </c>
      <c r="D28" s="2" t="s">
        <v>169</v>
      </c>
      <c r="E28" s="80">
        <v>33787677</v>
      </c>
      <c r="F28" s="2" t="s">
        <v>344</v>
      </c>
      <c r="G28" s="8"/>
      <c r="H28" s="8"/>
      <c r="I28" s="8"/>
      <c r="J28" s="8"/>
      <c r="K28" s="8"/>
      <c r="L28" s="8"/>
      <c r="M28" s="8"/>
      <c r="N28" s="8"/>
      <c r="O28" s="83"/>
      <c r="Q28" s="83"/>
    </row>
    <row r="29" spans="1:17" x14ac:dyDescent="0.2">
      <c r="A29" s="2" t="s">
        <v>212</v>
      </c>
      <c r="B29" s="2" t="s">
        <v>164</v>
      </c>
      <c r="C29" s="2" t="s">
        <v>183</v>
      </c>
      <c r="D29" s="2" t="s">
        <v>168</v>
      </c>
      <c r="E29" s="80">
        <v>82138237</v>
      </c>
      <c r="F29" s="2" t="s">
        <v>345</v>
      </c>
      <c r="G29" s="8"/>
      <c r="H29" s="8"/>
      <c r="I29" s="8"/>
      <c r="J29" s="8"/>
      <c r="K29" s="8"/>
      <c r="L29" s="8"/>
      <c r="M29" s="8"/>
      <c r="N29" s="8"/>
      <c r="O29" s="83"/>
      <c r="Q29" s="83"/>
    </row>
    <row r="30" spans="1:17" x14ac:dyDescent="0.2">
      <c r="A30" s="2" t="s">
        <v>213</v>
      </c>
      <c r="B30" s="2" t="s">
        <v>165</v>
      </c>
      <c r="C30" s="2" t="s">
        <v>184</v>
      </c>
      <c r="D30" s="2" t="s">
        <v>170</v>
      </c>
      <c r="E30" s="80">
        <v>61387552</v>
      </c>
      <c r="F30" s="2" t="s">
        <v>346</v>
      </c>
      <c r="G30" s="8"/>
      <c r="H30" s="8"/>
      <c r="I30" s="8"/>
      <c r="J30" s="8"/>
      <c r="K30" s="8"/>
      <c r="L30" s="8"/>
      <c r="M30" s="8"/>
      <c r="N30" s="8"/>
      <c r="O30" s="83"/>
      <c r="Q30" s="83"/>
    </row>
    <row r="31" spans="1:17" x14ac:dyDescent="0.2">
      <c r="A31" s="2" t="s">
        <v>214</v>
      </c>
      <c r="B31" s="2" t="s">
        <v>166</v>
      </c>
      <c r="C31" s="2" t="s">
        <v>185</v>
      </c>
      <c r="D31" s="2" t="s">
        <v>175</v>
      </c>
      <c r="E31" s="80">
        <v>62669360</v>
      </c>
      <c r="F31" s="2" t="s">
        <v>361</v>
      </c>
      <c r="G31" s="8"/>
      <c r="H31" s="8"/>
      <c r="I31" s="8"/>
      <c r="J31" s="8"/>
      <c r="K31" s="8"/>
      <c r="L31" s="8"/>
      <c r="M31" s="8"/>
      <c r="N31" s="8"/>
      <c r="O31" s="83"/>
      <c r="Q31" s="83"/>
    </row>
    <row r="33" spans="7:7" x14ac:dyDescent="0.2">
      <c r="G33" s="1" t="s">
        <v>202</v>
      </c>
    </row>
    <row r="34" spans="7:7" x14ac:dyDescent="0.2">
      <c r="G34" t="s">
        <v>196</v>
      </c>
    </row>
    <row r="35" spans="7:7" x14ac:dyDescent="0.2">
      <c r="G35" t="s">
        <v>199</v>
      </c>
    </row>
    <row r="36" spans="7:7" x14ac:dyDescent="0.2">
      <c r="G36" t="s">
        <v>197</v>
      </c>
    </row>
    <row r="37" spans="7:7" x14ac:dyDescent="0.2">
      <c r="G37" t="s">
        <v>216</v>
      </c>
    </row>
    <row r="38" spans="7:7" x14ac:dyDescent="0.2">
      <c r="G38" t="s">
        <v>200</v>
      </c>
    </row>
    <row r="39" spans="7:7" x14ac:dyDescent="0.2">
      <c r="G39" t="s">
        <v>198</v>
      </c>
    </row>
    <row r="40" spans="7:7" x14ac:dyDescent="0.2">
      <c r="G40" t="s">
        <v>195</v>
      </c>
    </row>
    <row r="41" spans="7:7" x14ac:dyDescent="0.2">
      <c r="G41" t="s">
        <v>201</v>
      </c>
    </row>
    <row r="43" spans="7:7" x14ac:dyDescent="0.2">
      <c r="G43" s="1" t="s">
        <v>337</v>
      </c>
    </row>
    <row r="44" spans="7:7" x14ac:dyDescent="0.2">
      <c r="G44" t="s">
        <v>10</v>
      </c>
    </row>
    <row r="45" spans="7:7" x14ac:dyDescent="0.2">
      <c r="G45" t="s">
        <v>24</v>
      </c>
    </row>
    <row r="46" spans="7:7" x14ac:dyDescent="0.2">
      <c r="G46" t="s">
        <v>12</v>
      </c>
    </row>
    <row r="47" spans="7:7" x14ac:dyDescent="0.2">
      <c r="G47" t="s">
        <v>13</v>
      </c>
    </row>
    <row r="48" spans="7:7" x14ac:dyDescent="0.2">
      <c r="G48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Q48"/>
  <sheetViews>
    <sheetView zoomScale="85" zoomScaleNormal="85" workbookViewId="0">
      <selection activeCell="C6" sqref="C6"/>
    </sheetView>
  </sheetViews>
  <sheetFormatPr baseColWidth="10" defaultColWidth="8.83203125" defaultRowHeight="15" x14ac:dyDescent="0.2"/>
  <cols>
    <col min="1" max="1" width="11.33203125" customWidth="1"/>
    <col min="2" max="2" width="15.33203125" customWidth="1"/>
    <col min="3" max="3" width="26.5" customWidth="1"/>
    <col min="4" max="4" width="15.83203125" customWidth="1"/>
    <col min="5" max="5" width="12.33203125" customWidth="1"/>
    <col min="6" max="6" width="11.83203125" customWidth="1"/>
    <col min="7" max="7" width="12.1640625" customWidth="1"/>
    <col min="8" max="8" width="10.1640625" customWidth="1"/>
    <col min="9" max="9" width="11.6640625" customWidth="1"/>
    <col min="10" max="10" width="15.83203125" customWidth="1"/>
    <col min="11" max="11" width="10.5" customWidth="1"/>
    <col min="12" max="12" width="10.1640625" customWidth="1"/>
    <col min="13" max="13" width="10.5" customWidth="1"/>
    <col min="14" max="14" width="15.83203125" customWidth="1"/>
    <col min="15" max="15" width="14.1640625" customWidth="1"/>
    <col min="16" max="16" width="9.1640625" customWidth="1"/>
    <col min="17" max="17" width="13.1640625" customWidth="1"/>
  </cols>
  <sheetData>
    <row r="1" spans="1:5" ht="21" x14ac:dyDescent="0.25">
      <c r="A1" s="85" t="s">
        <v>350</v>
      </c>
      <c r="B1" s="86"/>
      <c r="C1" s="86"/>
      <c r="D1" s="86"/>
      <c r="E1" s="87"/>
    </row>
    <row r="3" spans="1:5" x14ac:dyDescent="0.2">
      <c r="A3" s="1" t="s">
        <v>351</v>
      </c>
    </row>
    <row r="5" spans="1:5" x14ac:dyDescent="0.2">
      <c r="A5" s="9" t="s">
        <v>187</v>
      </c>
      <c r="B5" s="9" t="s">
        <v>188</v>
      </c>
      <c r="C5" s="9" t="s">
        <v>338</v>
      </c>
    </row>
    <row r="6" spans="1:5" x14ac:dyDescent="0.2">
      <c r="A6" s="2" t="s">
        <v>137</v>
      </c>
      <c r="B6" s="2" t="s">
        <v>138</v>
      </c>
      <c r="C6" s="8" t="str">
        <f>A6&amp;" "&amp;B6</f>
        <v>Rosalie Mullins</v>
      </c>
    </row>
    <row r="7" spans="1:5" x14ac:dyDescent="0.2">
      <c r="A7" s="2" t="s">
        <v>139</v>
      </c>
      <c r="B7" s="2" t="s">
        <v>140</v>
      </c>
      <c r="C7" s="8" t="str">
        <f t="shared" ref="C7:C15" si="0">A7&amp;" "&amp;B7</f>
        <v>Marcia Parker</v>
      </c>
    </row>
    <row r="8" spans="1:5" x14ac:dyDescent="0.2">
      <c r="A8" s="2" t="s">
        <v>141</v>
      </c>
      <c r="B8" s="2" t="s">
        <v>142</v>
      </c>
      <c r="C8" s="8" t="str">
        <f t="shared" si="0"/>
        <v>Christy Hogan</v>
      </c>
    </row>
    <row r="9" spans="1:5" x14ac:dyDescent="0.2">
      <c r="A9" s="2" t="s">
        <v>143</v>
      </c>
      <c r="B9" s="2" t="s">
        <v>144</v>
      </c>
      <c r="C9" s="8" t="str">
        <f t="shared" si="0"/>
        <v>Sophia Maxwell</v>
      </c>
    </row>
    <row r="10" spans="1:5" x14ac:dyDescent="0.2">
      <c r="A10" s="2" t="s">
        <v>145</v>
      </c>
      <c r="B10" s="2" t="s">
        <v>146</v>
      </c>
      <c r="C10" s="8" t="str">
        <f t="shared" si="0"/>
        <v>Salvador Craig</v>
      </c>
    </row>
    <row r="11" spans="1:5" x14ac:dyDescent="0.2">
      <c r="A11" s="2" t="s">
        <v>147</v>
      </c>
      <c r="B11" s="2" t="s">
        <v>148</v>
      </c>
      <c r="C11" s="8" t="str">
        <f t="shared" si="0"/>
        <v>Wanda Stevens</v>
      </c>
    </row>
    <row r="12" spans="1:5" x14ac:dyDescent="0.2">
      <c r="A12" s="2" t="s">
        <v>149</v>
      </c>
      <c r="B12" s="2" t="s">
        <v>150</v>
      </c>
      <c r="C12" s="8" t="str">
        <f t="shared" si="0"/>
        <v>Harvey Tucker</v>
      </c>
    </row>
    <row r="13" spans="1:5" x14ac:dyDescent="0.2">
      <c r="A13" s="2" t="s">
        <v>151</v>
      </c>
      <c r="B13" s="2" t="s">
        <v>152</v>
      </c>
      <c r="C13" s="8" t="str">
        <f t="shared" si="0"/>
        <v>Jesse Kelley</v>
      </c>
    </row>
    <row r="14" spans="1:5" x14ac:dyDescent="0.2">
      <c r="A14" s="2" t="s">
        <v>153</v>
      </c>
      <c r="B14" s="2" t="s">
        <v>154</v>
      </c>
      <c r="C14" s="8" t="str">
        <f t="shared" si="0"/>
        <v>Miguel Simpson</v>
      </c>
    </row>
    <row r="15" spans="1:5" x14ac:dyDescent="0.2">
      <c r="A15" s="2" t="s">
        <v>155</v>
      </c>
      <c r="B15" s="2" t="s">
        <v>156</v>
      </c>
      <c r="C15" s="8" t="str">
        <f t="shared" si="0"/>
        <v>Darryl May</v>
      </c>
    </row>
    <row r="18" spans="1:17" x14ac:dyDescent="0.2">
      <c r="A18" s="1" t="s">
        <v>352</v>
      </c>
    </row>
    <row r="19" spans="1:17" x14ac:dyDescent="0.2">
      <c r="A19" s="1" t="s">
        <v>203</v>
      </c>
    </row>
    <row r="21" spans="1:17" x14ac:dyDescent="0.2">
      <c r="A21" s="9" t="s">
        <v>205</v>
      </c>
      <c r="B21" s="9" t="s">
        <v>134</v>
      </c>
      <c r="C21" s="9" t="s">
        <v>133</v>
      </c>
      <c r="D21" s="9" t="s">
        <v>167</v>
      </c>
      <c r="E21" s="9" t="s">
        <v>189</v>
      </c>
      <c r="F21" s="9" t="s">
        <v>132</v>
      </c>
      <c r="G21" s="9" t="s">
        <v>204</v>
      </c>
      <c r="H21" s="9" t="s">
        <v>215</v>
      </c>
      <c r="I21" s="9" t="s">
        <v>187</v>
      </c>
      <c r="J21" s="9" t="s">
        <v>188</v>
      </c>
      <c r="K21" s="9" t="s">
        <v>135</v>
      </c>
      <c r="L21" s="9" t="s">
        <v>186</v>
      </c>
      <c r="M21" s="9" t="s">
        <v>136</v>
      </c>
      <c r="N21" s="9" t="s">
        <v>167</v>
      </c>
      <c r="O21" s="9" t="s">
        <v>1</v>
      </c>
      <c r="Q21" s="9" t="s">
        <v>1</v>
      </c>
    </row>
    <row r="22" spans="1:17" x14ac:dyDescent="0.2">
      <c r="A22" s="2" t="s">
        <v>207</v>
      </c>
      <c r="B22" s="2" t="s">
        <v>157</v>
      </c>
      <c r="C22" s="2" t="s">
        <v>176</v>
      </c>
      <c r="D22" s="2" t="s">
        <v>171</v>
      </c>
      <c r="E22" s="80">
        <v>47589096</v>
      </c>
      <c r="F22" s="2" t="s">
        <v>339</v>
      </c>
      <c r="G22" s="8" t="str">
        <f>LEFT(A22,2)</f>
        <v>CA</v>
      </c>
      <c r="H22" s="8" t="str">
        <f>RIGHT(A22,5)</f>
        <v>94704</v>
      </c>
      <c r="I22" s="8" t="str">
        <f t="shared" ref="I22:I31" si="1">LEFT(B22,SEARCH(" ",B22)-1)</f>
        <v>Rosalie</v>
      </c>
      <c r="J22" s="8" t="str">
        <f>RIGHT(B22,LEN(B22)-SEARCH(" ",B22))</f>
        <v>Mullins</v>
      </c>
      <c r="K22" s="8" t="str">
        <f t="shared" ref="K22:K31" si="2">LEFT(C22,SEARCH("/",C22)-2)</f>
        <v>Carlota</v>
      </c>
      <c r="L22" s="8" t="str">
        <f>MID(C22,SEARCH("/",C22)+2,SEARCH(":",C22)-SEARCH("/",C22)-2)</f>
        <v>West</v>
      </c>
      <c r="M22" s="8">
        <f t="shared" ref="M22:M31" si="3">RIGHT(C22,LEN(C22)-SEARCH(":",C22))+0</f>
        <v>658</v>
      </c>
      <c r="N22" s="8" t="str">
        <f>TRIM(D22)</f>
        <v>Amazon</v>
      </c>
      <c r="O22" s="83">
        <f>DATE(LEFT(F22,4),MID(F22,5,2),RIGHT(F22,2))</f>
        <v>42566</v>
      </c>
      <c r="Q22" s="83">
        <f>TEXT(F22,"0000-00-00")+0</f>
        <v>42566</v>
      </c>
    </row>
    <row r="23" spans="1:17" x14ac:dyDescent="0.2">
      <c r="A23" s="2" t="s">
        <v>206</v>
      </c>
      <c r="B23" s="2" t="s">
        <v>158</v>
      </c>
      <c r="C23" s="2" t="s">
        <v>177</v>
      </c>
      <c r="D23" s="2" t="s">
        <v>169</v>
      </c>
      <c r="E23" s="80">
        <v>22841275</v>
      </c>
      <c r="F23" s="2" t="s">
        <v>360</v>
      </c>
      <c r="G23" s="8" t="str">
        <f t="shared" ref="G23:G31" si="4">LEFT(A23,2)</f>
        <v>WA</v>
      </c>
      <c r="H23" s="8" t="str">
        <f t="shared" ref="H23:H31" si="5">RIGHT(A23,5)</f>
        <v>98106</v>
      </c>
      <c r="I23" s="8" t="str">
        <f t="shared" si="1"/>
        <v>Marcia</v>
      </c>
      <c r="J23" s="8" t="str">
        <f t="shared" ref="J23:J31" si="6">RIGHT(B23,LEN(B23)-SEARCH(" ",B23))</f>
        <v>Parker</v>
      </c>
      <c r="K23" s="8" t="str">
        <f t="shared" si="2"/>
        <v>Aspen</v>
      </c>
      <c r="L23" s="8" t="str">
        <f t="shared" ref="L23:L31" si="7">MID(C23,SEARCH("/",C23)+2,SEARCH(":",C23)-SEARCH("/",C23)-2)</f>
        <v>South</v>
      </c>
      <c r="M23" s="8">
        <f t="shared" si="3"/>
        <v>345</v>
      </c>
      <c r="N23" s="8" t="str">
        <f t="shared" ref="N23:N31" si="8">TRIM(D23)</f>
        <v>Gel-boomerangs</v>
      </c>
      <c r="O23" s="83">
        <f t="shared" ref="O23:O31" si="9">DATE(LEFT(F23,4),MID(F23,5,2),RIGHT(F23,2))</f>
        <v>42429</v>
      </c>
      <c r="Q23" s="83">
        <f t="shared" ref="Q23:Q31" si="10">TEXT(F23,"0000-00-00")+0</f>
        <v>42429</v>
      </c>
    </row>
    <row r="24" spans="1:17" x14ac:dyDescent="0.2">
      <c r="A24" s="2" t="s">
        <v>208</v>
      </c>
      <c r="B24" s="2" t="s">
        <v>159</v>
      </c>
      <c r="C24" s="2" t="s">
        <v>178</v>
      </c>
      <c r="D24" s="2" t="s">
        <v>173</v>
      </c>
      <c r="E24" s="80">
        <v>44998241</v>
      </c>
      <c r="F24" s="2" t="s">
        <v>340</v>
      </c>
      <c r="G24" s="8" t="str">
        <f t="shared" si="4"/>
        <v>OR</v>
      </c>
      <c r="H24" s="8" t="str">
        <f t="shared" si="5"/>
        <v>96011</v>
      </c>
      <c r="I24" s="8" t="str">
        <f t="shared" si="1"/>
        <v>Christy</v>
      </c>
      <c r="J24" s="8" t="str">
        <f t="shared" si="6"/>
        <v>Hogan</v>
      </c>
      <c r="K24" s="8" t="str">
        <f t="shared" si="2"/>
        <v>Yanaki</v>
      </c>
      <c r="L24" s="8" t="str">
        <f t="shared" si="7"/>
        <v>South</v>
      </c>
      <c r="M24" s="8">
        <f t="shared" si="3"/>
        <v>19.5</v>
      </c>
      <c r="N24" s="8" t="str">
        <f t="shared" si="8"/>
        <v>E-bay</v>
      </c>
      <c r="O24" s="83">
        <f t="shared" si="9"/>
        <v>42604</v>
      </c>
      <c r="Q24" s="83">
        <f t="shared" si="10"/>
        <v>42604</v>
      </c>
    </row>
    <row r="25" spans="1:17" x14ac:dyDescent="0.2">
      <c r="A25" s="2" t="s">
        <v>209</v>
      </c>
      <c r="B25" s="2" t="s">
        <v>160</v>
      </c>
      <c r="C25" s="2" t="s">
        <v>179</v>
      </c>
      <c r="D25" s="2" t="s">
        <v>172</v>
      </c>
      <c r="E25" s="80">
        <v>95168959</v>
      </c>
      <c r="F25" s="2" t="s">
        <v>341</v>
      </c>
      <c r="G25" s="8" t="str">
        <f t="shared" si="4"/>
        <v>CA</v>
      </c>
      <c r="H25" s="8" t="str">
        <f t="shared" si="5"/>
        <v>98702</v>
      </c>
      <c r="I25" s="8" t="str">
        <f t="shared" si="1"/>
        <v>Sophia</v>
      </c>
      <c r="J25" s="8" t="str">
        <f t="shared" si="6"/>
        <v>Maxwell</v>
      </c>
      <c r="K25" s="8" t="str">
        <f t="shared" si="2"/>
        <v>FlatTop</v>
      </c>
      <c r="L25" s="8" t="str">
        <f t="shared" si="7"/>
        <v>South</v>
      </c>
      <c r="M25" s="8">
        <f t="shared" si="3"/>
        <v>987.75</v>
      </c>
      <c r="N25" s="8" t="str">
        <f t="shared" si="8"/>
        <v>Amazon</v>
      </c>
      <c r="O25" s="83">
        <f t="shared" si="9"/>
        <v>42599</v>
      </c>
      <c r="Q25" s="83">
        <f t="shared" si="10"/>
        <v>42599</v>
      </c>
    </row>
    <row r="26" spans="1:17" x14ac:dyDescent="0.2">
      <c r="A26" s="2" t="s">
        <v>210</v>
      </c>
      <c r="B26" s="2" t="s">
        <v>161</v>
      </c>
      <c r="C26" s="2" t="s">
        <v>180</v>
      </c>
      <c r="D26" s="2" t="s">
        <v>168</v>
      </c>
      <c r="E26" s="80">
        <v>41295981</v>
      </c>
      <c r="F26" s="2" t="s">
        <v>342</v>
      </c>
      <c r="G26" s="8" t="str">
        <f t="shared" si="4"/>
        <v>WA</v>
      </c>
      <c r="H26" s="8" t="str">
        <f t="shared" si="5"/>
        <v>98108</v>
      </c>
      <c r="I26" s="8" t="str">
        <f t="shared" si="1"/>
        <v>Salvador</v>
      </c>
      <c r="J26" s="8" t="str">
        <f t="shared" si="6"/>
        <v>Craig</v>
      </c>
      <c r="K26" s="8" t="str">
        <f t="shared" si="2"/>
        <v>Carlota</v>
      </c>
      <c r="L26" s="8" t="str">
        <f t="shared" si="7"/>
        <v>South</v>
      </c>
      <c r="M26" s="8">
        <f t="shared" si="3"/>
        <v>56</v>
      </c>
      <c r="N26" s="8" t="str">
        <f t="shared" si="8"/>
        <v>Amazon</v>
      </c>
      <c r="O26" s="83">
        <f t="shared" si="9"/>
        <v>42526</v>
      </c>
      <c r="Q26" s="83">
        <f t="shared" si="10"/>
        <v>42526</v>
      </c>
    </row>
    <row r="27" spans="1:17" x14ac:dyDescent="0.2">
      <c r="A27" s="2" t="s">
        <v>211</v>
      </c>
      <c r="B27" s="2" t="s">
        <v>162</v>
      </c>
      <c r="C27" s="2" t="s">
        <v>181</v>
      </c>
      <c r="D27" s="2" t="s">
        <v>174</v>
      </c>
      <c r="E27" s="80">
        <v>68168345</v>
      </c>
      <c r="F27" s="2" t="s">
        <v>343</v>
      </c>
      <c r="G27" s="8" t="str">
        <f t="shared" si="4"/>
        <v>WA</v>
      </c>
      <c r="H27" s="8" t="str">
        <f t="shared" si="5"/>
        <v>98112</v>
      </c>
      <c r="I27" s="8" t="str">
        <f t="shared" si="1"/>
        <v>Wanda</v>
      </c>
      <c r="J27" s="8" t="str">
        <f t="shared" si="6"/>
        <v>Stevens</v>
      </c>
      <c r="K27" s="8" t="str">
        <f t="shared" si="2"/>
        <v>Carlota</v>
      </c>
      <c r="L27" s="8" t="str">
        <f t="shared" si="7"/>
        <v>East</v>
      </c>
      <c r="M27" s="8">
        <f t="shared" si="3"/>
        <v>23.5</v>
      </c>
      <c r="N27" s="8" t="str">
        <f t="shared" si="8"/>
        <v>E-bay</v>
      </c>
      <c r="O27" s="83">
        <f t="shared" si="9"/>
        <v>42406</v>
      </c>
      <c r="Q27" s="83">
        <f t="shared" si="10"/>
        <v>42406</v>
      </c>
    </row>
    <row r="28" spans="1:17" x14ac:dyDescent="0.2">
      <c r="A28" s="2" t="s">
        <v>208</v>
      </c>
      <c r="B28" s="2" t="s">
        <v>163</v>
      </c>
      <c r="C28" s="2" t="s">
        <v>182</v>
      </c>
      <c r="D28" s="2" t="s">
        <v>169</v>
      </c>
      <c r="E28" s="80">
        <v>33787677</v>
      </c>
      <c r="F28" s="2" t="s">
        <v>344</v>
      </c>
      <c r="G28" s="8" t="str">
        <f t="shared" si="4"/>
        <v>OR</v>
      </c>
      <c r="H28" s="8" t="str">
        <f t="shared" si="5"/>
        <v>96011</v>
      </c>
      <c r="I28" s="8" t="str">
        <f t="shared" si="1"/>
        <v>Harvey</v>
      </c>
      <c r="J28" s="8" t="str">
        <f t="shared" si="6"/>
        <v>Tucker</v>
      </c>
      <c r="K28" s="8" t="str">
        <f t="shared" si="2"/>
        <v>Carlota</v>
      </c>
      <c r="L28" s="8" t="str">
        <f t="shared" si="7"/>
        <v>West</v>
      </c>
      <c r="M28" s="8">
        <f t="shared" si="3"/>
        <v>321</v>
      </c>
      <c r="N28" s="8" t="str">
        <f t="shared" si="8"/>
        <v>Gel-boomerangs</v>
      </c>
      <c r="O28" s="83">
        <f t="shared" si="9"/>
        <v>42531</v>
      </c>
      <c r="Q28" s="83">
        <f t="shared" si="10"/>
        <v>42531</v>
      </c>
    </row>
    <row r="29" spans="1:17" x14ac:dyDescent="0.2">
      <c r="A29" s="2" t="s">
        <v>212</v>
      </c>
      <c r="B29" s="2" t="s">
        <v>164</v>
      </c>
      <c r="C29" s="2" t="s">
        <v>183</v>
      </c>
      <c r="D29" s="2" t="s">
        <v>168</v>
      </c>
      <c r="E29" s="80">
        <v>82138237</v>
      </c>
      <c r="F29" s="2" t="s">
        <v>345</v>
      </c>
      <c r="G29" s="8" t="str">
        <f t="shared" si="4"/>
        <v>CA</v>
      </c>
      <c r="H29" s="8" t="str">
        <f t="shared" si="5"/>
        <v>94600</v>
      </c>
      <c r="I29" s="8" t="str">
        <f t="shared" si="1"/>
        <v>Jesse</v>
      </c>
      <c r="J29" s="8" t="str">
        <f t="shared" si="6"/>
        <v>Kelley</v>
      </c>
      <c r="K29" s="8" t="str">
        <f t="shared" si="2"/>
        <v>Yanaki</v>
      </c>
      <c r="L29" s="8" t="str">
        <f t="shared" si="7"/>
        <v>East</v>
      </c>
      <c r="M29" s="8">
        <f t="shared" si="3"/>
        <v>1209.5</v>
      </c>
      <c r="N29" s="8" t="str">
        <f t="shared" si="8"/>
        <v>Amazon</v>
      </c>
      <c r="O29" s="83">
        <f t="shared" si="9"/>
        <v>42505</v>
      </c>
      <c r="Q29" s="83">
        <f t="shared" si="10"/>
        <v>42505</v>
      </c>
    </row>
    <row r="30" spans="1:17" x14ac:dyDescent="0.2">
      <c r="A30" s="2" t="s">
        <v>213</v>
      </c>
      <c r="B30" s="2" t="s">
        <v>165</v>
      </c>
      <c r="C30" s="2" t="s">
        <v>184</v>
      </c>
      <c r="D30" s="2" t="s">
        <v>170</v>
      </c>
      <c r="E30" s="80">
        <v>61387552</v>
      </c>
      <c r="F30" s="2" t="s">
        <v>346</v>
      </c>
      <c r="G30" s="8" t="str">
        <f t="shared" si="4"/>
        <v>CA</v>
      </c>
      <c r="H30" s="8" t="str">
        <f t="shared" si="5"/>
        <v>94688</v>
      </c>
      <c r="I30" s="8" t="str">
        <f t="shared" si="1"/>
        <v>Miguel</v>
      </c>
      <c r="J30" s="8" t="str">
        <f t="shared" si="6"/>
        <v>Simpson</v>
      </c>
      <c r="K30" s="8" t="str">
        <f t="shared" si="2"/>
        <v>Yanaki</v>
      </c>
      <c r="L30" s="8" t="str">
        <f t="shared" si="7"/>
        <v>East</v>
      </c>
      <c r="M30" s="8">
        <f t="shared" si="3"/>
        <v>123.5</v>
      </c>
      <c r="N30" s="8" t="str">
        <f t="shared" si="8"/>
        <v>E-bay</v>
      </c>
      <c r="O30" s="83">
        <f t="shared" si="9"/>
        <v>42655</v>
      </c>
      <c r="Q30" s="83">
        <f t="shared" si="10"/>
        <v>42655</v>
      </c>
    </row>
    <row r="31" spans="1:17" x14ac:dyDescent="0.2">
      <c r="A31" s="2" t="s">
        <v>214</v>
      </c>
      <c r="B31" s="2" t="s">
        <v>166</v>
      </c>
      <c r="C31" s="2" t="s">
        <v>185</v>
      </c>
      <c r="D31" s="2" t="s">
        <v>175</v>
      </c>
      <c r="E31" s="80">
        <v>62669360</v>
      </c>
      <c r="F31" s="2" t="s">
        <v>361</v>
      </c>
      <c r="G31" s="8" t="str">
        <f t="shared" si="4"/>
        <v>WA</v>
      </c>
      <c r="H31" s="8" t="str">
        <f t="shared" si="5"/>
        <v>98342</v>
      </c>
      <c r="I31" s="8" t="str">
        <f t="shared" si="1"/>
        <v>Darryl</v>
      </c>
      <c r="J31" s="8" t="str">
        <f t="shared" si="6"/>
        <v>May</v>
      </c>
      <c r="K31" s="8" t="str">
        <f t="shared" si="2"/>
        <v>Quad</v>
      </c>
      <c r="L31" s="8" t="str">
        <f t="shared" si="7"/>
        <v>West</v>
      </c>
      <c r="M31" s="8">
        <f t="shared" si="3"/>
        <v>399.95</v>
      </c>
      <c r="N31" s="8" t="str">
        <f t="shared" si="8"/>
        <v>Amazon</v>
      </c>
      <c r="O31" s="83">
        <f t="shared" si="9"/>
        <v>42590</v>
      </c>
      <c r="Q31" s="83">
        <f t="shared" si="10"/>
        <v>42590</v>
      </c>
    </row>
    <row r="33" spans="7:7" x14ac:dyDescent="0.2">
      <c r="G33" s="1" t="s">
        <v>202</v>
      </c>
    </row>
    <row r="34" spans="7:7" x14ac:dyDescent="0.2">
      <c r="G34" t="s">
        <v>196</v>
      </c>
    </row>
    <row r="35" spans="7:7" x14ac:dyDescent="0.2">
      <c r="G35" t="s">
        <v>199</v>
      </c>
    </row>
    <row r="36" spans="7:7" x14ac:dyDescent="0.2">
      <c r="G36" t="s">
        <v>197</v>
      </c>
    </row>
    <row r="37" spans="7:7" x14ac:dyDescent="0.2">
      <c r="G37" t="s">
        <v>216</v>
      </c>
    </row>
    <row r="38" spans="7:7" x14ac:dyDescent="0.2">
      <c r="G38" t="s">
        <v>200</v>
      </c>
    </row>
    <row r="39" spans="7:7" x14ac:dyDescent="0.2">
      <c r="G39" t="s">
        <v>198</v>
      </c>
    </row>
    <row r="40" spans="7:7" x14ac:dyDescent="0.2">
      <c r="G40" t="s">
        <v>195</v>
      </c>
    </row>
    <row r="41" spans="7:7" x14ac:dyDescent="0.2">
      <c r="G41" t="s">
        <v>201</v>
      </c>
    </row>
    <row r="43" spans="7:7" x14ac:dyDescent="0.2">
      <c r="G43" s="1" t="s">
        <v>337</v>
      </c>
    </row>
    <row r="44" spans="7:7" x14ac:dyDescent="0.2">
      <c r="G44" t="s">
        <v>10</v>
      </c>
    </row>
    <row r="45" spans="7:7" x14ac:dyDescent="0.2">
      <c r="G45" t="s">
        <v>24</v>
      </c>
    </row>
    <row r="46" spans="7:7" x14ac:dyDescent="0.2">
      <c r="G46" t="s">
        <v>12</v>
      </c>
    </row>
    <row r="47" spans="7:7" x14ac:dyDescent="0.2">
      <c r="G47" t="s">
        <v>13</v>
      </c>
    </row>
    <row r="48" spans="7:7" x14ac:dyDescent="0.2">
      <c r="G4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C9"/>
  <sheetViews>
    <sheetView zoomScale="160" zoomScaleNormal="160" workbookViewId="0">
      <selection activeCell="B5" sqref="B5"/>
    </sheetView>
  </sheetViews>
  <sheetFormatPr baseColWidth="10" defaultColWidth="8.83203125" defaultRowHeight="15" x14ac:dyDescent="0.2"/>
  <cols>
    <col min="1" max="1" width="17" customWidth="1"/>
    <col min="2" max="2" width="50.5" customWidth="1"/>
    <col min="3" max="3" width="37" customWidth="1"/>
  </cols>
  <sheetData>
    <row r="1" spans="1:3" x14ac:dyDescent="0.2">
      <c r="A1" s="1" t="s">
        <v>353</v>
      </c>
    </row>
    <row r="3" spans="1:3" x14ac:dyDescent="0.2">
      <c r="A3" s="1" t="s">
        <v>349</v>
      </c>
    </row>
    <row r="4" spans="1:3" ht="16" x14ac:dyDescent="0.2">
      <c r="A4" s="19" t="s">
        <v>347</v>
      </c>
      <c r="B4" s="19" t="s">
        <v>348</v>
      </c>
    </row>
    <row r="5" spans="1:3" x14ac:dyDescent="0.2">
      <c r="A5" s="11">
        <v>0.58333333333333337</v>
      </c>
      <c r="B5" s="20"/>
      <c r="C5" t="str">
        <f t="shared" ref="C5:C7" ca="1" si="0">IF(_xlfn.ISFORMULA(B5),_xlfn.FORMULATEXT(B5),"")</f>
        <v/>
      </c>
    </row>
    <row r="6" spans="1:3" x14ac:dyDescent="0.2">
      <c r="A6" s="4">
        <v>40527</v>
      </c>
      <c r="B6" s="20"/>
      <c r="C6" t="str">
        <f t="shared" ca="1" si="0"/>
        <v/>
      </c>
    </row>
    <row r="7" spans="1:3" x14ac:dyDescent="0.2">
      <c r="A7" s="12">
        <v>0.2555</v>
      </c>
      <c r="B7" s="20"/>
      <c r="C7" t="str">
        <f t="shared" ca="1" si="0"/>
        <v/>
      </c>
    </row>
    <row r="9" spans="1:3" x14ac:dyDescent="0.2">
      <c r="A9" s="84" t="s">
        <v>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C9"/>
  <sheetViews>
    <sheetView zoomScale="145" zoomScaleNormal="145" workbookViewId="0">
      <selection activeCell="A5" sqref="A5"/>
    </sheetView>
  </sheetViews>
  <sheetFormatPr baseColWidth="10" defaultColWidth="8.83203125" defaultRowHeight="15" x14ac:dyDescent="0.2"/>
  <cols>
    <col min="1" max="1" width="17" customWidth="1"/>
    <col min="2" max="2" width="50.5" customWidth="1"/>
    <col min="3" max="3" width="37" customWidth="1"/>
  </cols>
  <sheetData>
    <row r="1" spans="1:3" x14ac:dyDescent="0.2">
      <c r="A1" s="1" t="s">
        <v>353</v>
      </c>
    </row>
    <row r="3" spans="1:3" x14ac:dyDescent="0.2">
      <c r="A3" s="1" t="s">
        <v>349</v>
      </c>
    </row>
    <row r="4" spans="1:3" ht="16" x14ac:dyDescent="0.2">
      <c r="A4" s="19" t="s">
        <v>347</v>
      </c>
      <c r="B4" s="19" t="s">
        <v>348</v>
      </c>
    </row>
    <row r="5" spans="1:3" ht="16" x14ac:dyDescent="0.2">
      <c r="A5" s="11">
        <v>0.58333333333333337</v>
      </c>
      <c r="B5" s="20" t="str">
        <f>"Your Appointment is at "&amp;TEXT(A5,"h:mm AM/PM")</f>
        <v>Your Appointment is at 2:00 PM</v>
      </c>
      <c r="C5" t="str">
        <f t="shared" ref="C5:C7" ca="1" si="0">IF(_xlfn.ISFORMULA(B5),_xlfn.FORMULATEXT(B5),"")</f>
        <v>="Your Appointment is at "&amp;TEXT(A5,"h:mm AM/PM")</v>
      </c>
    </row>
    <row r="6" spans="1:3" ht="16" x14ac:dyDescent="0.2">
      <c r="A6" s="4">
        <v>40515</v>
      </c>
      <c r="B6" s="20" t="str">
        <f>"The due date is "&amp;TEXT(A6,"mm/dd/yyyy")</f>
        <v>The due date is 12/03/2010</v>
      </c>
      <c r="C6" t="str">
        <f t="shared" ca="1" si="0"/>
        <v>="The due date is "&amp;TEXT(A6,"mm/dd/yyyy")</v>
      </c>
    </row>
    <row r="7" spans="1:3" ht="16" x14ac:dyDescent="0.2">
      <c r="A7" s="12">
        <v>5.5500000000000001E-2</v>
      </c>
      <c r="B7" s="20" t="str">
        <f>"The rate is "&amp;TEXT(A7,"0.00%")</f>
        <v>The rate is 5.55%</v>
      </c>
      <c r="C7" t="str">
        <f t="shared" ca="1" si="0"/>
        <v>="The rate is "&amp;TEXT(A7,"0.00%")</v>
      </c>
    </row>
    <row r="9" spans="1:3" x14ac:dyDescent="0.2">
      <c r="A9" s="84" t="s">
        <v>354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H49"/>
  <sheetViews>
    <sheetView zoomScale="115" zoomScaleNormal="115" workbookViewId="0">
      <selection activeCell="F15" sqref="F15"/>
    </sheetView>
  </sheetViews>
  <sheetFormatPr baseColWidth="10" defaultColWidth="8.83203125" defaultRowHeight="15" x14ac:dyDescent="0.2"/>
  <cols>
    <col min="1" max="1" width="11.33203125" customWidth="1"/>
    <col min="2" max="2" width="9.5" customWidth="1"/>
    <col min="3" max="3" width="13.5" customWidth="1"/>
    <col min="4" max="6" width="23.1640625" customWidth="1"/>
    <col min="7" max="7" width="16.1640625" customWidth="1"/>
    <col min="8" max="8" width="17.1640625" customWidth="1"/>
  </cols>
  <sheetData>
    <row r="1" spans="1:6" x14ac:dyDescent="0.2">
      <c r="A1" s="1" t="s">
        <v>221</v>
      </c>
    </row>
    <row r="2" spans="1:6" x14ac:dyDescent="0.2">
      <c r="A2" s="5" t="s">
        <v>191</v>
      </c>
    </row>
    <row r="3" spans="1:6" x14ac:dyDescent="0.2">
      <c r="A3" s="5" t="s">
        <v>192</v>
      </c>
    </row>
    <row r="4" spans="1:6" x14ac:dyDescent="0.2">
      <c r="A4" s="5" t="s">
        <v>193</v>
      </c>
    </row>
    <row r="5" spans="1:6" x14ac:dyDescent="0.2">
      <c r="A5" s="5" t="s">
        <v>194</v>
      </c>
    </row>
    <row r="7" spans="1:6" x14ac:dyDescent="0.2">
      <c r="A7" s="1" t="s">
        <v>218</v>
      </c>
    </row>
    <row r="8" spans="1:6" x14ac:dyDescent="0.2">
      <c r="A8" s="81" t="s">
        <v>219</v>
      </c>
    </row>
    <row r="9" spans="1:6" x14ac:dyDescent="0.2">
      <c r="A9" s="81" t="s">
        <v>220</v>
      </c>
    </row>
    <row r="11" spans="1:6" x14ac:dyDescent="0.2">
      <c r="A11" s="1" t="s">
        <v>217</v>
      </c>
    </row>
    <row r="14" spans="1:6" x14ac:dyDescent="0.2">
      <c r="A14" s="3" t="s">
        <v>5</v>
      </c>
      <c r="B14" s="3" t="s">
        <v>222</v>
      </c>
      <c r="C14" s="3" t="s">
        <v>6</v>
      </c>
      <c r="D14" s="3" t="s">
        <v>223</v>
      </c>
      <c r="E14" s="3" t="s">
        <v>224</v>
      </c>
      <c r="F14" s="3" t="s">
        <v>190</v>
      </c>
    </row>
    <row r="15" spans="1:6" x14ac:dyDescent="0.2">
      <c r="A15" s="2" t="s">
        <v>3</v>
      </c>
      <c r="B15" s="2"/>
      <c r="C15" s="2" t="s">
        <v>225</v>
      </c>
      <c r="D15" s="8" t="str">
        <f>A15&amp;" "&amp;IF(ISBLANK(B15),"",B15&amp;" ")&amp;C15</f>
        <v>Sioux Radcoolinator</v>
      </c>
      <c r="E15" s="8" t="str">
        <f>CONCATENATE(A15&amp;" ",IF(ISBLANK(B15),"",B15&amp;" "),C15)</f>
        <v>Sioux Radcoolinator</v>
      </c>
      <c r="F15" s="8"/>
    </row>
    <row r="16" spans="1:6" x14ac:dyDescent="0.2">
      <c r="A16" s="2" t="s">
        <v>4</v>
      </c>
      <c r="B16" s="2" t="s">
        <v>226</v>
      </c>
      <c r="C16" s="2" t="s">
        <v>26</v>
      </c>
      <c r="D16" s="8" t="str">
        <f t="shared" ref="D16:D19" si="0">A16&amp;" "&amp;IF(ISBLANK(B16),"",B16&amp;" ")&amp;C16</f>
        <v>Gigi T. Fran</v>
      </c>
      <c r="E16" s="8" t="str">
        <f t="shared" ref="E16:E19" si="1">CONCATENATE(A16&amp;" ",IF(ISBLANK(B16),"",B16&amp;" "),C16)</f>
        <v>Gigi T. Fran</v>
      </c>
      <c r="F16" s="8"/>
    </row>
    <row r="17" spans="1:8" x14ac:dyDescent="0.2">
      <c r="A17" s="2" t="s">
        <v>7</v>
      </c>
      <c r="B17" s="2" t="s">
        <v>227</v>
      </c>
      <c r="C17" s="2" t="s">
        <v>228</v>
      </c>
      <c r="D17" s="8" t="str">
        <f t="shared" si="0"/>
        <v>Tyrone Chip Smith</v>
      </c>
      <c r="E17" s="8" t="str">
        <f t="shared" si="1"/>
        <v>Tyrone Chip Smith</v>
      </c>
      <c r="F17" s="8"/>
    </row>
    <row r="18" spans="1:8" x14ac:dyDescent="0.2">
      <c r="A18" s="2" t="s">
        <v>229</v>
      </c>
      <c r="B18" s="2"/>
      <c r="C18" s="2" t="s">
        <v>230</v>
      </c>
      <c r="D18" s="8" t="str">
        <f t="shared" si="0"/>
        <v>Chin Pham</v>
      </c>
      <c r="E18" s="8" t="str">
        <f t="shared" si="1"/>
        <v>Chin Pham</v>
      </c>
      <c r="F18" s="8"/>
    </row>
    <row r="19" spans="1:8" x14ac:dyDescent="0.2">
      <c r="A19" s="2" t="s">
        <v>231</v>
      </c>
      <c r="B19" s="2" t="s">
        <v>232</v>
      </c>
      <c r="C19" s="2" t="s">
        <v>233</v>
      </c>
      <c r="D19" s="8" t="str">
        <f t="shared" si="0"/>
        <v>Dennis Big D Ho</v>
      </c>
      <c r="E19" s="8" t="str">
        <f t="shared" si="1"/>
        <v>Dennis Big D Ho</v>
      </c>
      <c r="F19" s="8"/>
    </row>
    <row r="23" spans="1:8" x14ac:dyDescent="0.2">
      <c r="A23" s="3" t="s">
        <v>234</v>
      </c>
      <c r="D23" s="3" t="s">
        <v>190</v>
      </c>
    </row>
    <row r="24" spans="1:8" x14ac:dyDescent="0.2">
      <c r="A24" t="s">
        <v>235</v>
      </c>
    </row>
    <row r="25" spans="1:8" x14ac:dyDescent="0.2">
      <c r="A25" t="s">
        <v>236</v>
      </c>
    </row>
    <row r="26" spans="1:8" x14ac:dyDescent="0.2">
      <c r="A26" t="s">
        <v>237</v>
      </c>
    </row>
    <row r="27" spans="1:8" x14ac:dyDescent="0.2">
      <c r="A27" t="s">
        <v>238</v>
      </c>
    </row>
    <row r="28" spans="1:8" x14ac:dyDescent="0.2">
      <c r="A28" t="s">
        <v>239</v>
      </c>
    </row>
    <row r="29" spans="1:8" x14ac:dyDescent="0.2">
      <c r="A29" t="s">
        <v>240</v>
      </c>
      <c r="D29" s="3" t="s">
        <v>5</v>
      </c>
      <c r="E29" s="3" t="s">
        <v>6</v>
      </c>
      <c r="F29" s="82" t="s">
        <v>241</v>
      </c>
      <c r="G29" s="3" t="s">
        <v>8</v>
      </c>
      <c r="H29" s="3" t="s">
        <v>242</v>
      </c>
    </row>
    <row r="30" spans="1:8" x14ac:dyDescent="0.2">
      <c r="A30" t="s">
        <v>243</v>
      </c>
      <c r="D30" s="2" t="s">
        <v>244</v>
      </c>
      <c r="E30" s="2" t="s">
        <v>245</v>
      </c>
      <c r="F30" s="2" t="s">
        <v>246</v>
      </c>
      <c r="G30" s="2" t="s">
        <v>247</v>
      </c>
    </row>
    <row r="31" spans="1:8" x14ac:dyDescent="0.2">
      <c r="A31" t="s">
        <v>248</v>
      </c>
      <c r="D31" s="2" t="s">
        <v>249</v>
      </c>
      <c r="E31" s="2" t="s">
        <v>250</v>
      </c>
      <c r="F31" s="2" t="s">
        <v>251</v>
      </c>
      <c r="G31" s="2" t="s">
        <v>252</v>
      </c>
    </row>
    <row r="32" spans="1:8" x14ac:dyDescent="0.2">
      <c r="A32" t="s">
        <v>253</v>
      </c>
      <c r="D32" s="2" t="s">
        <v>254</v>
      </c>
      <c r="E32" s="2" t="s">
        <v>255</v>
      </c>
      <c r="F32" s="2" t="s">
        <v>256</v>
      </c>
      <c r="G32" s="2" t="s">
        <v>257</v>
      </c>
    </row>
    <row r="33" spans="1:7" x14ac:dyDescent="0.2">
      <c r="A33" t="s">
        <v>258</v>
      </c>
      <c r="D33" s="2" t="s">
        <v>259</v>
      </c>
      <c r="E33" s="2" t="s">
        <v>260</v>
      </c>
      <c r="F33" s="2" t="s">
        <v>261</v>
      </c>
      <c r="G33" s="2" t="s">
        <v>262</v>
      </c>
    </row>
    <row r="34" spans="1:7" x14ac:dyDescent="0.2">
      <c r="A34" t="s">
        <v>263</v>
      </c>
      <c r="D34" s="2" t="s">
        <v>264</v>
      </c>
      <c r="E34" s="2" t="s">
        <v>265</v>
      </c>
      <c r="F34" s="2" t="s">
        <v>266</v>
      </c>
      <c r="G34" s="2" t="s">
        <v>267</v>
      </c>
    </row>
    <row r="35" spans="1:7" x14ac:dyDescent="0.2">
      <c r="A35" t="s">
        <v>268</v>
      </c>
      <c r="D35" s="2" t="s">
        <v>269</v>
      </c>
      <c r="E35" s="2" t="s">
        <v>270</v>
      </c>
      <c r="F35" s="2" t="s">
        <v>271</v>
      </c>
      <c r="G35" s="2" t="s">
        <v>272</v>
      </c>
    </row>
    <row r="36" spans="1:7" x14ac:dyDescent="0.2">
      <c r="A36" t="s">
        <v>273</v>
      </c>
      <c r="D36" s="2" t="s">
        <v>274</v>
      </c>
      <c r="E36" s="2" t="s">
        <v>275</v>
      </c>
      <c r="F36" s="2" t="s">
        <v>276</v>
      </c>
      <c r="G36" s="2" t="s">
        <v>277</v>
      </c>
    </row>
    <row r="37" spans="1:7" x14ac:dyDescent="0.2">
      <c r="A37" t="s">
        <v>278</v>
      </c>
      <c r="D37" s="2" t="s">
        <v>279</v>
      </c>
      <c r="E37" s="2" t="s">
        <v>280</v>
      </c>
      <c r="F37" s="2" t="s">
        <v>281</v>
      </c>
      <c r="G37" s="2" t="s">
        <v>282</v>
      </c>
    </row>
    <row r="38" spans="1:7" x14ac:dyDescent="0.2">
      <c r="A38" t="s">
        <v>283</v>
      </c>
      <c r="D38" s="2" t="s">
        <v>284</v>
      </c>
      <c r="E38" s="2" t="s">
        <v>285</v>
      </c>
      <c r="F38" s="2" t="s">
        <v>286</v>
      </c>
      <c r="G38" s="2" t="s">
        <v>287</v>
      </c>
    </row>
    <row r="39" spans="1:7" x14ac:dyDescent="0.2">
      <c r="A39" t="s">
        <v>288</v>
      </c>
      <c r="D39" s="2" t="s">
        <v>289</v>
      </c>
      <c r="E39" s="2" t="s">
        <v>290</v>
      </c>
      <c r="F39" s="2" t="s">
        <v>291</v>
      </c>
      <c r="G39" s="2" t="s">
        <v>292</v>
      </c>
    </row>
    <row r="40" spans="1:7" x14ac:dyDescent="0.2">
      <c r="A40" t="s">
        <v>293</v>
      </c>
      <c r="D40" s="2" t="s">
        <v>294</v>
      </c>
      <c r="E40" s="2" t="s">
        <v>295</v>
      </c>
      <c r="F40" s="2" t="s">
        <v>296</v>
      </c>
      <c r="G40" s="2" t="s">
        <v>297</v>
      </c>
    </row>
    <row r="41" spans="1:7" x14ac:dyDescent="0.2">
      <c r="A41" t="s">
        <v>298</v>
      </c>
      <c r="D41" s="2" t="s">
        <v>299</v>
      </c>
      <c r="E41" s="2" t="s">
        <v>300</v>
      </c>
      <c r="F41" s="2" t="s">
        <v>301</v>
      </c>
      <c r="G41" s="2" t="s">
        <v>302</v>
      </c>
    </row>
    <row r="42" spans="1:7" x14ac:dyDescent="0.2">
      <c r="A42" t="s">
        <v>303</v>
      </c>
      <c r="D42" s="2" t="s">
        <v>304</v>
      </c>
      <c r="E42" s="2" t="s">
        <v>305</v>
      </c>
      <c r="F42" s="2" t="s">
        <v>306</v>
      </c>
      <c r="G42" s="2" t="s">
        <v>307</v>
      </c>
    </row>
    <row r="43" spans="1:7" x14ac:dyDescent="0.2">
      <c r="A43" t="s">
        <v>308</v>
      </c>
      <c r="D43" s="2" t="s">
        <v>309</v>
      </c>
      <c r="E43" s="2" t="s">
        <v>310</v>
      </c>
      <c r="F43" s="2" t="s">
        <v>311</v>
      </c>
      <c r="G43" s="2" t="s">
        <v>312</v>
      </c>
    </row>
    <row r="44" spans="1:7" x14ac:dyDescent="0.2">
      <c r="D44" s="2" t="s">
        <v>313</v>
      </c>
      <c r="E44" s="2" t="s">
        <v>314</v>
      </c>
      <c r="F44" s="2" t="s">
        <v>315</v>
      </c>
      <c r="G44" s="2" t="s">
        <v>316</v>
      </c>
    </row>
    <row r="45" spans="1:7" x14ac:dyDescent="0.2">
      <c r="D45" s="2" t="s">
        <v>317</v>
      </c>
      <c r="E45" s="2" t="s">
        <v>318</v>
      </c>
      <c r="F45" s="2" t="s">
        <v>319</v>
      </c>
      <c r="G45" s="2" t="s">
        <v>320</v>
      </c>
    </row>
    <row r="46" spans="1:7" x14ac:dyDescent="0.2">
      <c r="D46" s="2" t="s">
        <v>321</v>
      </c>
      <c r="E46" s="2" t="s">
        <v>322</v>
      </c>
      <c r="F46" s="2" t="s">
        <v>323</v>
      </c>
      <c r="G46" s="2" t="s">
        <v>324</v>
      </c>
    </row>
    <row r="47" spans="1:7" x14ac:dyDescent="0.2">
      <c r="D47" s="2" t="s">
        <v>325</v>
      </c>
      <c r="E47" s="2" t="s">
        <v>326</v>
      </c>
      <c r="F47" s="2" t="s">
        <v>327</v>
      </c>
      <c r="G47" s="2" t="s">
        <v>328</v>
      </c>
    </row>
    <row r="48" spans="1:7" x14ac:dyDescent="0.2">
      <c r="D48" s="2" t="s">
        <v>329</v>
      </c>
      <c r="E48" s="2" t="s">
        <v>330</v>
      </c>
      <c r="F48" s="2" t="s">
        <v>331</v>
      </c>
      <c r="G48" s="2" t="s">
        <v>332</v>
      </c>
    </row>
    <row r="49" spans="4:7" x14ac:dyDescent="0.2">
      <c r="D49" s="2" t="s">
        <v>333</v>
      </c>
      <c r="E49" s="2" t="s">
        <v>334</v>
      </c>
      <c r="F49" s="2" t="s">
        <v>335</v>
      </c>
      <c r="G49" s="2" t="s">
        <v>336</v>
      </c>
    </row>
  </sheetData>
  <hyperlinks>
    <hyperlink ref="A3" r:id="rId1" xr:uid="{00000000-0004-0000-0800-000000000000}"/>
    <hyperlink ref="A2" r:id="rId2" xr:uid="{00000000-0004-0000-0800-000001000000}"/>
    <hyperlink ref="A5" r:id="rId3" xr:uid="{00000000-0004-0000-0800-000002000000}"/>
    <hyperlink ref="A4" r:id="rId4" xr:uid="{00000000-0004-0000-0800-000003000000}"/>
    <hyperlink ref="A8" r:id="rId5" xr:uid="{00000000-0004-0000-0800-000004000000}"/>
    <hyperlink ref="A9" r:id="rId6" xr:uid="{00000000-0004-0000-08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Topics</vt:lpstr>
      <vt:lpstr>CNF-Notes</vt:lpstr>
      <vt:lpstr>CNF</vt:lpstr>
      <vt:lpstr>CNF (an)</vt:lpstr>
      <vt:lpstr>Text(1)</vt:lpstr>
      <vt:lpstr>Text(1an)</vt:lpstr>
      <vt:lpstr>Text(2)</vt:lpstr>
      <vt:lpstr>Text(2an)</vt:lpstr>
      <vt:lpstr>Text(3)</vt:lpstr>
      <vt:lpstr>Text(3an)</vt:lpstr>
      <vt:lpstr>Homework ==&gt;&gt;</vt:lpstr>
      <vt:lpstr>HW(1)</vt:lpstr>
      <vt:lpstr>HW(1an)</vt:lpstr>
      <vt:lpstr>HW(2)</vt:lpstr>
      <vt:lpstr>HW(2an)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Galvanize</cp:lastModifiedBy>
  <dcterms:created xsi:type="dcterms:W3CDTF">2013-11-01T15:10:53Z</dcterms:created>
  <dcterms:modified xsi:type="dcterms:W3CDTF">2020-02-27T20:39:25Z</dcterms:modified>
</cp:coreProperties>
</file>