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charts/chart5.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3"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<sst xmlns="http://schemas.openxmlformats.org/spreadsheetml/2006/main" count="46" uniqueCount="34">
  <si>
    <t xml:space="preserve">Use this data to answer the HW questions.  Turn in your answers by uploading this sheet to moodle. Assume this data is from households in India and the poverty line is 70 rupees/person/day.</t>
  </si>
  <si>
    <t xml:space="preserve">Sorted:</t>
  </si>
  <si>
    <t xml:space="preserve">PID</t>
  </si>
  <si>
    <t xml:space="preserve">Income</t>
  </si>
  <si>
    <t xml:space="preserve">In poverty</t>
  </si>
  <si>
    <t xml:space="preserve">Poverty Gap</t>
  </si>
  <si>
    <t xml:space="preserve">PG^2</t>
  </si>
  <si>
    <t xml:space="preserve">Transfers (to hh)</t>
  </si>
  <si>
    <t xml:space="preserve">Income Rank</t>
  </si>
  <si>
    <t xml:space="preserve">% of Pop</t>
  </si>
  <si>
    <t xml:space="preserve">% Income</t>
  </si>
  <si>
    <t xml:space="preserve">Cum. % Inc</t>
  </si>
  <si>
    <t xml:space="preserve">Area:</t>
  </si>
  <si>
    <t xml:space="preserve">pid1</t>
  </si>
  <si>
    <t xml:space="preserve">pid2</t>
  </si>
  <si>
    <t xml:space="preserve">pid3</t>
  </si>
  <si>
    <t xml:space="preserve">pid4</t>
  </si>
  <si>
    <t xml:space="preserve">pid5</t>
  </si>
  <si>
    <t xml:space="preserve">pid6</t>
  </si>
  <si>
    <t xml:space="preserve">pid7</t>
  </si>
  <si>
    <t xml:space="preserve">pid8</t>
  </si>
  <si>
    <t xml:space="preserve">pid9</t>
  </si>
  <si>
    <t xml:space="preserve">pid10</t>
  </si>
  <si>
    <t xml:space="preserve">Total:</t>
  </si>
  <si>
    <t xml:space="preserve">Gini:</t>
  </si>
  <si>
    <t xml:space="preserve">Population:</t>
  </si>
  <si>
    <t xml:space="preserve">Pline/person:</t>
  </si>
  <si>
    <t xml:space="preserve">Pov Line HH:</t>
  </si>
  <si>
    <t xml:space="preserve">Avg ppl/HH:</t>
  </si>
  <si>
    <t xml:space="preserve">Threshold:</t>
  </si>
  <si>
    <t xml:space="preserve">HC Ratio:</t>
  </si>
  <si>
    <t xml:space="preserve">PGI:</t>
  </si>
  <si>
    <t xml:space="preserve">APG:</t>
  </si>
  <si>
    <t xml:space="preserve">PSI:</t>
  </si>
</sst>
</file>

<file path=xl/styles.xml><?xml version="1.0" encoding="utf-8"?>
<styleSheet xmlns="http://schemas.openxmlformats.org/spreadsheetml/2006/main">
  <numFmts count="2">
    <numFmt numFmtId="164" formatCode="General"/>
    <numFmt numFmtId="165" formatCode="0"/>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634102131383212"/>
          <c:y val="0.0472830314479387"/>
          <c:w val="0.717982373898369"/>
          <c:h val="0.864873874874986"/>
        </c:manualLayout>
      </c:layout>
      <c:scatterChart>
        <c:scatterStyle val="lineMarker"/>
        <c:varyColors val="0"/>
        <c:ser>
          <c:idx val="0"/>
          <c:order val="0"/>
          <c:spPr>
            <a:solidFill>
              <a:srgbClr val="004586"/>
            </a:solidFill>
            <a:ln w="28800">
              <a:solidFill>
                <a:srgbClr val="004586"/>
              </a:solidFill>
              <a:round/>
            </a:ln>
          </c:spPr>
          <c:marker>
            <c:symbol val="square"/>
            <c:size val="8"/>
            <c:spPr>
              <a:solidFill>
                <a:srgbClr val="004586"/>
              </a:solidFill>
            </c:spPr>
          </c:marker>
          <c:dLbls>
            <c:showLegendKey val="0"/>
            <c:showVal val="0"/>
            <c:showCatName val="0"/>
            <c:showSerName val="0"/>
            <c:showPercent val="0"/>
            <c:showLeaderLines val="0"/>
          </c:dLbls>
          <c:xVal>
            <c:numRef>
              <c:f>Sheet1!$J$16:$J$26</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Sheet1!$K$16:$K$26</c:f>
              <c:numCache>
                <c:formatCode>General</c:formatCode>
                <c:ptCount val="11"/>
                <c:pt idx="0">
                  <c:v>0</c:v>
                </c:pt>
                <c:pt idx="1">
                  <c:v>0.0157786663784718</c:v>
                </c:pt>
                <c:pt idx="2">
                  <c:v>0.0525235058899816</c:v>
                </c:pt>
                <c:pt idx="3">
                  <c:v>0.0998595050253972</c:v>
                </c:pt>
                <c:pt idx="4">
                  <c:v>0.152274937857992</c:v>
                </c:pt>
                <c:pt idx="5">
                  <c:v>0.212255484707662</c:v>
                </c:pt>
                <c:pt idx="6">
                  <c:v>0.272776396844267</c:v>
                </c:pt>
                <c:pt idx="7">
                  <c:v>0.34410461471955</c:v>
                </c:pt>
                <c:pt idx="8">
                  <c:v>0.416405490111315</c:v>
                </c:pt>
                <c:pt idx="9">
                  <c:v>0.697395439316978</c:v>
                </c:pt>
                <c:pt idx="10">
                  <c:v>1</c:v>
                </c:pt>
              </c:numCache>
            </c:numRef>
          </c:yVal>
          <c:smooth val="0"/>
        </c:ser>
        <c:axId val="17740616"/>
        <c:axId val="70542300"/>
      </c:scatterChart>
      <c:valAx>
        <c:axId val="17740616"/>
        <c:scaling>
          <c:orientation val="minMax"/>
        </c:scaling>
        <c:delete val="0"/>
        <c:axPos val="b"/>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70542300"/>
        <c:crosses val="autoZero"/>
        <c:crossBetween val="midCat"/>
      </c:valAx>
      <c:valAx>
        <c:axId val="70542300"/>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p>
            <a:pPr>
              <a:defRPr b="0" sz="1000" spc="-1" strike="noStrike">
                <a:solidFill>
                  <a:srgbClr val="000000"/>
                </a:solidFill>
                <a:uFill>
                  <a:solidFill>
                    <a:srgbClr val="ffffff"/>
                  </a:solidFill>
                </a:uFill>
                <a:latin typeface="Arial"/>
              </a:defRPr>
            </a:pPr>
          </a:p>
        </c:txPr>
        <c:crossAx val="17740616"/>
        <c:crosses val="autoZero"/>
        <c:crossBetween val="midCat"/>
      </c:valAx>
      <c:spPr>
        <a:noFill/>
        <a:ln>
          <a:solidFill>
            <a:srgbClr val="b3b3b3"/>
          </a:solidFill>
        </a:ln>
      </c:spPr>
    </c:plotArea>
    <c:legend>
      <c:legendPos val="r"/>
      <c:overlay val="0"/>
      <c:spPr>
        <a:noFill/>
        <a:ln>
          <a:noFill/>
        </a:ln>
      </c:spPr>
    </c:legend>
    <c:plotVisOnly val="1"/>
    <c:dispBlanksAs val="span"/>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292320</xdr:colOff>
      <xdr:row>14</xdr:row>
      <xdr:rowOff>95040</xdr:rowOff>
    </xdr:from>
    <xdr:to>
      <xdr:col>17</xdr:col>
      <xdr:colOff>791280</xdr:colOff>
      <xdr:row>31</xdr:row>
      <xdr:rowOff>47880</xdr:rowOff>
    </xdr:to>
    <xdr:graphicFrame>
      <xdr:nvGraphicFramePr>
        <xdr:cNvPr id="0" name=""/>
        <xdr:cNvGraphicFramePr/>
      </xdr:nvGraphicFramePr>
      <xdr:xfrm>
        <a:off x="10015200" y="2892600"/>
        <a:ext cx="5756760" cy="323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2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3" activeCellId="0" sqref="E23"/>
    </sheetView>
  </sheetViews>
  <sheetFormatPr defaultRowHeight="15.75"/>
  <cols>
    <col collapsed="false" hidden="false" max="1" min="1" style="1" width="13.7813953488372"/>
    <col collapsed="false" hidden="false" max="2" min="2" style="0" width="9.22325581395349"/>
    <col collapsed="false" hidden="false" max="3" min="3" style="0" width="12.0418604651163"/>
    <col collapsed="false" hidden="false" max="1025" min="4" style="0" width="11.3209302325581"/>
  </cols>
  <sheetData>
    <row r="1" customFormat="false" ht="15" hidden="false" customHeight="false" outlineLevel="0" collapsed="false">
      <c r="A1" s="2" t="s">
        <v>0</v>
      </c>
      <c r="P1" s="1" t="s">
        <v>1</v>
      </c>
      <c r="Q1" s="1"/>
      <c r="R1" s="1"/>
    </row>
    <row r="2" s="1" customFormat="true" ht="25.3" hidden="false" customHeight="false" outlineLevel="0" collapsed="false">
      <c r="A2" s="1" t="s">
        <v>2</v>
      </c>
      <c r="B2" s="3" t="s">
        <v>3</v>
      </c>
      <c r="C2" s="3" t="s">
        <v>4</v>
      </c>
      <c r="D2" s="3" t="s">
        <v>5</v>
      </c>
      <c r="E2" s="3" t="s">
        <v>6</v>
      </c>
      <c r="F2" s="3"/>
      <c r="G2" s="3" t="s">
        <v>7</v>
      </c>
      <c r="H2" s="3" t="s">
        <v>3</v>
      </c>
      <c r="I2" s="3" t="s">
        <v>4</v>
      </c>
      <c r="J2" s="3" t="s">
        <v>5</v>
      </c>
      <c r="K2" s="3" t="s">
        <v>6</v>
      </c>
      <c r="L2" s="3" t="s">
        <v>8</v>
      </c>
      <c r="M2" s="1" t="s">
        <v>9</v>
      </c>
      <c r="N2" s="1" t="s">
        <v>10</v>
      </c>
      <c r="P2" s="1" t="s">
        <v>9</v>
      </c>
      <c r="Q2" s="1" t="s">
        <v>10</v>
      </c>
      <c r="R2" s="1" t="s">
        <v>11</v>
      </c>
      <c r="S2" s="1" t="s">
        <v>12</v>
      </c>
    </row>
    <row r="3" customFormat="false" ht="15" hidden="false" customHeight="false" outlineLevel="0" collapsed="false">
      <c r="A3" s="4" t="s">
        <v>13</v>
      </c>
      <c r="B3" s="0" t="n">
        <v>240</v>
      </c>
      <c r="C3" s="0" t="n">
        <f aca="false">IF(B3&lt;$B$16,1,0)</f>
        <v>1</v>
      </c>
      <c r="D3" s="0" t="n">
        <f aca="false">IF(C3=1,$B$16-B3,0)</f>
        <v>96</v>
      </c>
      <c r="E3" s="0" t="n">
        <f aca="false">D3^2</f>
        <v>9216</v>
      </c>
      <c r="G3" s="0" t="n">
        <v>100</v>
      </c>
      <c r="H3" s="0" t="n">
        <f aca="false">B3+G3</f>
        <v>340</v>
      </c>
      <c r="I3" s="0" t="n">
        <f aca="false">IF(H3&lt;$B$16,1,0)</f>
        <v>0</v>
      </c>
      <c r="J3" s="0" t="n">
        <f aca="false">IF(I3=1,$B$16-H3,0)</f>
        <v>0</v>
      </c>
      <c r="K3" s="0" t="n">
        <f aca="false">J3^2</f>
        <v>0</v>
      </c>
      <c r="L3" s="0" t="n">
        <f aca="false">_xlfn.RANK.EQ(H3,H$3:H$12,1)</f>
        <v>2</v>
      </c>
      <c r="M3" s="0" t="n">
        <f aca="false">L3/H$15</f>
        <v>0.2</v>
      </c>
      <c r="N3" s="0" t="n">
        <f aca="false">H3/H$13</f>
        <v>0.0367448395115098</v>
      </c>
      <c r="P3" s="0" t="n">
        <v>0.1</v>
      </c>
      <c r="Q3" s="0" t="n">
        <v>0.0157786663784718</v>
      </c>
      <c r="R3" s="0" t="n">
        <f aca="false">SUM(Q3:Q$3)</f>
        <v>0.0157786663784718</v>
      </c>
    </row>
    <row r="4" customFormat="false" ht="15" hidden="false" customHeight="false" outlineLevel="0" collapsed="false">
      <c r="A4" s="4" t="s">
        <v>14</v>
      </c>
      <c r="B4" s="0" t="n">
        <v>338</v>
      </c>
      <c r="C4" s="0" t="n">
        <f aca="false">IF(B4&lt;$B$16,1,0)</f>
        <v>0</v>
      </c>
      <c r="D4" s="0" t="n">
        <f aca="false">IF(C4=1,$B$16-B4,0)</f>
        <v>0</v>
      </c>
      <c r="E4" s="0" t="n">
        <f aca="false">D4^2</f>
        <v>0</v>
      </c>
      <c r="G4" s="0" t="n">
        <v>100</v>
      </c>
      <c r="H4" s="0" t="n">
        <f aca="false">B4+G4</f>
        <v>438</v>
      </c>
      <c r="I4" s="0" t="n">
        <f aca="false">IF(H4&lt;$B$16,1,0)</f>
        <v>0</v>
      </c>
      <c r="J4" s="0" t="n">
        <f aca="false">IF(I4=1,$B$16-H4,0)</f>
        <v>0</v>
      </c>
      <c r="K4" s="0" t="n">
        <f aca="false">J4^2</f>
        <v>0</v>
      </c>
      <c r="L4" s="0" t="n">
        <f aca="false">_xlfn.RANK.EQ(H4,H$3:H$12,1)</f>
        <v>3</v>
      </c>
      <c r="M4" s="0" t="n">
        <f aca="false">L4/H$15</f>
        <v>0.3</v>
      </c>
      <c r="N4" s="0" t="n">
        <f aca="false">H4/H$13</f>
        <v>0.0473359991354155</v>
      </c>
      <c r="P4" s="0" t="n">
        <v>0.2</v>
      </c>
      <c r="Q4" s="0" t="n">
        <v>0.0367448395115098</v>
      </c>
      <c r="R4" s="0" t="n">
        <f aca="false">SUM(Q4:Q$3)</f>
        <v>0.0525235058899816</v>
      </c>
      <c r="S4" s="0" t="n">
        <f aca="false">0.1*(R3+R4)/2</f>
        <v>0.00341510861342267</v>
      </c>
    </row>
    <row r="5" customFormat="false" ht="15" hidden="false" customHeight="false" outlineLevel="0" collapsed="false">
      <c r="A5" s="4" t="s">
        <v>15</v>
      </c>
      <c r="B5" s="0" t="n">
        <v>46</v>
      </c>
      <c r="C5" s="0" t="n">
        <f aca="false">IF(B5&lt;$B$16,1,0)</f>
        <v>1</v>
      </c>
      <c r="D5" s="0" t="n">
        <f aca="false">IF(C5=1,$B$16-B5,0)</f>
        <v>290</v>
      </c>
      <c r="E5" s="0" t="n">
        <f aca="false">D5^2</f>
        <v>84100</v>
      </c>
      <c r="G5" s="0" t="n">
        <v>100</v>
      </c>
      <c r="H5" s="0" t="n">
        <f aca="false">B5+G5</f>
        <v>146</v>
      </c>
      <c r="I5" s="0" t="n">
        <f aca="false">IF(H5&lt;$B$16,1,0)</f>
        <v>1</v>
      </c>
      <c r="J5" s="0" t="n">
        <f aca="false">IF(I5=1,$B$16-H5,0)</f>
        <v>190</v>
      </c>
      <c r="K5" s="0" t="n">
        <f aca="false">J5^2</f>
        <v>36100</v>
      </c>
      <c r="L5" s="0" t="n">
        <f aca="false">_xlfn.RANK.EQ(H5,H$3:H$12,1)</f>
        <v>1</v>
      </c>
      <c r="M5" s="0" t="n">
        <f aca="false">L5/H$15</f>
        <v>0.1</v>
      </c>
      <c r="N5" s="0" t="n">
        <f aca="false">H5/H$13</f>
        <v>0.0157786663784718</v>
      </c>
      <c r="P5" s="0" t="n">
        <v>0.3</v>
      </c>
      <c r="Q5" s="0" t="n">
        <v>0.0473359991354155</v>
      </c>
      <c r="R5" s="0" t="n">
        <f aca="false">SUM(Q$3:Q5)</f>
        <v>0.0998595050253972</v>
      </c>
      <c r="S5" s="0" t="n">
        <f aca="false">0.1*(R4+R5)/2</f>
        <v>0.00761915054576894</v>
      </c>
    </row>
    <row r="6" customFormat="false" ht="15" hidden="false" customHeight="false" outlineLevel="0" collapsed="false">
      <c r="A6" s="4" t="s">
        <v>16</v>
      </c>
      <c r="B6" s="0" t="n">
        <v>2500</v>
      </c>
      <c r="C6" s="0" t="n">
        <f aca="false">IF(B6&lt;$B$16,1,0)</f>
        <v>0</v>
      </c>
      <c r="D6" s="0" t="n">
        <f aca="false">IF(C6=1,$B$16-B6,0)</f>
        <v>0</v>
      </c>
      <c r="E6" s="0" t="n">
        <f aca="false">D6^2</f>
        <v>0</v>
      </c>
      <c r="G6" s="0" t="n">
        <v>100</v>
      </c>
      <c r="H6" s="0" t="n">
        <f aca="false">B6+G6</f>
        <v>2600</v>
      </c>
      <c r="I6" s="0" t="n">
        <f aca="false">IF(H6&lt;$B$16,1,0)</f>
        <v>0</v>
      </c>
      <c r="J6" s="0" t="n">
        <f aca="false">IF(I6=1,$B$16-H6,0)</f>
        <v>0</v>
      </c>
      <c r="K6" s="0" t="n">
        <f aca="false">J6^2</f>
        <v>0</v>
      </c>
      <c r="L6" s="0" t="n">
        <f aca="false">_xlfn.RANK.EQ(H6,H$3:H$12,1)</f>
        <v>9</v>
      </c>
      <c r="M6" s="0" t="n">
        <f aca="false">L6/H$15</f>
        <v>0.9</v>
      </c>
      <c r="N6" s="0" t="n">
        <f aca="false">H6/H$13</f>
        <v>0.280989949205663</v>
      </c>
      <c r="P6" s="0" t="n">
        <v>0.4</v>
      </c>
      <c r="Q6" s="0" t="n">
        <v>0.0524154328325948</v>
      </c>
      <c r="R6" s="0" t="n">
        <f aca="false">SUM(Q$3:Q6)</f>
        <v>0.152274937857992</v>
      </c>
      <c r="S6" s="0" t="n">
        <f aca="false">0.1*(R5+R6)/2</f>
        <v>0.0126067221441695</v>
      </c>
    </row>
    <row r="7" customFormat="false" ht="15" hidden="false" customHeight="false" outlineLevel="0" collapsed="false">
      <c r="A7" s="4" t="s">
        <v>17</v>
      </c>
      <c r="B7" s="0" t="n">
        <v>2700</v>
      </c>
      <c r="C7" s="0" t="n">
        <f aca="false">IF(B7&lt;$B$16,1,0)</f>
        <v>0</v>
      </c>
      <c r="D7" s="0" t="n">
        <f aca="false">IF(C7=1,$B$16-B7,0)</f>
        <v>0</v>
      </c>
      <c r="E7" s="0" t="n">
        <f aca="false">D7^2</f>
        <v>0</v>
      </c>
      <c r="G7" s="0" t="n">
        <v>100</v>
      </c>
      <c r="H7" s="0" t="n">
        <f aca="false">B7+G7</f>
        <v>2800</v>
      </c>
      <c r="I7" s="0" t="n">
        <f aca="false">IF(H7&lt;$B$16,1,0)</f>
        <v>0</v>
      </c>
      <c r="J7" s="0" t="n">
        <f aca="false">IF(I7=1,$B$16-H7,0)</f>
        <v>0</v>
      </c>
      <c r="K7" s="0" t="n">
        <f aca="false">J7^2</f>
        <v>0</v>
      </c>
      <c r="L7" s="0" t="n">
        <f aca="false">_xlfn.RANK.EQ(H7,H$3:H$12,1)</f>
        <v>10</v>
      </c>
      <c r="M7" s="0" t="n">
        <f aca="false">L7/H$15</f>
        <v>1</v>
      </c>
      <c r="N7" s="0" t="n">
        <f aca="false">H7/H$13</f>
        <v>0.302604560683022</v>
      </c>
      <c r="P7" s="0" t="n">
        <v>0.5</v>
      </c>
      <c r="Q7" s="0" t="n">
        <v>0.0599805468496704</v>
      </c>
      <c r="R7" s="0" t="n">
        <f aca="false">SUM(Q$3:Q7)</f>
        <v>0.212255484707662</v>
      </c>
      <c r="S7" s="0" t="n">
        <f aca="false">0.1*(R6+R7)/2</f>
        <v>0.0182265211282827</v>
      </c>
    </row>
    <row r="8" customFormat="false" ht="15" hidden="false" customHeight="false" outlineLevel="0" collapsed="false">
      <c r="A8" s="4" t="s">
        <v>18</v>
      </c>
      <c r="B8" s="0" t="n">
        <v>460</v>
      </c>
      <c r="C8" s="0" t="n">
        <f aca="false">IF(B8&lt;$B$16,1,0)</f>
        <v>0</v>
      </c>
      <c r="D8" s="0" t="n">
        <f aca="false">IF(C8=1,$B$16-B8,0)</f>
        <v>0</v>
      </c>
      <c r="E8" s="0" t="n">
        <f aca="false">D8^2</f>
        <v>0</v>
      </c>
      <c r="G8" s="0" t="n">
        <v>100</v>
      </c>
      <c r="H8" s="0" t="n">
        <f aca="false">B8+G8</f>
        <v>560</v>
      </c>
      <c r="I8" s="0" t="n">
        <f aca="false">IF(H8&lt;$B$16,1,0)</f>
        <v>0</v>
      </c>
      <c r="J8" s="0" t="n">
        <f aca="false">IF(I8=1,$B$16-H8,0)</f>
        <v>0</v>
      </c>
      <c r="K8" s="0" t="n">
        <f aca="false">J8^2</f>
        <v>0</v>
      </c>
      <c r="L8" s="0" t="n">
        <f aca="false">_xlfn.RANK.EQ(H8,H$3:H$12,1)</f>
        <v>6</v>
      </c>
      <c r="M8" s="0" t="n">
        <f aca="false">L8/H$15</f>
        <v>0.6</v>
      </c>
      <c r="N8" s="0" t="n">
        <f aca="false">H8/H$13</f>
        <v>0.0605209121366043</v>
      </c>
      <c r="P8" s="0" t="n">
        <v>0.6</v>
      </c>
      <c r="Q8" s="0" t="n">
        <v>0.0605209121366043</v>
      </c>
      <c r="R8" s="0" t="n">
        <f aca="false">SUM(Q$3:Q8)</f>
        <v>0.272776396844267</v>
      </c>
      <c r="S8" s="0" t="n">
        <f aca="false">0.1*(R7+R8)/2</f>
        <v>0.0242515940775965</v>
      </c>
    </row>
    <row r="9" customFormat="false" ht="15" hidden="false" customHeight="false" outlineLevel="0" collapsed="false">
      <c r="A9" s="4" t="s">
        <v>19</v>
      </c>
      <c r="B9" s="0" t="n">
        <v>560</v>
      </c>
      <c r="C9" s="0" t="n">
        <f aca="false">IF(B9&lt;$B$16,1,0)</f>
        <v>0</v>
      </c>
      <c r="D9" s="0" t="n">
        <f aca="false">IF(C9=1,$B$16-B9,0)</f>
        <v>0</v>
      </c>
      <c r="E9" s="0" t="n">
        <f aca="false">D9^2</f>
        <v>0</v>
      </c>
      <c r="G9" s="0" t="n">
        <v>100</v>
      </c>
      <c r="H9" s="0" t="n">
        <f aca="false">B9+G9</f>
        <v>660</v>
      </c>
      <c r="I9" s="0" t="n">
        <f aca="false">IF(H9&lt;$B$16,1,0)</f>
        <v>0</v>
      </c>
      <c r="J9" s="0" t="n">
        <f aca="false">IF(I9=1,$B$16-H9,0)</f>
        <v>0</v>
      </c>
      <c r="K9" s="0" t="n">
        <f aca="false">J9^2</f>
        <v>0</v>
      </c>
      <c r="L9" s="0" t="n">
        <f aca="false">_xlfn.RANK.EQ(H9,H$3:H$12,1)</f>
        <v>7</v>
      </c>
      <c r="M9" s="0" t="n">
        <f aca="false">L9/H$15</f>
        <v>0.7</v>
      </c>
      <c r="N9" s="0" t="n">
        <f aca="false">H9/H$13</f>
        <v>0.0713282178752837</v>
      </c>
      <c r="P9" s="0" t="n">
        <v>0.7</v>
      </c>
      <c r="Q9" s="0" t="n">
        <v>0.0713282178752837</v>
      </c>
      <c r="R9" s="0" t="n">
        <f aca="false">SUM(Q$3:Q9)</f>
        <v>0.34410461471955</v>
      </c>
      <c r="S9" s="0" t="n">
        <f aca="false">0.1*(R8+R9)/2</f>
        <v>0.0308440505781909</v>
      </c>
    </row>
    <row r="10" customFormat="false" ht="15" hidden="false" customHeight="false" outlineLevel="0" collapsed="false">
      <c r="A10" s="4" t="s">
        <v>20</v>
      </c>
      <c r="B10" s="0" t="n">
        <v>569</v>
      </c>
      <c r="C10" s="0" t="n">
        <f aca="false">IF(B10&lt;$B$16,1,0)</f>
        <v>0</v>
      </c>
      <c r="D10" s="0" t="n">
        <f aca="false">IF(C10=1,$B$16-B10,0)</f>
        <v>0</v>
      </c>
      <c r="E10" s="0" t="n">
        <f aca="false">D10^2</f>
        <v>0</v>
      </c>
      <c r="G10" s="0" t="n">
        <v>100</v>
      </c>
      <c r="H10" s="0" t="n">
        <f aca="false">B10+G10</f>
        <v>669</v>
      </c>
      <c r="I10" s="0" t="n">
        <f aca="false">IF(H10&lt;$B$16,1,0)</f>
        <v>0</v>
      </c>
      <c r="J10" s="0" t="n">
        <f aca="false">IF(I10=1,$B$16-H10,0)</f>
        <v>0</v>
      </c>
      <c r="K10" s="0" t="n">
        <f aca="false">J10^2</f>
        <v>0</v>
      </c>
      <c r="L10" s="0" t="n">
        <f aca="false">_xlfn.RANK.EQ(H10,H$3:H$12,1)</f>
        <v>8</v>
      </c>
      <c r="M10" s="0" t="n">
        <f aca="false">L10/H$15</f>
        <v>0.8</v>
      </c>
      <c r="N10" s="0" t="n">
        <f aca="false">H10/H$13</f>
        <v>0.0723008753917648</v>
      </c>
      <c r="P10" s="0" t="n">
        <v>0.8</v>
      </c>
      <c r="Q10" s="0" t="n">
        <v>0.0723008753917648</v>
      </c>
      <c r="R10" s="0" t="n">
        <f aca="false">SUM(Q$3:Q10)</f>
        <v>0.416405490111315</v>
      </c>
      <c r="S10" s="0" t="n">
        <f aca="false">0.1*(R9+R10)/2</f>
        <v>0.0380255052415433</v>
      </c>
    </row>
    <row r="11" customFormat="false" ht="15" hidden="false" customHeight="false" outlineLevel="0" collapsed="false">
      <c r="A11" s="4" t="s">
        <v>21</v>
      </c>
      <c r="B11" s="0" t="n">
        <v>455</v>
      </c>
      <c r="C11" s="0" t="n">
        <f aca="false">IF(B11&lt;$B$16,1,0)</f>
        <v>0</v>
      </c>
      <c r="D11" s="0" t="n">
        <f aca="false">IF(C11=1,$B$16-B11,0)</f>
        <v>0</v>
      </c>
      <c r="E11" s="0" t="n">
        <f aca="false">D11^2</f>
        <v>0</v>
      </c>
      <c r="G11" s="0" t="n">
        <v>100</v>
      </c>
      <c r="H11" s="0" t="n">
        <f aca="false">B11+G11</f>
        <v>555</v>
      </c>
      <c r="I11" s="0" t="n">
        <f aca="false">IF(H11&lt;$B$16,1,0)</f>
        <v>0</v>
      </c>
      <c r="J11" s="0" t="n">
        <f aca="false">IF(I11=1,$B$16-H11,0)</f>
        <v>0</v>
      </c>
      <c r="K11" s="0" t="n">
        <f aca="false">J11^2</f>
        <v>0</v>
      </c>
      <c r="L11" s="0" t="n">
        <f aca="false">_xlfn.RANK.EQ(H11,H$3:H$12,1)</f>
        <v>5</v>
      </c>
      <c r="M11" s="0" t="n">
        <f aca="false">L11/H$15</f>
        <v>0.5</v>
      </c>
      <c r="N11" s="0" t="n">
        <f aca="false">H11/H$13</f>
        <v>0.0599805468496704</v>
      </c>
      <c r="P11" s="0" t="n">
        <v>0.9</v>
      </c>
      <c r="Q11" s="0" t="n">
        <v>0.280989949205663</v>
      </c>
      <c r="R11" s="0" t="n">
        <f aca="false">SUM(Q$3:Q11)</f>
        <v>0.697395439316978</v>
      </c>
      <c r="S11" s="0" t="n">
        <f aca="false">0.1*(R10+R11)/2</f>
        <v>0.0556900464714147</v>
      </c>
    </row>
    <row r="12" customFormat="false" ht="15" hidden="false" customHeight="false" outlineLevel="0" collapsed="false">
      <c r="A12" s="4" t="s">
        <v>22</v>
      </c>
      <c r="B12" s="0" t="n">
        <v>385</v>
      </c>
      <c r="C12" s="0" t="n">
        <f aca="false">IF(B12&lt;$B$16,1,0)</f>
        <v>0</v>
      </c>
      <c r="D12" s="0" t="n">
        <f aca="false">IF(C12=1,$B$16-B12,0)</f>
        <v>0</v>
      </c>
      <c r="E12" s="0" t="n">
        <f aca="false">D12^2</f>
        <v>0</v>
      </c>
      <c r="G12" s="0" t="n">
        <v>100</v>
      </c>
      <c r="H12" s="0" t="n">
        <f aca="false">B12+G12</f>
        <v>485</v>
      </c>
      <c r="I12" s="0" t="n">
        <f aca="false">IF(H12&lt;$B$16,1,0)</f>
        <v>0</v>
      </c>
      <c r="J12" s="0" t="n">
        <f aca="false">IF(I12=1,$B$16-H12,0)</f>
        <v>0</v>
      </c>
      <c r="K12" s="0" t="n">
        <f aca="false">J12^2</f>
        <v>0</v>
      </c>
      <c r="L12" s="0" t="n">
        <f aca="false">_xlfn.RANK.EQ(H12,H$3:H$12,1)</f>
        <v>4</v>
      </c>
      <c r="M12" s="0" t="n">
        <f aca="false">L12/H$15</f>
        <v>0.4</v>
      </c>
      <c r="N12" s="0" t="n">
        <f aca="false">H12/H$13</f>
        <v>0.0524154328325948</v>
      </c>
      <c r="P12" s="0" t="n">
        <v>1</v>
      </c>
      <c r="Q12" s="0" t="n">
        <v>0.302604560683022</v>
      </c>
      <c r="R12" s="0" t="n">
        <f aca="false">SUM(Q$3:Q12)</f>
        <v>1</v>
      </c>
      <c r="S12" s="0" t="n">
        <f aca="false">0.1*(R11+R12)/2</f>
        <v>0.0848697719658489</v>
      </c>
    </row>
    <row r="13" customFormat="false" ht="15" hidden="false" customHeight="false" outlineLevel="0" collapsed="false">
      <c r="A13" s="1" t="s">
        <v>23</v>
      </c>
      <c r="B13" s="0" t="n">
        <f aca="false">SUM(B3:B12)</f>
        <v>8253</v>
      </c>
      <c r="C13" s="0" t="n">
        <f aca="false">SUM(C3:C12)</f>
        <v>2</v>
      </c>
      <c r="D13" s="0" t="n">
        <f aca="false">SUM(D3:D12)</f>
        <v>386</v>
      </c>
      <c r="E13" s="0" t="n">
        <f aca="false">SUM(E3:E12)</f>
        <v>93316</v>
      </c>
      <c r="H13" s="0" t="n">
        <f aca="false">SUM(H3:H12)</f>
        <v>9253</v>
      </c>
      <c r="I13" s="0" t="n">
        <f aca="false">SUM(I3:I12)</f>
        <v>1</v>
      </c>
      <c r="J13" s="0" t="n">
        <f aca="false">SUM(J3:J12)</f>
        <v>190</v>
      </c>
      <c r="K13" s="0" t="n">
        <f aca="false">SUM(K3:K12)</f>
        <v>36100</v>
      </c>
      <c r="P13" s="1"/>
      <c r="R13" s="1" t="s">
        <v>23</v>
      </c>
      <c r="S13" s="0" t="n">
        <f aca="false">SUM(S4:S12)</f>
        <v>0.275548470766238</v>
      </c>
    </row>
    <row r="14" customFormat="false" ht="15" hidden="false" customHeight="false" outlineLevel="0" collapsed="false">
      <c r="A14" s="0"/>
      <c r="E14" s="1"/>
      <c r="R14" s="1" t="s">
        <v>24</v>
      </c>
      <c r="S14" s="0" t="n">
        <f aca="false">1-2*S13</f>
        <v>0.448903058467524</v>
      </c>
    </row>
    <row r="15" customFormat="false" ht="15" hidden="false" customHeight="false" outlineLevel="0" collapsed="false">
      <c r="A15" s="1" t="s">
        <v>25</v>
      </c>
      <c r="B15" s="0" t="n">
        <v>10</v>
      </c>
      <c r="C15" s="1" t="s">
        <v>26</v>
      </c>
      <c r="D15" s="5" t="n">
        <v>70</v>
      </c>
      <c r="G15" s="1" t="s">
        <v>25</v>
      </c>
      <c r="H15" s="0" t="n">
        <f aca="false">B15</f>
        <v>10</v>
      </c>
      <c r="J15" s="1" t="s">
        <v>9</v>
      </c>
      <c r="K15" s="1" t="s">
        <v>11</v>
      </c>
      <c r="L15" s="1"/>
    </row>
    <row r="16" customFormat="false" ht="15" hidden="false" customHeight="false" outlineLevel="0" collapsed="false">
      <c r="A16" s="1" t="s">
        <v>27</v>
      </c>
      <c r="B16" s="0" t="n">
        <f aca="false">D15*D16</f>
        <v>336</v>
      </c>
      <c r="C16" s="1" t="s">
        <v>28</v>
      </c>
      <c r="D16" s="5" t="n">
        <v>4.8</v>
      </c>
      <c r="E16" s="1"/>
      <c r="G16" s="1" t="s">
        <v>29</v>
      </c>
      <c r="H16" s="0" t="n">
        <f aca="false">B16</f>
        <v>336</v>
      </c>
      <c r="J16" s="0" t="n">
        <v>0</v>
      </c>
      <c r="K16" s="0" t="n">
        <v>0</v>
      </c>
      <c r="L16" s="1"/>
    </row>
    <row r="17" customFormat="false" ht="15" hidden="false" customHeight="false" outlineLevel="0" collapsed="false">
      <c r="A17" s="1" t="s">
        <v>30</v>
      </c>
      <c r="B17" s="0" t="n">
        <f aca="false">C13/B15</f>
        <v>0.2</v>
      </c>
      <c r="G17" s="1" t="s">
        <v>30</v>
      </c>
      <c r="H17" s="0" t="n">
        <f aca="false">I13/H15</f>
        <v>0.1</v>
      </c>
      <c r="J17" s="0" t="n">
        <v>0.1</v>
      </c>
      <c r="K17" s="5" t="n">
        <v>0.0157786663784718</v>
      </c>
    </row>
    <row r="18" customFormat="false" ht="15" hidden="false" customHeight="false" outlineLevel="0" collapsed="false">
      <c r="A18" s="1" t="s">
        <v>31</v>
      </c>
      <c r="B18" s="0" t="n">
        <f aca="false">D13/(B15*B16)</f>
        <v>0.114880952380952</v>
      </c>
      <c r="G18" s="1" t="s">
        <v>32</v>
      </c>
      <c r="H18" s="0" t="n">
        <f aca="false">J13/(H15*H16)</f>
        <v>0.0565476190476191</v>
      </c>
      <c r="J18" s="0" t="n">
        <v>0.2</v>
      </c>
      <c r="K18" s="0" t="n">
        <v>0.0525235058899816</v>
      </c>
    </row>
    <row r="19" customFormat="false" ht="15" hidden="false" customHeight="false" outlineLevel="0" collapsed="false">
      <c r="A19" s="1" t="s">
        <v>33</v>
      </c>
      <c r="B19" s="0" t="n">
        <f aca="false">E13/(B16^2*B15)</f>
        <v>0.08265660430839</v>
      </c>
      <c r="G19" s="1" t="s">
        <v>33</v>
      </c>
      <c r="H19" s="0" t="n">
        <f aca="false">K13/(H16^2*H15)</f>
        <v>0.0319763321995465</v>
      </c>
      <c r="J19" s="0" t="n">
        <v>0.3</v>
      </c>
      <c r="K19" s="0" t="n">
        <v>0.0998595050253972</v>
      </c>
    </row>
    <row r="20" customFormat="false" ht="15" hidden="false" customHeight="false" outlineLevel="0" collapsed="false">
      <c r="J20" s="0" t="n">
        <v>0.4</v>
      </c>
      <c r="K20" s="0" t="n">
        <v>0.152274937857992</v>
      </c>
    </row>
    <row r="21" customFormat="false" ht="15" hidden="false" customHeight="false" outlineLevel="0" collapsed="false">
      <c r="J21" s="0" t="n">
        <v>0.5</v>
      </c>
      <c r="K21" s="0" t="n">
        <v>0.212255484707662</v>
      </c>
    </row>
    <row r="22" customFormat="false" ht="15" hidden="false" customHeight="false" outlineLevel="0" collapsed="false">
      <c r="J22" s="0" t="n">
        <v>0.6</v>
      </c>
      <c r="K22" s="0" t="n">
        <v>0.272776396844267</v>
      </c>
    </row>
    <row r="23" customFormat="false" ht="15" hidden="false" customHeight="false" outlineLevel="0" collapsed="false">
      <c r="J23" s="0" t="n">
        <v>0.7</v>
      </c>
      <c r="K23" s="0" t="n">
        <v>0.34410461471955</v>
      </c>
    </row>
    <row r="24" customFormat="false" ht="15" hidden="false" customHeight="false" outlineLevel="0" collapsed="false">
      <c r="J24" s="0" t="n">
        <v>0.8</v>
      </c>
      <c r="K24" s="0" t="n">
        <v>0.416405490111315</v>
      </c>
    </row>
    <row r="25" customFormat="false" ht="15" hidden="false" customHeight="false" outlineLevel="0" collapsed="false">
      <c r="J25" s="0" t="n">
        <v>0.9</v>
      </c>
      <c r="K25" s="0" t="n">
        <v>0.697395439316978</v>
      </c>
    </row>
    <row r="26" customFormat="false" ht="15" hidden="false" customHeight="false" outlineLevel="0" collapsed="false">
      <c r="J26" s="0" t="n">
        <v>1</v>
      </c>
      <c r="K26" s="0"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5.75"/>
  <cols>
    <col collapsed="false" hidden="false" max="1" min="1" style="0" width="21.0697674418605"/>
    <col collapsed="false" hidden="false" max="2" min="2" style="0" width="16.3441860465116"/>
    <col collapsed="false" hidden="false" max="4" min="3" style="0" width="8.26976744186046"/>
    <col collapsed="false" hidden="false" max="5" min="5" style="0" width="7.08837209302326"/>
    <col collapsed="false" hidden="false" max="6" min="6" style="0" width="6.2046511627907"/>
    <col collapsed="false" hidden="false" max="7" min="7" style="0" width="13.293023255814"/>
    <col collapsed="false" hidden="false" max="1025" min="8" style="0" width="11.3209302325581"/>
  </cols>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2015-03-24T13:27:07Z</dcterms:created>
  <dc:creator>osxadmin</dc:creator>
  <dc:description/>
  <dc:language>en-US</dc:language>
  <cp:lastModifiedBy/>
  <dcterms:modified xsi:type="dcterms:W3CDTF">2019-02-10T23:05:12Z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