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M\Desktop\IOT-FMS\trunk\Documentation\Miscellaneous\"/>
    </mc:Choice>
  </mc:AlternateContent>
  <xr:revisionPtr revIDLastSave="0" documentId="10_ncr:100000_{6418BD7A-8635-491D-AAB8-9524F85A8428}" xr6:coauthVersionLast="31" xr6:coauthVersionMax="34" xr10:uidLastSave="{00000000-0000-0000-0000-000000000000}"/>
  <bookViews>
    <workbookView xWindow="0" yWindow="0" windowWidth="24570" windowHeight="10275" firstSheet="3" activeTab="3" xr2:uid="{00000000-000D-0000-FFFF-FFFF00000000}"/>
  </bookViews>
  <sheets>
    <sheet name="ALL20173 (1)" sheetId="1" state="hidden" r:id="rId1"/>
    <sheet name="Sheet8" sheetId="9" state="hidden" r:id="rId2"/>
    <sheet name="Sheet1" sheetId="2" state="hidden" r:id="rId3"/>
    <sheet name="Sheet2" sheetId="10" r:id="rId4"/>
  </sheets>
  <definedNames>
    <definedName name="_xlnm._FilterDatabase" localSheetId="0" hidden="1">'ALL20173 (1)'!$D$1:$D$605</definedName>
  </definedNames>
  <calcPr calcId="179017"/>
</workbook>
</file>

<file path=xl/calcChain.xml><?xml version="1.0" encoding="utf-8"?>
<calcChain xmlns="http://schemas.openxmlformats.org/spreadsheetml/2006/main">
  <c r="P53" i="10" l="1"/>
  <c r="P25" i="10"/>
  <c r="N71" i="10" l="1"/>
  <c r="L42" i="10"/>
  <c r="L43" i="10"/>
  <c r="L44" i="10"/>
  <c r="L45" i="10"/>
  <c r="L46" i="10"/>
  <c r="L47" i="10"/>
  <c r="L48" i="10"/>
  <c r="L49" i="10"/>
  <c r="L50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N9" i="10" l="1"/>
  <c r="N29" i="10"/>
  <c r="N13" i="10"/>
  <c r="P4" i="10" l="1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3" i="10"/>
  <c r="P51" i="10" l="1"/>
  <c r="P52" i="10" s="1"/>
  <c r="N45" i="10"/>
  <c r="N46" i="10"/>
  <c r="N47" i="10"/>
  <c r="N48" i="10"/>
  <c r="N49" i="10"/>
  <c r="N50" i="10"/>
  <c r="N4" i="10" l="1"/>
  <c r="N5" i="10"/>
  <c r="N6" i="10"/>
  <c r="N7" i="10"/>
  <c r="N8" i="10"/>
  <c r="N10" i="10"/>
  <c r="N11" i="10"/>
  <c r="N12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E244" i="10"/>
  <c r="E243" i="10"/>
  <c r="E242" i="10"/>
  <c r="E241" i="10"/>
  <c r="E240" i="10"/>
  <c r="E239" i="10"/>
  <c r="E238" i="10"/>
  <c r="E237" i="10"/>
  <c r="E236" i="10"/>
  <c r="H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E140" i="10"/>
  <c r="E139" i="10"/>
  <c r="E138" i="10"/>
  <c r="E137" i="10"/>
  <c r="E136" i="10"/>
  <c r="E135" i="10"/>
  <c r="E134" i="10"/>
  <c r="E133" i="10"/>
  <c r="E132" i="10"/>
  <c r="H27" i="10" s="1"/>
  <c r="E131" i="10"/>
  <c r="E130" i="10"/>
  <c r="H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E107" i="10"/>
  <c r="E106" i="10"/>
  <c r="E105" i="10"/>
  <c r="E104" i="10"/>
  <c r="E103" i="10"/>
  <c r="E102" i="10"/>
  <c r="E101" i="10"/>
  <c r="H21" i="10" s="1"/>
  <c r="E100" i="10"/>
  <c r="H20" i="10" s="1"/>
  <c r="E99" i="10"/>
  <c r="H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E27" i="10"/>
  <c r="E26" i="10"/>
  <c r="E25" i="10"/>
  <c r="E24" i="10"/>
  <c r="E23" i="10"/>
  <c r="E22" i="10"/>
  <c r="E21" i="10"/>
  <c r="E20" i="10"/>
  <c r="H7" i="10" s="1"/>
  <c r="E19" i="10"/>
  <c r="E18" i="10"/>
  <c r="H6" i="10" s="1"/>
  <c r="E17" i="10"/>
  <c r="E16" i="10"/>
  <c r="H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L3" i="10" l="1"/>
  <c r="N3" i="10" s="1"/>
  <c r="H42" i="10"/>
  <c r="H31" i="10"/>
  <c r="H37" i="10"/>
  <c r="H41" i="10"/>
  <c r="H48" i="10"/>
  <c r="H50" i="10"/>
  <c r="H39" i="10"/>
  <c r="H11" i="10"/>
  <c r="H49" i="10"/>
  <c r="H4" i="10"/>
  <c r="H14" i="10"/>
  <c r="H40" i="10"/>
  <c r="H47" i="10"/>
  <c r="H25" i="10"/>
  <c r="H32" i="10"/>
  <c r="H38" i="10"/>
  <c r="H43" i="10"/>
  <c r="H44" i="10"/>
  <c r="H8" i="10"/>
  <c r="H22" i="10"/>
  <c r="H15" i="10"/>
  <c r="H18" i="10"/>
  <c r="H29" i="10"/>
  <c r="H34" i="10"/>
  <c r="H10" i="10"/>
  <c r="H12" i="10"/>
  <c r="H17" i="10"/>
  <c r="H24" i="10"/>
  <c r="H33" i="10"/>
  <c r="H45" i="10"/>
  <c r="Y3" i="2"/>
  <c r="J155" i="2"/>
  <c r="N51" i="10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N52" i="10" l="1"/>
  <c r="N53" i="10" s="1"/>
  <c r="S53" i="10"/>
  <c r="V19" i="2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<sst xmlns="http://schemas.openxmlformats.org/spreadsheetml/2006/main" count="4580" uniqueCount="408">
  <si>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</si>
  <si>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</si>
  <si>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</si>
  <si>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</si>
  <si>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</si>
  <si>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</si>
  <si>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</si>
  <si>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</si>
  <si>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</si>
  <si>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</si>
  <si>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</si>
  <si>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</si>
  <si>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</si>
  <si>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</si>
  <si>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</si>
  <si>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</si>
  <si>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</si>
  <si>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</si>
  <si>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</si>
  <si>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</si>
  <si>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</si>
  <si>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</si>
  <si>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</si>
  <si>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</si>
  <si>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</si>
  <si>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</si>
  <si>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</si>
  <si>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</si>
  <si>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</si>
  <si>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</si>
  <si>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</si>
  <si>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</si>
  <si>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</si>
  <si>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</si>
  <si>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</si>
  <si>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</si>
  <si>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</si>
  <si>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</si>
  <si>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</si>
  <si>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</si>
  <si>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</si>
  <si>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</si>
  <si>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</si>
  <si>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</si>
  <si>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</si>
  <si>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</si>
  <si>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</si>
  <si>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</si>
  <si>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</si>
  <si>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</si>
  <si>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</si>
  <si>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</si>
  <si>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</si>
  <si>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</si>
  <si>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</si>
  <si>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</si>
  <si>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</si>
  <si>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</si>
  <si>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</si>
  <si>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</si>
  <si>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</si>
  <si>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</si>
  <si>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</si>
  <si>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</si>
  <si>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</si>
  <si>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</si>
  <si>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</si>
  <si>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</si>
  <si>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</si>
  <si>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</si>
  <si>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</si>
  <si>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</si>
  <si>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</si>
  <si>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</si>
  <si>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</si>
  <si>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</si>
  <si>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</si>
  <si>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</si>
  <si>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</si>
  <si>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</si>
  <si>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</si>
  <si>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</si>
  <si>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</si>
  <si>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</si>
  <si>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</si>
  <si>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</si>
  <si>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</si>
  <si>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</si>
  <si>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</si>
  <si>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</si>
  <si>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</si>
  <si>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</si>
  <si>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</si>
  <si>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</si>
  <si>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</si>
  <si>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</si>
  <si>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</si>
  <si>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</si>
  <si>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</si>
  <si>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</si>
  <si>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</si>
  <si>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</si>
  <si>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</si>
  <si>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</si>
  <si>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</si>
  <si>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</si>
  <si>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</si>
  <si>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</si>
  <si>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</si>
  <si>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</si>
  <si>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</si>
  <si>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</si>
  <si>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</si>
  <si>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</si>
  <si>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</si>
  <si>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</si>
  <si>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</si>
  <si>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</si>
  <si>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</si>
  <si>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</si>
  <si>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</si>
  <si>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</si>
  <si>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</si>
  <si>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</si>
  <si>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</si>
  <si>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</si>
  <si>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</si>
  <si>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</si>
  <si>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</si>
  <si>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</si>
  <si>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</si>
  <si>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</si>
  <si>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</si>
  <si>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</si>
  <si>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</si>
  <si>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</si>
  <si>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</si>
  <si>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</si>
  <si>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</si>
  <si>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</si>
  <si>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</si>
  <si>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</si>
  <si>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</si>
  <si>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</si>
  <si>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</si>
  <si>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</si>
  <si>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</si>
  <si>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</si>
  <si>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</si>
  <si>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</si>
  <si>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</si>
  <si>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</si>
  <si>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</si>
  <si>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</si>
  <si>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</si>
  <si>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</si>
  <si>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</si>
  <si>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</si>
  <si>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</si>
  <si>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</si>
  <si>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</si>
  <si>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</si>
  <si>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</si>
  <si>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</si>
  <si>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</si>
  <si>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</si>
  <si>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</si>
  <si>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</si>
  <si>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</si>
  <si>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</si>
  <si>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</si>
  <si>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</si>
  <si>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</si>
  <si>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</si>
  <si>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</si>
  <si>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</si>
  <si>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</si>
  <si>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</si>
  <si>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</si>
  <si>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</si>
  <si>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</si>
  <si>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</si>
  <si>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</si>
  <si>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</si>
  <si>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</si>
  <si>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</si>
  <si>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</si>
  <si>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</si>
  <si>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</si>
  <si>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</si>
  <si>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</si>
  <si>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</si>
  <si>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</si>
  <si>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</si>
  <si>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</si>
  <si>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</si>
  <si>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</si>
  <si>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</si>
  <si>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</si>
  <si>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</si>
  <si>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</si>
  <si>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</si>
  <si>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</si>
  <si>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</si>
  <si>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</si>
  <si>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</si>
  <si>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</si>
  <si>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</si>
  <si>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</si>
  <si>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</si>
  <si>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</si>
  <si>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</si>
  <si>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</si>
  <si>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</si>
  <si>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</si>
  <si>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</si>
  <si>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</si>
  <si>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</si>
  <si>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</si>
  <si>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</si>
  <si>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</si>
  <si>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</si>
  <si>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</si>
  <si>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</si>
  <si>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</si>
  <si>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</si>
  <si>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</si>
  <si>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</si>
  <si>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</si>
  <si>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</si>
  <si>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</si>
  <si>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</si>
  <si>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</si>
  <si>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</si>
  <si>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</si>
  <si>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</si>
  <si>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</si>
  <si>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</si>
  <si>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</si>
  <si>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</si>
  <si>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</si>
  <si>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</si>
  <si>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</si>
  <si>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</si>
  <si>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</si>
  <si>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</si>
  <si>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</si>
  <si>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</si>
  <si>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</si>
  <si>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</si>
  <si>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</si>
  <si>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</si>
  <si>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</si>
  <si>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</si>
  <si>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</si>
  <si>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</si>
  <si>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</si>
  <si>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</si>
  <si>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</si>
  <si>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</si>
  <si>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</si>
  <si>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</si>
  <si>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</si>
  <si>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</si>
  <si>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</si>
  <si>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</si>
  <si>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</si>
  <si>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</si>
  <si>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</si>
  <si>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</si>
  <si>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</si>
  <si>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</si>
  <si>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</si>
  <si>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</si>
  <si>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</si>
  <si>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</si>
  <si>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</si>
  <si>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</si>
  <si>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</si>
  <si>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</si>
  <si>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</si>
  <si>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</si>
  <si>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</si>
  <si>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</si>
  <si>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</si>
  <si>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</si>
  <si>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</si>
  <si>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</si>
  <si>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</si>
  <si>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</si>
  <si>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</si>
  <si>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</si>
  <si>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</si>
  <si>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</si>
  <si>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</si>
  <si>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</si>
  <si>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</si>
  <si>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</si>
  <si>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</si>
  <si>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</si>
  <si>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</si>
  <si>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</si>
  <si>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</si>
  <si>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</si>
  <si>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</si>
  <si>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</si>
  <si>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</si>
  <si>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</si>
  <si>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</si>
  <si>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</si>
  <si>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</si>
  <si>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</si>
  <si>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</si>
  <si>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</si>
  <si>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</si>
  <si>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</si>
  <si>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</si>
  <si>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</si>
  <si>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</si>
  <si>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</si>
  <si>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</si>
  <si>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</si>
  <si>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</si>
  <si>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</si>
  <si>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</si>
  <si>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</si>
  <si>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</si>
  <si>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</si>
  <si>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</si>
  <si>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</si>
  <si>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</si>
  <si>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</si>
  <si>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</si>
  <si>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</si>
  <si>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</si>
  <si>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</si>
  <si>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</si>
  <si>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</si>
  <si>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</si>
  <si>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</si>
  <si>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</si>
  <si>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</si>
  <si>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</si>
  <si>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</si>
  <si>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</si>
  <si>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</si>
  <si>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</si>
  <si>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</si>
  <si>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</si>
  <si>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</si>
  <si>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</si>
  <si>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</si>
  <si>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</si>
  <si>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</si>
  <si>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</si>
  <si>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</si>
  <si>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</si>
  <si>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</si>
  <si>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</si>
  <si>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</si>
  <si>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</si>
  <si>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</si>
  <si>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</si>
  <si>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</si>
  <si>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</si>
  <si>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</si>
  <si>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</si>
  <si>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</si>
  <si>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</si>
  <si>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</si>
  <si>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</si>
  <si>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</si>
  <si>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</si>
  <si>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</si>
  <si>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</si>
  <si>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</si>
  <si>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</si>
  <si>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</si>
  <si>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</si>
  <si>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</si>
  <si>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</si>
  <si>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</si>
  <si>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</si>
  <si>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</si>
  <si>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</si>
  <si>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</si>
  <si>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</si>
  <si>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</si>
  <si>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</si>
  <si>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</si>
  <si>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</si>
  <si>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</si>
  <si>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</si>
  <si>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</si>
  <si>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</si>
  <si>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</si>
  <si>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</si>
  <si>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</si>
  <si>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</si>
  <si>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</si>
  <si>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</si>
  <si>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</si>
  <si>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</si>
  <si>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</si>
  <si>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</si>
  <si>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</si>
  <si>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</si>
  <si>
    <t xml:space="preserve">AIR CONDITIONER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</si>
</sst>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" fontId="9" fillId="5" borderId="4" xfId="9" applyNumberFormat="1" applyAlignment="1">
      <alignment horizontal="center"/>
    </xf>
    <xf numFmtId="167" fontId="19" fillId="6" borderId="4" xfId="11" applyNumberFormat="1" applyFont="1"/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  <xf numFmtId="4" fontId="0" fillId="0" borderId="0" xfId="0" applyNumberFormat="1"/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zoomScale="85" zoomScaleNormal="8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38"/>
    <col min="12" max="12" width="14" customWidth="1"/>
    <col min="13" max="13" width="43.7109375" style="6" customWidth="1"/>
    <col min="14" max="14" width="9.140625" style="38"/>
    <col min="15" max="15" width="19.85546875" customWidth="1"/>
    <col min="17" max="17" width="12.85546875" customWidth="1"/>
    <col min="18" max="18" width="15.28515625" customWidth="1"/>
    <col min="19" max="19" width="9.140625" style="38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38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38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46" t="s">
        <v>383</v>
      </c>
      <c r="B1" s="46"/>
      <c r="C1" s="46"/>
      <c r="D1" s="46"/>
      <c r="E1" s="46"/>
      <c r="F1" s="46"/>
      <c r="G1" s="46"/>
      <c r="H1" s="47"/>
      <c r="I1" s="47"/>
      <c r="J1" s="48"/>
      <c r="K1" s="41"/>
      <c r="L1" s="39" t="s">
        <v>390</v>
      </c>
      <c r="M1" s="49"/>
      <c r="N1" s="41"/>
      <c r="O1" s="39" t="s">
        <v>382</v>
      </c>
      <c r="P1" s="40"/>
      <c r="Q1" s="40"/>
      <c r="R1" s="49"/>
      <c r="S1" s="41"/>
      <c r="T1" s="40" t="s">
        <v>385</v>
      </c>
      <c r="U1" s="40"/>
      <c r="V1" s="40"/>
      <c r="W1" s="40"/>
      <c r="Y1" s="39" t="s">
        <v>391</v>
      </c>
      <c r="Z1" s="40"/>
      <c r="AA1" s="40"/>
      <c r="AB1" s="40"/>
    </row>
    <row r="2" spans="1:40" x14ac:dyDescent="0.25">
      <c r="A2" s="8" t="s">
        <v>10</v>
      </c>
      <c r="B2" s="8" t="s">
        <v>8</v>
      </c>
      <c r="F2" s="44" t="s">
        <v>9</v>
      </c>
      <c r="G2" s="44"/>
      <c r="H2" s="45" t="s">
        <v>376</v>
      </c>
      <c r="I2" s="45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F2:G2"/>
    <mergeCell ref="H2:I2"/>
    <mergeCell ref="A1:J1"/>
    <mergeCell ref="N1:N1048576"/>
    <mergeCell ref="O1:R1"/>
    <mergeCell ref="L1:M1"/>
    <mergeCell ref="AC1:AC1048576"/>
    <mergeCell ref="Y1:AB1"/>
    <mergeCell ref="X1:X1048576"/>
    <mergeCell ref="T1:W1"/>
    <mergeCell ref="K1:K1048576"/>
    <mergeCell ref="S1:S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J31" zoomScaleNormal="100" workbookViewId="0">
      <selection activeCell="P61" sqref="P61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9.140625" style="26" customWidth="1"/>
    <col min="10" max="10" width="40" customWidth="1"/>
    <col min="11" max="11" width="9.140625" style="26" customWidth="1"/>
    <col min="12" max="12" width="23.5703125" customWidth="1"/>
    <col min="13" max="13" width="9.140625" style="26" customWidth="1"/>
    <col min="14" max="14" width="95.140625" customWidth="1"/>
    <col min="15" max="15" width="14.42578125" customWidth="1"/>
    <col min="16" max="16" width="21.140625" customWidth="1"/>
    <col min="17" max="19" width="9.140625" customWidth="1"/>
    <col min="20" max="20" width="13.28515625" customWidth="1"/>
    <col min="28" max="28" width="27.140625" customWidth="1"/>
  </cols>
  <sheetData>
    <row r="1" spans="1:24" x14ac:dyDescent="0.25">
      <c r="A1" s="46" t="s">
        <v>398</v>
      </c>
      <c r="B1" s="46"/>
      <c r="C1" s="46"/>
      <c r="D1" s="46"/>
      <c r="E1" s="46"/>
      <c r="G1" s="46" t="s">
        <v>399</v>
      </c>
      <c r="H1" s="46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50" t="s">
        <v>376</v>
      </c>
      <c r="D2" s="50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407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ca="1">H3*0.1275</f>
        <v>1.0199999999999998</v>
      </c>
      <c r="N3" s="9">
        <f ca="1">(((J3*(745.699872*2.5))/1000)*L3)*$P$1</f>
        <v>38.863565659036794</v>
      </c>
      <c r="P3" s="14">
        <f>(((2.13/1000)*10.219)*12.5)</f>
        <v>0.272080875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0">(D4-C4)*24</f>
        <v>1.9999999999999996</v>
      </c>
      <c r="F4" s="28"/>
      <c r="G4" s="20">
        <v>304</v>
      </c>
      <c r="H4" s="20">
        <f t="shared" ref="H4:H50" si="1">SUMIF($A$4:$A$411,G4,$E$4:$E$411)</f>
        <v>18</v>
      </c>
      <c r="I4" s="30"/>
      <c r="J4" s="20">
        <v>2</v>
      </c>
      <c r="L4" s="9">
        <f t="shared" ref="L4:L50" si="2">H4*0.1275</f>
        <v>2.2949999999999999</v>
      </c>
      <c r="N4" s="9">
        <f t="shared" ref="N4:N50" si="3">(((J4*(745.699872*2.5))/1000)*L4)*$P$1</f>
        <v>87.443022732832802</v>
      </c>
      <c r="P4" s="14">
        <f t="shared" ref="P4:P50" si="4">(((2.13/1000)*10.219)*12.5)</f>
        <v>0.272080875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0"/>
        <v>1.9999999999999996</v>
      </c>
      <c r="F5" s="28"/>
      <c r="G5" s="20">
        <v>305</v>
      </c>
      <c r="H5" s="20">
        <f t="shared" si="1"/>
        <v>8.0000000000000018</v>
      </c>
      <c r="I5" s="30"/>
      <c r="J5" s="20">
        <v>2</v>
      </c>
      <c r="L5" s="9">
        <f t="shared" si="2"/>
        <v>1.0200000000000002</v>
      </c>
      <c r="N5" s="9">
        <f t="shared" si="3"/>
        <v>38.863565659036809</v>
      </c>
      <c r="P5" s="14">
        <f t="shared" si="4"/>
        <v>0.272080875</v>
      </c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0"/>
        <v>1.9999999999999996</v>
      </c>
      <c r="F6" s="28"/>
      <c r="G6" s="20">
        <v>306</v>
      </c>
      <c r="H6" s="20">
        <f t="shared" si="1"/>
        <v>7.9999999999999991</v>
      </c>
      <c r="I6" s="30"/>
      <c r="J6" s="20">
        <v>2</v>
      </c>
      <c r="L6" s="9">
        <f t="shared" si="2"/>
        <v>1.0199999999999998</v>
      </c>
      <c r="N6" s="9">
        <f t="shared" si="3"/>
        <v>38.863565659036794</v>
      </c>
      <c r="P6" s="14">
        <f t="shared" si="4"/>
        <v>0.272080875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0"/>
        <v>1.9999999999999996</v>
      </c>
      <c r="F7" s="28"/>
      <c r="G7" s="20">
        <v>307</v>
      </c>
      <c r="H7" s="20">
        <f t="shared" si="1"/>
        <v>8.0000000000000036</v>
      </c>
      <c r="I7" s="30"/>
      <c r="J7" s="20">
        <v>2</v>
      </c>
      <c r="L7" s="9">
        <f t="shared" si="2"/>
        <v>1.0200000000000005</v>
      </c>
      <c r="N7" s="9">
        <f t="shared" si="3"/>
        <v>38.863565659036816</v>
      </c>
      <c r="P7" s="14">
        <f t="shared" si="4"/>
        <v>0.272080875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0"/>
        <v>1.9999999999999996</v>
      </c>
      <c r="F8" s="28"/>
      <c r="G8" s="20">
        <v>308</v>
      </c>
      <c r="H8" s="20">
        <f t="shared" si="1"/>
        <v>12</v>
      </c>
      <c r="I8" s="30"/>
      <c r="J8" s="20">
        <v>2</v>
      </c>
      <c r="L8" s="9">
        <f t="shared" si="2"/>
        <v>1.53</v>
      </c>
      <c r="N8" s="9">
        <f t="shared" si="3"/>
        <v>58.295348488555206</v>
      </c>
      <c r="P8" s="14">
        <f t="shared" si="4"/>
        <v>0.272080875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0"/>
        <v>2.0000000000000009</v>
      </c>
      <c r="F9" s="28"/>
      <c r="G9" s="20">
        <v>309</v>
      </c>
      <c r="H9" s="20">
        <f t="shared" si="1"/>
        <v>12.000000000000004</v>
      </c>
      <c r="I9" s="30"/>
      <c r="J9" s="20">
        <v>3</v>
      </c>
      <c r="L9" s="9">
        <f t="shared" si="2"/>
        <v>1.5300000000000005</v>
      </c>
      <c r="N9" s="9">
        <f>(((J9*(745.699872*3))/1000)*L9)*$P$1</f>
        <v>104.93162727939938</v>
      </c>
      <c r="P9" s="14">
        <f t="shared" si="4"/>
        <v>0.272080875</v>
      </c>
      <c r="T9" s="51"/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0"/>
        <v>2.0000000000000009</v>
      </c>
      <c r="F10" s="28"/>
      <c r="G10" s="20">
        <v>314</v>
      </c>
      <c r="H10" s="20">
        <f t="shared" si="1"/>
        <v>30</v>
      </c>
      <c r="I10" s="30"/>
      <c r="J10" s="20">
        <v>2</v>
      </c>
      <c r="L10" s="9">
        <f t="shared" si="2"/>
        <v>3.8250000000000002</v>
      </c>
      <c r="N10" s="9">
        <f t="shared" si="3"/>
        <v>145.73837122138801</v>
      </c>
      <c r="P10" s="14">
        <f t="shared" si="4"/>
        <v>0.272080875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0"/>
        <v>2.0000000000000009</v>
      </c>
      <c r="F11" s="28"/>
      <c r="G11" s="20">
        <v>316</v>
      </c>
      <c r="H11" s="20">
        <f t="shared" si="1"/>
        <v>44</v>
      </c>
      <c r="I11" s="30"/>
      <c r="J11" s="20">
        <v>2</v>
      </c>
      <c r="L11" s="9">
        <f t="shared" si="2"/>
        <v>5.61</v>
      </c>
      <c r="N11" s="9">
        <f t="shared" si="3"/>
        <v>213.7496111247024</v>
      </c>
      <c r="P11" s="14">
        <f t="shared" si="4"/>
        <v>0.272080875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0"/>
        <v>1.9999999999999996</v>
      </c>
      <c r="G12" s="20">
        <v>318</v>
      </c>
      <c r="H12" s="20">
        <f t="shared" si="1"/>
        <v>24</v>
      </c>
      <c r="J12" s="20">
        <v>2</v>
      </c>
      <c r="L12" s="9">
        <f t="shared" si="2"/>
        <v>3.06</v>
      </c>
      <c r="N12" s="9">
        <f t="shared" si="3"/>
        <v>116.59069697711041</v>
      </c>
      <c r="P12" s="14">
        <f t="shared" si="4"/>
        <v>0.272080875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0"/>
        <v>1.9999999999999996</v>
      </c>
      <c r="F13" s="28"/>
      <c r="G13" s="20">
        <v>409</v>
      </c>
      <c r="H13" s="20">
        <f t="shared" si="1"/>
        <v>8.0000000000000018</v>
      </c>
      <c r="I13" s="30"/>
      <c r="J13" s="20">
        <v>3</v>
      </c>
      <c r="L13" s="9">
        <f t="shared" si="2"/>
        <v>1.0200000000000002</v>
      </c>
      <c r="N13" s="9">
        <f>(((J13*(745.699872*3))/1000)*L13)*$P$1</f>
        <v>69.954418186266253</v>
      </c>
      <c r="P13" s="14">
        <f t="shared" si="4"/>
        <v>0.272080875</v>
      </c>
      <c r="T13" s="51"/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0"/>
        <v>2.0000000000000009</v>
      </c>
      <c r="F14" s="28"/>
      <c r="G14" s="20">
        <v>415</v>
      </c>
      <c r="H14" s="20">
        <f t="shared" si="1"/>
        <v>3.9999999999999964</v>
      </c>
      <c r="I14" s="30"/>
      <c r="J14" s="20">
        <v>2</v>
      </c>
      <c r="L14" s="9">
        <f t="shared" si="2"/>
        <v>0.50999999999999956</v>
      </c>
      <c r="N14" s="9">
        <f t="shared" si="3"/>
        <v>19.431782829518383</v>
      </c>
      <c r="P14" s="14">
        <f t="shared" si="4"/>
        <v>0.272080875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0"/>
        <v>1.9999999999999996</v>
      </c>
      <c r="F15" s="28"/>
      <c r="G15" s="20">
        <v>416</v>
      </c>
      <c r="H15" s="20">
        <f t="shared" si="1"/>
        <v>16</v>
      </c>
      <c r="I15" s="30"/>
      <c r="J15" s="20">
        <v>2</v>
      </c>
      <c r="L15" s="9">
        <f t="shared" si="2"/>
        <v>2.04</v>
      </c>
      <c r="N15" s="9">
        <f t="shared" si="3"/>
        <v>77.727131318073603</v>
      </c>
      <c r="P15" s="14">
        <f t="shared" si="4"/>
        <v>0.272080875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0"/>
        <v>4.0000000000000018</v>
      </c>
      <c r="F16" s="28"/>
      <c r="G16" s="20">
        <v>417</v>
      </c>
      <c r="H16" s="20">
        <f t="shared" si="1"/>
        <v>7.9999999999999991</v>
      </c>
      <c r="I16" s="30"/>
      <c r="J16" s="20">
        <v>2</v>
      </c>
      <c r="L16" s="9">
        <f t="shared" si="2"/>
        <v>1.0199999999999998</v>
      </c>
      <c r="N16" s="9">
        <f t="shared" si="3"/>
        <v>38.863565659036794</v>
      </c>
      <c r="P16" s="14">
        <f t="shared" si="4"/>
        <v>0.272080875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0"/>
        <v>4</v>
      </c>
      <c r="F17" s="28"/>
      <c r="G17" s="20">
        <v>418</v>
      </c>
      <c r="H17" s="20">
        <f t="shared" si="1"/>
        <v>16</v>
      </c>
      <c r="I17" s="30"/>
      <c r="J17" s="20">
        <v>2</v>
      </c>
      <c r="L17" s="9">
        <f t="shared" si="2"/>
        <v>2.04</v>
      </c>
      <c r="N17" s="9">
        <f t="shared" si="3"/>
        <v>77.727131318073603</v>
      </c>
      <c r="P17" s="14">
        <f t="shared" si="4"/>
        <v>0.272080875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0"/>
        <v>4</v>
      </c>
      <c r="F18" s="28"/>
      <c r="G18" s="20">
        <v>505</v>
      </c>
      <c r="H18" s="20">
        <f t="shared" si="1"/>
        <v>4.0000000000000018</v>
      </c>
      <c r="I18" s="30"/>
      <c r="J18" s="20">
        <v>2</v>
      </c>
      <c r="L18" s="9">
        <f t="shared" si="2"/>
        <v>0.51000000000000023</v>
      </c>
      <c r="N18" s="9">
        <f t="shared" si="3"/>
        <v>19.431782829518408</v>
      </c>
      <c r="P18" s="14">
        <f t="shared" si="4"/>
        <v>0.272080875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0"/>
        <v>3.9999999999999991</v>
      </c>
      <c r="F19" s="28"/>
      <c r="G19" s="20">
        <v>515</v>
      </c>
      <c r="H19" s="20">
        <f t="shared" si="1"/>
        <v>3.9999999999999991</v>
      </c>
      <c r="I19" s="30"/>
      <c r="J19" s="20">
        <v>2</v>
      </c>
      <c r="L19" s="9">
        <f t="shared" si="2"/>
        <v>0.5099999999999999</v>
      </c>
      <c r="N19" s="9">
        <f t="shared" si="3"/>
        <v>19.431782829518397</v>
      </c>
      <c r="P19" s="14">
        <f t="shared" si="4"/>
        <v>0.272080875</v>
      </c>
      <c r="T19" s="14"/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0"/>
        <v>2.0000000000000009</v>
      </c>
      <c r="F20" s="28"/>
      <c r="G20" s="20">
        <v>518</v>
      </c>
      <c r="H20" s="20">
        <f t="shared" si="1"/>
        <v>4</v>
      </c>
      <c r="I20" s="30"/>
      <c r="J20" s="20">
        <v>2</v>
      </c>
      <c r="L20" s="9">
        <f t="shared" si="2"/>
        <v>0.51</v>
      </c>
      <c r="N20" s="9">
        <f t="shared" si="3"/>
        <v>19.431782829518401</v>
      </c>
      <c r="P20" s="14">
        <f t="shared" si="4"/>
        <v>0.272080875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0"/>
        <v>2.0000000000000009</v>
      </c>
      <c r="F21" s="28"/>
      <c r="G21" s="20">
        <v>602</v>
      </c>
      <c r="H21" s="20">
        <f t="shared" si="1"/>
        <v>12</v>
      </c>
      <c r="I21" s="30"/>
      <c r="J21" s="20">
        <v>2</v>
      </c>
      <c r="L21" s="9">
        <f t="shared" si="2"/>
        <v>1.53</v>
      </c>
      <c r="N21" s="9">
        <f t="shared" si="3"/>
        <v>58.295348488555206</v>
      </c>
      <c r="P21" s="14">
        <f t="shared" si="4"/>
        <v>0.272080875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0"/>
        <v>2.0000000000000009</v>
      </c>
      <c r="F22" s="28"/>
      <c r="G22" s="20">
        <v>604</v>
      </c>
      <c r="H22" s="20">
        <f t="shared" si="1"/>
        <v>16</v>
      </c>
      <c r="I22" s="30"/>
      <c r="J22" s="20">
        <v>2</v>
      </c>
      <c r="L22" s="9">
        <f t="shared" si="2"/>
        <v>2.04</v>
      </c>
      <c r="N22" s="9">
        <f t="shared" si="3"/>
        <v>77.727131318073603</v>
      </c>
      <c r="P22" s="14">
        <f t="shared" si="4"/>
        <v>0.272080875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0"/>
        <v>2.0000000000000009</v>
      </c>
      <c r="F23" s="28"/>
      <c r="G23" s="20">
        <v>606</v>
      </c>
      <c r="H23" s="20">
        <f t="shared" si="1"/>
        <v>24</v>
      </c>
      <c r="I23" s="30"/>
      <c r="J23" s="20">
        <v>2</v>
      </c>
      <c r="L23" s="9">
        <f t="shared" si="2"/>
        <v>3.06</v>
      </c>
      <c r="N23" s="9">
        <f t="shared" si="3"/>
        <v>116.59069697711041</v>
      </c>
      <c r="P23" s="14">
        <f t="shared" si="4"/>
        <v>0.272080875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0"/>
        <v>4</v>
      </c>
      <c r="F24" s="28"/>
      <c r="G24" s="20">
        <v>608</v>
      </c>
      <c r="H24" s="20">
        <f t="shared" si="1"/>
        <v>20</v>
      </c>
      <c r="I24" s="30"/>
      <c r="J24" s="20">
        <v>2</v>
      </c>
      <c r="L24" s="9">
        <f t="shared" si="2"/>
        <v>2.5499999999999998</v>
      </c>
      <c r="N24" s="9">
        <f t="shared" si="3"/>
        <v>97.158914147592</v>
      </c>
      <c r="P24" s="14">
        <f t="shared" si="4"/>
        <v>0.272080875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0"/>
        <v>2.0000000000000009</v>
      </c>
      <c r="F25" s="28"/>
      <c r="G25" s="20">
        <v>613</v>
      </c>
      <c r="H25" s="20">
        <f t="shared" si="1"/>
        <v>26</v>
      </c>
      <c r="I25" s="30"/>
      <c r="J25" s="20">
        <v>2</v>
      </c>
      <c r="L25" s="9">
        <f t="shared" si="2"/>
        <v>3.3149999999999999</v>
      </c>
      <c r="N25" s="9">
        <f t="shared" si="3"/>
        <v>126.30658839186961</v>
      </c>
      <c r="P25" s="14">
        <f>(((2.13/1000)*10.219))</f>
        <v>2.176647E-2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0"/>
        <v>2.0000000000000009</v>
      </c>
      <c r="F26" s="28"/>
      <c r="G26" s="20">
        <v>801</v>
      </c>
      <c r="H26" s="20">
        <f t="shared" si="1"/>
        <v>4.0000000000000018</v>
      </c>
      <c r="I26" s="30"/>
      <c r="J26" s="20">
        <v>1</v>
      </c>
      <c r="L26" s="9">
        <f t="shared" si="2"/>
        <v>0.51000000000000023</v>
      </c>
      <c r="N26" s="9">
        <f t="shared" si="3"/>
        <v>9.7158914147592039</v>
      </c>
      <c r="P26" s="14">
        <f t="shared" si="4"/>
        <v>0.272080875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0"/>
        <v>3.9999999999999991</v>
      </c>
      <c r="F27" s="28"/>
      <c r="G27" s="20">
        <v>802</v>
      </c>
      <c r="H27" s="20">
        <f t="shared" si="1"/>
        <v>20</v>
      </c>
      <c r="I27" s="30"/>
      <c r="J27" s="20">
        <v>2</v>
      </c>
      <c r="L27" s="9">
        <f t="shared" si="2"/>
        <v>2.5499999999999998</v>
      </c>
      <c r="N27" s="9">
        <f t="shared" si="3"/>
        <v>97.158914147592</v>
      </c>
      <c r="P27" s="14">
        <f t="shared" si="4"/>
        <v>0.272080875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0"/>
        <v>2.0000000000000009</v>
      </c>
      <c r="F28" s="28"/>
      <c r="G28" s="20">
        <v>805</v>
      </c>
      <c r="H28" s="20">
        <f t="shared" si="1"/>
        <v>12</v>
      </c>
      <c r="I28" s="30"/>
      <c r="J28" s="20">
        <v>2</v>
      </c>
      <c r="L28" s="9">
        <f t="shared" si="2"/>
        <v>1.53</v>
      </c>
      <c r="N28" s="9">
        <f t="shared" si="3"/>
        <v>58.295348488555206</v>
      </c>
      <c r="P28" s="14">
        <f t="shared" si="4"/>
        <v>0.272080875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0"/>
        <v>2.0000000000000009</v>
      </c>
      <c r="F29" s="28"/>
      <c r="G29" s="20">
        <v>809</v>
      </c>
      <c r="H29" s="20">
        <f t="shared" si="1"/>
        <v>42.333333333333329</v>
      </c>
      <c r="I29" s="30"/>
      <c r="J29" s="20">
        <v>3</v>
      </c>
      <c r="L29" s="9">
        <f t="shared" si="2"/>
        <v>5.3974999999999991</v>
      </c>
      <c r="N29" s="9">
        <f>(((J29*(745.699872*3))/1000)*L29)*$P$1</f>
        <v>370.17546290232542</v>
      </c>
      <c r="P29" s="14">
        <f t="shared" si="4"/>
        <v>0.272080875</v>
      </c>
      <c r="T29" s="51"/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0"/>
        <v>2.0000000000000009</v>
      </c>
      <c r="F30" s="28"/>
      <c r="G30" s="20">
        <v>811</v>
      </c>
      <c r="H30" s="20">
        <f t="shared" si="1"/>
        <v>15.999999999999998</v>
      </c>
      <c r="I30" s="30"/>
      <c r="J30" s="20">
        <v>2</v>
      </c>
      <c r="L30" s="9">
        <f t="shared" si="2"/>
        <v>2.0399999999999996</v>
      </c>
      <c r="N30" s="9">
        <f t="shared" si="3"/>
        <v>77.727131318073589</v>
      </c>
      <c r="P30" s="14">
        <f t="shared" si="4"/>
        <v>0.272080875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0"/>
        <v>2.0000000000000009</v>
      </c>
      <c r="F31" s="28"/>
      <c r="G31" s="20">
        <v>813</v>
      </c>
      <c r="H31" s="20">
        <f t="shared" si="1"/>
        <v>41.333333333333336</v>
      </c>
      <c r="I31" s="30"/>
      <c r="J31" s="20">
        <v>2</v>
      </c>
      <c r="L31" s="9">
        <f t="shared" si="2"/>
        <v>5.2700000000000005</v>
      </c>
      <c r="N31" s="9">
        <f t="shared" si="3"/>
        <v>200.79508923835684</v>
      </c>
      <c r="P31" s="14">
        <f t="shared" si="4"/>
        <v>0.272080875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0"/>
        <v>2.0000000000000009</v>
      </c>
      <c r="F32" s="28"/>
      <c r="G32" s="20">
        <v>815</v>
      </c>
      <c r="H32" s="20">
        <f t="shared" si="1"/>
        <v>36</v>
      </c>
      <c r="I32" s="30"/>
      <c r="J32" s="20">
        <v>2</v>
      </c>
      <c r="L32" s="9">
        <f t="shared" si="2"/>
        <v>4.59</v>
      </c>
      <c r="N32" s="9">
        <f t="shared" si="3"/>
        <v>174.8860454656656</v>
      </c>
      <c r="P32" s="14">
        <f t="shared" si="4"/>
        <v>0.272080875</v>
      </c>
      <c r="W32" s="10"/>
      <c r="AA32" s="2"/>
      <c r="AB32" s="17"/>
      <c r="AC32" s="24"/>
      <c r="AD32" s="10"/>
    </row>
    <row r="33" spans="1:28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0"/>
        <v>2.0000000000000009</v>
      </c>
      <c r="F33" s="28"/>
      <c r="G33" s="20">
        <v>816</v>
      </c>
      <c r="H33" s="20">
        <f t="shared" si="1"/>
        <v>29.999999999999993</v>
      </c>
      <c r="I33" s="30"/>
      <c r="J33" s="20">
        <v>2</v>
      </c>
      <c r="L33" s="9">
        <f t="shared" si="2"/>
        <v>3.8249999999999993</v>
      </c>
      <c r="N33" s="9">
        <f t="shared" si="3"/>
        <v>145.73837122138798</v>
      </c>
      <c r="P33" s="14">
        <f t="shared" si="4"/>
        <v>0.272080875</v>
      </c>
      <c r="W33" s="10"/>
    </row>
    <row r="34" spans="1:28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0"/>
        <v>2.0000000000000009</v>
      </c>
      <c r="F34" s="28"/>
      <c r="G34" s="20">
        <v>817</v>
      </c>
      <c r="H34" s="20">
        <f t="shared" si="1"/>
        <v>23.999999999999993</v>
      </c>
      <c r="I34" s="30"/>
      <c r="J34" s="20">
        <v>2</v>
      </c>
      <c r="L34" s="9">
        <f t="shared" si="2"/>
        <v>3.0599999999999992</v>
      </c>
      <c r="N34" s="9">
        <f t="shared" si="3"/>
        <v>116.59069697711037</v>
      </c>
      <c r="P34" s="14">
        <f t="shared" si="4"/>
        <v>0.272080875</v>
      </c>
      <c r="W34" s="10"/>
    </row>
    <row r="35" spans="1:28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0"/>
        <v>2.0000000000000009</v>
      </c>
      <c r="F35" s="28"/>
      <c r="G35" s="20">
        <v>818</v>
      </c>
      <c r="H35" s="20">
        <f t="shared" si="1"/>
        <v>19.999999999999993</v>
      </c>
      <c r="I35" s="30"/>
      <c r="J35" s="20">
        <v>2</v>
      </c>
      <c r="L35" s="9">
        <f t="shared" si="2"/>
        <v>2.5499999999999989</v>
      </c>
      <c r="N35" s="9">
        <f t="shared" si="3"/>
        <v>97.158914147591972</v>
      </c>
      <c r="P35" s="14">
        <f t="shared" si="4"/>
        <v>0.272080875</v>
      </c>
      <c r="W35" s="10"/>
    </row>
    <row r="36" spans="1:28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0"/>
        <v>1.9999999999999996</v>
      </c>
      <c r="F36" s="28"/>
      <c r="G36" s="20">
        <v>1013</v>
      </c>
      <c r="H36" s="20">
        <f t="shared" si="1"/>
        <v>18</v>
      </c>
      <c r="I36" s="30"/>
      <c r="J36" s="20">
        <v>2</v>
      </c>
      <c r="L36" s="9">
        <f t="shared" si="2"/>
        <v>2.2949999999999999</v>
      </c>
      <c r="N36" s="9">
        <f t="shared" si="3"/>
        <v>87.443022732832802</v>
      </c>
      <c r="P36" s="14">
        <f t="shared" si="4"/>
        <v>0.272080875</v>
      </c>
      <c r="W36" s="10"/>
    </row>
    <row r="37" spans="1:28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0"/>
        <v>1.9999999999999982</v>
      </c>
      <c r="F37" s="28"/>
      <c r="G37" s="20">
        <v>1014</v>
      </c>
      <c r="H37" s="20">
        <f t="shared" si="1"/>
        <v>12</v>
      </c>
      <c r="I37" s="30"/>
      <c r="J37" s="20">
        <v>2</v>
      </c>
      <c r="L37" s="9">
        <f t="shared" si="2"/>
        <v>1.53</v>
      </c>
      <c r="N37" s="9">
        <f t="shared" si="3"/>
        <v>58.295348488555206</v>
      </c>
      <c r="P37" s="14">
        <f t="shared" si="4"/>
        <v>0.272080875</v>
      </c>
      <c r="W37" s="10"/>
      <c r="AA37" s="2"/>
    </row>
    <row r="38" spans="1:28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0"/>
        <v>2.0000000000000009</v>
      </c>
      <c r="F38" s="28"/>
      <c r="G38" s="20">
        <v>1015</v>
      </c>
      <c r="H38" s="20">
        <f t="shared" si="1"/>
        <v>27.999999999999993</v>
      </c>
      <c r="I38" s="30"/>
      <c r="J38" s="20">
        <v>2</v>
      </c>
      <c r="L38" s="9">
        <f t="shared" si="2"/>
        <v>3.569999999999999</v>
      </c>
      <c r="N38" s="9">
        <f t="shared" si="3"/>
        <v>136.02247980662875</v>
      </c>
      <c r="P38" s="14">
        <f t="shared" si="4"/>
        <v>0.272080875</v>
      </c>
      <c r="W38" s="10"/>
    </row>
    <row r="39" spans="1:28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0"/>
        <v>4</v>
      </c>
      <c r="F39" s="28"/>
      <c r="G39" s="20">
        <v>1016</v>
      </c>
      <c r="H39" s="20">
        <f t="shared" si="1"/>
        <v>20</v>
      </c>
      <c r="I39" s="30"/>
      <c r="J39" s="20">
        <v>2</v>
      </c>
      <c r="L39" s="9">
        <f t="shared" si="2"/>
        <v>2.5499999999999998</v>
      </c>
      <c r="N39" s="9">
        <f t="shared" si="3"/>
        <v>97.158914147592</v>
      </c>
      <c r="P39" s="14">
        <f t="shared" si="4"/>
        <v>0.272080875</v>
      </c>
      <c r="W39" s="10"/>
    </row>
    <row r="40" spans="1:28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0"/>
        <v>2.0000000000000009</v>
      </c>
      <c r="F40" s="28"/>
      <c r="G40" s="20">
        <v>1017</v>
      </c>
      <c r="H40" s="20">
        <f t="shared" si="1"/>
        <v>30</v>
      </c>
      <c r="I40" s="30"/>
      <c r="J40" s="20">
        <v>2</v>
      </c>
      <c r="L40" s="9">
        <f t="shared" si="2"/>
        <v>3.8250000000000002</v>
      </c>
      <c r="N40" s="9">
        <f t="shared" si="3"/>
        <v>145.73837122138801</v>
      </c>
      <c r="P40" s="14">
        <f t="shared" si="4"/>
        <v>0.272080875</v>
      </c>
      <c r="W40" s="10"/>
    </row>
    <row r="41" spans="1:28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0"/>
        <v>2.0000000000000009</v>
      </c>
      <c r="F41" s="28"/>
      <c r="G41" s="20">
        <v>1018</v>
      </c>
      <c r="H41" s="20">
        <f t="shared" si="1"/>
        <v>16.000000000000004</v>
      </c>
      <c r="I41" s="30"/>
      <c r="J41" s="20">
        <v>2</v>
      </c>
      <c r="L41" s="9">
        <f t="shared" si="2"/>
        <v>2.0400000000000005</v>
      </c>
      <c r="N41" s="9">
        <f t="shared" si="3"/>
        <v>77.727131318073617</v>
      </c>
      <c r="P41" s="14">
        <f t="shared" si="4"/>
        <v>0.272080875</v>
      </c>
      <c r="W41" s="10"/>
    </row>
    <row r="42" spans="1:28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0"/>
        <v>1.9999999999999982</v>
      </c>
      <c r="F42" s="28"/>
      <c r="G42" s="20">
        <v>1114</v>
      </c>
      <c r="H42" s="20">
        <f t="shared" si="1"/>
        <v>10</v>
      </c>
      <c r="I42" s="30"/>
      <c r="J42" s="20">
        <v>3</v>
      </c>
      <c r="L42" s="9">
        <f>H42*0.1275</f>
        <v>1.2749999999999999</v>
      </c>
      <c r="N42" s="9">
        <f t="shared" si="3"/>
        <v>72.869185610694004</v>
      </c>
      <c r="P42" s="14">
        <f t="shared" si="4"/>
        <v>0.272080875</v>
      </c>
      <c r="W42" s="10"/>
    </row>
    <row r="43" spans="1:28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0"/>
        <v>2.0000000000000009</v>
      </c>
      <c r="F43" s="28"/>
      <c r="G43" s="20">
        <v>1115</v>
      </c>
      <c r="H43" s="20">
        <f t="shared" si="1"/>
        <v>16.000000000000004</v>
      </c>
      <c r="I43" s="30"/>
      <c r="J43" s="20">
        <v>2</v>
      </c>
      <c r="L43" s="9">
        <f t="shared" si="2"/>
        <v>2.0400000000000005</v>
      </c>
      <c r="N43" s="9">
        <f t="shared" si="3"/>
        <v>77.727131318073617</v>
      </c>
      <c r="P43" s="14">
        <f t="shared" si="4"/>
        <v>0.272080875</v>
      </c>
      <c r="W43" s="10"/>
    </row>
    <row r="44" spans="1:28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0"/>
        <v>4</v>
      </c>
      <c r="F44" s="28"/>
      <c r="G44" s="20">
        <v>1117</v>
      </c>
      <c r="H44" s="20">
        <f t="shared" si="1"/>
        <v>19.999999999999996</v>
      </c>
      <c r="I44" s="30"/>
      <c r="J44" s="20">
        <v>2</v>
      </c>
      <c r="L44" s="9">
        <f t="shared" si="2"/>
        <v>2.5499999999999994</v>
      </c>
      <c r="N44" s="9">
        <f t="shared" si="3"/>
        <v>97.158914147591986</v>
      </c>
      <c r="P44" s="14">
        <f t="shared" si="4"/>
        <v>0.272080875</v>
      </c>
      <c r="W44" s="10"/>
    </row>
    <row r="45" spans="1:28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0"/>
        <v>3.9999999999999991</v>
      </c>
      <c r="F45" s="28"/>
      <c r="G45" s="20" t="s">
        <v>199</v>
      </c>
      <c r="H45" s="20">
        <f t="shared" si="1"/>
        <v>10.000000000000002</v>
      </c>
      <c r="I45" s="30"/>
      <c r="J45" s="36">
        <v>1</v>
      </c>
      <c r="L45" s="9">
        <f t="shared" si="2"/>
        <v>1.2750000000000004</v>
      </c>
      <c r="N45" s="9">
        <f t="shared" si="3"/>
        <v>24.289728536898004</v>
      </c>
      <c r="P45" s="14">
        <f t="shared" si="4"/>
        <v>0.272080875</v>
      </c>
      <c r="AA45" s="33"/>
      <c r="AB45" s="34"/>
    </row>
    <row r="46" spans="1:28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0"/>
        <v>1.9999999999999996</v>
      </c>
      <c r="F46" s="28"/>
      <c r="G46" s="20" t="s">
        <v>235</v>
      </c>
      <c r="H46" s="20">
        <f t="shared" si="1"/>
        <v>1.9999999999999996</v>
      </c>
      <c r="I46" s="30"/>
      <c r="J46" s="36">
        <v>1</v>
      </c>
      <c r="L46" s="9">
        <f t="shared" si="2"/>
        <v>0.25499999999999995</v>
      </c>
      <c r="N46" s="9">
        <f t="shared" si="3"/>
        <v>4.8579457073795993</v>
      </c>
      <c r="P46" s="14">
        <f t="shared" si="4"/>
        <v>0.272080875</v>
      </c>
      <c r="AA46" s="26"/>
      <c r="AB46" s="34"/>
    </row>
    <row r="47" spans="1:28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0"/>
        <v>2.0000000000000009</v>
      </c>
      <c r="F47" s="28"/>
      <c r="G47" s="20" t="s">
        <v>139</v>
      </c>
      <c r="H47" s="20">
        <f t="shared" si="1"/>
        <v>18.000000000000004</v>
      </c>
      <c r="I47" s="30"/>
      <c r="J47" s="36">
        <v>1</v>
      </c>
      <c r="L47" s="9">
        <f t="shared" si="2"/>
        <v>2.2950000000000004</v>
      </c>
      <c r="N47" s="9">
        <f t="shared" si="3"/>
        <v>43.721511366416408</v>
      </c>
      <c r="P47" s="14">
        <f t="shared" si="4"/>
        <v>0.272080875</v>
      </c>
      <c r="AA47" s="26"/>
      <c r="AB47" s="34"/>
    </row>
    <row r="48" spans="1:28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0"/>
        <v>1.9999999999999996</v>
      </c>
      <c r="F48" s="28"/>
      <c r="G48" s="20" t="s">
        <v>190</v>
      </c>
      <c r="H48" s="20">
        <f t="shared" si="1"/>
        <v>38</v>
      </c>
      <c r="I48" s="30"/>
      <c r="J48" s="36">
        <v>1</v>
      </c>
      <c r="L48" s="9">
        <f t="shared" si="2"/>
        <v>4.8449999999999998</v>
      </c>
      <c r="N48" s="9">
        <f t="shared" si="3"/>
        <v>92.300968440212387</v>
      </c>
      <c r="P48" s="14">
        <f t="shared" si="4"/>
        <v>0.272080875</v>
      </c>
    </row>
    <row r="49" spans="1:21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0"/>
        <v>2.0000000000000009</v>
      </c>
      <c r="F49" s="28"/>
      <c r="G49" s="20" t="s">
        <v>213</v>
      </c>
      <c r="H49" s="20">
        <f t="shared" si="1"/>
        <v>30</v>
      </c>
      <c r="I49" s="30"/>
      <c r="J49" s="36">
        <v>1</v>
      </c>
      <c r="L49" s="9">
        <f t="shared" si="2"/>
        <v>3.8250000000000002</v>
      </c>
      <c r="N49" s="9">
        <f t="shared" si="3"/>
        <v>72.869185610694004</v>
      </c>
      <c r="P49" s="14">
        <f t="shared" si="4"/>
        <v>0.272080875</v>
      </c>
    </row>
    <row r="50" spans="1:21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0"/>
        <v>2.0000000000000009</v>
      </c>
      <c r="F50" s="28"/>
      <c r="G50" s="20" t="s">
        <v>231</v>
      </c>
      <c r="H50" s="20">
        <f t="shared" si="1"/>
        <v>20</v>
      </c>
      <c r="I50" s="30"/>
      <c r="J50" s="36">
        <v>1</v>
      </c>
      <c r="L50" s="9">
        <f t="shared" si="2"/>
        <v>2.5499999999999998</v>
      </c>
      <c r="N50" s="9">
        <f t="shared" si="3"/>
        <v>48.579457073796</v>
      </c>
      <c r="P50" s="14">
        <f t="shared" si="4"/>
        <v>0.272080875</v>
      </c>
    </row>
    <row r="51" spans="1:21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0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4185.282158431105</v>
      </c>
      <c r="O51" t="s">
        <v>404</v>
      </c>
      <c r="P51" s="37">
        <f>SUM(P3:P50)</f>
        <v>12.80956759500001</v>
      </c>
      <c r="U51" s="52"/>
    </row>
    <row r="52" spans="1:21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0"/>
        <v>1.9999999999999996</v>
      </c>
      <c r="F52" s="28"/>
      <c r="G52" s="2"/>
      <c r="H52" s="17"/>
      <c r="I52" s="30"/>
      <c r="J52" s="10"/>
      <c r="N52" s="34">
        <f ca="1">N51*4</f>
        <v>16741.12863372442</v>
      </c>
      <c r="O52" t="s">
        <v>405</v>
      </c>
      <c r="P52" s="37">
        <f>P51*4</f>
        <v>51.238270380000039</v>
      </c>
    </row>
    <row r="53" spans="1:21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0"/>
        <v>2.0000000000000009</v>
      </c>
      <c r="F53" s="28"/>
      <c r="G53" s="2"/>
      <c r="H53" s="17"/>
      <c r="I53" s="30"/>
      <c r="J53" s="10"/>
      <c r="N53" s="34">
        <f ca="1">N52*3</f>
        <v>50223.385901173257</v>
      </c>
      <c r="O53" t="s">
        <v>406</v>
      </c>
      <c r="P53" s="37">
        <f>P52*3</f>
        <v>153.71481114000011</v>
      </c>
      <c r="S53" s="51">
        <f ca="1">T51/N51</f>
        <v>0</v>
      </c>
    </row>
    <row r="54" spans="1:21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0"/>
        <v>1.9999999999999982</v>
      </c>
      <c r="F54" s="28"/>
      <c r="G54" s="2"/>
      <c r="H54" s="17"/>
      <c r="I54" s="30"/>
      <c r="J54" s="10"/>
    </row>
    <row r="55" spans="1:21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0"/>
        <v>4</v>
      </c>
      <c r="F55" s="28"/>
      <c r="G55" s="2"/>
      <c r="H55" s="17"/>
      <c r="I55" s="30"/>
      <c r="J55" s="10"/>
    </row>
    <row r="56" spans="1:21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0"/>
        <v>1.9999999999999996</v>
      </c>
      <c r="F56" s="28"/>
      <c r="G56" s="2"/>
      <c r="H56" s="17"/>
      <c r="I56" s="30"/>
      <c r="J56" s="10"/>
    </row>
    <row r="57" spans="1:21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0"/>
        <v>2.0000000000000009</v>
      </c>
      <c r="F57" s="28"/>
      <c r="G57" s="2"/>
      <c r="H57" s="17"/>
      <c r="I57" s="30"/>
      <c r="J57" s="10"/>
    </row>
    <row r="58" spans="1:21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0"/>
        <v>1.9999999999999996</v>
      </c>
      <c r="F58" s="28"/>
      <c r="G58" s="2"/>
      <c r="H58" s="17"/>
      <c r="I58" s="30"/>
      <c r="J58" s="10"/>
    </row>
    <row r="59" spans="1:21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0"/>
        <v>2.0000000000000009</v>
      </c>
      <c r="F59" s="28"/>
      <c r="G59" s="2"/>
      <c r="H59" s="17"/>
      <c r="I59" s="30"/>
      <c r="J59" s="10"/>
    </row>
    <row r="60" spans="1:21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0"/>
        <v>2.0000000000000009</v>
      </c>
      <c r="F60" s="28"/>
      <c r="G60" s="2"/>
      <c r="H60" s="17"/>
      <c r="I60" s="30"/>
      <c r="J60" s="10"/>
    </row>
    <row r="61" spans="1:21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0"/>
        <v>1.9999999999999996</v>
      </c>
      <c r="F61" s="28"/>
      <c r="G61" s="2"/>
      <c r="H61" s="17"/>
      <c r="I61" s="30"/>
      <c r="J61" s="10"/>
      <c r="N61">
        <v>38.863565659036794</v>
      </c>
    </row>
    <row r="62" spans="1:21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0"/>
        <v>1.9999999999999996</v>
      </c>
      <c r="F62" s="28"/>
      <c r="G62" s="2"/>
      <c r="H62" s="17"/>
      <c r="I62" s="30"/>
      <c r="J62" s="10"/>
      <c r="N62">
        <v>87.443022732832802</v>
      </c>
    </row>
    <row r="63" spans="1:21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0"/>
        <v>2.0000000000000009</v>
      </c>
      <c r="F63" s="28"/>
      <c r="G63" s="2"/>
      <c r="H63" s="17"/>
      <c r="I63" s="30"/>
      <c r="J63" s="10"/>
      <c r="N63">
        <v>38.863565659036809</v>
      </c>
    </row>
    <row r="64" spans="1:21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0"/>
        <v>1.9999999999999982</v>
      </c>
      <c r="F64" s="28"/>
      <c r="G64" s="2"/>
      <c r="H64" s="17"/>
      <c r="I64" s="30"/>
      <c r="J64" s="10"/>
      <c r="N64">
        <v>38.863565659036794</v>
      </c>
    </row>
    <row r="65" spans="1:14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0"/>
        <v>4.0000000000000018</v>
      </c>
      <c r="F65" s="28"/>
      <c r="G65" s="2"/>
      <c r="H65" s="17"/>
      <c r="I65" s="30"/>
      <c r="J65" s="10"/>
      <c r="N65">
        <v>38.863565659036816</v>
      </c>
    </row>
    <row r="66" spans="1:14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0"/>
        <v>2.0000000000000009</v>
      </c>
      <c r="F66" s="28"/>
      <c r="G66" s="2"/>
      <c r="H66" s="17"/>
      <c r="I66" s="30"/>
      <c r="J66" s="10"/>
      <c r="N66">
        <v>58.295348488555206</v>
      </c>
    </row>
    <row r="67" spans="1:14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0"/>
        <v>1.9999999999999982</v>
      </c>
      <c r="F67" s="28"/>
      <c r="G67" s="2"/>
      <c r="H67" s="17"/>
      <c r="I67" s="30"/>
      <c r="J67" s="10"/>
      <c r="N67">
        <v>104.93162727939938</v>
      </c>
    </row>
    <row r="68" spans="1:14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5">(D68-C68)*24</f>
        <v>2.0000000000000009</v>
      </c>
      <c r="F68" s="28"/>
      <c r="G68" s="2"/>
      <c r="H68" s="17"/>
      <c r="I68" s="30"/>
      <c r="J68" s="10"/>
      <c r="N68">
        <v>145.73837122138801</v>
      </c>
    </row>
    <row r="69" spans="1:14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5"/>
        <v>1.9999999999999996</v>
      </c>
      <c r="F69" s="28"/>
      <c r="G69" s="2"/>
      <c r="H69" s="17"/>
      <c r="I69" s="30"/>
      <c r="J69" s="10"/>
      <c r="N69">
        <v>213.7496111247024</v>
      </c>
    </row>
    <row r="70" spans="1:14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5"/>
        <v>1.9999999999999996</v>
      </c>
      <c r="F70" s="28"/>
      <c r="G70" s="2"/>
      <c r="H70" s="17"/>
      <c r="I70" s="30"/>
      <c r="J70" s="10"/>
      <c r="N70">
        <v>116.59069697711041</v>
      </c>
    </row>
    <row r="71" spans="1:14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5"/>
        <v>2.0000000000000009</v>
      </c>
      <c r="F71" s="28"/>
      <c r="G71" s="2"/>
      <c r="H71" s="17"/>
      <c r="I71" s="30"/>
      <c r="J71" s="10"/>
      <c r="N71">
        <f>SUM(N61:N70)</f>
        <v>882.20294046013532</v>
      </c>
    </row>
    <row r="72" spans="1:14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5"/>
        <v>1.9999999999999982</v>
      </c>
      <c r="F72" s="28"/>
      <c r="G72" s="2"/>
      <c r="H72" s="17"/>
      <c r="I72" s="30"/>
      <c r="J72" s="10"/>
    </row>
    <row r="73" spans="1:14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5"/>
        <v>2.0000000000000009</v>
      </c>
      <c r="F73" s="28"/>
      <c r="G73" s="2"/>
      <c r="H73" s="17"/>
      <c r="I73" s="30"/>
      <c r="J73" s="10"/>
    </row>
    <row r="74" spans="1:14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5"/>
        <v>1.9999999999999996</v>
      </c>
      <c r="F74" s="28"/>
      <c r="G74" s="2"/>
      <c r="H74" s="17"/>
      <c r="I74" s="30"/>
      <c r="J74" s="10"/>
    </row>
    <row r="75" spans="1:14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5"/>
        <v>1.9999999999999996</v>
      </c>
      <c r="F75" s="28"/>
      <c r="G75" s="2"/>
      <c r="H75" s="17"/>
      <c r="I75" s="30"/>
      <c r="J75" s="10"/>
    </row>
    <row r="76" spans="1:14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5"/>
        <v>4</v>
      </c>
      <c r="F76" s="28"/>
      <c r="G76" s="2"/>
      <c r="H76" s="17"/>
      <c r="I76" s="30"/>
      <c r="J76" s="10"/>
    </row>
    <row r="77" spans="1:14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5"/>
        <v>4.0000000000000018</v>
      </c>
      <c r="F77" s="28"/>
      <c r="G77" s="2"/>
      <c r="H77" s="17"/>
      <c r="I77" s="30"/>
      <c r="J77" s="10"/>
    </row>
    <row r="78" spans="1:14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5"/>
        <v>4</v>
      </c>
      <c r="F78" s="28"/>
      <c r="G78" s="2"/>
      <c r="H78" s="17"/>
      <c r="I78" s="30"/>
      <c r="J78" s="10"/>
    </row>
    <row r="79" spans="1:14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5"/>
        <v>1.9999999999999982</v>
      </c>
      <c r="F79" s="28"/>
      <c r="G79" s="2"/>
      <c r="H79" s="17"/>
      <c r="I79" s="30"/>
      <c r="J79" s="10"/>
    </row>
    <row r="80" spans="1:14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5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5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5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5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5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5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5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5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5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5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5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5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5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5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5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5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5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5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5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5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5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5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5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5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5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5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5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5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5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5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5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5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5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5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5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5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5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5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5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5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5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5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5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5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5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5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5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5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5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5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5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5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6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6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6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6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6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6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6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6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6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6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6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6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6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6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6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6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6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6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6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6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6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6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6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6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6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6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6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6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6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6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6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6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6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6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6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6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6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6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6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6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6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6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6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6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6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6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6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6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6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6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6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6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6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6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6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6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6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6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6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6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6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6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6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7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7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7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7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7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7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7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7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7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7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7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7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7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7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7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7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7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7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7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7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7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7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7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7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7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7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7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7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7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7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7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7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7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7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7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7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7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7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7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7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7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7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7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7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7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7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7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7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7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7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7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7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7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7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7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7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7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7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7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7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7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7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7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7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8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8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8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8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8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8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8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8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8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8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8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8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8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8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8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8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8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8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8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8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8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8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8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8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8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8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8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8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8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8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8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8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8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8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8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8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8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8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8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8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8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8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8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8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8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8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8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8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8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8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8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8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8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8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8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8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8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8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8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8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8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8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8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8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9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9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9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9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9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9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9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9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9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9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9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9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9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9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9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9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9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9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9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9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9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9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9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9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9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9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9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9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9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9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9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9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9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9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9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9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9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9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9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9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9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9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9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9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9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9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9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9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9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9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9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JM</cp:lastModifiedBy>
  <dcterms:created xsi:type="dcterms:W3CDTF">2018-04-11T08:22:06Z</dcterms:created>
  <dcterms:modified xsi:type="dcterms:W3CDTF">2018-08-26T07:49:34Z</dcterms:modified>
</cp:coreProperties>
</file>